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codeName="ThisWorkbook"/>
  <mc:AlternateContent xmlns:mc="http://schemas.openxmlformats.org/markup-compatibility/2006">
    <mc:Choice Requires="x15">
      <x15ac:absPath xmlns:x15ac="http://schemas.microsoft.com/office/spreadsheetml/2010/11/ac" url="C:\Users\james\Documents\repos\ITAM-Crawler\"/>
    </mc:Choice>
  </mc:AlternateContent>
  <xr:revisionPtr revIDLastSave="0" documentId="13_ncr:1_{18455321-16BA-4DFE-9A43-0726EBAC7C4E}" xr6:coauthVersionLast="45" xr6:coauthVersionMax="45" xr10:uidLastSave="{00000000-0000-0000-0000-000000000000}"/>
  <bookViews>
    <workbookView xWindow="2715" yWindow="3090" windowWidth="38700" windowHeight="15435" firstSheet="3" activeTab="3" xr2:uid="{00000000-000D-0000-FFFF-FFFF00000000}"/>
  </bookViews>
  <sheets>
    <sheet name="Data Validation" sheetId="3" state="hidden" r:id="rId1"/>
    <sheet name="T-Schedule" sheetId="5" state="hidden" r:id="rId2"/>
    <sheet name="Service Tickets" sheetId="1" state="hidden" r:id="rId3"/>
    <sheet name="Asset to Location Tracking All" sheetId="2" r:id="rId4"/>
  </sheets>
  <definedNames>
    <definedName name="Entire_TS">'T-Schedule'!$A$1:$AI$286</definedName>
    <definedName name="FacilityInformation">'T-Schedule'!$L$1:$R$286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87" i="5" l="1"/>
  <c r="AF287" i="5"/>
  <c r="AG286" i="5"/>
  <c r="AF286" i="5"/>
  <c r="AF285" i="5"/>
  <c r="AF284" i="5"/>
  <c r="AF283" i="5"/>
  <c r="AF282" i="5"/>
  <c r="AG281" i="5"/>
  <c r="AF281" i="5"/>
  <c r="E281" i="5"/>
  <c r="D281" i="5"/>
  <c r="AH280" i="5"/>
  <c r="AG280" i="5"/>
  <c r="AF280" i="5"/>
  <c r="Y280" i="5"/>
  <c r="D280" i="5"/>
  <c r="AH279" i="5"/>
  <c r="AG279" i="5"/>
  <c r="AF279" i="5"/>
  <c r="Y279" i="5"/>
  <c r="AH278" i="5"/>
  <c r="AG278" i="5"/>
  <c r="AF278" i="5"/>
  <c r="Y278" i="5"/>
  <c r="E278" i="5"/>
  <c r="D278" i="5"/>
  <c r="AH277" i="5"/>
  <c r="AG277" i="5"/>
  <c r="AF277" i="5"/>
  <c r="Y277" i="5"/>
  <c r="E277" i="5"/>
  <c r="D277" i="5"/>
  <c r="AE275" i="5"/>
  <c r="AD275" i="5"/>
  <c r="AB275" i="5"/>
  <c r="AA275" i="5"/>
  <c r="Z275" i="5"/>
  <c r="X275" i="5"/>
  <c r="W275" i="5"/>
  <c r="Y275" i="5" s="1"/>
  <c r="AF273" i="5"/>
  <c r="AF272" i="5"/>
  <c r="AF271" i="5"/>
  <c r="AF270" i="5"/>
  <c r="AF269" i="5"/>
  <c r="AF268" i="5"/>
  <c r="AF267" i="5"/>
  <c r="AF266" i="5"/>
  <c r="AH265" i="5"/>
  <c r="AF265" i="5"/>
  <c r="Y265" i="5"/>
  <c r="AH264" i="5"/>
  <c r="AF264" i="5"/>
  <c r="Y264" i="5"/>
  <c r="AH263" i="5"/>
  <c r="AF263" i="5"/>
  <c r="Y263" i="5"/>
  <c r="D263" i="5"/>
  <c r="AH262" i="5"/>
  <c r="AF262" i="5"/>
  <c r="Y262" i="5"/>
  <c r="D262" i="5"/>
  <c r="AH261" i="5"/>
  <c r="AF261" i="5"/>
  <c r="Y261" i="5"/>
  <c r="D261" i="5"/>
  <c r="AH260" i="5"/>
  <c r="AF260" i="5"/>
  <c r="Y260" i="5"/>
  <c r="D260" i="5"/>
  <c r="AH259" i="5"/>
  <c r="AF259" i="5"/>
  <c r="Y259" i="5"/>
  <c r="D259" i="5"/>
  <c r="AH258" i="5"/>
  <c r="AG258" i="5"/>
  <c r="AF258" i="5"/>
  <c r="Y258" i="5"/>
  <c r="E258" i="5"/>
  <c r="D258" i="5"/>
  <c r="AH257" i="5"/>
  <c r="AF257" i="5"/>
  <c r="Y257" i="5"/>
  <c r="D257" i="5"/>
  <c r="AH256" i="5"/>
  <c r="AF256" i="5"/>
  <c r="Y256" i="5"/>
  <c r="D256" i="5"/>
  <c r="AH255" i="5"/>
  <c r="AF255" i="5"/>
  <c r="Y255" i="5"/>
  <c r="D255" i="5"/>
  <c r="AH254" i="5"/>
  <c r="AF254" i="5"/>
  <c r="Y254" i="5"/>
  <c r="D254" i="5"/>
  <c r="AH253" i="5"/>
  <c r="AF253" i="5"/>
  <c r="Y253" i="5"/>
  <c r="D253" i="5"/>
  <c r="AH252" i="5"/>
  <c r="AF252" i="5"/>
  <c r="Y252" i="5"/>
  <c r="D252" i="5"/>
  <c r="AH251" i="5"/>
  <c r="AF251" i="5"/>
  <c r="Y251" i="5"/>
  <c r="D251" i="5"/>
  <c r="AH250" i="5"/>
  <c r="AF250" i="5"/>
  <c r="Y250" i="5"/>
  <c r="D250" i="5"/>
  <c r="AH249" i="5"/>
  <c r="AF249" i="5"/>
  <c r="Y249" i="5"/>
  <c r="D249" i="5"/>
  <c r="AH248" i="5"/>
  <c r="AF248" i="5"/>
  <c r="Y248" i="5"/>
  <c r="D248" i="5"/>
  <c r="AH247" i="5"/>
  <c r="AF247" i="5"/>
  <c r="Y247" i="5"/>
  <c r="AH246" i="5"/>
  <c r="AG246" i="5"/>
  <c r="AF246" i="5"/>
  <c r="Y246" i="5"/>
  <c r="E246" i="5"/>
  <c r="D246" i="5"/>
  <c r="AH245" i="5"/>
  <c r="AG245" i="5"/>
  <c r="AF245" i="5"/>
  <c r="Y245" i="5"/>
  <c r="E245" i="5"/>
  <c r="D245" i="5"/>
  <c r="AH244" i="5"/>
  <c r="AG244" i="5"/>
  <c r="AF244" i="5"/>
  <c r="Y244" i="5"/>
  <c r="E244" i="5"/>
  <c r="D244" i="5"/>
  <c r="AH243" i="5"/>
  <c r="AG243" i="5"/>
  <c r="AF243" i="5"/>
  <c r="Y243" i="5"/>
  <c r="E243" i="5"/>
  <c r="D243" i="5"/>
  <c r="AH242" i="5"/>
  <c r="AG242" i="5"/>
  <c r="AF242" i="5"/>
  <c r="Y242" i="5"/>
  <c r="E242" i="5"/>
  <c r="D242" i="5"/>
  <c r="AH241" i="5"/>
  <c r="AG241" i="5"/>
  <c r="AF241" i="5"/>
  <c r="Y241" i="5"/>
  <c r="E241" i="5"/>
  <c r="D241" i="5"/>
  <c r="AH240" i="5"/>
  <c r="AG240" i="5"/>
  <c r="AF240" i="5"/>
  <c r="Y240" i="5"/>
  <c r="E240" i="5"/>
  <c r="D240" i="5"/>
  <c r="AH239" i="5"/>
  <c r="AF239" i="5"/>
  <c r="Y239" i="5"/>
  <c r="D239" i="5"/>
  <c r="AH238" i="5"/>
  <c r="AG238" i="5"/>
  <c r="AF238" i="5"/>
  <c r="Y238" i="5"/>
  <c r="E238" i="5"/>
  <c r="D238" i="5"/>
  <c r="AH237" i="5"/>
  <c r="AG237" i="5"/>
  <c r="AF237" i="5"/>
  <c r="Y237" i="5"/>
  <c r="E237" i="5"/>
  <c r="D237" i="5"/>
  <c r="AH236" i="5"/>
  <c r="AG236" i="5"/>
  <c r="AF236" i="5"/>
  <c r="Y236" i="5"/>
  <c r="AH235" i="5"/>
  <c r="AG235" i="5"/>
  <c r="AF235" i="5"/>
  <c r="Y235" i="5"/>
  <c r="D235" i="5"/>
  <c r="AH234" i="5"/>
  <c r="AG234" i="5"/>
  <c r="AF234" i="5"/>
  <c r="Y234" i="5"/>
  <c r="E234" i="5"/>
  <c r="D234" i="5"/>
  <c r="AH233" i="5"/>
  <c r="AG233" i="5"/>
  <c r="AF233" i="5"/>
  <c r="Y233" i="5"/>
  <c r="E233" i="5"/>
  <c r="D233" i="5"/>
  <c r="AH232" i="5"/>
  <c r="AG232" i="5"/>
  <c r="AF232" i="5"/>
  <c r="Y232" i="5"/>
  <c r="E232" i="5"/>
  <c r="D232" i="5"/>
  <c r="AH231" i="5"/>
  <c r="AG231" i="5"/>
  <c r="AF231" i="5"/>
  <c r="Y231" i="5"/>
  <c r="E231" i="5"/>
  <c r="D231" i="5"/>
  <c r="AH230" i="5"/>
  <c r="AG230" i="5"/>
  <c r="AF230" i="5"/>
  <c r="Y230" i="5"/>
  <c r="E230" i="5"/>
  <c r="D230" i="5"/>
  <c r="AH229" i="5"/>
  <c r="AG229" i="5"/>
  <c r="AF229" i="5"/>
  <c r="Y229" i="5"/>
  <c r="E229" i="5"/>
  <c r="D229" i="5"/>
  <c r="AH228" i="5"/>
  <c r="AG228" i="5"/>
  <c r="AF228" i="5"/>
  <c r="Y228" i="5"/>
  <c r="E228" i="5"/>
  <c r="D228" i="5"/>
  <c r="AH227" i="5"/>
  <c r="AG227" i="5"/>
  <c r="AF227" i="5"/>
  <c r="Y227" i="5"/>
  <c r="E227" i="5"/>
  <c r="D227" i="5"/>
  <c r="AH226" i="5"/>
  <c r="AG226" i="5"/>
  <c r="AF226" i="5"/>
  <c r="Y226" i="5"/>
  <c r="E226" i="5"/>
  <c r="D226" i="5"/>
  <c r="AH225" i="5"/>
  <c r="AG225" i="5"/>
  <c r="AF225" i="5"/>
  <c r="Y225" i="5"/>
  <c r="E225" i="5"/>
  <c r="D225" i="5"/>
  <c r="AH224" i="5"/>
  <c r="AG224" i="5"/>
  <c r="AF224" i="5"/>
  <c r="Y224" i="5"/>
  <c r="D224" i="5"/>
  <c r="AH223" i="5"/>
  <c r="AG223" i="5"/>
  <c r="AF223" i="5"/>
  <c r="Y223" i="5"/>
  <c r="E223" i="5"/>
  <c r="D223" i="5"/>
  <c r="AH222" i="5"/>
  <c r="AG222" i="5"/>
  <c r="AF222" i="5"/>
  <c r="Y222" i="5"/>
  <c r="D222" i="5"/>
  <c r="AH221" i="5"/>
  <c r="AG221" i="5"/>
  <c r="AF221" i="5"/>
  <c r="Y221" i="5"/>
  <c r="D221" i="5"/>
  <c r="AH220" i="5"/>
  <c r="AG220" i="5"/>
  <c r="AF220" i="5"/>
  <c r="Y220" i="5"/>
  <c r="D220" i="5"/>
  <c r="AH219" i="5"/>
  <c r="AG219" i="5"/>
  <c r="AF219" i="5"/>
  <c r="Y219" i="5"/>
  <c r="D219" i="5"/>
  <c r="AH218" i="5"/>
  <c r="AG218" i="5"/>
  <c r="AF218" i="5"/>
  <c r="Y218" i="5"/>
  <c r="D218" i="5"/>
  <c r="AH217" i="5"/>
  <c r="AG217" i="5"/>
  <c r="AF217" i="5"/>
  <c r="Y217" i="5"/>
  <c r="D217" i="5"/>
  <c r="AH216" i="5"/>
  <c r="AG216" i="5"/>
  <c r="AF216" i="5"/>
  <c r="Y216" i="5"/>
  <c r="D216" i="5"/>
  <c r="AH215" i="5"/>
  <c r="AG215" i="5"/>
  <c r="AF215" i="5"/>
  <c r="Y215" i="5"/>
  <c r="D215" i="5"/>
  <c r="AH214" i="5"/>
  <c r="AG214" i="5"/>
  <c r="AF214" i="5"/>
  <c r="Y214" i="5"/>
  <c r="D214" i="5"/>
  <c r="AH213" i="5"/>
  <c r="AG213" i="5"/>
  <c r="AF213" i="5"/>
  <c r="Y213" i="5"/>
  <c r="D213" i="5"/>
  <c r="AH212" i="5"/>
  <c r="AG212" i="5"/>
  <c r="AF212" i="5"/>
  <c r="Y212" i="5"/>
  <c r="D212" i="5"/>
  <c r="AH211" i="5"/>
  <c r="AG211" i="5"/>
  <c r="AF211" i="5"/>
  <c r="Y211" i="5"/>
  <c r="D211" i="5"/>
  <c r="AH210" i="5"/>
  <c r="AG210" i="5"/>
  <c r="AF210" i="5"/>
  <c r="Y210" i="5"/>
  <c r="D210" i="5"/>
  <c r="AH209" i="5"/>
  <c r="AG209" i="5"/>
  <c r="AF209" i="5"/>
  <c r="Y209" i="5"/>
  <c r="D209" i="5"/>
  <c r="AH208" i="5"/>
  <c r="AG208" i="5"/>
  <c r="AF208" i="5"/>
  <c r="Y208" i="5"/>
  <c r="D208" i="5"/>
  <c r="AH207" i="5"/>
  <c r="AG207" i="5"/>
  <c r="AF207" i="5"/>
  <c r="Y207" i="5"/>
  <c r="D207" i="5"/>
  <c r="AH206" i="5"/>
  <c r="AG206" i="5"/>
  <c r="AF206" i="5"/>
  <c r="Y206" i="5"/>
  <c r="D206" i="5"/>
  <c r="AH205" i="5"/>
  <c r="AG205" i="5"/>
  <c r="AF205" i="5"/>
  <c r="Y205" i="5"/>
  <c r="D205" i="5"/>
  <c r="AH204" i="5"/>
  <c r="AG204" i="5"/>
  <c r="AF204" i="5"/>
  <c r="Y204" i="5"/>
  <c r="D204" i="5"/>
  <c r="AH203" i="5"/>
  <c r="AG203" i="5"/>
  <c r="AF203" i="5"/>
  <c r="Y203" i="5"/>
  <c r="D203" i="5"/>
  <c r="AH202" i="5"/>
  <c r="AG202" i="5"/>
  <c r="AF202" i="5"/>
  <c r="Y202" i="5"/>
  <c r="D202" i="5"/>
  <c r="AH201" i="5"/>
  <c r="AG201" i="5"/>
  <c r="AF201" i="5"/>
  <c r="Y201" i="5"/>
  <c r="D201" i="5"/>
  <c r="AH200" i="5"/>
  <c r="AG200" i="5"/>
  <c r="AF200" i="5"/>
  <c r="Y200" i="5"/>
  <c r="D200" i="5"/>
  <c r="AH199" i="5"/>
  <c r="AG199" i="5"/>
  <c r="AF199" i="5"/>
  <c r="Y199" i="5"/>
  <c r="D199" i="5"/>
  <c r="AH198" i="5"/>
  <c r="AG198" i="5"/>
  <c r="AF198" i="5"/>
  <c r="Y198" i="5"/>
  <c r="E198" i="5"/>
  <c r="D198" i="5"/>
  <c r="AH197" i="5"/>
  <c r="AG197" i="5"/>
  <c r="AF197" i="5"/>
  <c r="Y197" i="5"/>
  <c r="D197" i="5"/>
  <c r="AH196" i="5"/>
  <c r="AG196" i="5"/>
  <c r="AF196" i="5"/>
  <c r="Y196" i="5"/>
  <c r="D196" i="5"/>
  <c r="AH195" i="5"/>
  <c r="AG195" i="5"/>
  <c r="AF195" i="5"/>
  <c r="Y195" i="5"/>
  <c r="D195" i="5"/>
  <c r="AH194" i="5"/>
  <c r="AG194" i="5"/>
  <c r="AF194" i="5"/>
  <c r="Y194" i="5"/>
  <c r="AH193" i="5"/>
  <c r="AG193" i="5"/>
  <c r="AF193" i="5"/>
  <c r="Y193" i="5"/>
  <c r="D193" i="5"/>
  <c r="AH192" i="5"/>
  <c r="AG192" i="5"/>
  <c r="AF192" i="5"/>
  <c r="Y192" i="5"/>
  <c r="E192" i="5"/>
  <c r="D192" i="5"/>
  <c r="AH191" i="5"/>
  <c r="AG191" i="5"/>
  <c r="AF191" i="5"/>
  <c r="Y191" i="5"/>
  <c r="E191" i="5"/>
  <c r="D191" i="5"/>
  <c r="AH190" i="5"/>
  <c r="AG190" i="5"/>
  <c r="AF190" i="5"/>
  <c r="D190" i="5"/>
  <c r="AH189" i="5"/>
  <c r="AG189" i="5"/>
  <c r="AF189" i="5"/>
  <c r="Y189" i="5"/>
  <c r="D189" i="5"/>
  <c r="AH188" i="5"/>
  <c r="AG188" i="5"/>
  <c r="AF188" i="5"/>
  <c r="Y188" i="5"/>
  <c r="D188" i="5"/>
  <c r="AH187" i="5"/>
  <c r="AG187" i="5"/>
  <c r="AF187" i="5"/>
  <c r="Y187" i="5"/>
  <c r="E187" i="5"/>
  <c r="D187" i="5"/>
  <c r="AH186" i="5"/>
  <c r="AG186" i="5"/>
  <c r="AF186" i="5"/>
  <c r="Y186" i="5"/>
  <c r="E186" i="5"/>
  <c r="D186" i="5"/>
  <c r="AH185" i="5"/>
  <c r="AG185" i="5"/>
  <c r="AF185" i="5"/>
  <c r="Y185" i="5"/>
  <c r="E185" i="5"/>
  <c r="D185" i="5"/>
  <c r="AH184" i="5"/>
  <c r="AG184" i="5"/>
  <c r="AF184" i="5"/>
  <c r="Y184" i="5"/>
  <c r="E184" i="5"/>
  <c r="D184" i="5"/>
  <c r="AH183" i="5"/>
  <c r="AG183" i="5"/>
  <c r="AF183" i="5"/>
  <c r="Y183" i="5"/>
  <c r="D183" i="5"/>
  <c r="AH182" i="5"/>
  <c r="AG182" i="5"/>
  <c r="AF182" i="5"/>
  <c r="Y182" i="5"/>
  <c r="D182" i="5"/>
  <c r="AH181" i="5"/>
  <c r="AG181" i="5"/>
  <c r="AF181" i="5"/>
  <c r="Y181" i="5"/>
  <c r="D181" i="5"/>
  <c r="AH180" i="5"/>
  <c r="AG180" i="5"/>
  <c r="AF180" i="5"/>
  <c r="Y180" i="5"/>
  <c r="D180" i="5"/>
  <c r="AH179" i="5"/>
  <c r="AG179" i="5"/>
  <c r="AF179" i="5"/>
  <c r="Y179" i="5"/>
  <c r="D179" i="5"/>
  <c r="AH178" i="5"/>
  <c r="AG178" i="5"/>
  <c r="AF178" i="5"/>
  <c r="Y178" i="5"/>
  <c r="D178" i="5"/>
  <c r="AH177" i="5"/>
  <c r="AG177" i="5"/>
  <c r="AF177" i="5"/>
  <c r="Y177" i="5"/>
  <c r="E177" i="5"/>
  <c r="D177" i="5"/>
  <c r="AH176" i="5"/>
  <c r="AG176" i="5"/>
  <c r="AF176" i="5"/>
  <c r="Y176" i="5"/>
  <c r="E176" i="5"/>
  <c r="D176" i="5"/>
  <c r="AH175" i="5"/>
  <c r="AG175" i="5"/>
  <c r="AF175" i="5"/>
  <c r="Y175" i="5"/>
  <c r="E175" i="5"/>
  <c r="D175" i="5"/>
  <c r="AH174" i="5"/>
  <c r="AG174" i="5"/>
  <c r="AF174" i="5"/>
  <c r="Y174" i="5"/>
  <c r="E174" i="5"/>
  <c r="D174" i="5"/>
  <c r="AH173" i="5"/>
  <c r="AG173" i="5"/>
  <c r="AF173" i="5"/>
  <c r="Y173" i="5"/>
  <c r="E173" i="5"/>
  <c r="D173" i="5"/>
  <c r="AH172" i="5"/>
  <c r="AG172" i="5"/>
  <c r="AF172" i="5"/>
  <c r="Y172" i="5"/>
  <c r="E172" i="5"/>
  <c r="D172" i="5"/>
  <c r="AH171" i="5"/>
  <c r="AG171" i="5"/>
  <c r="AF171" i="5"/>
  <c r="Y171" i="5"/>
  <c r="D171" i="5"/>
  <c r="AH170" i="5"/>
  <c r="AG170" i="5"/>
  <c r="AF170" i="5"/>
  <c r="Y170" i="5"/>
  <c r="D170" i="5"/>
  <c r="AH169" i="5"/>
  <c r="AG169" i="5"/>
  <c r="AF169" i="5"/>
  <c r="Y169" i="5"/>
  <c r="D169" i="5"/>
  <c r="AH168" i="5"/>
  <c r="AG168" i="5"/>
  <c r="AF168" i="5"/>
  <c r="Y168" i="5"/>
  <c r="D168" i="5"/>
  <c r="AH167" i="5"/>
  <c r="AG167" i="5"/>
  <c r="AF167" i="5"/>
  <c r="Y167" i="5"/>
  <c r="D167" i="5"/>
  <c r="AH166" i="5"/>
  <c r="AG166" i="5"/>
  <c r="AF166" i="5"/>
  <c r="Y166" i="5"/>
  <c r="D166" i="5"/>
  <c r="AH165" i="5"/>
  <c r="AG165" i="5"/>
  <c r="AF165" i="5"/>
  <c r="Y165" i="5"/>
  <c r="D165" i="5"/>
  <c r="AH164" i="5"/>
  <c r="AG164" i="5"/>
  <c r="AF164" i="5"/>
  <c r="Y164" i="5"/>
  <c r="E164" i="5"/>
  <c r="D164" i="5"/>
  <c r="AH163" i="5"/>
  <c r="AG163" i="5"/>
  <c r="AF163" i="5"/>
  <c r="Y163" i="5"/>
  <c r="E163" i="5"/>
  <c r="D163" i="5"/>
  <c r="AH162" i="5"/>
  <c r="AG162" i="5"/>
  <c r="AF162" i="5"/>
  <c r="Y162" i="5"/>
  <c r="AH161" i="5"/>
  <c r="AG161" i="5"/>
  <c r="AF161" i="5"/>
  <c r="Y161" i="5"/>
  <c r="E161" i="5"/>
  <c r="D161" i="5"/>
  <c r="AH160" i="5"/>
  <c r="AG160" i="5"/>
  <c r="AF160" i="5"/>
  <c r="Y160" i="5"/>
  <c r="E160" i="5"/>
  <c r="D160" i="5"/>
  <c r="AH159" i="5"/>
  <c r="AG159" i="5"/>
  <c r="AF159" i="5"/>
  <c r="Y159" i="5"/>
  <c r="E159" i="5"/>
  <c r="D159" i="5"/>
  <c r="AH158" i="5"/>
  <c r="AG158" i="5"/>
  <c r="AF158" i="5"/>
  <c r="Y158" i="5"/>
  <c r="E158" i="5"/>
  <c r="D158" i="5"/>
  <c r="AH157" i="5"/>
  <c r="AG157" i="5"/>
  <c r="AF157" i="5"/>
  <c r="Y157" i="5"/>
  <c r="E157" i="5"/>
  <c r="D157" i="5"/>
  <c r="AH156" i="5"/>
  <c r="AG156" i="5"/>
  <c r="AF156" i="5"/>
  <c r="Y156" i="5"/>
  <c r="E156" i="5"/>
  <c r="D156" i="5"/>
  <c r="AH155" i="5"/>
  <c r="AG155" i="5"/>
  <c r="AF155" i="5"/>
  <c r="Y155" i="5"/>
  <c r="E155" i="5"/>
  <c r="D155" i="5"/>
  <c r="AH154" i="5"/>
  <c r="AG154" i="5"/>
  <c r="AF154" i="5"/>
  <c r="Y154" i="5"/>
  <c r="E154" i="5"/>
  <c r="D154" i="5"/>
  <c r="AG153" i="5"/>
  <c r="AF153" i="5"/>
  <c r="AC153" i="5"/>
  <c r="AH153" i="5" s="1"/>
  <c r="Y153" i="5"/>
  <c r="D153" i="5"/>
  <c r="AH152" i="5"/>
  <c r="AG152" i="5"/>
  <c r="AF152" i="5"/>
  <c r="AC152" i="5"/>
  <c r="AC275" i="5" s="1"/>
  <c r="Y152" i="5"/>
  <c r="D152" i="5"/>
  <c r="AH151" i="5"/>
  <c r="AG151" i="5"/>
  <c r="AF151" i="5"/>
  <c r="Y151" i="5"/>
  <c r="E151" i="5"/>
  <c r="D151" i="5"/>
  <c r="AH150" i="5"/>
  <c r="AG150" i="5"/>
  <c r="AF150" i="5"/>
  <c r="Y150" i="5"/>
  <c r="E150" i="5"/>
  <c r="D150" i="5"/>
  <c r="AH149" i="5"/>
  <c r="AG149" i="5"/>
  <c r="AF149" i="5"/>
  <c r="Y149" i="5"/>
  <c r="D149" i="5"/>
  <c r="AH148" i="5"/>
  <c r="AG148" i="5"/>
  <c r="AF148" i="5"/>
  <c r="Y148" i="5"/>
  <c r="D148" i="5"/>
  <c r="AH147" i="5"/>
  <c r="AG147" i="5"/>
  <c r="AF147" i="5"/>
  <c r="Y147" i="5"/>
  <c r="D147" i="5"/>
  <c r="AH146" i="5"/>
  <c r="AF146" i="5"/>
  <c r="Y146" i="5"/>
  <c r="D146" i="5"/>
  <c r="AH145" i="5"/>
  <c r="AG145" i="5"/>
  <c r="AF145" i="5"/>
  <c r="Y145" i="5"/>
  <c r="D145" i="5"/>
  <c r="AH144" i="5"/>
  <c r="AG144" i="5"/>
  <c r="AF144" i="5"/>
  <c r="Y144" i="5"/>
  <c r="D144" i="5"/>
  <c r="AH143" i="5"/>
  <c r="AG143" i="5"/>
  <c r="AF143" i="5"/>
  <c r="Y143" i="5"/>
  <c r="E143" i="5"/>
  <c r="D143" i="5"/>
  <c r="AH142" i="5"/>
  <c r="AG142" i="5"/>
  <c r="AF142" i="5"/>
  <c r="Y142" i="5"/>
  <c r="E142" i="5"/>
  <c r="D142" i="5"/>
  <c r="AH141" i="5"/>
  <c r="AG141" i="5"/>
  <c r="AF141" i="5"/>
  <c r="Y141" i="5"/>
  <c r="E141" i="5"/>
  <c r="D141" i="5"/>
  <c r="AH140" i="5"/>
  <c r="AG140" i="5"/>
  <c r="AF140" i="5"/>
  <c r="Y140" i="5"/>
  <c r="E140" i="5"/>
  <c r="D140" i="5"/>
  <c r="AH139" i="5"/>
  <c r="AG139" i="5"/>
  <c r="AF139" i="5"/>
  <c r="Y139" i="5"/>
  <c r="E139" i="5"/>
  <c r="D139" i="5"/>
  <c r="AH138" i="5"/>
  <c r="AG138" i="5"/>
  <c r="AF138" i="5"/>
  <c r="Y138" i="5"/>
  <c r="E138" i="5"/>
  <c r="D138" i="5"/>
  <c r="AH137" i="5"/>
  <c r="AG137" i="5"/>
  <c r="AF137" i="5"/>
  <c r="Y137" i="5"/>
  <c r="D137" i="5"/>
  <c r="AH136" i="5"/>
  <c r="AG136" i="5"/>
  <c r="AF136" i="5"/>
  <c r="Y136" i="5"/>
  <c r="D136" i="5"/>
  <c r="AH135" i="5"/>
  <c r="AG135" i="5"/>
  <c r="AF135" i="5"/>
  <c r="Y135" i="5"/>
  <c r="D135" i="5"/>
  <c r="AH134" i="5"/>
  <c r="AG134" i="5"/>
  <c r="AF134" i="5"/>
  <c r="Y134" i="5"/>
  <c r="D134" i="5"/>
  <c r="AH133" i="5"/>
  <c r="AG133" i="5"/>
  <c r="AF133" i="5"/>
  <c r="Y133" i="5"/>
  <c r="D133" i="5"/>
  <c r="AH132" i="5"/>
  <c r="AG132" i="5"/>
  <c r="AF132" i="5"/>
  <c r="Y132" i="5"/>
  <c r="D132" i="5"/>
  <c r="AH131" i="5"/>
  <c r="AG131" i="5"/>
  <c r="AF131" i="5"/>
  <c r="Y131" i="5"/>
  <c r="D131" i="5"/>
  <c r="AH130" i="5"/>
  <c r="AG130" i="5"/>
  <c r="AF130" i="5"/>
  <c r="Y130" i="5"/>
  <c r="D130" i="5"/>
  <c r="AH129" i="5"/>
  <c r="AG129" i="5"/>
  <c r="AF129" i="5"/>
  <c r="Y129" i="5"/>
  <c r="D129" i="5"/>
  <c r="AH128" i="5"/>
  <c r="AG128" i="5"/>
  <c r="AF128" i="5"/>
  <c r="Y128" i="5"/>
  <c r="D128" i="5"/>
  <c r="AH127" i="5"/>
  <c r="AG127" i="5"/>
  <c r="AF127" i="5"/>
  <c r="Y127" i="5"/>
  <c r="D127" i="5"/>
  <c r="AH126" i="5"/>
  <c r="AG126" i="5"/>
  <c r="AF126" i="5"/>
  <c r="Y126" i="5"/>
  <c r="D126" i="5"/>
  <c r="AH125" i="5"/>
  <c r="AG125" i="5"/>
  <c r="AF125" i="5"/>
  <c r="Y125" i="5"/>
  <c r="D125" i="5"/>
  <c r="AH124" i="5"/>
  <c r="AG124" i="5"/>
  <c r="AF124" i="5"/>
  <c r="Y124" i="5"/>
  <c r="D124" i="5"/>
  <c r="AH123" i="5"/>
  <c r="AG123" i="5"/>
  <c r="AF123" i="5"/>
  <c r="Y123" i="5"/>
  <c r="D123" i="5"/>
  <c r="AH122" i="5"/>
  <c r="AG122" i="5"/>
  <c r="AF122" i="5"/>
  <c r="Y122" i="5"/>
  <c r="D122" i="5"/>
  <c r="AH121" i="5"/>
  <c r="AG121" i="5"/>
  <c r="AF121" i="5"/>
  <c r="Y121" i="5"/>
  <c r="D121" i="5"/>
  <c r="AH120" i="5"/>
  <c r="AG120" i="5"/>
  <c r="AF120" i="5"/>
  <c r="Y120" i="5"/>
  <c r="D120" i="5"/>
  <c r="AH119" i="5"/>
  <c r="AG119" i="5"/>
  <c r="AF119" i="5"/>
  <c r="Y119" i="5"/>
  <c r="D119" i="5"/>
  <c r="AH118" i="5"/>
  <c r="AG118" i="5"/>
  <c r="AF118" i="5"/>
  <c r="Y118" i="5"/>
  <c r="D118" i="5"/>
  <c r="AH117" i="5"/>
  <c r="AG117" i="5"/>
  <c r="AF117" i="5"/>
  <c r="Y117" i="5"/>
  <c r="D117" i="5"/>
  <c r="AH116" i="5"/>
  <c r="AG116" i="5"/>
  <c r="AF116" i="5"/>
  <c r="Y116" i="5"/>
  <c r="D116" i="5"/>
  <c r="AH115" i="5"/>
  <c r="AG115" i="5"/>
  <c r="AF115" i="5"/>
  <c r="Y115" i="5"/>
  <c r="E115" i="5"/>
  <c r="D115" i="5"/>
  <c r="AH114" i="5"/>
  <c r="AG114" i="5"/>
  <c r="AF114" i="5"/>
  <c r="Y114" i="5"/>
  <c r="D114" i="5"/>
  <c r="AH113" i="5"/>
  <c r="AG113" i="5"/>
  <c r="AF113" i="5"/>
  <c r="Y113" i="5"/>
  <c r="D113" i="5"/>
  <c r="AH112" i="5"/>
  <c r="AG112" i="5"/>
  <c r="AF112" i="5"/>
  <c r="Y112" i="5"/>
  <c r="D112" i="5"/>
  <c r="AH111" i="5"/>
  <c r="AG111" i="5"/>
  <c r="AF111" i="5"/>
  <c r="Y111" i="5"/>
  <c r="D111" i="5"/>
  <c r="AH110" i="5"/>
  <c r="AG110" i="5"/>
  <c r="AF110" i="5"/>
  <c r="Y110" i="5"/>
  <c r="D110" i="5"/>
  <c r="AH109" i="5"/>
  <c r="AG109" i="5"/>
  <c r="AF109" i="5"/>
  <c r="Y109" i="5"/>
  <c r="D109" i="5"/>
  <c r="AH108" i="5"/>
  <c r="AG108" i="5"/>
  <c r="AF108" i="5"/>
  <c r="Y108" i="5"/>
  <c r="D108" i="5"/>
  <c r="AH107" i="5"/>
  <c r="AG107" i="5"/>
  <c r="AF107" i="5"/>
  <c r="Y107" i="5"/>
  <c r="D107" i="5"/>
  <c r="AH106" i="5"/>
  <c r="AG106" i="5"/>
  <c r="AF106" i="5"/>
  <c r="Y106" i="5"/>
  <c r="D106" i="5"/>
  <c r="AH105" i="5"/>
  <c r="AG105" i="5"/>
  <c r="AF105" i="5"/>
  <c r="Y105" i="5"/>
  <c r="D105" i="5"/>
  <c r="AH104" i="5"/>
  <c r="AG104" i="5"/>
  <c r="AF104" i="5"/>
  <c r="Y104" i="5"/>
  <c r="D104" i="5"/>
  <c r="AH103" i="5"/>
  <c r="AG103" i="5"/>
  <c r="AF103" i="5"/>
  <c r="Y103" i="5"/>
  <c r="D103" i="5"/>
  <c r="AH102" i="5"/>
  <c r="AG102" i="5"/>
  <c r="AF102" i="5"/>
  <c r="Y102" i="5"/>
  <c r="D102" i="5"/>
  <c r="AH101" i="5"/>
  <c r="AF101" i="5"/>
  <c r="Y101" i="5"/>
  <c r="AH100" i="5"/>
  <c r="AG100" i="5"/>
  <c r="AF100" i="5"/>
  <c r="Y100" i="5"/>
  <c r="D100" i="5"/>
  <c r="AH99" i="5"/>
  <c r="AG99" i="5"/>
  <c r="AF99" i="5"/>
  <c r="Y99" i="5"/>
  <c r="D99" i="5"/>
  <c r="AH98" i="5"/>
  <c r="AG98" i="5"/>
  <c r="AF98" i="5"/>
  <c r="Y98" i="5"/>
  <c r="D98" i="5"/>
  <c r="AH97" i="5"/>
  <c r="AG97" i="5"/>
  <c r="AF97" i="5"/>
  <c r="Y97" i="5"/>
  <c r="D97" i="5"/>
  <c r="AH96" i="5"/>
  <c r="AG96" i="5"/>
  <c r="AF96" i="5"/>
  <c r="Y96" i="5"/>
  <c r="D96" i="5"/>
  <c r="AH95" i="5"/>
  <c r="AG95" i="5"/>
  <c r="AF95" i="5"/>
  <c r="Y95" i="5"/>
  <c r="D95" i="5"/>
  <c r="AH94" i="5"/>
  <c r="AG94" i="5"/>
  <c r="AF94" i="5"/>
  <c r="Y94" i="5"/>
  <c r="D94" i="5"/>
  <c r="AH93" i="5"/>
  <c r="AG93" i="5"/>
  <c r="AF93" i="5"/>
  <c r="Y93" i="5"/>
  <c r="D93" i="5"/>
  <c r="AH92" i="5"/>
  <c r="AG92" i="5"/>
  <c r="AF92" i="5"/>
  <c r="Y92" i="5"/>
  <c r="D92" i="5"/>
  <c r="AH91" i="5"/>
  <c r="AG91" i="5"/>
  <c r="AF91" i="5"/>
  <c r="Y91" i="5"/>
  <c r="D91" i="5"/>
  <c r="AH90" i="5"/>
  <c r="AF90" i="5"/>
  <c r="Y90" i="5"/>
  <c r="AH89" i="5"/>
  <c r="AG89" i="5"/>
  <c r="AF89" i="5"/>
  <c r="Y89" i="5"/>
  <c r="D89" i="5"/>
  <c r="AH88" i="5"/>
  <c r="AG88" i="5"/>
  <c r="AF88" i="5"/>
  <c r="Y88" i="5"/>
  <c r="D88" i="5"/>
  <c r="AH87" i="5"/>
  <c r="AG87" i="5"/>
  <c r="AF87" i="5"/>
  <c r="Y87" i="5"/>
  <c r="D87" i="5"/>
  <c r="AH86" i="5"/>
  <c r="AF86" i="5"/>
  <c r="Y86" i="5"/>
  <c r="D86" i="5"/>
  <c r="AH85" i="5"/>
  <c r="AG85" i="5"/>
  <c r="AF85" i="5"/>
  <c r="Y85" i="5"/>
  <c r="D85" i="5"/>
  <c r="AH84" i="5"/>
  <c r="AG84" i="5"/>
  <c r="AF84" i="5"/>
  <c r="Y84" i="5"/>
  <c r="D84" i="5"/>
  <c r="AH83" i="5"/>
  <c r="AG83" i="5"/>
  <c r="AF83" i="5"/>
  <c r="Y83" i="5"/>
  <c r="D83" i="5"/>
  <c r="AH82" i="5"/>
  <c r="AG82" i="5"/>
  <c r="AF82" i="5"/>
  <c r="Y82" i="5"/>
  <c r="D82" i="5"/>
  <c r="AH81" i="5"/>
  <c r="AG81" i="5"/>
  <c r="AF81" i="5"/>
  <c r="Y81" i="5"/>
  <c r="D81" i="5"/>
  <c r="AH80" i="5"/>
  <c r="AG80" i="5"/>
  <c r="AF80" i="5"/>
  <c r="Y80" i="5"/>
  <c r="D80" i="5"/>
  <c r="AH79" i="5"/>
  <c r="AG79" i="5"/>
  <c r="AF79" i="5"/>
  <c r="Y79" i="5"/>
  <c r="D79" i="5"/>
  <c r="AH78" i="5"/>
  <c r="AG78" i="5"/>
  <c r="AF78" i="5"/>
  <c r="Y78" i="5"/>
  <c r="D78" i="5"/>
  <c r="AH77" i="5"/>
  <c r="AG77" i="5"/>
  <c r="AF77" i="5"/>
  <c r="Y77" i="5"/>
  <c r="D77" i="5"/>
  <c r="AH76" i="5"/>
  <c r="AG76" i="5"/>
  <c r="AF76" i="5"/>
  <c r="Y76" i="5"/>
  <c r="D76" i="5"/>
  <c r="AH75" i="5"/>
  <c r="AG75" i="5"/>
  <c r="AF75" i="5"/>
  <c r="Y75" i="5"/>
  <c r="D75" i="5"/>
  <c r="AH74" i="5"/>
  <c r="AG74" i="5"/>
  <c r="AF74" i="5"/>
  <c r="Y74" i="5"/>
  <c r="D74" i="5"/>
  <c r="AH73" i="5"/>
  <c r="AG73" i="5"/>
  <c r="AF73" i="5"/>
  <c r="Y73" i="5"/>
  <c r="D73" i="5"/>
  <c r="AH72" i="5"/>
  <c r="AG72" i="5"/>
  <c r="AF72" i="5"/>
  <c r="Y72" i="5"/>
  <c r="D72" i="5"/>
  <c r="AH71" i="5"/>
  <c r="AG71" i="5"/>
  <c r="AF71" i="5"/>
  <c r="Y71" i="5"/>
  <c r="D71" i="5"/>
  <c r="AH70" i="5"/>
  <c r="AG70" i="5"/>
  <c r="AF70" i="5"/>
  <c r="Y70" i="5"/>
  <c r="D70" i="5"/>
  <c r="AH69" i="5"/>
  <c r="AG69" i="5"/>
  <c r="AF69" i="5"/>
  <c r="Y69" i="5"/>
  <c r="D69" i="5"/>
  <c r="AH68" i="5"/>
  <c r="AG68" i="5"/>
  <c r="AF68" i="5"/>
  <c r="Y68" i="5"/>
  <c r="D68" i="5"/>
  <c r="AH67" i="5"/>
  <c r="AG67" i="5"/>
  <c r="AF67" i="5"/>
  <c r="Y67" i="5"/>
  <c r="D67" i="5"/>
  <c r="AH66" i="5"/>
  <c r="AG66" i="5"/>
  <c r="AF66" i="5"/>
  <c r="Y66" i="5"/>
  <c r="D66" i="5"/>
  <c r="AH65" i="5"/>
  <c r="AG65" i="5"/>
  <c r="AF65" i="5"/>
  <c r="Y65" i="5"/>
  <c r="D65" i="5"/>
  <c r="AH64" i="5"/>
  <c r="AG64" i="5"/>
  <c r="AF64" i="5"/>
  <c r="Y64" i="5"/>
  <c r="D64" i="5"/>
  <c r="AH63" i="5"/>
  <c r="AG63" i="5"/>
  <c r="AF63" i="5"/>
  <c r="Y63" i="5"/>
  <c r="D63" i="5"/>
  <c r="AH62" i="5"/>
  <c r="AG62" i="5"/>
  <c r="AF62" i="5"/>
  <c r="Y62" i="5"/>
  <c r="D62" i="5"/>
  <c r="AH61" i="5"/>
  <c r="AG61" i="5"/>
  <c r="AF61" i="5"/>
  <c r="Y61" i="5"/>
  <c r="D61" i="5"/>
  <c r="AH60" i="5"/>
  <c r="AG60" i="5"/>
  <c r="AF60" i="5"/>
  <c r="Y60" i="5"/>
  <c r="D60" i="5"/>
  <c r="AH59" i="5"/>
  <c r="AG59" i="5"/>
  <c r="AF59" i="5"/>
  <c r="Y59" i="5"/>
  <c r="D59" i="5"/>
  <c r="AH58" i="5"/>
  <c r="AG58" i="5"/>
  <c r="AF58" i="5"/>
  <c r="Y58" i="5"/>
  <c r="D58" i="5"/>
  <c r="AH57" i="5"/>
  <c r="AG57" i="5"/>
  <c r="AF57" i="5"/>
  <c r="Y57" i="5"/>
  <c r="D57" i="5"/>
  <c r="AH56" i="5"/>
  <c r="AG56" i="5"/>
  <c r="AF56" i="5"/>
  <c r="Y56" i="5"/>
  <c r="D56" i="5"/>
  <c r="AH55" i="5"/>
  <c r="AG55" i="5"/>
  <c r="AF55" i="5"/>
  <c r="Y55" i="5"/>
  <c r="D55" i="5"/>
  <c r="AH54" i="5"/>
  <c r="AG54" i="5"/>
  <c r="AF54" i="5"/>
  <c r="Y54" i="5"/>
  <c r="D54" i="5"/>
  <c r="AH53" i="5"/>
  <c r="AG53" i="5"/>
  <c r="AF53" i="5"/>
  <c r="Y53" i="5"/>
  <c r="D53" i="5"/>
  <c r="AH52" i="5"/>
  <c r="AG52" i="5"/>
  <c r="AF52" i="5"/>
  <c r="Y52" i="5"/>
  <c r="E52" i="5"/>
  <c r="D52" i="5"/>
  <c r="AH51" i="5"/>
  <c r="AG51" i="5"/>
  <c r="AF51" i="5"/>
  <c r="Y51" i="5"/>
  <c r="D51" i="5"/>
  <c r="AH50" i="5"/>
  <c r="AG50" i="5"/>
  <c r="AF50" i="5"/>
  <c r="Y50" i="5"/>
  <c r="D50" i="5"/>
  <c r="AH49" i="5"/>
  <c r="AG49" i="5"/>
  <c r="AF49" i="5"/>
  <c r="Y49" i="5"/>
  <c r="D49" i="5"/>
  <c r="AH48" i="5"/>
  <c r="AG48" i="5"/>
  <c r="AF48" i="5"/>
  <c r="Y48" i="5"/>
  <c r="E48" i="5"/>
  <c r="D48" i="5"/>
  <c r="AH47" i="5"/>
  <c r="AG47" i="5"/>
  <c r="AF47" i="5"/>
  <c r="Y47" i="5"/>
  <c r="E47" i="5"/>
  <c r="D47" i="5"/>
  <c r="AH46" i="5"/>
  <c r="AG46" i="5"/>
  <c r="AF46" i="5"/>
  <c r="Y46" i="5"/>
  <c r="AH45" i="5"/>
  <c r="AG45" i="5"/>
  <c r="AF45" i="5"/>
  <c r="Y45" i="5"/>
  <c r="E45" i="5"/>
  <c r="D45" i="5"/>
  <c r="AH44" i="5"/>
  <c r="AG44" i="5"/>
  <c r="AF44" i="5"/>
  <c r="Y44" i="5"/>
  <c r="E44" i="5"/>
  <c r="D44" i="5"/>
  <c r="AH43" i="5"/>
  <c r="AG43" i="5"/>
  <c r="AF43" i="5"/>
  <c r="Y43" i="5"/>
  <c r="E43" i="5"/>
  <c r="D43" i="5"/>
  <c r="AH42" i="5"/>
  <c r="AG42" i="5"/>
  <c r="AF42" i="5"/>
  <c r="Y42" i="5"/>
  <c r="E42" i="5"/>
  <c r="D42" i="5"/>
  <c r="AH41" i="5"/>
  <c r="AG41" i="5"/>
  <c r="AF41" i="5"/>
  <c r="Y41" i="5"/>
  <c r="E41" i="5"/>
  <c r="D41" i="5"/>
  <c r="AH40" i="5"/>
  <c r="AG40" i="5"/>
  <c r="AF40" i="5"/>
  <c r="Y40" i="5"/>
  <c r="E40" i="5"/>
  <c r="D40" i="5"/>
  <c r="AH39" i="5"/>
  <c r="AG39" i="5"/>
  <c r="AF39" i="5"/>
  <c r="Y39" i="5"/>
  <c r="E39" i="5"/>
  <c r="D39" i="5"/>
  <c r="AH38" i="5"/>
  <c r="AG38" i="5"/>
  <c r="AF38" i="5"/>
  <c r="Y38" i="5"/>
  <c r="E38" i="5"/>
  <c r="D38" i="5"/>
  <c r="AH37" i="5"/>
  <c r="AG37" i="5"/>
  <c r="AF37" i="5"/>
  <c r="Y37" i="5"/>
  <c r="E37" i="5"/>
  <c r="D37" i="5"/>
  <c r="AH36" i="5"/>
  <c r="AG36" i="5"/>
  <c r="AF36" i="5"/>
  <c r="Y36" i="5"/>
  <c r="E36" i="5"/>
  <c r="D36" i="5"/>
  <c r="AH35" i="5"/>
  <c r="AG35" i="5"/>
  <c r="AF35" i="5"/>
  <c r="Y35" i="5"/>
  <c r="E35" i="5"/>
  <c r="D35" i="5"/>
  <c r="AH34" i="5"/>
  <c r="AG34" i="5"/>
  <c r="AF34" i="5"/>
  <c r="Y34" i="5"/>
  <c r="E34" i="5"/>
  <c r="D34" i="5"/>
  <c r="AH33" i="5"/>
  <c r="AG33" i="5"/>
  <c r="AF33" i="5"/>
  <c r="Y33" i="5"/>
  <c r="E33" i="5"/>
  <c r="D33" i="5"/>
  <c r="AH32" i="5"/>
  <c r="AG32" i="5"/>
  <c r="AF32" i="5"/>
  <c r="Y32" i="5"/>
  <c r="E32" i="5"/>
  <c r="D32" i="5"/>
  <c r="AH31" i="5"/>
  <c r="AG31" i="5"/>
  <c r="AF31" i="5"/>
  <c r="Y31" i="5"/>
  <c r="E31" i="5"/>
  <c r="D31" i="5"/>
  <c r="AH30" i="5"/>
  <c r="AG30" i="5"/>
  <c r="AF30" i="5"/>
  <c r="Y30" i="5"/>
  <c r="E30" i="5"/>
  <c r="D30" i="5"/>
  <c r="AH29" i="5"/>
  <c r="AG29" i="5"/>
  <c r="AF29" i="5"/>
  <c r="Y29" i="5"/>
  <c r="E29" i="5"/>
  <c r="D29" i="5"/>
  <c r="AH28" i="5"/>
  <c r="AG28" i="5"/>
  <c r="AF28" i="5"/>
  <c r="Y28" i="5"/>
  <c r="E28" i="5"/>
  <c r="D28" i="5"/>
  <c r="AH27" i="5"/>
  <c r="AG27" i="5"/>
  <c r="AF27" i="5"/>
  <c r="Y27" i="5"/>
  <c r="E27" i="5"/>
  <c r="D27" i="5"/>
  <c r="AH26" i="5"/>
  <c r="AG26" i="5"/>
  <c r="AF26" i="5"/>
  <c r="Y26" i="5"/>
  <c r="E26" i="5"/>
  <c r="D26" i="5"/>
  <c r="AH25" i="5"/>
  <c r="AG25" i="5"/>
  <c r="AF25" i="5"/>
  <c r="Y25" i="5"/>
  <c r="D25" i="5"/>
  <c r="AH24" i="5"/>
  <c r="AG24" i="5"/>
  <c r="AF24" i="5"/>
  <c r="Y24" i="5"/>
  <c r="D24" i="5"/>
  <c r="AH23" i="5"/>
  <c r="AG23" i="5"/>
  <c r="AF23" i="5"/>
  <c r="Y23" i="5"/>
  <c r="E23" i="5"/>
  <c r="D23" i="5"/>
  <c r="AH22" i="5"/>
  <c r="AG22" i="5"/>
  <c r="AF22" i="5"/>
  <c r="Y22" i="5"/>
  <c r="E22" i="5"/>
  <c r="D22" i="5"/>
  <c r="AH21" i="5"/>
  <c r="AG21" i="5"/>
  <c r="AF21" i="5"/>
  <c r="Y21" i="5"/>
  <c r="D21" i="5"/>
  <c r="AH20" i="5"/>
  <c r="AG20" i="5"/>
  <c r="AF20" i="5"/>
  <c r="Y20" i="5"/>
  <c r="D20" i="5"/>
  <c r="AH19" i="5"/>
  <c r="AG19" i="5"/>
  <c r="AF19" i="5"/>
  <c r="Y19" i="5"/>
  <c r="D19" i="5"/>
  <c r="AH18" i="5"/>
  <c r="AG18" i="5"/>
  <c r="AF18" i="5"/>
  <c r="Y18" i="5"/>
  <c r="D18" i="5"/>
  <c r="AH17" i="5"/>
  <c r="AG17" i="5"/>
  <c r="AF17" i="5"/>
  <c r="Y17" i="5"/>
  <c r="D17" i="5"/>
  <c r="AH16" i="5"/>
  <c r="AG16" i="5"/>
  <c r="AF16" i="5"/>
  <c r="Y16" i="5"/>
  <c r="D16" i="5"/>
  <c r="AH15" i="5"/>
  <c r="AG15" i="5"/>
  <c r="AF15" i="5"/>
  <c r="Y15" i="5"/>
  <c r="D15" i="5"/>
  <c r="AH14" i="5"/>
  <c r="AG14" i="5"/>
  <c r="AF14" i="5"/>
  <c r="Y14" i="5"/>
  <c r="D14" i="5"/>
  <c r="AH13" i="5"/>
  <c r="AG13" i="5"/>
  <c r="AF13" i="5"/>
  <c r="Y13" i="5"/>
  <c r="D13" i="5"/>
  <c r="AH12" i="5"/>
  <c r="AG12" i="5"/>
  <c r="AF12" i="5"/>
  <c r="Y12" i="5"/>
  <c r="D12" i="5"/>
  <c r="AH11" i="5"/>
  <c r="AG11" i="5"/>
  <c r="AF11" i="5"/>
  <c r="Y11" i="5"/>
  <c r="D11" i="5"/>
  <c r="AH10" i="5"/>
  <c r="AG10" i="5"/>
  <c r="AF10" i="5"/>
  <c r="Y10" i="5"/>
  <c r="D10" i="5"/>
  <c r="AG9" i="5"/>
  <c r="AF9" i="5"/>
  <c r="Y9" i="5"/>
  <c r="D9" i="5"/>
  <c r="AG8" i="5"/>
  <c r="AF8" i="5"/>
  <c r="Y8" i="5"/>
  <c r="D8" i="5"/>
  <c r="AG7" i="5"/>
  <c r="AF7" i="5"/>
  <c r="Y7" i="5"/>
  <c r="D7" i="5"/>
  <c r="AG6" i="5"/>
  <c r="AF6" i="5"/>
  <c r="Y6" i="5"/>
  <c r="D6" i="5"/>
  <c r="AG5" i="5"/>
  <c r="AF5" i="5"/>
  <c r="Y5" i="5"/>
  <c r="D5" i="5"/>
  <c r="AG4" i="5"/>
  <c r="AF4" i="5"/>
  <c r="Y4" i="5"/>
  <c r="D4" i="5"/>
  <c r="AF3" i="5"/>
  <c r="Y3" i="5"/>
  <c r="D3" i="5"/>
  <c r="AF2" i="5"/>
  <c r="Y2" i="5"/>
  <c r="D2" i="5"/>
  <c r="AF275" i="5" l="1"/>
  <c r="AG275" i="5"/>
  <c r="AH275" i="5"/>
  <c r="J158" i="1" l="1"/>
  <c r="I158" i="1"/>
  <c r="H158" i="1"/>
  <c r="I160" i="1"/>
  <c r="J160" i="1"/>
  <c r="C157" i="1" l="1"/>
  <c r="D157" i="1"/>
  <c r="E157" i="1"/>
  <c r="F157" i="1"/>
  <c r="H157" i="1"/>
  <c r="I157" i="1"/>
  <c r="J157" i="1"/>
  <c r="K157" i="1"/>
  <c r="L157" i="1" s="1"/>
  <c r="P157" i="1"/>
  <c r="T157" i="1"/>
  <c r="G157" i="1" l="1"/>
  <c r="Q157" i="1" s="1"/>
  <c r="M157" i="1"/>
  <c r="P2" i="1" l="1"/>
  <c r="P3" i="1"/>
  <c r="P4" i="1"/>
  <c r="P5" i="1"/>
  <c r="P6" i="1"/>
  <c r="P7" i="1"/>
  <c r="P8" i="1"/>
  <c r="P9" i="1"/>
  <c r="P10" i="1"/>
  <c r="P11" i="1"/>
  <c r="P12" i="1"/>
  <c r="P13" i="1"/>
  <c r="P14" i="1"/>
  <c r="P15" i="1"/>
  <c r="P16" i="1"/>
  <c r="P17" i="1"/>
  <c r="P20" i="1"/>
  <c r="P21" i="1"/>
  <c r="P18" i="1"/>
  <c r="P19" i="1"/>
  <c r="P22" i="1"/>
  <c r="P23" i="1"/>
  <c r="P26" i="1"/>
  <c r="P27" i="1"/>
  <c r="P267" i="1"/>
  <c r="P30" i="1"/>
  <c r="P31" i="1"/>
  <c r="P32"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4" i="1"/>
  <c r="P85" i="1"/>
  <c r="P86" i="1"/>
  <c r="P87" i="1"/>
  <c r="P88" i="1"/>
  <c r="P89" i="1"/>
  <c r="P90" i="1"/>
  <c r="P91" i="1"/>
  <c r="P83" i="1"/>
  <c r="P92" i="1"/>
  <c r="P93" i="1"/>
  <c r="P94" i="1"/>
  <c r="P95" i="1"/>
  <c r="P96" i="1"/>
  <c r="P97" i="1"/>
  <c r="P98" i="1"/>
  <c r="P99" i="1"/>
  <c r="P100" i="1"/>
  <c r="P101" i="1"/>
  <c r="P102"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255" i="1"/>
  <c r="P240" i="1"/>
  <c r="P256" i="1"/>
  <c r="P257" i="1"/>
  <c r="P258" i="1"/>
  <c r="P259" i="1"/>
  <c r="P260" i="1"/>
  <c r="P261" i="1"/>
  <c r="P262" i="1"/>
  <c r="P263" i="1"/>
  <c r="P264" i="1"/>
  <c r="P172" i="1"/>
  <c r="P173" i="1"/>
  <c r="P158" i="1"/>
  <c r="P265" i="1"/>
  <c r="P241" i="1"/>
  <c r="P24" i="1"/>
  <c r="P242" i="1"/>
  <c r="P243" i="1"/>
  <c r="P244" i="1"/>
  <c r="P245" i="1"/>
  <c r="P246" i="1"/>
  <c r="P247" i="1"/>
  <c r="P248" i="1"/>
  <c r="P249" i="1"/>
  <c r="P250" i="1"/>
  <c r="P145" i="1"/>
  <c r="P146" i="1"/>
  <c r="P147" i="1"/>
  <c r="P148" i="1"/>
  <c r="P149" i="1"/>
  <c r="P159" i="1"/>
  <c r="P160" i="1"/>
  <c r="P150" i="1"/>
  <c r="P161" i="1"/>
  <c r="P151" i="1"/>
  <c r="P162" i="1"/>
  <c r="P163" i="1"/>
  <c r="P164" i="1"/>
  <c r="P103" i="1"/>
  <c r="P165" i="1"/>
  <c r="P152" i="1"/>
  <c r="P166" i="1"/>
  <c r="P167" i="1"/>
  <c r="P168" i="1"/>
  <c r="P169" i="1"/>
  <c r="P174" i="1"/>
  <c r="P175" i="1"/>
  <c r="P176" i="1"/>
  <c r="P177" i="1"/>
  <c r="P178" i="1"/>
  <c r="P153" i="1"/>
  <c r="P154" i="1"/>
  <c r="P268" i="1"/>
  <c r="P210" i="1"/>
  <c r="P211" i="1"/>
  <c r="P212" i="1"/>
  <c r="P213" i="1"/>
  <c r="P214" i="1"/>
  <c r="P215" i="1"/>
  <c r="P225" i="1"/>
  <c r="P196" i="1"/>
  <c r="P216" i="1"/>
  <c r="P170" i="1"/>
  <c r="P251" i="1"/>
  <c r="P144" i="1"/>
  <c r="P185" i="1"/>
  <c r="P186" i="1"/>
  <c r="P25" i="1"/>
  <c r="P179" i="1"/>
  <c r="P187" i="1"/>
  <c r="P188" i="1"/>
  <c r="P217" i="1"/>
  <c r="P197" i="1"/>
  <c r="P218" i="1"/>
  <c r="P219" i="1"/>
  <c r="P220" i="1"/>
  <c r="P198" i="1"/>
  <c r="P199" i="1"/>
  <c r="P221" i="1"/>
  <c r="P189" i="1"/>
  <c r="P200" i="1"/>
  <c r="P201" i="1"/>
  <c r="P190" i="1"/>
  <c r="P191" i="1"/>
  <c r="P192" i="1"/>
  <c r="P193" i="1"/>
  <c r="P202" i="1"/>
  <c r="P226" i="1"/>
  <c r="P227" i="1"/>
  <c r="P33" i="1"/>
  <c r="P28" i="1"/>
  <c r="P29" i="1"/>
  <c r="P228" i="1"/>
  <c r="P229" i="1"/>
  <c r="P230" i="1"/>
  <c r="P231" i="1"/>
  <c r="P232" i="1"/>
  <c r="P203" i="1"/>
  <c r="P233" i="1"/>
  <c r="P234" i="1"/>
  <c r="P235" i="1"/>
  <c r="P236" i="1"/>
  <c r="P237" i="1"/>
  <c r="P238" i="1"/>
  <c r="P204" i="1"/>
  <c r="P205" i="1"/>
  <c r="P206" i="1"/>
  <c r="P222" i="1"/>
  <c r="P207" i="1"/>
  <c r="P208" i="1"/>
  <c r="P223" i="1"/>
  <c r="P252" i="1"/>
  <c r="P266" i="1"/>
  <c r="P253" i="1"/>
  <c r="P155" i="1"/>
  <c r="P156" i="1"/>
  <c r="P180" i="1"/>
  <c r="P181" i="1"/>
  <c r="P182" i="1"/>
  <c r="P183" i="1"/>
  <c r="P184" i="1"/>
  <c r="P209" i="1"/>
  <c r="P239" i="1"/>
  <c r="P224" i="1"/>
  <c r="P254" i="1"/>
  <c r="P194" i="1"/>
  <c r="P195" i="1"/>
  <c r="P171" i="1"/>
  <c r="T2" i="1" l="1"/>
  <c r="T3" i="1"/>
  <c r="T4" i="1"/>
  <c r="T5" i="1"/>
  <c r="T6" i="1"/>
  <c r="T7" i="1"/>
  <c r="T8" i="1"/>
  <c r="T9" i="1"/>
  <c r="T10" i="1"/>
  <c r="T11" i="1"/>
  <c r="T12" i="1"/>
  <c r="T13" i="1"/>
  <c r="T14" i="1"/>
  <c r="T15" i="1"/>
  <c r="T16" i="1"/>
  <c r="T17" i="1"/>
  <c r="T20" i="1"/>
  <c r="T21" i="1"/>
  <c r="T18" i="1"/>
  <c r="T19" i="1"/>
  <c r="T22" i="1"/>
  <c r="T23" i="1"/>
  <c r="T26" i="1"/>
  <c r="T27" i="1"/>
  <c r="T267" i="1"/>
  <c r="T30" i="1"/>
  <c r="T31" i="1"/>
  <c r="T32"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4" i="1"/>
  <c r="T85" i="1"/>
  <c r="T86" i="1"/>
  <c r="T87" i="1"/>
  <c r="T88" i="1"/>
  <c r="T89" i="1"/>
  <c r="T90" i="1"/>
  <c r="T91" i="1"/>
  <c r="T83" i="1"/>
  <c r="T92" i="1"/>
  <c r="T93" i="1"/>
  <c r="T94" i="1"/>
  <c r="T95" i="1"/>
  <c r="T96" i="1"/>
  <c r="T97" i="1"/>
  <c r="T98" i="1"/>
  <c r="T99" i="1"/>
  <c r="T100" i="1"/>
  <c r="T101" i="1"/>
  <c r="T102"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255" i="1"/>
  <c r="T240" i="1"/>
  <c r="T256" i="1"/>
  <c r="T257" i="1"/>
  <c r="T258" i="1"/>
  <c r="T259" i="1"/>
  <c r="T260" i="1"/>
  <c r="T261" i="1"/>
  <c r="T262" i="1"/>
  <c r="T263" i="1"/>
  <c r="T264" i="1"/>
  <c r="T172" i="1"/>
  <c r="T173" i="1"/>
  <c r="T158" i="1"/>
  <c r="T265" i="1"/>
  <c r="T241" i="1"/>
  <c r="T24" i="1"/>
  <c r="T242" i="1"/>
  <c r="T243" i="1"/>
  <c r="T244" i="1"/>
  <c r="T245" i="1"/>
  <c r="T246" i="1"/>
  <c r="T247" i="1"/>
  <c r="T248" i="1"/>
  <c r="T249" i="1"/>
  <c r="T250" i="1"/>
  <c r="T145" i="1"/>
  <c r="T146" i="1"/>
  <c r="T147" i="1"/>
  <c r="T148" i="1"/>
  <c r="T149" i="1"/>
  <c r="T159" i="1"/>
  <c r="T160" i="1"/>
  <c r="T150" i="1"/>
  <c r="T161" i="1"/>
  <c r="T151" i="1"/>
  <c r="T162" i="1"/>
  <c r="T163" i="1"/>
  <c r="T164" i="1"/>
  <c r="T103" i="1"/>
  <c r="T165" i="1"/>
  <c r="T152" i="1"/>
  <c r="T166" i="1"/>
  <c r="T167" i="1"/>
  <c r="T168" i="1"/>
  <c r="T169" i="1"/>
  <c r="T174" i="1"/>
  <c r="T175" i="1"/>
  <c r="T176" i="1"/>
  <c r="T177" i="1"/>
  <c r="T178" i="1"/>
  <c r="T153" i="1"/>
  <c r="T154" i="1"/>
  <c r="T268" i="1"/>
  <c r="T210" i="1"/>
  <c r="T211" i="1"/>
  <c r="T212" i="1"/>
  <c r="T213" i="1"/>
  <c r="T214" i="1"/>
  <c r="T215" i="1"/>
  <c r="T225" i="1"/>
  <c r="T196" i="1"/>
  <c r="T216" i="1"/>
  <c r="T170" i="1"/>
  <c r="T251" i="1"/>
  <c r="T144" i="1"/>
  <c r="T185" i="1"/>
  <c r="T186" i="1"/>
  <c r="T25" i="1"/>
  <c r="T179" i="1"/>
  <c r="T187" i="1"/>
  <c r="T188" i="1"/>
  <c r="T217" i="1"/>
  <c r="T197" i="1"/>
  <c r="T218" i="1"/>
  <c r="T219" i="1"/>
  <c r="T220" i="1"/>
  <c r="T198" i="1"/>
  <c r="T199" i="1"/>
  <c r="T221" i="1"/>
  <c r="T189" i="1"/>
  <c r="T200" i="1"/>
  <c r="T201" i="1"/>
  <c r="T190" i="1"/>
  <c r="T191" i="1"/>
  <c r="T192" i="1"/>
  <c r="T193" i="1"/>
  <c r="T202" i="1"/>
  <c r="T226" i="1"/>
  <c r="T227" i="1"/>
  <c r="T33" i="1"/>
  <c r="T28" i="1"/>
  <c r="T29" i="1"/>
  <c r="T228" i="1"/>
  <c r="T229" i="1"/>
  <c r="T230" i="1"/>
  <c r="T231" i="1"/>
  <c r="T232" i="1"/>
  <c r="T203" i="1"/>
  <c r="T233" i="1"/>
  <c r="T234" i="1"/>
  <c r="T235" i="1"/>
  <c r="T236" i="1"/>
  <c r="T237" i="1"/>
  <c r="T238" i="1"/>
  <c r="T204" i="1"/>
  <c r="T205" i="1"/>
  <c r="T206" i="1"/>
  <c r="T222" i="1"/>
  <c r="T207" i="1"/>
  <c r="T208" i="1"/>
  <c r="T223" i="1"/>
  <c r="T252" i="1"/>
  <c r="T266" i="1"/>
  <c r="T253" i="1"/>
  <c r="T155" i="1"/>
  <c r="T156" i="1"/>
  <c r="T180" i="1"/>
  <c r="T181" i="1"/>
  <c r="T182" i="1"/>
  <c r="T183" i="1"/>
  <c r="T184" i="1"/>
  <c r="T209" i="1"/>
  <c r="T239" i="1"/>
  <c r="T224" i="1"/>
  <c r="T254" i="1"/>
  <c r="T194" i="1"/>
  <c r="T195" i="1"/>
  <c r="T171" i="1"/>
  <c r="I3" i="1" l="1"/>
  <c r="I4" i="1"/>
  <c r="I5" i="1"/>
  <c r="I6" i="1"/>
  <c r="I7" i="1"/>
  <c r="I8" i="1"/>
  <c r="I9" i="1"/>
  <c r="I10" i="1"/>
  <c r="I11" i="1"/>
  <c r="I12" i="1"/>
  <c r="I13" i="1"/>
  <c r="I14" i="1"/>
  <c r="I15" i="1"/>
  <c r="I16" i="1"/>
  <c r="I17" i="1"/>
  <c r="I20" i="1"/>
  <c r="I21" i="1"/>
  <c r="I18" i="1"/>
  <c r="I19" i="1"/>
  <c r="I22" i="1"/>
  <c r="I23" i="1"/>
  <c r="I26" i="1"/>
  <c r="I27" i="1"/>
  <c r="I267" i="1"/>
  <c r="I30" i="1"/>
  <c r="I31" i="1"/>
  <c r="I32"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4" i="1"/>
  <c r="I85" i="1"/>
  <c r="I86" i="1"/>
  <c r="I87" i="1"/>
  <c r="I88" i="1"/>
  <c r="I89" i="1"/>
  <c r="I90" i="1"/>
  <c r="I91" i="1"/>
  <c r="I83" i="1"/>
  <c r="I92" i="1"/>
  <c r="I93" i="1"/>
  <c r="I94" i="1"/>
  <c r="I95" i="1"/>
  <c r="I96" i="1"/>
  <c r="I97" i="1"/>
  <c r="I98" i="1"/>
  <c r="I99" i="1"/>
  <c r="I100" i="1"/>
  <c r="I101" i="1"/>
  <c r="I102"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255" i="1"/>
  <c r="I240" i="1"/>
  <c r="I256" i="1"/>
  <c r="I257" i="1"/>
  <c r="I258" i="1"/>
  <c r="I259" i="1"/>
  <c r="I260" i="1"/>
  <c r="I261" i="1"/>
  <c r="I262" i="1"/>
  <c r="I263" i="1"/>
  <c r="I264" i="1"/>
  <c r="I172" i="1"/>
  <c r="I173" i="1"/>
  <c r="I265" i="1"/>
  <c r="I241" i="1"/>
  <c r="I24" i="1"/>
  <c r="I242" i="1"/>
  <c r="I243" i="1"/>
  <c r="I244" i="1"/>
  <c r="I245" i="1"/>
  <c r="I246" i="1"/>
  <c r="I247" i="1"/>
  <c r="I248" i="1"/>
  <c r="I249" i="1"/>
  <c r="I250" i="1"/>
  <c r="I145" i="1"/>
  <c r="I146" i="1"/>
  <c r="I147" i="1"/>
  <c r="I148" i="1"/>
  <c r="I149" i="1"/>
  <c r="I159" i="1"/>
  <c r="I150" i="1"/>
  <c r="I161" i="1"/>
  <c r="I151" i="1"/>
  <c r="I162" i="1"/>
  <c r="I163" i="1"/>
  <c r="I164" i="1"/>
  <c r="I103" i="1"/>
  <c r="I165" i="1"/>
  <c r="I152" i="1"/>
  <c r="I166" i="1"/>
  <c r="I167" i="1"/>
  <c r="I168" i="1"/>
  <c r="I169" i="1"/>
  <c r="I174" i="1"/>
  <c r="I175" i="1"/>
  <c r="I176" i="1"/>
  <c r="I177" i="1"/>
  <c r="I178" i="1"/>
  <c r="I153" i="1"/>
  <c r="I154" i="1"/>
  <c r="I268" i="1"/>
  <c r="I210" i="1"/>
  <c r="I211" i="1"/>
  <c r="I212" i="1"/>
  <c r="I213" i="1"/>
  <c r="I214" i="1"/>
  <c r="I215" i="1"/>
  <c r="I225" i="1"/>
  <c r="I196" i="1"/>
  <c r="I216" i="1"/>
  <c r="I170" i="1"/>
  <c r="I251" i="1"/>
  <c r="I144" i="1"/>
  <c r="I185" i="1"/>
  <c r="I186" i="1"/>
  <c r="I25" i="1"/>
  <c r="I179" i="1"/>
  <c r="I187" i="1"/>
  <c r="I188" i="1"/>
  <c r="I217" i="1"/>
  <c r="I197" i="1"/>
  <c r="I218" i="1"/>
  <c r="I219" i="1"/>
  <c r="I220" i="1"/>
  <c r="I198" i="1"/>
  <c r="I199" i="1"/>
  <c r="I221" i="1"/>
  <c r="I189" i="1"/>
  <c r="I200" i="1"/>
  <c r="I201" i="1"/>
  <c r="I190" i="1"/>
  <c r="I191" i="1"/>
  <c r="I192" i="1"/>
  <c r="I193" i="1"/>
  <c r="I202" i="1"/>
  <c r="I226" i="1"/>
  <c r="I227" i="1"/>
  <c r="I33" i="1"/>
  <c r="I28" i="1"/>
  <c r="I29" i="1"/>
  <c r="I228" i="1"/>
  <c r="I229" i="1"/>
  <c r="I230" i="1"/>
  <c r="I231" i="1"/>
  <c r="I232" i="1"/>
  <c r="I203" i="1"/>
  <c r="I233" i="1"/>
  <c r="I234" i="1"/>
  <c r="I235" i="1"/>
  <c r="I236" i="1"/>
  <c r="I237" i="1"/>
  <c r="I238" i="1"/>
  <c r="I204" i="1"/>
  <c r="I205" i="1"/>
  <c r="I206" i="1"/>
  <c r="I222" i="1"/>
  <c r="I207" i="1"/>
  <c r="I208" i="1"/>
  <c r="I223" i="1"/>
  <c r="I252" i="1"/>
  <c r="I266" i="1"/>
  <c r="I253" i="1"/>
  <c r="I155" i="1"/>
  <c r="I156" i="1"/>
  <c r="I180" i="1"/>
  <c r="I181" i="1"/>
  <c r="I182" i="1"/>
  <c r="I183" i="1"/>
  <c r="I184" i="1"/>
  <c r="I209" i="1"/>
  <c r="I239" i="1"/>
  <c r="I224" i="1"/>
  <c r="I254" i="1"/>
  <c r="I194" i="1"/>
  <c r="I195" i="1"/>
  <c r="I171" i="1"/>
  <c r="H3" i="1"/>
  <c r="H4" i="1"/>
  <c r="H5" i="1"/>
  <c r="H6" i="1"/>
  <c r="H7" i="1"/>
  <c r="H8" i="1"/>
  <c r="H9" i="1"/>
  <c r="H10" i="1"/>
  <c r="H11" i="1"/>
  <c r="H12" i="1"/>
  <c r="H13" i="1"/>
  <c r="H14" i="1"/>
  <c r="H15" i="1"/>
  <c r="H16" i="1"/>
  <c r="H17" i="1"/>
  <c r="H20" i="1"/>
  <c r="H21" i="1"/>
  <c r="H18" i="1"/>
  <c r="H19" i="1"/>
  <c r="H22" i="1"/>
  <c r="H23" i="1"/>
  <c r="H26" i="1"/>
  <c r="H27" i="1"/>
  <c r="H267" i="1"/>
  <c r="H30" i="1"/>
  <c r="H31" i="1"/>
  <c r="H32"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4" i="1"/>
  <c r="H85" i="1"/>
  <c r="H86" i="1"/>
  <c r="H87" i="1"/>
  <c r="H88" i="1"/>
  <c r="H89" i="1"/>
  <c r="H90" i="1"/>
  <c r="H91" i="1"/>
  <c r="H83" i="1"/>
  <c r="H92" i="1"/>
  <c r="H93" i="1"/>
  <c r="H94" i="1"/>
  <c r="H95" i="1"/>
  <c r="H96" i="1"/>
  <c r="H97" i="1"/>
  <c r="H98" i="1"/>
  <c r="H99" i="1"/>
  <c r="H100" i="1"/>
  <c r="H101" i="1"/>
  <c r="H102"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255" i="1"/>
  <c r="H240" i="1"/>
  <c r="H256" i="1"/>
  <c r="H257" i="1"/>
  <c r="H258" i="1"/>
  <c r="H259" i="1"/>
  <c r="H260" i="1"/>
  <c r="H261" i="1"/>
  <c r="H262" i="1"/>
  <c r="H263" i="1"/>
  <c r="H264" i="1"/>
  <c r="H172" i="1"/>
  <c r="H173" i="1"/>
  <c r="H265" i="1"/>
  <c r="H241" i="1"/>
  <c r="H24" i="1"/>
  <c r="H242" i="1"/>
  <c r="H243" i="1"/>
  <c r="H244" i="1"/>
  <c r="H245" i="1"/>
  <c r="H246" i="1"/>
  <c r="H247" i="1"/>
  <c r="H248" i="1"/>
  <c r="H249" i="1"/>
  <c r="H250" i="1"/>
  <c r="H145" i="1"/>
  <c r="H146" i="1"/>
  <c r="H147" i="1"/>
  <c r="H148" i="1"/>
  <c r="H149" i="1"/>
  <c r="H159" i="1"/>
  <c r="H160" i="1"/>
  <c r="H150" i="1"/>
  <c r="H161" i="1"/>
  <c r="H151" i="1"/>
  <c r="H162" i="1"/>
  <c r="H163" i="1"/>
  <c r="H164" i="1"/>
  <c r="H103" i="1"/>
  <c r="H165" i="1"/>
  <c r="H152" i="1"/>
  <c r="H166" i="1"/>
  <c r="H167" i="1"/>
  <c r="H168" i="1"/>
  <c r="H169" i="1"/>
  <c r="H174" i="1"/>
  <c r="H175" i="1"/>
  <c r="H176" i="1"/>
  <c r="H177" i="1"/>
  <c r="H178" i="1"/>
  <c r="H153" i="1"/>
  <c r="H154" i="1"/>
  <c r="H268" i="1"/>
  <c r="H210" i="1"/>
  <c r="H211" i="1"/>
  <c r="H212" i="1"/>
  <c r="H213" i="1"/>
  <c r="H214" i="1"/>
  <c r="H215" i="1"/>
  <c r="H225" i="1"/>
  <c r="H196" i="1"/>
  <c r="H216" i="1"/>
  <c r="H170" i="1"/>
  <c r="H251" i="1"/>
  <c r="H144" i="1"/>
  <c r="H185" i="1"/>
  <c r="H186" i="1"/>
  <c r="H25" i="1"/>
  <c r="H179" i="1"/>
  <c r="H187" i="1"/>
  <c r="H188" i="1"/>
  <c r="H217" i="1"/>
  <c r="H197" i="1"/>
  <c r="H218" i="1"/>
  <c r="H219" i="1"/>
  <c r="H220" i="1"/>
  <c r="H198" i="1"/>
  <c r="H199" i="1"/>
  <c r="H221" i="1"/>
  <c r="H189" i="1"/>
  <c r="H200" i="1"/>
  <c r="H201" i="1"/>
  <c r="H190" i="1"/>
  <c r="H191" i="1"/>
  <c r="H192" i="1"/>
  <c r="H193" i="1"/>
  <c r="H202" i="1"/>
  <c r="H226" i="1"/>
  <c r="H227" i="1"/>
  <c r="H33" i="1"/>
  <c r="H28" i="1"/>
  <c r="H29" i="1"/>
  <c r="H228" i="1"/>
  <c r="H229" i="1"/>
  <c r="H230" i="1"/>
  <c r="H231" i="1"/>
  <c r="H232" i="1"/>
  <c r="H203" i="1"/>
  <c r="H233" i="1"/>
  <c r="H234" i="1"/>
  <c r="H235" i="1"/>
  <c r="H236" i="1"/>
  <c r="H237" i="1"/>
  <c r="H238" i="1"/>
  <c r="H204" i="1"/>
  <c r="H205" i="1"/>
  <c r="H206" i="1"/>
  <c r="H222" i="1"/>
  <c r="H207" i="1"/>
  <c r="H208" i="1"/>
  <c r="H223" i="1"/>
  <c r="H252" i="1"/>
  <c r="H266" i="1"/>
  <c r="H253" i="1"/>
  <c r="H155" i="1"/>
  <c r="H156" i="1"/>
  <c r="H180" i="1"/>
  <c r="H181" i="1"/>
  <c r="H182" i="1"/>
  <c r="H183" i="1"/>
  <c r="H184" i="1"/>
  <c r="H209" i="1"/>
  <c r="H239" i="1"/>
  <c r="H224" i="1"/>
  <c r="H254" i="1"/>
  <c r="H194" i="1"/>
  <c r="H195" i="1"/>
  <c r="H171" i="1"/>
  <c r="I2" i="1"/>
  <c r="J2" i="1"/>
  <c r="J3" i="1"/>
  <c r="J4" i="1"/>
  <c r="J5" i="1"/>
  <c r="J6" i="1"/>
  <c r="J7" i="1"/>
  <c r="J8" i="1"/>
  <c r="J9" i="1"/>
  <c r="J10" i="1"/>
  <c r="J11" i="1"/>
  <c r="J12" i="1"/>
  <c r="J13" i="1"/>
  <c r="J14" i="1"/>
  <c r="J15" i="1"/>
  <c r="J16" i="1"/>
  <c r="J17" i="1"/>
  <c r="J20" i="1"/>
  <c r="J21" i="1"/>
  <c r="J18" i="1"/>
  <c r="J19" i="1"/>
  <c r="J22" i="1"/>
  <c r="J23" i="1"/>
  <c r="J26" i="1"/>
  <c r="J27" i="1"/>
  <c r="J267" i="1"/>
  <c r="J30" i="1"/>
  <c r="J31" i="1"/>
  <c r="J32"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4" i="1"/>
  <c r="J85" i="1"/>
  <c r="J86" i="1"/>
  <c r="J87" i="1"/>
  <c r="J88" i="1"/>
  <c r="J89" i="1"/>
  <c r="J90" i="1"/>
  <c r="J91" i="1"/>
  <c r="J83" i="1"/>
  <c r="J92" i="1"/>
  <c r="J93" i="1"/>
  <c r="J94" i="1"/>
  <c r="J95" i="1"/>
  <c r="J96" i="1"/>
  <c r="J97" i="1"/>
  <c r="J98" i="1"/>
  <c r="J99" i="1"/>
  <c r="J100" i="1"/>
  <c r="J101" i="1"/>
  <c r="J102"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255" i="1"/>
  <c r="J240" i="1"/>
  <c r="J256" i="1"/>
  <c r="J257" i="1"/>
  <c r="J258" i="1"/>
  <c r="J259" i="1"/>
  <c r="J260" i="1"/>
  <c r="J261" i="1"/>
  <c r="J262" i="1"/>
  <c r="J263" i="1"/>
  <c r="J264" i="1"/>
  <c r="J172" i="1"/>
  <c r="J173" i="1"/>
  <c r="J265" i="1"/>
  <c r="J241" i="1"/>
  <c r="J24" i="1"/>
  <c r="J242" i="1"/>
  <c r="J243" i="1"/>
  <c r="J244" i="1"/>
  <c r="J245" i="1"/>
  <c r="J246" i="1"/>
  <c r="J247" i="1"/>
  <c r="J248" i="1"/>
  <c r="J249" i="1"/>
  <c r="J250" i="1"/>
  <c r="J145" i="1"/>
  <c r="J146" i="1"/>
  <c r="J147" i="1"/>
  <c r="J148" i="1"/>
  <c r="J149" i="1"/>
  <c r="J159" i="1"/>
  <c r="J150" i="1"/>
  <c r="J161" i="1"/>
  <c r="J151" i="1"/>
  <c r="J162" i="1"/>
  <c r="J163" i="1"/>
  <c r="J164" i="1"/>
  <c r="J103" i="1"/>
  <c r="J165" i="1"/>
  <c r="J152" i="1"/>
  <c r="J166" i="1"/>
  <c r="J167" i="1"/>
  <c r="J168" i="1"/>
  <c r="J169" i="1"/>
  <c r="J174" i="1"/>
  <c r="J175" i="1"/>
  <c r="J176" i="1"/>
  <c r="J177" i="1"/>
  <c r="J178" i="1"/>
  <c r="J153" i="1"/>
  <c r="J154" i="1"/>
  <c r="J268" i="1"/>
  <c r="J210" i="1"/>
  <c r="J211" i="1"/>
  <c r="J212" i="1"/>
  <c r="J213" i="1"/>
  <c r="J214" i="1"/>
  <c r="J215" i="1"/>
  <c r="J225" i="1"/>
  <c r="J196" i="1"/>
  <c r="J216" i="1"/>
  <c r="J170" i="1"/>
  <c r="J251" i="1"/>
  <c r="J144" i="1"/>
  <c r="J185" i="1"/>
  <c r="J186" i="1"/>
  <c r="J25" i="1"/>
  <c r="J179" i="1"/>
  <c r="J187" i="1"/>
  <c r="J188" i="1"/>
  <c r="J217" i="1"/>
  <c r="J197" i="1"/>
  <c r="J218" i="1"/>
  <c r="J219" i="1"/>
  <c r="J220" i="1"/>
  <c r="J198" i="1"/>
  <c r="J199" i="1"/>
  <c r="J221" i="1"/>
  <c r="J189" i="1"/>
  <c r="J200" i="1"/>
  <c r="J201" i="1"/>
  <c r="J190" i="1"/>
  <c r="J191" i="1"/>
  <c r="J192" i="1"/>
  <c r="J193" i="1"/>
  <c r="J202" i="1"/>
  <c r="J226" i="1"/>
  <c r="J227" i="1"/>
  <c r="J33" i="1"/>
  <c r="J28" i="1"/>
  <c r="J29" i="1"/>
  <c r="J228" i="1"/>
  <c r="J229" i="1"/>
  <c r="J230" i="1"/>
  <c r="J231" i="1"/>
  <c r="J232" i="1"/>
  <c r="J203" i="1"/>
  <c r="J233" i="1"/>
  <c r="J234" i="1"/>
  <c r="J235" i="1"/>
  <c r="J236" i="1"/>
  <c r="J237" i="1"/>
  <c r="J238" i="1"/>
  <c r="J204" i="1"/>
  <c r="J205" i="1"/>
  <c r="J206" i="1"/>
  <c r="J222" i="1"/>
  <c r="J207" i="1"/>
  <c r="J208" i="1"/>
  <c r="J223" i="1"/>
  <c r="J252" i="1"/>
  <c r="J266" i="1"/>
  <c r="J253" i="1"/>
  <c r="J155" i="1"/>
  <c r="J156" i="1"/>
  <c r="J180" i="1"/>
  <c r="J181" i="1"/>
  <c r="J182" i="1"/>
  <c r="J183" i="1"/>
  <c r="J184" i="1"/>
  <c r="J209" i="1"/>
  <c r="J239" i="1"/>
  <c r="J224" i="1"/>
  <c r="J254" i="1"/>
  <c r="J194" i="1"/>
  <c r="J195" i="1"/>
  <c r="J171" i="1"/>
  <c r="H2" i="1"/>
  <c r="K2" i="1"/>
  <c r="K3" i="1"/>
  <c r="K4" i="1"/>
  <c r="K5" i="1"/>
  <c r="K6" i="1"/>
  <c r="K7" i="1"/>
  <c r="K8" i="1"/>
  <c r="K9" i="1"/>
  <c r="K10" i="1"/>
  <c r="K11" i="1"/>
  <c r="K12" i="1"/>
  <c r="K13" i="1"/>
  <c r="K14" i="1"/>
  <c r="K15" i="1"/>
  <c r="K16" i="1"/>
  <c r="K17" i="1"/>
  <c r="K20" i="1"/>
  <c r="K21" i="1"/>
  <c r="K18" i="1"/>
  <c r="K19" i="1"/>
  <c r="K22" i="1"/>
  <c r="K23" i="1"/>
  <c r="K26" i="1"/>
  <c r="K27" i="1"/>
  <c r="K267" i="1"/>
  <c r="K30" i="1"/>
  <c r="K31" i="1"/>
  <c r="K32"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4" i="1"/>
  <c r="K85" i="1"/>
  <c r="K86" i="1"/>
  <c r="K87" i="1"/>
  <c r="K88" i="1"/>
  <c r="K89" i="1"/>
  <c r="K90" i="1"/>
  <c r="K91" i="1"/>
  <c r="K83" i="1"/>
  <c r="K92" i="1"/>
  <c r="K93" i="1"/>
  <c r="K94" i="1"/>
  <c r="K95" i="1"/>
  <c r="K96" i="1"/>
  <c r="K97" i="1"/>
  <c r="K98" i="1"/>
  <c r="K99" i="1"/>
  <c r="K100" i="1"/>
  <c r="K101" i="1"/>
  <c r="K102"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255" i="1"/>
  <c r="K240" i="1"/>
  <c r="K256" i="1"/>
  <c r="K257" i="1"/>
  <c r="K258" i="1"/>
  <c r="K259" i="1"/>
  <c r="K260" i="1"/>
  <c r="K261" i="1"/>
  <c r="K262" i="1"/>
  <c r="K263" i="1"/>
  <c r="K264" i="1"/>
  <c r="K172" i="1"/>
  <c r="K173" i="1"/>
  <c r="K158" i="1"/>
  <c r="K265" i="1"/>
  <c r="K241" i="1"/>
  <c r="K24" i="1"/>
  <c r="K242" i="1"/>
  <c r="K243" i="1"/>
  <c r="K244" i="1"/>
  <c r="K245" i="1"/>
  <c r="K246" i="1"/>
  <c r="K247" i="1"/>
  <c r="K248" i="1"/>
  <c r="K249" i="1"/>
  <c r="K250" i="1"/>
  <c r="K145" i="1"/>
  <c r="K146" i="1"/>
  <c r="K147" i="1"/>
  <c r="K148" i="1"/>
  <c r="K149" i="1"/>
  <c r="K159" i="1"/>
  <c r="K160" i="1"/>
  <c r="K150" i="1"/>
  <c r="K161" i="1"/>
  <c r="K151" i="1"/>
  <c r="K162" i="1"/>
  <c r="K163" i="1"/>
  <c r="K164" i="1"/>
  <c r="K103" i="1"/>
  <c r="K165" i="1"/>
  <c r="K152" i="1"/>
  <c r="K166" i="1"/>
  <c r="K167" i="1"/>
  <c r="K168" i="1"/>
  <c r="K169" i="1"/>
  <c r="K174" i="1"/>
  <c r="K175" i="1"/>
  <c r="K176" i="1"/>
  <c r="K177" i="1"/>
  <c r="K178" i="1"/>
  <c r="K153" i="1"/>
  <c r="K154" i="1"/>
  <c r="K268" i="1"/>
  <c r="K210" i="1"/>
  <c r="K211" i="1"/>
  <c r="K212" i="1"/>
  <c r="K213" i="1"/>
  <c r="K214" i="1"/>
  <c r="K215" i="1"/>
  <c r="K225" i="1"/>
  <c r="K196" i="1"/>
  <c r="K216" i="1"/>
  <c r="K170" i="1"/>
  <c r="K251" i="1"/>
  <c r="K144" i="1"/>
  <c r="K185" i="1"/>
  <c r="K186" i="1"/>
  <c r="K25" i="1"/>
  <c r="K179" i="1"/>
  <c r="K187" i="1"/>
  <c r="K188" i="1"/>
  <c r="K217" i="1"/>
  <c r="K197" i="1"/>
  <c r="K218" i="1"/>
  <c r="K219" i="1"/>
  <c r="K220" i="1"/>
  <c r="K198" i="1"/>
  <c r="K199" i="1"/>
  <c r="K221" i="1"/>
  <c r="K189" i="1"/>
  <c r="K200" i="1"/>
  <c r="K201" i="1"/>
  <c r="K190" i="1"/>
  <c r="K191" i="1"/>
  <c r="K192" i="1"/>
  <c r="K193" i="1"/>
  <c r="K202" i="1"/>
  <c r="K226" i="1"/>
  <c r="K227" i="1"/>
  <c r="K33" i="1"/>
  <c r="K28" i="1"/>
  <c r="K29" i="1"/>
  <c r="K228" i="1"/>
  <c r="K229" i="1"/>
  <c r="K230" i="1"/>
  <c r="K231" i="1"/>
  <c r="K232" i="1"/>
  <c r="K203" i="1"/>
  <c r="K233" i="1"/>
  <c r="K234" i="1"/>
  <c r="K235" i="1"/>
  <c r="K236" i="1"/>
  <c r="K237" i="1"/>
  <c r="K238" i="1"/>
  <c r="K204" i="1"/>
  <c r="K205" i="1"/>
  <c r="K206" i="1"/>
  <c r="K222" i="1"/>
  <c r="K207" i="1"/>
  <c r="K208" i="1"/>
  <c r="K223" i="1"/>
  <c r="K252" i="1"/>
  <c r="K266" i="1"/>
  <c r="K253" i="1"/>
  <c r="K155" i="1"/>
  <c r="K156" i="1"/>
  <c r="K180" i="1"/>
  <c r="K181" i="1"/>
  <c r="K182" i="1"/>
  <c r="K183" i="1"/>
  <c r="K184" i="1"/>
  <c r="K209" i="1"/>
  <c r="K239" i="1"/>
  <c r="K224" i="1"/>
  <c r="K254" i="1"/>
  <c r="K194" i="1"/>
  <c r="K195" i="1"/>
  <c r="K171" i="1"/>
  <c r="I269" i="1" l="1"/>
  <c r="H269" i="1"/>
  <c r="J269" i="1"/>
  <c r="M22" i="1"/>
  <c r="L23" i="1"/>
  <c r="M26" i="1"/>
  <c r="L22" i="1"/>
  <c r="F2" i="1"/>
  <c r="F3" i="1"/>
  <c r="F4" i="1"/>
  <c r="F5" i="1"/>
  <c r="F6" i="1"/>
  <c r="F7" i="1"/>
  <c r="F8" i="1"/>
  <c r="F9" i="1"/>
  <c r="F10" i="1"/>
  <c r="F11" i="1"/>
  <c r="F12" i="1"/>
  <c r="F13" i="1"/>
  <c r="F14" i="1"/>
  <c r="F15" i="1"/>
  <c r="F16" i="1"/>
  <c r="F17" i="1"/>
  <c r="F20" i="1"/>
  <c r="F21" i="1"/>
  <c r="F18" i="1"/>
  <c r="F19" i="1"/>
  <c r="F22" i="1"/>
  <c r="F23" i="1"/>
  <c r="F26" i="1"/>
  <c r="F27" i="1"/>
  <c r="F267" i="1"/>
  <c r="F30" i="1"/>
  <c r="F31" i="1"/>
  <c r="F32"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4" i="1"/>
  <c r="F85" i="1"/>
  <c r="F86" i="1"/>
  <c r="F87" i="1"/>
  <c r="F88" i="1"/>
  <c r="F89" i="1"/>
  <c r="F90" i="1"/>
  <c r="F91" i="1"/>
  <c r="F83" i="1"/>
  <c r="F92" i="1"/>
  <c r="F93" i="1"/>
  <c r="F94" i="1"/>
  <c r="F95" i="1"/>
  <c r="F96" i="1"/>
  <c r="F97" i="1"/>
  <c r="F98" i="1"/>
  <c r="F99" i="1"/>
  <c r="F100" i="1"/>
  <c r="F101" i="1"/>
  <c r="F102"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255" i="1"/>
  <c r="F240" i="1"/>
  <c r="F256" i="1"/>
  <c r="F257" i="1"/>
  <c r="F258" i="1"/>
  <c r="F259" i="1"/>
  <c r="F260" i="1"/>
  <c r="F261" i="1"/>
  <c r="F262" i="1"/>
  <c r="F263" i="1"/>
  <c r="F264" i="1"/>
  <c r="F172" i="1"/>
  <c r="F173" i="1"/>
  <c r="F158" i="1"/>
  <c r="F265" i="1"/>
  <c r="F241" i="1"/>
  <c r="F24" i="1"/>
  <c r="F242" i="1"/>
  <c r="F243" i="1"/>
  <c r="F244" i="1"/>
  <c r="F245" i="1"/>
  <c r="F246" i="1"/>
  <c r="F247" i="1"/>
  <c r="F248" i="1"/>
  <c r="F249" i="1"/>
  <c r="F250" i="1"/>
  <c r="F145" i="1"/>
  <c r="F146" i="1"/>
  <c r="F147" i="1"/>
  <c r="F148" i="1"/>
  <c r="F149" i="1"/>
  <c r="F159" i="1"/>
  <c r="F160" i="1"/>
  <c r="F150" i="1"/>
  <c r="F161" i="1"/>
  <c r="F151" i="1"/>
  <c r="F162" i="1"/>
  <c r="F163" i="1"/>
  <c r="F164" i="1"/>
  <c r="F103" i="1"/>
  <c r="F165" i="1"/>
  <c r="F152" i="1"/>
  <c r="F166" i="1"/>
  <c r="F167" i="1"/>
  <c r="F168" i="1"/>
  <c r="F169" i="1"/>
  <c r="F174" i="1"/>
  <c r="F175" i="1"/>
  <c r="F176" i="1"/>
  <c r="F177" i="1"/>
  <c r="F178" i="1"/>
  <c r="F153" i="1"/>
  <c r="F154" i="1"/>
  <c r="F268" i="1"/>
  <c r="F210" i="1"/>
  <c r="F211" i="1"/>
  <c r="F212" i="1"/>
  <c r="F213" i="1"/>
  <c r="F214" i="1"/>
  <c r="F215" i="1"/>
  <c r="F225" i="1"/>
  <c r="F196" i="1"/>
  <c r="F216" i="1"/>
  <c r="F170" i="1"/>
  <c r="F251" i="1"/>
  <c r="F144" i="1"/>
  <c r="F185" i="1"/>
  <c r="F186" i="1"/>
  <c r="F25" i="1"/>
  <c r="F179" i="1"/>
  <c r="F187" i="1"/>
  <c r="F188" i="1"/>
  <c r="F217" i="1"/>
  <c r="F197" i="1"/>
  <c r="F218" i="1"/>
  <c r="F219" i="1"/>
  <c r="F220" i="1"/>
  <c r="F198" i="1"/>
  <c r="F199" i="1"/>
  <c r="F221" i="1"/>
  <c r="F189" i="1"/>
  <c r="F200" i="1"/>
  <c r="F201" i="1"/>
  <c r="F190" i="1"/>
  <c r="F191" i="1"/>
  <c r="F192" i="1"/>
  <c r="F193" i="1"/>
  <c r="F202" i="1"/>
  <c r="F226" i="1"/>
  <c r="F227" i="1"/>
  <c r="F33" i="1"/>
  <c r="F28" i="1"/>
  <c r="F29" i="1"/>
  <c r="F228" i="1"/>
  <c r="F229" i="1"/>
  <c r="F230" i="1"/>
  <c r="F231" i="1"/>
  <c r="F232" i="1"/>
  <c r="F203" i="1"/>
  <c r="F233" i="1"/>
  <c r="F234" i="1"/>
  <c r="F235" i="1"/>
  <c r="F236" i="1"/>
  <c r="F237" i="1"/>
  <c r="F238" i="1"/>
  <c r="F204" i="1"/>
  <c r="F205" i="1"/>
  <c r="F206" i="1"/>
  <c r="F222" i="1"/>
  <c r="F207" i="1"/>
  <c r="F208" i="1"/>
  <c r="F223" i="1"/>
  <c r="F252" i="1"/>
  <c r="F266" i="1"/>
  <c r="F253" i="1"/>
  <c r="F155" i="1"/>
  <c r="F156" i="1"/>
  <c r="F180" i="1"/>
  <c r="F181" i="1"/>
  <c r="F182" i="1"/>
  <c r="F183" i="1"/>
  <c r="F184" i="1"/>
  <c r="F209" i="1"/>
  <c r="F239" i="1"/>
  <c r="F224" i="1"/>
  <c r="F254" i="1"/>
  <c r="F194" i="1"/>
  <c r="F195" i="1"/>
  <c r="F171" i="1"/>
  <c r="E2" i="1"/>
  <c r="E3" i="1"/>
  <c r="E4" i="1"/>
  <c r="E5" i="1"/>
  <c r="E6" i="1"/>
  <c r="E7" i="1"/>
  <c r="E8" i="1"/>
  <c r="E9" i="1"/>
  <c r="E10" i="1"/>
  <c r="E11" i="1"/>
  <c r="E12" i="1"/>
  <c r="E13" i="1"/>
  <c r="E14" i="1"/>
  <c r="E15" i="1"/>
  <c r="E16" i="1"/>
  <c r="E17" i="1"/>
  <c r="E20" i="1"/>
  <c r="E21" i="1"/>
  <c r="E18" i="1"/>
  <c r="E19" i="1"/>
  <c r="E22" i="1"/>
  <c r="E23" i="1"/>
  <c r="E26" i="1"/>
  <c r="E27" i="1"/>
  <c r="E267" i="1"/>
  <c r="E30" i="1"/>
  <c r="E31" i="1"/>
  <c r="E32"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4" i="1"/>
  <c r="E85" i="1"/>
  <c r="E86" i="1"/>
  <c r="E87" i="1"/>
  <c r="E88" i="1"/>
  <c r="E89" i="1"/>
  <c r="E90" i="1"/>
  <c r="E91" i="1"/>
  <c r="E83" i="1"/>
  <c r="E92" i="1"/>
  <c r="E93" i="1"/>
  <c r="E94" i="1"/>
  <c r="E95" i="1"/>
  <c r="E96" i="1"/>
  <c r="E97" i="1"/>
  <c r="E98" i="1"/>
  <c r="E99" i="1"/>
  <c r="E100" i="1"/>
  <c r="E101" i="1"/>
  <c r="E102"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255" i="1"/>
  <c r="E240" i="1"/>
  <c r="E256" i="1"/>
  <c r="E257" i="1"/>
  <c r="E258" i="1"/>
  <c r="E259" i="1"/>
  <c r="E260" i="1"/>
  <c r="E261" i="1"/>
  <c r="E262" i="1"/>
  <c r="E263" i="1"/>
  <c r="E264" i="1"/>
  <c r="E172" i="1"/>
  <c r="E173" i="1"/>
  <c r="E158" i="1"/>
  <c r="E265" i="1"/>
  <c r="E241" i="1"/>
  <c r="E24" i="1"/>
  <c r="E242" i="1"/>
  <c r="E243" i="1"/>
  <c r="E244" i="1"/>
  <c r="E245" i="1"/>
  <c r="E246" i="1"/>
  <c r="E247" i="1"/>
  <c r="E248" i="1"/>
  <c r="E249" i="1"/>
  <c r="E250" i="1"/>
  <c r="E145" i="1"/>
  <c r="E146" i="1"/>
  <c r="E147" i="1"/>
  <c r="E148" i="1"/>
  <c r="E149" i="1"/>
  <c r="E159" i="1"/>
  <c r="E160" i="1"/>
  <c r="E150" i="1"/>
  <c r="E161" i="1"/>
  <c r="E151" i="1"/>
  <c r="E162" i="1"/>
  <c r="E163" i="1"/>
  <c r="E164" i="1"/>
  <c r="E103" i="1"/>
  <c r="E165" i="1"/>
  <c r="E152" i="1"/>
  <c r="E166" i="1"/>
  <c r="E167" i="1"/>
  <c r="E168" i="1"/>
  <c r="E169" i="1"/>
  <c r="E174" i="1"/>
  <c r="E175" i="1"/>
  <c r="E176" i="1"/>
  <c r="E177" i="1"/>
  <c r="E178" i="1"/>
  <c r="E153" i="1"/>
  <c r="E154" i="1"/>
  <c r="E268" i="1"/>
  <c r="E210" i="1"/>
  <c r="E211" i="1"/>
  <c r="E212" i="1"/>
  <c r="E213" i="1"/>
  <c r="E214" i="1"/>
  <c r="E215" i="1"/>
  <c r="E225" i="1"/>
  <c r="E196" i="1"/>
  <c r="E216" i="1"/>
  <c r="E170" i="1"/>
  <c r="E251" i="1"/>
  <c r="E144" i="1"/>
  <c r="E185" i="1"/>
  <c r="E186" i="1"/>
  <c r="E25" i="1"/>
  <c r="E179" i="1"/>
  <c r="E187" i="1"/>
  <c r="E188" i="1"/>
  <c r="E217" i="1"/>
  <c r="E197" i="1"/>
  <c r="E218" i="1"/>
  <c r="E219" i="1"/>
  <c r="E220" i="1"/>
  <c r="E198" i="1"/>
  <c r="E199" i="1"/>
  <c r="E221" i="1"/>
  <c r="E189" i="1"/>
  <c r="E200" i="1"/>
  <c r="E201" i="1"/>
  <c r="E190" i="1"/>
  <c r="E191" i="1"/>
  <c r="E192" i="1"/>
  <c r="E193" i="1"/>
  <c r="E202" i="1"/>
  <c r="E226" i="1"/>
  <c r="E227" i="1"/>
  <c r="E33" i="1"/>
  <c r="E28" i="1"/>
  <c r="E29" i="1"/>
  <c r="E228" i="1"/>
  <c r="E229" i="1"/>
  <c r="E230" i="1"/>
  <c r="E231" i="1"/>
  <c r="E232" i="1"/>
  <c r="E203" i="1"/>
  <c r="E233" i="1"/>
  <c r="E234" i="1"/>
  <c r="E235" i="1"/>
  <c r="E236" i="1"/>
  <c r="E237" i="1"/>
  <c r="E238" i="1"/>
  <c r="E204" i="1"/>
  <c r="E205" i="1"/>
  <c r="E206" i="1"/>
  <c r="E222" i="1"/>
  <c r="E207" i="1"/>
  <c r="E208" i="1"/>
  <c r="E223" i="1"/>
  <c r="E252" i="1"/>
  <c r="E266" i="1"/>
  <c r="E253" i="1"/>
  <c r="E155" i="1"/>
  <c r="E156" i="1"/>
  <c r="E180" i="1"/>
  <c r="E181" i="1"/>
  <c r="E182" i="1"/>
  <c r="E183" i="1"/>
  <c r="E184" i="1"/>
  <c r="E209" i="1"/>
  <c r="E239" i="1"/>
  <c r="E224" i="1"/>
  <c r="E254" i="1"/>
  <c r="E194" i="1"/>
  <c r="E195" i="1"/>
  <c r="E171" i="1"/>
  <c r="D2" i="1"/>
  <c r="D3" i="1"/>
  <c r="D4" i="1"/>
  <c r="D5" i="1"/>
  <c r="D6" i="1"/>
  <c r="D7" i="1"/>
  <c r="D8" i="1"/>
  <c r="D9" i="1"/>
  <c r="D10" i="1"/>
  <c r="D11" i="1"/>
  <c r="D12" i="1"/>
  <c r="D13" i="1"/>
  <c r="D14" i="1"/>
  <c r="D15" i="1"/>
  <c r="D16" i="1"/>
  <c r="D17" i="1"/>
  <c r="D20" i="1"/>
  <c r="D21" i="1"/>
  <c r="D18" i="1"/>
  <c r="D19" i="1"/>
  <c r="D22" i="1"/>
  <c r="D23" i="1"/>
  <c r="D26" i="1"/>
  <c r="D27" i="1"/>
  <c r="D267" i="1"/>
  <c r="D30" i="1"/>
  <c r="D31" i="1"/>
  <c r="D32"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4" i="1"/>
  <c r="D85" i="1"/>
  <c r="D86" i="1"/>
  <c r="D87" i="1"/>
  <c r="D88" i="1"/>
  <c r="D89" i="1"/>
  <c r="D90" i="1"/>
  <c r="D91" i="1"/>
  <c r="D83" i="1"/>
  <c r="D92" i="1"/>
  <c r="D93" i="1"/>
  <c r="D94" i="1"/>
  <c r="D95" i="1"/>
  <c r="D96" i="1"/>
  <c r="D97" i="1"/>
  <c r="D98" i="1"/>
  <c r="D99" i="1"/>
  <c r="D100" i="1"/>
  <c r="D101" i="1"/>
  <c r="D102"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255" i="1"/>
  <c r="D240" i="1"/>
  <c r="D256" i="1"/>
  <c r="D257" i="1"/>
  <c r="D258" i="1"/>
  <c r="D259" i="1"/>
  <c r="D260" i="1"/>
  <c r="D261" i="1"/>
  <c r="D262" i="1"/>
  <c r="D263" i="1"/>
  <c r="D264" i="1"/>
  <c r="D172" i="1"/>
  <c r="D173" i="1"/>
  <c r="D158" i="1"/>
  <c r="D265" i="1"/>
  <c r="D241" i="1"/>
  <c r="D24" i="1"/>
  <c r="D242" i="1"/>
  <c r="D243" i="1"/>
  <c r="D244" i="1"/>
  <c r="D245" i="1"/>
  <c r="D246" i="1"/>
  <c r="D247" i="1"/>
  <c r="D248" i="1"/>
  <c r="D249" i="1"/>
  <c r="D250" i="1"/>
  <c r="D145" i="1"/>
  <c r="D146" i="1"/>
  <c r="D147" i="1"/>
  <c r="D148" i="1"/>
  <c r="D149" i="1"/>
  <c r="D159" i="1"/>
  <c r="D160" i="1"/>
  <c r="D150" i="1"/>
  <c r="D161" i="1"/>
  <c r="D151" i="1"/>
  <c r="D162" i="1"/>
  <c r="D163" i="1"/>
  <c r="D164" i="1"/>
  <c r="D103" i="1"/>
  <c r="D165" i="1"/>
  <c r="D152" i="1"/>
  <c r="D166" i="1"/>
  <c r="D167" i="1"/>
  <c r="D168" i="1"/>
  <c r="D169" i="1"/>
  <c r="D174" i="1"/>
  <c r="D175" i="1"/>
  <c r="D176" i="1"/>
  <c r="D177" i="1"/>
  <c r="D178" i="1"/>
  <c r="D153" i="1"/>
  <c r="D154" i="1"/>
  <c r="D268" i="1"/>
  <c r="D210" i="1"/>
  <c r="D211" i="1"/>
  <c r="D212" i="1"/>
  <c r="D213" i="1"/>
  <c r="D214" i="1"/>
  <c r="D215" i="1"/>
  <c r="D225" i="1"/>
  <c r="D196" i="1"/>
  <c r="D216" i="1"/>
  <c r="D170" i="1"/>
  <c r="D251" i="1"/>
  <c r="D144" i="1"/>
  <c r="D185" i="1"/>
  <c r="D186" i="1"/>
  <c r="D25" i="1"/>
  <c r="D179" i="1"/>
  <c r="D187" i="1"/>
  <c r="D188" i="1"/>
  <c r="D217" i="1"/>
  <c r="D197" i="1"/>
  <c r="D218" i="1"/>
  <c r="D219" i="1"/>
  <c r="D220" i="1"/>
  <c r="D198" i="1"/>
  <c r="D199" i="1"/>
  <c r="D221" i="1"/>
  <c r="D189" i="1"/>
  <c r="D200" i="1"/>
  <c r="D201" i="1"/>
  <c r="D190" i="1"/>
  <c r="D191" i="1"/>
  <c r="D192" i="1"/>
  <c r="D193" i="1"/>
  <c r="D202" i="1"/>
  <c r="D226" i="1"/>
  <c r="D227" i="1"/>
  <c r="D33" i="1"/>
  <c r="D28" i="1"/>
  <c r="D29" i="1"/>
  <c r="D228" i="1"/>
  <c r="D229" i="1"/>
  <c r="D230" i="1"/>
  <c r="D231" i="1"/>
  <c r="D232" i="1"/>
  <c r="D203" i="1"/>
  <c r="D233" i="1"/>
  <c r="D234" i="1"/>
  <c r="D235" i="1"/>
  <c r="D236" i="1"/>
  <c r="D237" i="1"/>
  <c r="D238" i="1"/>
  <c r="D204" i="1"/>
  <c r="D205" i="1"/>
  <c r="D206" i="1"/>
  <c r="D222" i="1"/>
  <c r="D207" i="1"/>
  <c r="D208" i="1"/>
  <c r="D223" i="1"/>
  <c r="D252" i="1"/>
  <c r="D266" i="1"/>
  <c r="D253" i="1"/>
  <c r="D155" i="1"/>
  <c r="D156" i="1"/>
  <c r="D180" i="1"/>
  <c r="D181" i="1"/>
  <c r="D182" i="1"/>
  <c r="D183" i="1"/>
  <c r="D184" i="1"/>
  <c r="D209" i="1"/>
  <c r="D239" i="1"/>
  <c r="D224" i="1"/>
  <c r="D254" i="1"/>
  <c r="D194" i="1"/>
  <c r="D195" i="1"/>
  <c r="D171" i="1"/>
  <c r="C2" i="1"/>
  <c r="C3" i="1"/>
  <c r="C4" i="1"/>
  <c r="C5" i="1"/>
  <c r="C6" i="1"/>
  <c r="C7" i="1"/>
  <c r="C8" i="1"/>
  <c r="C9" i="1"/>
  <c r="C10" i="1"/>
  <c r="C11" i="1"/>
  <c r="C12" i="1"/>
  <c r="C13" i="1"/>
  <c r="C14" i="1"/>
  <c r="C15" i="1"/>
  <c r="C16" i="1"/>
  <c r="C17" i="1"/>
  <c r="C20" i="1"/>
  <c r="C21" i="1"/>
  <c r="C18" i="1"/>
  <c r="C19" i="1"/>
  <c r="C22" i="1"/>
  <c r="C23" i="1"/>
  <c r="C26" i="1"/>
  <c r="C27" i="1"/>
  <c r="C267" i="1"/>
  <c r="C30" i="1"/>
  <c r="C31" i="1"/>
  <c r="C32"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4" i="1"/>
  <c r="C85" i="1"/>
  <c r="C86" i="1"/>
  <c r="C87" i="1"/>
  <c r="C88" i="1"/>
  <c r="C89" i="1"/>
  <c r="C90" i="1"/>
  <c r="C91" i="1"/>
  <c r="C83" i="1"/>
  <c r="C92" i="1"/>
  <c r="C93" i="1"/>
  <c r="C94" i="1"/>
  <c r="C95" i="1"/>
  <c r="C96" i="1"/>
  <c r="C97" i="1"/>
  <c r="C98" i="1"/>
  <c r="C99" i="1"/>
  <c r="C100" i="1"/>
  <c r="C101" i="1"/>
  <c r="C102"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255" i="1"/>
  <c r="C240" i="1"/>
  <c r="C256" i="1"/>
  <c r="C257" i="1"/>
  <c r="C258" i="1"/>
  <c r="C259" i="1"/>
  <c r="C260" i="1"/>
  <c r="C261" i="1"/>
  <c r="C262" i="1"/>
  <c r="C263" i="1"/>
  <c r="C264" i="1"/>
  <c r="C172" i="1"/>
  <c r="C173" i="1"/>
  <c r="C158" i="1"/>
  <c r="C265" i="1"/>
  <c r="C241" i="1"/>
  <c r="C24" i="1"/>
  <c r="C242" i="1"/>
  <c r="C243" i="1"/>
  <c r="C244" i="1"/>
  <c r="C245" i="1"/>
  <c r="C246" i="1"/>
  <c r="C247" i="1"/>
  <c r="C248" i="1"/>
  <c r="C249" i="1"/>
  <c r="C250" i="1"/>
  <c r="C145" i="1"/>
  <c r="C146" i="1"/>
  <c r="C147" i="1"/>
  <c r="C148" i="1"/>
  <c r="C149" i="1"/>
  <c r="C159" i="1"/>
  <c r="C160" i="1"/>
  <c r="C150" i="1"/>
  <c r="C161" i="1"/>
  <c r="C151" i="1"/>
  <c r="C162" i="1"/>
  <c r="C163" i="1"/>
  <c r="C164" i="1"/>
  <c r="C103" i="1"/>
  <c r="C165" i="1"/>
  <c r="C152" i="1"/>
  <c r="C166" i="1"/>
  <c r="C167" i="1"/>
  <c r="C168" i="1"/>
  <c r="C169" i="1"/>
  <c r="C174" i="1"/>
  <c r="C175" i="1"/>
  <c r="C176" i="1"/>
  <c r="C177" i="1"/>
  <c r="C178" i="1"/>
  <c r="C153" i="1"/>
  <c r="C154" i="1"/>
  <c r="C268" i="1"/>
  <c r="C210" i="1"/>
  <c r="C211" i="1"/>
  <c r="C212" i="1"/>
  <c r="C213" i="1"/>
  <c r="C214" i="1"/>
  <c r="C215" i="1"/>
  <c r="C225" i="1"/>
  <c r="C196" i="1"/>
  <c r="C216" i="1"/>
  <c r="C170" i="1"/>
  <c r="C251" i="1"/>
  <c r="C144" i="1"/>
  <c r="C185" i="1"/>
  <c r="C186" i="1"/>
  <c r="C25" i="1"/>
  <c r="C179" i="1"/>
  <c r="C187" i="1"/>
  <c r="C188" i="1"/>
  <c r="C217" i="1"/>
  <c r="C197" i="1"/>
  <c r="C218" i="1"/>
  <c r="C219" i="1"/>
  <c r="C220" i="1"/>
  <c r="C198" i="1"/>
  <c r="C199" i="1"/>
  <c r="C221" i="1"/>
  <c r="C189" i="1"/>
  <c r="C200" i="1"/>
  <c r="C201" i="1"/>
  <c r="C190" i="1"/>
  <c r="C191" i="1"/>
  <c r="C192" i="1"/>
  <c r="C193" i="1"/>
  <c r="C202" i="1"/>
  <c r="C226" i="1"/>
  <c r="C227" i="1"/>
  <c r="C33" i="1"/>
  <c r="C28" i="1"/>
  <c r="C29" i="1"/>
  <c r="C228" i="1"/>
  <c r="C229" i="1"/>
  <c r="C230" i="1"/>
  <c r="C231" i="1"/>
  <c r="C232" i="1"/>
  <c r="C203" i="1"/>
  <c r="C233" i="1"/>
  <c r="C234" i="1"/>
  <c r="C235" i="1"/>
  <c r="C236" i="1"/>
  <c r="C237" i="1"/>
  <c r="C238" i="1"/>
  <c r="C204" i="1"/>
  <c r="C205" i="1"/>
  <c r="C206" i="1"/>
  <c r="C222" i="1"/>
  <c r="C207" i="1"/>
  <c r="C208" i="1"/>
  <c r="C223" i="1"/>
  <c r="C252" i="1"/>
  <c r="C266" i="1"/>
  <c r="C253" i="1"/>
  <c r="C155" i="1"/>
  <c r="C156" i="1"/>
  <c r="C180" i="1"/>
  <c r="C181" i="1"/>
  <c r="C182" i="1"/>
  <c r="C183" i="1"/>
  <c r="C184" i="1"/>
  <c r="C209" i="1"/>
  <c r="C239" i="1"/>
  <c r="C224" i="1"/>
  <c r="C254" i="1"/>
  <c r="C194" i="1"/>
  <c r="C195" i="1"/>
  <c r="C171" i="1"/>
  <c r="M23" i="1" l="1"/>
  <c r="G195" i="1"/>
  <c r="G239" i="1"/>
  <c r="G182" i="1"/>
  <c r="G155" i="1"/>
  <c r="G223" i="1"/>
  <c r="G206" i="1"/>
  <c r="G237" i="1"/>
  <c r="G233" i="1"/>
  <c r="G230" i="1"/>
  <c r="G28" i="1"/>
  <c r="G202" i="1"/>
  <c r="G190" i="1"/>
  <c r="G221" i="1"/>
  <c r="G219" i="1"/>
  <c r="G188" i="1"/>
  <c r="G186" i="1"/>
  <c r="G170" i="1"/>
  <c r="G215" i="1"/>
  <c r="G211" i="1"/>
  <c r="G153" i="1"/>
  <c r="G175" i="1"/>
  <c r="G152" i="1"/>
  <c r="G163" i="1"/>
  <c r="G150" i="1"/>
  <c r="G148" i="1"/>
  <c r="G247" i="1"/>
  <c r="G243" i="1"/>
  <c r="G24" i="1"/>
  <c r="G173" i="1"/>
  <c r="G262" i="1"/>
  <c r="G259" i="1"/>
  <c r="G240" i="1"/>
  <c r="G143" i="1"/>
  <c r="G139" i="1"/>
  <c r="G135" i="1"/>
  <c r="G131" i="1"/>
  <c r="G127" i="1"/>
  <c r="G123" i="1"/>
  <c r="G119" i="1"/>
  <c r="G115" i="1"/>
  <c r="G111" i="1"/>
  <c r="G107" i="1"/>
  <c r="G102" i="1"/>
  <c r="G98" i="1"/>
  <c r="G94" i="1"/>
  <c r="G91" i="1"/>
  <c r="G87" i="1"/>
  <c r="G82" i="1"/>
  <c r="G78" i="1"/>
  <c r="G74" i="1"/>
  <c r="G70" i="1"/>
  <c r="G66" i="1"/>
  <c r="G62" i="1"/>
  <c r="G58" i="1"/>
  <c r="G54" i="1"/>
  <c r="G50" i="1"/>
  <c r="G46" i="1"/>
  <c r="G42" i="1"/>
  <c r="G38" i="1"/>
  <c r="G34" i="1"/>
  <c r="G267" i="1"/>
  <c r="G22" i="1"/>
  <c r="Q22" i="1" s="1"/>
  <c r="G20" i="1"/>
  <c r="G14" i="1"/>
  <c r="G10" i="1"/>
  <c r="G6" i="1"/>
  <c r="G2" i="1"/>
  <c r="L26" i="1"/>
  <c r="G171" i="1"/>
  <c r="G224" i="1"/>
  <c r="G183" i="1"/>
  <c r="G156" i="1"/>
  <c r="G252" i="1"/>
  <c r="G222" i="1"/>
  <c r="G238" i="1"/>
  <c r="G234" i="1"/>
  <c r="G231" i="1"/>
  <c r="G29" i="1"/>
  <c r="G226" i="1"/>
  <c r="G191" i="1"/>
  <c r="G189" i="1"/>
  <c r="G220" i="1"/>
  <c r="G217" i="1"/>
  <c r="G25" i="1"/>
  <c r="G251" i="1"/>
  <c r="G225" i="1"/>
  <c r="G212" i="1"/>
  <c r="G154" i="1"/>
  <c r="G176" i="1"/>
  <c r="G169" i="1"/>
  <c r="G166" i="1"/>
  <c r="G164" i="1"/>
  <c r="G161" i="1"/>
  <c r="G149" i="1"/>
  <c r="G145" i="1"/>
  <c r="G248" i="1"/>
  <c r="G244" i="1"/>
  <c r="G158" i="1"/>
  <c r="G263" i="1"/>
  <c r="G260" i="1"/>
  <c r="G256" i="1"/>
  <c r="G140" i="1"/>
  <c r="G136" i="1"/>
  <c r="G132" i="1"/>
  <c r="G128" i="1"/>
  <c r="G124" i="1"/>
  <c r="G120" i="1"/>
  <c r="G116" i="1"/>
  <c r="G112" i="1"/>
  <c r="G108" i="1"/>
  <c r="G104" i="1"/>
  <c r="G99" i="1"/>
  <c r="G95" i="1"/>
  <c r="G83" i="1"/>
  <c r="G88" i="1"/>
  <c r="G84" i="1"/>
  <c r="G79" i="1"/>
  <c r="G75" i="1"/>
  <c r="G71" i="1"/>
  <c r="G67" i="1"/>
  <c r="G63" i="1"/>
  <c r="G59" i="1"/>
  <c r="G55" i="1"/>
  <c r="G51" i="1"/>
  <c r="G47" i="1"/>
  <c r="G43" i="1"/>
  <c r="G39" i="1"/>
  <c r="G35" i="1"/>
  <c r="G30" i="1"/>
  <c r="G23" i="1"/>
  <c r="Q23" i="1" s="1"/>
  <c r="G21" i="1"/>
  <c r="G15" i="1"/>
  <c r="G11" i="1"/>
  <c r="G7" i="1"/>
  <c r="G3" i="1"/>
  <c r="G118" i="1"/>
  <c r="G114" i="1"/>
  <c r="G110" i="1"/>
  <c r="G106" i="1"/>
  <c r="G101" i="1"/>
  <c r="G97" i="1"/>
  <c r="G93" i="1"/>
  <c r="G90" i="1"/>
  <c r="G86" i="1"/>
  <c r="G81" i="1"/>
  <c r="G77" i="1"/>
  <c r="G194" i="1"/>
  <c r="G209" i="1"/>
  <c r="G181" i="1"/>
  <c r="G253" i="1"/>
  <c r="G208" i="1"/>
  <c r="G205" i="1"/>
  <c r="G236" i="1"/>
  <c r="G203" i="1"/>
  <c r="G229" i="1"/>
  <c r="G33" i="1"/>
  <c r="G193" i="1"/>
  <c r="G201" i="1"/>
  <c r="G199" i="1"/>
  <c r="G218" i="1"/>
  <c r="G187" i="1"/>
  <c r="G185" i="1"/>
  <c r="G216" i="1"/>
  <c r="G214" i="1"/>
  <c r="G210" i="1"/>
  <c r="G178" i="1"/>
  <c r="G174" i="1"/>
  <c r="G168" i="1"/>
  <c r="G165" i="1"/>
  <c r="G162" i="1"/>
  <c r="G160" i="1"/>
  <c r="G147" i="1"/>
  <c r="G250" i="1"/>
  <c r="G246" i="1"/>
  <c r="G242" i="1"/>
  <c r="G241" i="1"/>
  <c r="G172" i="1"/>
  <c r="G261" i="1"/>
  <c r="G258" i="1"/>
  <c r="G255" i="1"/>
  <c r="G142" i="1"/>
  <c r="G138" i="1"/>
  <c r="G134" i="1"/>
  <c r="G130" i="1"/>
  <c r="G126" i="1"/>
  <c r="G122" i="1"/>
  <c r="G254" i="1"/>
  <c r="G184" i="1"/>
  <c r="G180" i="1"/>
  <c r="G266" i="1"/>
  <c r="G207" i="1"/>
  <c r="G204" i="1"/>
  <c r="G235" i="1"/>
  <c r="G232" i="1"/>
  <c r="G228" i="1"/>
  <c r="G227" i="1"/>
  <c r="G192" i="1"/>
  <c r="G200" i="1"/>
  <c r="G198" i="1"/>
  <c r="G197" i="1"/>
  <c r="G179" i="1"/>
  <c r="G144" i="1"/>
  <c r="G196" i="1"/>
  <c r="G213" i="1"/>
  <c r="G268" i="1"/>
  <c r="G177" i="1"/>
  <c r="G167" i="1"/>
  <c r="G103" i="1"/>
  <c r="G151" i="1"/>
  <c r="G159" i="1"/>
  <c r="G146" i="1"/>
  <c r="G249" i="1"/>
  <c r="G245" i="1"/>
  <c r="G265" i="1"/>
  <c r="G264" i="1"/>
  <c r="G257" i="1"/>
  <c r="G141" i="1"/>
  <c r="G137" i="1"/>
  <c r="G133" i="1"/>
  <c r="G129" i="1"/>
  <c r="G125" i="1"/>
  <c r="G121" i="1"/>
  <c r="G117" i="1"/>
  <c r="G113" i="1"/>
  <c r="G109" i="1"/>
  <c r="G105" i="1"/>
  <c r="G100" i="1"/>
  <c r="G96" i="1"/>
  <c r="G92" i="1"/>
  <c r="G89" i="1"/>
  <c r="G85" i="1"/>
  <c r="G80" i="1"/>
  <c r="G76" i="1"/>
  <c r="G72" i="1"/>
  <c r="G68" i="1"/>
  <c r="G64" i="1"/>
  <c r="G60" i="1"/>
  <c r="G56" i="1"/>
  <c r="G52" i="1"/>
  <c r="G48" i="1"/>
  <c r="G44" i="1"/>
  <c r="G40" i="1"/>
  <c r="G36" i="1"/>
  <c r="G31" i="1"/>
  <c r="G26" i="1"/>
  <c r="G18" i="1"/>
  <c r="G16" i="1"/>
  <c r="G12" i="1"/>
  <c r="G8" i="1"/>
  <c r="G4" i="1"/>
  <c r="G73" i="1"/>
  <c r="G69" i="1"/>
  <c r="G65" i="1"/>
  <c r="G61" i="1"/>
  <c r="G57" i="1"/>
  <c r="G53" i="1"/>
  <c r="G49" i="1"/>
  <c r="G45" i="1"/>
  <c r="G41" i="1"/>
  <c r="G37" i="1"/>
  <c r="G32" i="1"/>
  <c r="G27" i="1"/>
  <c r="G19" i="1"/>
  <c r="G17" i="1"/>
  <c r="G13" i="1"/>
  <c r="G9" i="1"/>
  <c r="G5" i="1"/>
  <c r="Q26" i="1" l="1"/>
  <c r="L109" i="1"/>
  <c r="Q109" i="1" s="1"/>
  <c r="L3" i="1"/>
  <c r="Q3" i="1" s="1"/>
  <c r="M3" i="1"/>
  <c r="L4" i="1"/>
  <c r="Q4" i="1" s="1"/>
  <c r="M4" i="1"/>
  <c r="L5" i="1"/>
  <c r="Q5" i="1" s="1"/>
  <c r="M5" i="1"/>
  <c r="L6" i="1"/>
  <c r="Q6" i="1" s="1"/>
  <c r="M6" i="1"/>
  <c r="L7" i="1"/>
  <c r="Q7" i="1" s="1"/>
  <c r="M7" i="1"/>
  <c r="L8" i="1"/>
  <c r="Q8" i="1" s="1"/>
  <c r="M8" i="1"/>
  <c r="L9" i="1"/>
  <c r="Q9" i="1" s="1"/>
  <c r="M9" i="1"/>
  <c r="L10" i="1"/>
  <c r="Q10" i="1" s="1"/>
  <c r="M10" i="1"/>
  <c r="L11" i="1"/>
  <c r="Q11" i="1" s="1"/>
  <c r="M11" i="1"/>
  <c r="L12" i="1"/>
  <c r="Q12" i="1" s="1"/>
  <c r="M12" i="1"/>
  <c r="L13" i="1"/>
  <c r="Q13" i="1" s="1"/>
  <c r="M13" i="1"/>
  <c r="L14" i="1"/>
  <c r="Q14" i="1" s="1"/>
  <c r="M14" i="1"/>
  <c r="L15" i="1"/>
  <c r="Q15" i="1" s="1"/>
  <c r="M15" i="1"/>
  <c r="L16" i="1"/>
  <c r="Q16" i="1" s="1"/>
  <c r="M16" i="1"/>
  <c r="L17" i="1"/>
  <c r="Q17" i="1" s="1"/>
  <c r="M17" i="1"/>
  <c r="L20" i="1"/>
  <c r="Q20" i="1" s="1"/>
  <c r="M20" i="1"/>
  <c r="L21" i="1"/>
  <c r="Q21" i="1" s="1"/>
  <c r="M21" i="1"/>
  <c r="L18" i="1"/>
  <c r="Q18" i="1" s="1"/>
  <c r="M18" i="1"/>
  <c r="L19" i="1"/>
  <c r="Q19" i="1" s="1"/>
  <c r="M19" i="1"/>
  <c r="L27" i="1"/>
  <c r="Q27" i="1" s="1"/>
  <c r="M27" i="1"/>
  <c r="L267" i="1"/>
  <c r="Q267" i="1" s="1"/>
  <c r="M267" i="1"/>
  <c r="L30" i="1"/>
  <c r="Q30" i="1" s="1"/>
  <c r="M30" i="1"/>
  <c r="L31" i="1"/>
  <c r="Q31" i="1" s="1"/>
  <c r="M31" i="1"/>
  <c r="L32" i="1"/>
  <c r="Q32" i="1" s="1"/>
  <c r="M32" i="1"/>
  <c r="L34" i="1"/>
  <c r="Q34" i="1" s="1"/>
  <c r="M34" i="1"/>
  <c r="L35" i="1"/>
  <c r="Q35" i="1" s="1"/>
  <c r="M35" i="1"/>
  <c r="L36" i="1"/>
  <c r="Q36" i="1" s="1"/>
  <c r="M36" i="1"/>
  <c r="L37" i="1"/>
  <c r="Q37" i="1" s="1"/>
  <c r="M37" i="1"/>
  <c r="L38" i="1"/>
  <c r="Q38" i="1" s="1"/>
  <c r="M38" i="1"/>
  <c r="L39" i="1"/>
  <c r="Q39" i="1" s="1"/>
  <c r="M39" i="1"/>
  <c r="L40" i="1"/>
  <c r="Q40" i="1" s="1"/>
  <c r="M40" i="1"/>
  <c r="L41" i="1"/>
  <c r="Q41" i="1" s="1"/>
  <c r="M41" i="1"/>
  <c r="L42" i="1"/>
  <c r="Q42" i="1" s="1"/>
  <c r="M42" i="1"/>
  <c r="L43" i="1"/>
  <c r="Q43" i="1" s="1"/>
  <c r="M43" i="1"/>
  <c r="L44" i="1"/>
  <c r="Q44" i="1" s="1"/>
  <c r="M44" i="1"/>
  <c r="L45" i="1"/>
  <c r="Q45" i="1" s="1"/>
  <c r="M45" i="1"/>
  <c r="L46" i="1"/>
  <c r="Q46" i="1" s="1"/>
  <c r="M46" i="1"/>
  <c r="L47" i="1"/>
  <c r="Q47" i="1" s="1"/>
  <c r="M47" i="1"/>
  <c r="L48" i="1"/>
  <c r="Q48" i="1" s="1"/>
  <c r="M48" i="1"/>
  <c r="L49" i="1"/>
  <c r="Q49" i="1" s="1"/>
  <c r="M49" i="1"/>
  <c r="L50" i="1"/>
  <c r="Q50" i="1" s="1"/>
  <c r="M50" i="1"/>
  <c r="L51" i="1"/>
  <c r="Q51" i="1" s="1"/>
  <c r="M51" i="1"/>
  <c r="L52" i="1"/>
  <c r="Q52" i="1" s="1"/>
  <c r="M52" i="1"/>
  <c r="L53" i="1"/>
  <c r="Q53" i="1" s="1"/>
  <c r="M53" i="1"/>
  <c r="L54" i="1"/>
  <c r="Q54" i="1" s="1"/>
  <c r="M54" i="1"/>
  <c r="L55" i="1"/>
  <c r="Q55" i="1" s="1"/>
  <c r="M55" i="1"/>
  <c r="L56" i="1"/>
  <c r="Q56" i="1" s="1"/>
  <c r="M56" i="1"/>
  <c r="L57" i="1"/>
  <c r="Q57" i="1" s="1"/>
  <c r="M57" i="1"/>
  <c r="L58" i="1"/>
  <c r="Q58" i="1" s="1"/>
  <c r="M58" i="1"/>
  <c r="L59" i="1"/>
  <c r="Q59" i="1" s="1"/>
  <c r="M59" i="1"/>
  <c r="L60" i="1"/>
  <c r="Q60" i="1" s="1"/>
  <c r="M60" i="1"/>
  <c r="L61" i="1"/>
  <c r="Q61" i="1" s="1"/>
  <c r="M61" i="1"/>
  <c r="L62" i="1"/>
  <c r="Q62" i="1" s="1"/>
  <c r="M62" i="1"/>
  <c r="L63" i="1"/>
  <c r="Q63" i="1" s="1"/>
  <c r="M63" i="1"/>
  <c r="L64" i="1"/>
  <c r="Q64" i="1" s="1"/>
  <c r="M64" i="1"/>
  <c r="L65" i="1"/>
  <c r="Q65" i="1" s="1"/>
  <c r="M65" i="1"/>
  <c r="L66" i="1"/>
  <c r="Q66" i="1" s="1"/>
  <c r="M66" i="1"/>
  <c r="L67" i="1"/>
  <c r="Q67" i="1" s="1"/>
  <c r="M67" i="1"/>
  <c r="L68" i="1"/>
  <c r="Q68" i="1" s="1"/>
  <c r="M68" i="1"/>
  <c r="L69" i="1"/>
  <c r="Q69" i="1" s="1"/>
  <c r="M69" i="1"/>
  <c r="L70" i="1"/>
  <c r="Q70" i="1" s="1"/>
  <c r="M70" i="1"/>
  <c r="L71" i="1"/>
  <c r="Q71" i="1" s="1"/>
  <c r="M71" i="1"/>
  <c r="L72" i="1"/>
  <c r="Q72" i="1" s="1"/>
  <c r="M72" i="1"/>
  <c r="L73" i="1"/>
  <c r="Q73" i="1" s="1"/>
  <c r="M73" i="1"/>
  <c r="L74" i="1"/>
  <c r="Q74" i="1" s="1"/>
  <c r="M74" i="1"/>
  <c r="L75" i="1"/>
  <c r="Q75" i="1" s="1"/>
  <c r="M75" i="1"/>
  <c r="L76" i="1"/>
  <c r="Q76" i="1" s="1"/>
  <c r="M76" i="1"/>
  <c r="L77" i="1"/>
  <c r="Q77" i="1" s="1"/>
  <c r="M77" i="1"/>
  <c r="L78" i="1"/>
  <c r="Q78" i="1" s="1"/>
  <c r="M78" i="1"/>
  <c r="L79" i="1"/>
  <c r="Q79" i="1" s="1"/>
  <c r="M79" i="1"/>
  <c r="L80" i="1"/>
  <c r="Q80" i="1" s="1"/>
  <c r="M80" i="1"/>
  <c r="L81" i="1"/>
  <c r="Q81" i="1" s="1"/>
  <c r="M81" i="1"/>
  <c r="L82" i="1"/>
  <c r="Q82" i="1" s="1"/>
  <c r="M82" i="1"/>
  <c r="L84" i="1"/>
  <c r="Q84" i="1" s="1"/>
  <c r="M84" i="1"/>
  <c r="L85" i="1"/>
  <c r="Q85" i="1" s="1"/>
  <c r="M85" i="1"/>
  <c r="L86" i="1"/>
  <c r="Q86" i="1" s="1"/>
  <c r="M86" i="1"/>
  <c r="L87" i="1"/>
  <c r="Q87" i="1" s="1"/>
  <c r="M87" i="1"/>
  <c r="L88" i="1"/>
  <c r="Q88" i="1" s="1"/>
  <c r="M88" i="1"/>
  <c r="L89" i="1"/>
  <c r="Q89" i="1" s="1"/>
  <c r="M89" i="1"/>
  <c r="L90" i="1"/>
  <c r="M90" i="1"/>
  <c r="L91" i="1"/>
  <c r="Q91" i="1" s="1"/>
  <c r="M91" i="1"/>
  <c r="L83" i="1"/>
  <c r="M83" i="1"/>
  <c r="L92" i="1"/>
  <c r="Q92" i="1" s="1"/>
  <c r="M92" i="1"/>
  <c r="L93" i="1"/>
  <c r="Q93" i="1" s="1"/>
  <c r="M93" i="1"/>
  <c r="L94" i="1"/>
  <c r="Q94" i="1" s="1"/>
  <c r="M94" i="1"/>
  <c r="L95" i="1"/>
  <c r="Q95" i="1" s="1"/>
  <c r="M95" i="1"/>
  <c r="L96" i="1"/>
  <c r="Q96" i="1" s="1"/>
  <c r="M96" i="1"/>
  <c r="L97" i="1"/>
  <c r="Q97" i="1" s="1"/>
  <c r="M97" i="1"/>
  <c r="L98" i="1"/>
  <c r="Q98" i="1" s="1"/>
  <c r="M98" i="1"/>
  <c r="L99" i="1"/>
  <c r="Q99" i="1" s="1"/>
  <c r="M99" i="1"/>
  <c r="L100" i="1"/>
  <c r="Q100" i="1" s="1"/>
  <c r="M100" i="1"/>
  <c r="L101" i="1"/>
  <c r="Q101" i="1" s="1"/>
  <c r="M101" i="1"/>
  <c r="L102" i="1"/>
  <c r="Q102" i="1" s="1"/>
  <c r="M102" i="1"/>
  <c r="L104" i="1"/>
  <c r="Q104" i="1" s="1"/>
  <c r="M104" i="1"/>
  <c r="L105" i="1"/>
  <c r="Q105" i="1" s="1"/>
  <c r="M105" i="1"/>
  <c r="L106" i="1"/>
  <c r="Q106" i="1" s="1"/>
  <c r="M106" i="1"/>
  <c r="L107" i="1"/>
  <c r="Q107" i="1" s="1"/>
  <c r="M107" i="1"/>
  <c r="L108" i="1"/>
  <c r="Q108" i="1" s="1"/>
  <c r="M108" i="1"/>
  <c r="M109" i="1"/>
  <c r="L110" i="1"/>
  <c r="Q110" i="1" s="1"/>
  <c r="M110" i="1"/>
  <c r="L111" i="1"/>
  <c r="Q111" i="1" s="1"/>
  <c r="M111" i="1"/>
  <c r="L112" i="1"/>
  <c r="Q112" i="1" s="1"/>
  <c r="M112" i="1"/>
  <c r="L113" i="1"/>
  <c r="Q113" i="1" s="1"/>
  <c r="M113" i="1"/>
  <c r="L114" i="1"/>
  <c r="Q114" i="1" s="1"/>
  <c r="M114" i="1"/>
  <c r="L115" i="1"/>
  <c r="Q115" i="1" s="1"/>
  <c r="M115" i="1"/>
  <c r="L116" i="1"/>
  <c r="Q116" i="1" s="1"/>
  <c r="M116" i="1"/>
  <c r="L117" i="1"/>
  <c r="Q117" i="1" s="1"/>
  <c r="M117" i="1"/>
  <c r="L118" i="1"/>
  <c r="Q118" i="1" s="1"/>
  <c r="M118" i="1"/>
  <c r="L119" i="1"/>
  <c r="Q119" i="1" s="1"/>
  <c r="M119" i="1"/>
  <c r="L120" i="1"/>
  <c r="Q120" i="1" s="1"/>
  <c r="M120" i="1"/>
  <c r="L121" i="1"/>
  <c r="Q121" i="1" s="1"/>
  <c r="M121" i="1"/>
  <c r="L122" i="1"/>
  <c r="Q122" i="1" s="1"/>
  <c r="M122" i="1"/>
  <c r="L123" i="1"/>
  <c r="Q123" i="1" s="1"/>
  <c r="M123" i="1"/>
  <c r="L124" i="1"/>
  <c r="Q124" i="1" s="1"/>
  <c r="M124" i="1"/>
  <c r="L125" i="1"/>
  <c r="Q125" i="1" s="1"/>
  <c r="M125" i="1"/>
  <c r="L126" i="1"/>
  <c r="Q126" i="1" s="1"/>
  <c r="M126" i="1"/>
  <c r="L127" i="1"/>
  <c r="Q127" i="1" s="1"/>
  <c r="M127" i="1"/>
  <c r="L128" i="1"/>
  <c r="Q128" i="1" s="1"/>
  <c r="M128" i="1"/>
  <c r="L129" i="1"/>
  <c r="Q129" i="1" s="1"/>
  <c r="M129" i="1"/>
  <c r="L130" i="1"/>
  <c r="Q130" i="1" s="1"/>
  <c r="M130" i="1"/>
  <c r="L131" i="1"/>
  <c r="Q131" i="1" s="1"/>
  <c r="M131" i="1"/>
  <c r="L132" i="1"/>
  <c r="Q132" i="1" s="1"/>
  <c r="M132" i="1"/>
  <c r="L133" i="1"/>
  <c r="Q133" i="1" s="1"/>
  <c r="M133" i="1"/>
  <c r="L134" i="1"/>
  <c r="Q134" i="1" s="1"/>
  <c r="M134" i="1"/>
  <c r="L135" i="1"/>
  <c r="Q135" i="1" s="1"/>
  <c r="M135" i="1"/>
  <c r="L136" i="1"/>
  <c r="Q136" i="1" s="1"/>
  <c r="M136" i="1"/>
  <c r="L137" i="1"/>
  <c r="Q137" i="1" s="1"/>
  <c r="M137" i="1"/>
  <c r="L138" i="1"/>
  <c r="Q138" i="1" s="1"/>
  <c r="M138" i="1"/>
  <c r="L139" i="1"/>
  <c r="Q139" i="1" s="1"/>
  <c r="M139" i="1"/>
  <c r="L140" i="1"/>
  <c r="Q140" i="1" s="1"/>
  <c r="M140" i="1"/>
  <c r="L141" i="1"/>
  <c r="Q141" i="1" s="1"/>
  <c r="M141" i="1"/>
  <c r="L142" i="1"/>
  <c r="Q142" i="1" s="1"/>
  <c r="M142" i="1"/>
  <c r="L143" i="1"/>
  <c r="Q143" i="1" s="1"/>
  <c r="M143" i="1"/>
  <c r="L255" i="1"/>
  <c r="Q255" i="1" s="1"/>
  <c r="M255" i="1"/>
  <c r="L240" i="1"/>
  <c r="Q240" i="1" s="1"/>
  <c r="M240" i="1"/>
  <c r="L256" i="1"/>
  <c r="Q256" i="1" s="1"/>
  <c r="M256" i="1"/>
  <c r="L257" i="1"/>
  <c r="Q257" i="1" s="1"/>
  <c r="M257" i="1"/>
  <c r="L258" i="1"/>
  <c r="Q258" i="1" s="1"/>
  <c r="M258" i="1"/>
  <c r="L259" i="1"/>
  <c r="Q259" i="1" s="1"/>
  <c r="M259" i="1"/>
  <c r="L260" i="1"/>
  <c r="Q260" i="1" s="1"/>
  <c r="M260" i="1"/>
  <c r="L261" i="1"/>
  <c r="Q261" i="1" s="1"/>
  <c r="M261" i="1"/>
  <c r="L262" i="1"/>
  <c r="Q262" i="1" s="1"/>
  <c r="M262" i="1"/>
  <c r="L263" i="1"/>
  <c r="Q263" i="1" s="1"/>
  <c r="M263" i="1"/>
  <c r="L264" i="1"/>
  <c r="Q264" i="1" s="1"/>
  <c r="M264" i="1"/>
  <c r="L172" i="1"/>
  <c r="Q172" i="1" s="1"/>
  <c r="M172" i="1"/>
  <c r="L173" i="1"/>
  <c r="Q173" i="1" s="1"/>
  <c r="M173" i="1"/>
  <c r="L158" i="1"/>
  <c r="Q158" i="1" s="1"/>
  <c r="M158" i="1"/>
  <c r="L265" i="1"/>
  <c r="Q265" i="1" s="1"/>
  <c r="M265" i="1"/>
  <c r="L241" i="1"/>
  <c r="Q241" i="1" s="1"/>
  <c r="M241" i="1"/>
  <c r="L24" i="1"/>
  <c r="Q24" i="1" s="1"/>
  <c r="M24" i="1"/>
  <c r="L242" i="1"/>
  <c r="Q242" i="1" s="1"/>
  <c r="M242" i="1"/>
  <c r="L243" i="1"/>
  <c r="Q243" i="1" s="1"/>
  <c r="M243" i="1"/>
  <c r="L244" i="1"/>
  <c r="Q244" i="1" s="1"/>
  <c r="M244" i="1"/>
  <c r="L245" i="1"/>
  <c r="Q245" i="1" s="1"/>
  <c r="M245" i="1"/>
  <c r="L246" i="1"/>
  <c r="Q246" i="1" s="1"/>
  <c r="M246" i="1"/>
  <c r="L247" i="1"/>
  <c r="Q247" i="1" s="1"/>
  <c r="M247" i="1"/>
  <c r="L248" i="1"/>
  <c r="Q248" i="1" s="1"/>
  <c r="M248" i="1"/>
  <c r="L249" i="1"/>
  <c r="Q249" i="1" s="1"/>
  <c r="M249" i="1"/>
  <c r="L250" i="1"/>
  <c r="Q250" i="1" s="1"/>
  <c r="M250" i="1"/>
  <c r="L145" i="1"/>
  <c r="Q145" i="1" s="1"/>
  <c r="M145" i="1"/>
  <c r="L146" i="1"/>
  <c r="Q146" i="1" s="1"/>
  <c r="M146" i="1"/>
  <c r="L147" i="1"/>
  <c r="Q147" i="1" s="1"/>
  <c r="M147" i="1"/>
  <c r="L148" i="1"/>
  <c r="Q148" i="1" s="1"/>
  <c r="M148" i="1"/>
  <c r="L149" i="1"/>
  <c r="Q149" i="1" s="1"/>
  <c r="M149" i="1"/>
  <c r="L159" i="1"/>
  <c r="Q159" i="1" s="1"/>
  <c r="M159" i="1"/>
  <c r="L160" i="1"/>
  <c r="Q160" i="1" s="1"/>
  <c r="M160" i="1"/>
  <c r="L150" i="1"/>
  <c r="Q150" i="1" s="1"/>
  <c r="M150" i="1"/>
  <c r="L161" i="1"/>
  <c r="Q161" i="1" s="1"/>
  <c r="M161" i="1"/>
  <c r="L151" i="1"/>
  <c r="Q151" i="1" s="1"/>
  <c r="M151" i="1"/>
  <c r="L162" i="1"/>
  <c r="Q162" i="1" s="1"/>
  <c r="M162" i="1"/>
  <c r="L163" i="1"/>
  <c r="Q163" i="1" s="1"/>
  <c r="M163" i="1"/>
  <c r="L164" i="1"/>
  <c r="Q164" i="1" s="1"/>
  <c r="M164" i="1"/>
  <c r="L103" i="1"/>
  <c r="Q103" i="1" s="1"/>
  <c r="M103" i="1"/>
  <c r="L165" i="1"/>
  <c r="Q165" i="1" s="1"/>
  <c r="M165" i="1"/>
  <c r="L152" i="1"/>
  <c r="Q152" i="1" s="1"/>
  <c r="M152" i="1"/>
  <c r="L166" i="1"/>
  <c r="Q166" i="1" s="1"/>
  <c r="M166" i="1"/>
  <c r="L167" i="1"/>
  <c r="Q167" i="1" s="1"/>
  <c r="M167" i="1"/>
  <c r="L168" i="1"/>
  <c r="Q168" i="1" s="1"/>
  <c r="M168" i="1"/>
  <c r="L169" i="1"/>
  <c r="Q169" i="1" s="1"/>
  <c r="M169" i="1"/>
  <c r="L174" i="1"/>
  <c r="Q174" i="1" s="1"/>
  <c r="M174" i="1"/>
  <c r="L175" i="1"/>
  <c r="Q175" i="1" s="1"/>
  <c r="M175" i="1"/>
  <c r="L176" i="1"/>
  <c r="Q176" i="1" s="1"/>
  <c r="M176" i="1"/>
  <c r="L177" i="1"/>
  <c r="Q177" i="1" s="1"/>
  <c r="M177" i="1"/>
  <c r="L178" i="1"/>
  <c r="Q178" i="1" s="1"/>
  <c r="M178" i="1"/>
  <c r="L153" i="1"/>
  <c r="Q153" i="1" s="1"/>
  <c r="M153" i="1"/>
  <c r="L154" i="1"/>
  <c r="Q154" i="1" s="1"/>
  <c r="M154" i="1"/>
  <c r="L268" i="1"/>
  <c r="Q268" i="1" s="1"/>
  <c r="M268" i="1"/>
  <c r="L210" i="1"/>
  <c r="Q210" i="1" s="1"/>
  <c r="M210" i="1"/>
  <c r="L211" i="1"/>
  <c r="Q211" i="1" s="1"/>
  <c r="M211" i="1"/>
  <c r="L212" i="1"/>
  <c r="Q212" i="1" s="1"/>
  <c r="M212" i="1"/>
  <c r="L213" i="1"/>
  <c r="Q213" i="1" s="1"/>
  <c r="M213" i="1"/>
  <c r="L214" i="1"/>
  <c r="Q214" i="1" s="1"/>
  <c r="M214" i="1"/>
  <c r="L215" i="1"/>
  <c r="Q215" i="1" s="1"/>
  <c r="M215" i="1"/>
  <c r="L225" i="1"/>
  <c r="Q225" i="1" s="1"/>
  <c r="M225" i="1"/>
  <c r="L196" i="1"/>
  <c r="Q196" i="1" s="1"/>
  <c r="M196" i="1"/>
  <c r="L216" i="1"/>
  <c r="Q216" i="1" s="1"/>
  <c r="M216" i="1"/>
  <c r="L170" i="1"/>
  <c r="Q170" i="1" s="1"/>
  <c r="M170" i="1"/>
  <c r="L251" i="1"/>
  <c r="Q251" i="1" s="1"/>
  <c r="M251" i="1"/>
  <c r="L144" i="1"/>
  <c r="Q144" i="1" s="1"/>
  <c r="M144" i="1"/>
  <c r="L185" i="1"/>
  <c r="Q185" i="1" s="1"/>
  <c r="M185" i="1"/>
  <c r="L186" i="1"/>
  <c r="Q186" i="1" s="1"/>
  <c r="M186" i="1"/>
  <c r="L25" i="1"/>
  <c r="Q25" i="1" s="1"/>
  <c r="M25" i="1"/>
  <c r="L179" i="1"/>
  <c r="Q179" i="1" s="1"/>
  <c r="M179" i="1"/>
  <c r="L187" i="1"/>
  <c r="Q187" i="1" s="1"/>
  <c r="M187" i="1"/>
  <c r="L188" i="1"/>
  <c r="Q188" i="1" s="1"/>
  <c r="M188" i="1"/>
  <c r="L217" i="1"/>
  <c r="Q217" i="1" s="1"/>
  <c r="M217" i="1"/>
  <c r="L197" i="1"/>
  <c r="Q197" i="1" s="1"/>
  <c r="M197" i="1"/>
  <c r="L218" i="1"/>
  <c r="Q218" i="1" s="1"/>
  <c r="M218" i="1"/>
  <c r="L219" i="1"/>
  <c r="Q219" i="1" s="1"/>
  <c r="M219" i="1"/>
  <c r="L220" i="1"/>
  <c r="Q220" i="1" s="1"/>
  <c r="M220" i="1"/>
  <c r="L198" i="1"/>
  <c r="Q198" i="1" s="1"/>
  <c r="M198" i="1"/>
  <c r="L199" i="1"/>
  <c r="Q199" i="1" s="1"/>
  <c r="M199" i="1"/>
  <c r="L221" i="1"/>
  <c r="Q221" i="1" s="1"/>
  <c r="M221" i="1"/>
  <c r="L189" i="1"/>
  <c r="Q189" i="1" s="1"/>
  <c r="M189" i="1"/>
  <c r="L200" i="1"/>
  <c r="Q200" i="1" s="1"/>
  <c r="M200" i="1"/>
  <c r="L201" i="1"/>
  <c r="Q201" i="1" s="1"/>
  <c r="M201" i="1"/>
  <c r="L190" i="1"/>
  <c r="Q190" i="1" s="1"/>
  <c r="M190" i="1"/>
  <c r="L191" i="1"/>
  <c r="Q191" i="1" s="1"/>
  <c r="M191" i="1"/>
  <c r="L192" i="1"/>
  <c r="Q192" i="1" s="1"/>
  <c r="M192" i="1"/>
  <c r="L193" i="1"/>
  <c r="Q193" i="1" s="1"/>
  <c r="M193" i="1"/>
  <c r="L202" i="1"/>
  <c r="Q202" i="1" s="1"/>
  <c r="M202" i="1"/>
  <c r="L226" i="1"/>
  <c r="Q226" i="1" s="1"/>
  <c r="M226" i="1"/>
  <c r="L227" i="1"/>
  <c r="Q227" i="1" s="1"/>
  <c r="M227" i="1"/>
  <c r="L33" i="1"/>
  <c r="Q33" i="1" s="1"/>
  <c r="M33" i="1"/>
  <c r="L28" i="1"/>
  <c r="Q28" i="1" s="1"/>
  <c r="M28" i="1"/>
  <c r="L29" i="1"/>
  <c r="Q29" i="1" s="1"/>
  <c r="M29" i="1"/>
  <c r="L228" i="1"/>
  <c r="Q228" i="1" s="1"/>
  <c r="M228" i="1"/>
  <c r="L229" i="1"/>
  <c r="Q229" i="1" s="1"/>
  <c r="M229" i="1"/>
  <c r="L230" i="1"/>
  <c r="Q230" i="1" s="1"/>
  <c r="M230" i="1"/>
  <c r="L231" i="1"/>
  <c r="Q231" i="1" s="1"/>
  <c r="M231" i="1"/>
  <c r="L232" i="1"/>
  <c r="Q232" i="1" s="1"/>
  <c r="M232" i="1"/>
  <c r="L203" i="1"/>
  <c r="Q203" i="1" s="1"/>
  <c r="M203" i="1"/>
  <c r="L233" i="1"/>
  <c r="Q233" i="1" s="1"/>
  <c r="M233" i="1"/>
  <c r="L234" i="1"/>
  <c r="Q234" i="1" s="1"/>
  <c r="M234" i="1"/>
  <c r="L235" i="1"/>
  <c r="Q235" i="1" s="1"/>
  <c r="M235" i="1"/>
  <c r="L236" i="1"/>
  <c r="Q236" i="1" s="1"/>
  <c r="M236" i="1"/>
  <c r="L237" i="1"/>
  <c r="Q237" i="1" s="1"/>
  <c r="M237" i="1"/>
  <c r="L238" i="1"/>
  <c r="Q238" i="1" s="1"/>
  <c r="M238" i="1"/>
  <c r="L204" i="1"/>
  <c r="Q204" i="1" s="1"/>
  <c r="M204" i="1"/>
  <c r="L205" i="1"/>
  <c r="Q205" i="1" s="1"/>
  <c r="M205" i="1"/>
  <c r="L206" i="1"/>
  <c r="Q206" i="1" s="1"/>
  <c r="M206" i="1"/>
  <c r="L222" i="1"/>
  <c r="Q222" i="1" s="1"/>
  <c r="M222" i="1"/>
  <c r="L207" i="1"/>
  <c r="Q207" i="1" s="1"/>
  <c r="M207" i="1"/>
  <c r="L208" i="1"/>
  <c r="Q208" i="1" s="1"/>
  <c r="M208" i="1"/>
  <c r="L223" i="1"/>
  <c r="Q223" i="1" s="1"/>
  <c r="M223" i="1"/>
  <c r="L252" i="1"/>
  <c r="Q252" i="1" s="1"/>
  <c r="M252" i="1"/>
  <c r="L266" i="1"/>
  <c r="Q266" i="1" s="1"/>
  <c r="M266" i="1"/>
  <c r="L253" i="1"/>
  <c r="Q253" i="1" s="1"/>
  <c r="M253" i="1"/>
  <c r="L155" i="1"/>
  <c r="Q155" i="1" s="1"/>
  <c r="M155" i="1"/>
  <c r="L156" i="1"/>
  <c r="Q156" i="1" s="1"/>
  <c r="M156" i="1"/>
  <c r="L180" i="1"/>
  <c r="Q180" i="1" s="1"/>
  <c r="M180" i="1"/>
  <c r="L181" i="1"/>
  <c r="Q181" i="1" s="1"/>
  <c r="M181" i="1"/>
  <c r="L182" i="1"/>
  <c r="Q182" i="1" s="1"/>
  <c r="M182" i="1"/>
  <c r="L183" i="1"/>
  <c r="Q183" i="1" s="1"/>
  <c r="M183" i="1"/>
  <c r="L184" i="1"/>
  <c r="Q184" i="1" s="1"/>
  <c r="M184" i="1"/>
  <c r="L209" i="1"/>
  <c r="Q209" i="1" s="1"/>
  <c r="M209" i="1"/>
  <c r="L239" i="1"/>
  <c r="Q239" i="1" s="1"/>
  <c r="M239" i="1"/>
  <c r="L224" i="1"/>
  <c r="Q224" i="1" s="1"/>
  <c r="M224" i="1"/>
  <c r="L254" i="1"/>
  <c r="Q254" i="1" s="1"/>
  <c r="M254" i="1"/>
  <c r="L194" i="1"/>
  <c r="Q194" i="1" s="1"/>
  <c r="M194" i="1"/>
  <c r="L195" i="1"/>
  <c r="Q195" i="1" s="1"/>
  <c r="M195" i="1"/>
  <c r="L171" i="1"/>
  <c r="Q171" i="1" s="1"/>
  <c r="M171" i="1"/>
  <c r="L2" i="1"/>
  <c r="Q2" i="1" s="1"/>
  <c r="M2" i="1"/>
  <c r="Q83" i="1" l="1"/>
  <c r="Q9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Carmack, Tim</author>
  </authors>
  <commentList>
    <comment ref="AC152" authorId="0" shapeId="0" xr:uid="{00000000-0006-0000-0100-000001000000}">
      <text>
        <r>
          <rPr>
            <b/>
            <sz val="9"/>
            <color indexed="81"/>
            <rFont val="Tahoma"/>
            <charset val="1"/>
          </rPr>
          <t xml:space="preserve">Carmack, Tim: Add 2 for scanners
</t>
        </r>
        <r>
          <rPr>
            <sz val="9"/>
            <color indexed="81"/>
            <rFont val="Tahoma"/>
            <charset val="1"/>
          </rPr>
          <t xml:space="preserve">
</t>
        </r>
      </text>
    </comment>
    <comment ref="AC153" authorId="0" shapeId="0" xr:uid="{00000000-0006-0000-0100-000002000000}">
      <text>
        <r>
          <rPr>
            <b/>
            <sz val="9"/>
            <color indexed="81"/>
            <rFont val="Tahoma"/>
            <charset val="1"/>
          </rPr>
          <t>Carmack, Tim:</t>
        </r>
        <r>
          <rPr>
            <sz val="9"/>
            <color indexed="81"/>
            <rFont val="Tahoma"/>
            <charset val="1"/>
          </rPr>
          <t xml:space="preserve">
Add 2 for scanners
</t>
        </r>
      </text>
    </comment>
    <comment ref="AC179" authorId="0" shapeId="0" xr:uid="{00000000-0006-0000-0100-000003000000}">
      <text>
        <r>
          <rPr>
            <b/>
            <sz val="9"/>
            <color indexed="81"/>
            <rFont val="Tahoma"/>
            <charset val="1"/>
          </rPr>
          <t>Carmack, Tim:</t>
        </r>
        <r>
          <rPr>
            <sz val="9"/>
            <color indexed="81"/>
            <rFont val="Tahoma"/>
            <charset val="1"/>
          </rPr>
          <t xml:space="preserve">
Add 5 for scanners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Young, Hunter</author>
  </authors>
  <commentList>
    <comment ref="N55" authorId="0" shapeId="0" xr:uid="{00000000-0006-0000-0300-000001000000}">
      <text>
        <r>
          <rPr>
            <b/>
            <sz val="9"/>
            <color indexed="81"/>
            <rFont val="Tahoma"/>
            <charset val="1"/>
          </rPr>
          <t>Young, Hunter:</t>
        </r>
        <r>
          <rPr>
            <sz val="9"/>
            <color indexed="81"/>
            <rFont val="Tahoma"/>
            <charset val="1"/>
          </rPr>
          <t xml:space="preserve">
Cawthorn, Joshua
Dawson, Michael</t>
        </r>
      </text>
    </comment>
    <comment ref="N56" authorId="0" shapeId="0" xr:uid="{00000000-0006-0000-0300-000002000000}">
      <text>
        <r>
          <rPr>
            <b/>
            <sz val="9"/>
            <color indexed="81"/>
            <rFont val="Tahoma"/>
            <charset val="1"/>
          </rPr>
          <t>Young, Hunter:</t>
        </r>
        <r>
          <rPr>
            <sz val="9"/>
            <color indexed="81"/>
            <rFont val="Tahoma"/>
            <charset val="1"/>
          </rPr>
          <t xml:space="preserve">
Cawthorn, Joshua
Dawson, Michael</t>
        </r>
      </text>
    </comment>
    <comment ref="N57" authorId="0" shapeId="0" xr:uid="{00000000-0006-0000-0300-000003000000}">
      <text>
        <r>
          <rPr>
            <b/>
            <sz val="9"/>
            <color indexed="81"/>
            <rFont val="Tahoma"/>
            <charset val="1"/>
          </rPr>
          <t>Young, Hunter:</t>
        </r>
        <r>
          <rPr>
            <sz val="9"/>
            <color indexed="81"/>
            <rFont val="Tahoma"/>
            <charset val="1"/>
          </rPr>
          <t xml:space="preserve">
Cawthorn, Joshua
Dawson, Michael</t>
        </r>
      </text>
    </comment>
    <comment ref="N58" authorId="0" shapeId="0" xr:uid="{00000000-0006-0000-0300-000004000000}">
      <text>
        <r>
          <rPr>
            <b/>
            <sz val="9"/>
            <color indexed="81"/>
            <rFont val="Tahoma"/>
            <charset val="1"/>
          </rPr>
          <t>Young, Hunter:</t>
        </r>
        <r>
          <rPr>
            <sz val="9"/>
            <color indexed="81"/>
            <rFont val="Tahoma"/>
            <charset val="1"/>
          </rPr>
          <t xml:space="preserve">
Cawthorn, Joshua
Dawson, Michael</t>
        </r>
      </text>
    </comment>
    <comment ref="N59" authorId="0" shapeId="0" xr:uid="{00000000-0006-0000-0300-000005000000}">
      <text>
        <r>
          <rPr>
            <b/>
            <sz val="9"/>
            <color indexed="81"/>
            <rFont val="Tahoma"/>
            <charset val="1"/>
          </rPr>
          <t>Young, Hunter:</t>
        </r>
        <r>
          <rPr>
            <sz val="9"/>
            <color indexed="81"/>
            <rFont val="Tahoma"/>
            <charset val="1"/>
          </rPr>
          <t xml:space="preserve">
Cawthorn, Joshua
Dawson, Michael</t>
        </r>
      </text>
    </comment>
    <comment ref="N60" authorId="0" shapeId="0" xr:uid="{00000000-0006-0000-0300-000006000000}">
      <text>
        <r>
          <rPr>
            <b/>
            <sz val="9"/>
            <color indexed="81"/>
            <rFont val="Tahoma"/>
            <charset val="1"/>
          </rPr>
          <t>Young, Hunter:</t>
        </r>
        <r>
          <rPr>
            <sz val="9"/>
            <color indexed="81"/>
            <rFont val="Tahoma"/>
            <charset val="1"/>
          </rPr>
          <t xml:space="preserve">
Cawthorn, Joshua
Dawson, Michael</t>
        </r>
      </text>
    </comment>
    <comment ref="N61" authorId="0" shapeId="0" xr:uid="{00000000-0006-0000-0300-000007000000}">
      <text>
        <r>
          <rPr>
            <b/>
            <sz val="9"/>
            <color indexed="81"/>
            <rFont val="Tahoma"/>
            <charset val="1"/>
          </rPr>
          <t>Young, Hunter:</t>
        </r>
        <r>
          <rPr>
            <sz val="9"/>
            <color indexed="81"/>
            <rFont val="Tahoma"/>
            <charset val="1"/>
          </rPr>
          <t xml:space="preserve">
Cawthorn, Joshua
Dawson, Michael</t>
        </r>
      </text>
    </comment>
    <comment ref="N62" authorId="0" shapeId="0" xr:uid="{00000000-0006-0000-0300-000008000000}">
      <text>
        <r>
          <rPr>
            <b/>
            <sz val="9"/>
            <color indexed="81"/>
            <rFont val="Tahoma"/>
            <charset val="1"/>
          </rPr>
          <t>Young, Hunter:</t>
        </r>
        <r>
          <rPr>
            <sz val="9"/>
            <color indexed="81"/>
            <rFont val="Tahoma"/>
            <charset val="1"/>
          </rPr>
          <t xml:space="preserve">
Cawthorn, Joshua
Dawson, Michael</t>
        </r>
      </text>
    </comment>
    <comment ref="N63" authorId="0" shapeId="0" xr:uid="{00000000-0006-0000-0300-000009000000}">
      <text>
        <r>
          <rPr>
            <b/>
            <sz val="9"/>
            <color indexed="81"/>
            <rFont val="Tahoma"/>
            <charset val="1"/>
          </rPr>
          <t>Young, Hunter:</t>
        </r>
        <r>
          <rPr>
            <sz val="9"/>
            <color indexed="81"/>
            <rFont val="Tahoma"/>
            <charset val="1"/>
          </rPr>
          <t xml:space="preserve">
Cawthorn, Joshua
Dawson, Michael</t>
        </r>
      </text>
    </comment>
    <comment ref="N64" authorId="0" shapeId="0" xr:uid="{00000000-0006-0000-0300-00000A000000}">
      <text>
        <r>
          <rPr>
            <b/>
            <sz val="9"/>
            <color indexed="81"/>
            <rFont val="Tahoma"/>
            <charset val="1"/>
          </rPr>
          <t>Young, Hunter:</t>
        </r>
        <r>
          <rPr>
            <sz val="9"/>
            <color indexed="81"/>
            <rFont val="Tahoma"/>
            <charset val="1"/>
          </rPr>
          <t xml:space="preserve">
Cawthorn, Joshua
Dawson, Michael</t>
        </r>
      </text>
    </comment>
    <comment ref="N65" authorId="0" shapeId="0" xr:uid="{00000000-0006-0000-0300-00000B000000}">
      <text>
        <r>
          <rPr>
            <b/>
            <sz val="9"/>
            <color indexed="81"/>
            <rFont val="Tahoma"/>
            <charset val="1"/>
          </rPr>
          <t>Young, Hunter:</t>
        </r>
        <r>
          <rPr>
            <sz val="9"/>
            <color indexed="81"/>
            <rFont val="Tahoma"/>
            <charset val="1"/>
          </rPr>
          <t xml:space="preserve">
Cawthorn, Joshua
Dawson, Michael</t>
        </r>
      </text>
    </comment>
    <comment ref="N66" authorId="0" shapeId="0" xr:uid="{00000000-0006-0000-0300-00000C000000}">
      <text>
        <r>
          <rPr>
            <b/>
            <sz val="9"/>
            <color indexed="81"/>
            <rFont val="Tahoma"/>
            <charset val="1"/>
          </rPr>
          <t>Young, Hunter:</t>
        </r>
        <r>
          <rPr>
            <sz val="9"/>
            <color indexed="81"/>
            <rFont val="Tahoma"/>
            <charset val="1"/>
          </rPr>
          <t xml:space="preserve">
Cawthorn, Joshua
Dawson, Michael</t>
        </r>
      </text>
    </comment>
    <comment ref="N67" authorId="0" shapeId="0" xr:uid="{00000000-0006-0000-0300-00000D000000}">
      <text>
        <r>
          <rPr>
            <b/>
            <sz val="9"/>
            <color indexed="81"/>
            <rFont val="Tahoma"/>
            <charset val="1"/>
          </rPr>
          <t>Young, Hunter:</t>
        </r>
        <r>
          <rPr>
            <sz val="9"/>
            <color indexed="81"/>
            <rFont val="Tahoma"/>
            <charset val="1"/>
          </rPr>
          <t xml:space="preserve">
Cawthorn, Joshua
Dawson, Michael</t>
        </r>
      </text>
    </comment>
    <comment ref="N68" authorId="0" shapeId="0" xr:uid="{00000000-0006-0000-0300-00000E000000}">
      <text>
        <r>
          <rPr>
            <b/>
            <sz val="9"/>
            <color indexed="81"/>
            <rFont val="Tahoma"/>
            <charset val="1"/>
          </rPr>
          <t>Young, Hunter:</t>
        </r>
        <r>
          <rPr>
            <sz val="9"/>
            <color indexed="81"/>
            <rFont val="Tahoma"/>
            <charset val="1"/>
          </rPr>
          <t xml:space="preserve">
Cawthorn, Joshua
Dawson, Michael</t>
        </r>
      </text>
    </comment>
    <comment ref="N69" authorId="0" shapeId="0" xr:uid="{00000000-0006-0000-0300-00000F000000}">
      <text>
        <r>
          <rPr>
            <b/>
            <sz val="9"/>
            <color indexed="81"/>
            <rFont val="Tahoma"/>
            <charset val="1"/>
          </rPr>
          <t>Young, Hunter:</t>
        </r>
        <r>
          <rPr>
            <sz val="9"/>
            <color indexed="81"/>
            <rFont val="Tahoma"/>
            <charset val="1"/>
          </rPr>
          <t xml:space="preserve">
Cawthorn, Joshua
Dawson, Michael</t>
        </r>
      </text>
    </comment>
    <comment ref="N70" authorId="0" shapeId="0" xr:uid="{00000000-0006-0000-0300-000010000000}">
      <text>
        <r>
          <rPr>
            <b/>
            <sz val="9"/>
            <color indexed="81"/>
            <rFont val="Tahoma"/>
            <charset val="1"/>
          </rPr>
          <t>Young, Hunter:</t>
        </r>
        <r>
          <rPr>
            <sz val="9"/>
            <color indexed="81"/>
            <rFont val="Tahoma"/>
            <charset val="1"/>
          </rPr>
          <t xml:space="preserve">
Cawthorn, Joshua
Dawson, Michael</t>
        </r>
      </text>
    </comment>
    <comment ref="N71" authorId="0" shapeId="0" xr:uid="{00000000-0006-0000-0300-000011000000}">
      <text>
        <r>
          <rPr>
            <b/>
            <sz val="9"/>
            <color indexed="81"/>
            <rFont val="Tahoma"/>
            <charset val="1"/>
          </rPr>
          <t>Young, Hunter:</t>
        </r>
        <r>
          <rPr>
            <sz val="9"/>
            <color indexed="81"/>
            <rFont val="Tahoma"/>
            <charset val="1"/>
          </rPr>
          <t xml:space="preserve">
Cawthorn, Joshua
Dawson, Michael</t>
        </r>
      </text>
    </comment>
    <comment ref="N72" authorId="0" shapeId="0" xr:uid="{00000000-0006-0000-0300-000012000000}">
      <text>
        <r>
          <rPr>
            <b/>
            <sz val="9"/>
            <color indexed="81"/>
            <rFont val="Tahoma"/>
            <charset val="1"/>
          </rPr>
          <t>Young, Hunter:</t>
        </r>
        <r>
          <rPr>
            <sz val="9"/>
            <color indexed="81"/>
            <rFont val="Tahoma"/>
            <charset val="1"/>
          </rPr>
          <t xml:space="preserve">
Cawthorn, Joshua
Dawson, Michael</t>
        </r>
      </text>
    </comment>
    <comment ref="N73" authorId="0" shapeId="0" xr:uid="{00000000-0006-0000-0300-000013000000}">
      <text>
        <r>
          <rPr>
            <b/>
            <sz val="9"/>
            <color indexed="81"/>
            <rFont val="Tahoma"/>
            <charset val="1"/>
          </rPr>
          <t>Young, Hunter:</t>
        </r>
        <r>
          <rPr>
            <sz val="9"/>
            <color indexed="81"/>
            <rFont val="Tahoma"/>
            <charset val="1"/>
          </rPr>
          <t xml:space="preserve">
Cawthorn, Joshua
Dawson, Michael</t>
        </r>
      </text>
    </comment>
    <comment ref="N74" authorId="0" shapeId="0" xr:uid="{00000000-0006-0000-0300-000014000000}">
      <text>
        <r>
          <rPr>
            <b/>
            <sz val="9"/>
            <color indexed="81"/>
            <rFont val="Tahoma"/>
            <charset val="1"/>
          </rPr>
          <t>Young, Hunter:</t>
        </r>
        <r>
          <rPr>
            <sz val="9"/>
            <color indexed="81"/>
            <rFont val="Tahoma"/>
            <charset val="1"/>
          </rPr>
          <t xml:space="preserve">
Cawthorn, Joshua
Dawson, Michael</t>
        </r>
      </text>
    </comment>
    <comment ref="N75" authorId="0" shapeId="0" xr:uid="{00000000-0006-0000-0300-000015000000}">
      <text>
        <r>
          <rPr>
            <b/>
            <sz val="9"/>
            <color indexed="81"/>
            <rFont val="Tahoma"/>
            <charset val="1"/>
          </rPr>
          <t>Young, Hunter:</t>
        </r>
        <r>
          <rPr>
            <sz val="9"/>
            <color indexed="81"/>
            <rFont val="Tahoma"/>
            <charset val="1"/>
          </rPr>
          <t xml:space="preserve">
Cawthorn, Joshua
Dawson, Michael</t>
        </r>
      </text>
    </comment>
    <comment ref="N76" authorId="0" shapeId="0" xr:uid="{00000000-0006-0000-0300-000016000000}">
      <text>
        <r>
          <rPr>
            <b/>
            <sz val="9"/>
            <color indexed="81"/>
            <rFont val="Tahoma"/>
            <charset val="1"/>
          </rPr>
          <t>Young, Hunter:</t>
        </r>
        <r>
          <rPr>
            <sz val="9"/>
            <color indexed="81"/>
            <rFont val="Tahoma"/>
            <charset val="1"/>
          </rPr>
          <t xml:space="preserve">
Cawthorn, Joshua
Dawson, Michael</t>
        </r>
      </text>
    </comment>
    <comment ref="N77" authorId="0" shapeId="0" xr:uid="{00000000-0006-0000-0300-000017000000}">
      <text>
        <r>
          <rPr>
            <b/>
            <sz val="9"/>
            <color indexed="81"/>
            <rFont val="Tahoma"/>
            <charset val="1"/>
          </rPr>
          <t>Young, Hunter:</t>
        </r>
        <r>
          <rPr>
            <sz val="9"/>
            <color indexed="81"/>
            <rFont val="Tahoma"/>
            <charset val="1"/>
          </rPr>
          <t xml:space="preserve">
Cawthorn, Joshua
Dawson, Michael</t>
        </r>
      </text>
    </comment>
    <comment ref="N78" authorId="0" shapeId="0" xr:uid="{00000000-0006-0000-0300-000018000000}">
      <text>
        <r>
          <rPr>
            <b/>
            <sz val="9"/>
            <color indexed="81"/>
            <rFont val="Tahoma"/>
            <charset val="1"/>
          </rPr>
          <t>Young, Hunter:</t>
        </r>
        <r>
          <rPr>
            <sz val="9"/>
            <color indexed="81"/>
            <rFont val="Tahoma"/>
            <charset val="1"/>
          </rPr>
          <t xml:space="preserve">
Cawthorn, Joshua
Dawson, Michael</t>
        </r>
      </text>
    </comment>
    <comment ref="N79" authorId="0" shapeId="0" xr:uid="{00000000-0006-0000-0300-000019000000}">
      <text>
        <r>
          <rPr>
            <b/>
            <sz val="9"/>
            <color indexed="81"/>
            <rFont val="Tahoma"/>
            <charset val="1"/>
          </rPr>
          <t>Young, Hunter:</t>
        </r>
        <r>
          <rPr>
            <sz val="9"/>
            <color indexed="81"/>
            <rFont val="Tahoma"/>
            <charset val="1"/>
          </rPr>
          <t xml:space="preserve">
Cawthorn, Joshua
Dawson, Michael</t>
        </r>
      </text>
    </comment>
    <comment ref="N80" authorId="0" shapeId="0" xr:uid="{00000000-0006-0000-0300-00001A000000}">
      <text>
        <r>
          <rPr>
            <b/>
            <sz val="9"/>
            <color indexed="81"/>
            <rFont val="Tahoma"/>
            <charset val="1"/>
          </rPr>
          <t>Young, Hunter:</t>
        </r>
        <r>
          <rPr>
            <sz val="9"/>
            <color indexed="81"/>
            <rFont val="Tahoma"/>
            <charset val="1"/>
          </rPr>
          <t xml:space="preserve">
Cawthorn, Joshua
Dawson, Michael</t>
        </r>
      </text>
    </comment>
    <comment ref="N81" authorId="0" shapeId="0" xr:uid="{00000000-0006-0000-0300-00001B000000}">
      <text>
        <r>
          <rPr>
            <b/>
            <sz val="9"/>
            <color indexed="81"/>
            <rFont val="Tahoma"/>
            <charset val="1"/>
          </rPr>
          <t>Young, Hunter:</t>
        </r>
        <r>
          <rPr>
            <sz val="9"/>
            <color indexed="81"/>
            <rFont val="Tahoma"/>
            <charset val="1"/>
          </rPr>
          <t xml:space="preserve">
Cawthorn, Joshua
Dawson, Michael</t>
        </r>
      </text>
    </comment>
    <comment ref="N82" authorId="0" shapeId="0" xr:uid="{00000000-0006-0000-0300-00001C000000}">
      <text>
        <r>
          <rPr>
            <b/>
            <sz val="9"/>
            <color indexed="81"/>
            <rFont val="Tahoma"/>
            <charset val="1"/>
          </rPr>
          <t>Young, Hunter:</t>
        </r>
        <r>
          <rPr>
            <sz val="9"/>
            <color indexed="81"/>
            <rFont val="Tahoma"/>
            <charset val="1"/>
          </rPr>
          <t xml:space="preserve">
Cawthorn, Joshua
Dawson, Michael</t>
        </r>
      </text>
    </comment>
    <comment ref="N83" authorId="0" shapeId="0" xr:uid="{00000000-0006-0000-0300-00001D000000}">
      <text>
        <r>
          <rPr>
            <b/>
            <sz val="9"/>
            <color indexed="81"/>
            <rFont val="Tahoma"/>
            <charset val="1"/>
          </rPr>
          <t>Young, Hunter:</t>
        </r>
        <r>
          <rPr>
            <sz val="9"/>
            <color indexed="81"/>
            <rFont val="Tahoma"/>
            <charset val="1"/>
          </rPr>
          <t xml:space="preserve">
Cawthorn, Joshua
Dawson, Michael</t>
        </r>
      </text>
    </comment>
    <comment ref="N84" authorId="0" shapeId="0" xr:uid="{00000000-0006-0000-0300-00001E000000}">
      <text>
        <r>
          <rPr>
            <b/>
            <sz val="9"/>
            <color indexed="81"/>
            <rFont val="Tahoma"/>
            <charset val="1"/>
          </rPr>
          <t>Young, Hunter:</t>
        </r>
        <r>
          <rPr>
            <sz val="9"/>
            <color indexed="81"/>
            <rFont val="Tahoma"/>
            <charset val="1"/>
          </rPr>
          <t xml:space="preserve">
Cawthorn, Joshua
Dawson, Michael</t>
        </r>
      </text>
    </comment>
    <comment ref="N85" authorId="0" shapeId="0" xr:uid="{00000000-0006-0000-0300-00001F000000}">
      <text>
        <r>
          <rPr>
            <b/>
            <sz val="9"/>
            <color indexed="81"/>
            <rFont val="Tahoma"/>
            <charset val="1"/>
          </rPr>
          <t>Young, Hunter:</t>
        </r>
        <r>
          <rPr>
            <sz val="9"/>
            <color indexed="81"/>
            <rFont val="Tahoma"/>
            <charset val="1"/>
          </rPr>
          <t xml:space="preserve">
Cawthorn, Joshua
Dawson, Michael</t>
        </r>
      </text>
    </comment>
    <comment ref="N86" authorId="0" shapeId="0" xr:uid="{00000000-0006-0000-0300-000020000000}">
      <text>
        <r>
          <rPr>
            <b/>
            <sz val="9"/>
            <color indexed="81"/>
            <rFont val="Tahoma"/>
            <charset val="1"/>
          </rPr>
          <t>Young, Hunter:</t>
        </r>
        <r>
          <rPr>
            <sz val="9"/>
            <color indexed="81"/>
            <rFont val="Tahoma"/>
            <charset val="1"/>
          </rPr>
          <t xml:space="preserve">
Cawthorn, Joshua
Dawson, Michael</t>
        </r>
      </text>
    </comment>
    <comment ref="N87" authorId="0" shapeId="0" xr:uid="{00000000-0006-0000-0300-000021000000}">
      <text>
        <r>
          <rPr>
            <b/>
            <sz val="9"/>
            <color indexed="81"/>
            <rFont val="Tahoma"/>
            <charset val="1"/>
          </rPr>
          <t>Young, Hunter:</t>
        </r>
        <r>
          <rPr>
            <sz val="9"/>
            <color indexed="81"/>
            <rFont val="Tahoma"/>
            <charset val="1"/>
          </rPr>
          <t xml:space="preserve">
Cawthorn, Joshua
Dawson, Michael</t>
        </r>
      </text>
    </comment>
    <comment ref="N88" authorId="0" shapeId="0" xr:uid="{00000000-0006-0000-0300-000022000000}">
      <text>
        <r>
          <rPr>
            <b/>
            <sz val="9"/>
            <color indexed="81"/>
            <rFont val="Tahoma"/>
            <charset val="1"/>
          </rPr>
          <t>Young, Hunter:</t>
        </r>
        <r>
          <rPr>
            <sz val="9"/>
            <color indexed="81"/>
            <rFont val="Tahoma"/>
            <charset val="1"/>
          </rPr>
          <t xml:space="preserve">
Cawthorn, Joshua
Dawson, Michael</t>
        </r>
      </text>
    </comment>
    <comment ref="N89" authorId="0" shapeId="0" xr:uid="{00000000-0006-0000-0300-000023000000}">
      <text>
        <r>
          <rPr>
            <b/>
            <sz val="9"/>
            <color indexed="81"/>
            <rFont val="Tahoma"/>
            <charset val="1"/>
          </rPr>
          <t>Young, Hunter:</t>
        </r>
        <r>
          <rPr>
            <sz val="9"/>
            <color indexed="81"/>
            <rFont val="Tahoma"/>
            <charset val="1"/>
          </rPr>
          <t xml:space="preserve">
Cawthorn, Joshua
Dawson, Michael</t>
        </r>
      </text>
    </comment>
    <comment ref="N132" authorId="0" shapeId="0" xr:uid="{00000000-0006-0000-0300-000024000000}">
      <text>
        <r>
          <rPr>
            <b/>
            <sz val="9"/>
            <color indexed="81"/>
            <rFont val="Tahoma"/>
            <charset val="1"/>
          </rPr>
          <t>Young, Hunter:</t>
        </r>
        <r>
          <rPr>
            <sz val="9"/>
            <color indexed="81"/>
            <rFont val="Tahoma"/>
            <charset val="1"/>
          </rPr>
          <t xml:space="preserve">
Freeman, Jamil
McMurry, Barry</t>
        </r>
      </text>
    </comment>
    <comment ref="N133" authorId="0" shapeId="0" xr:uid="{00000000-0006-0000-0300-000025000000}">
      <text>
        <r>
          <rPr>
            <b/>
            <sz val="9"/>
            <color indexed="81"/>
            <rFont val="Tahoma"/>
            <charset val="1"/>
          </rPr>
          <t>Young, Hunter:</t>
        </r>
        <r>
          <rPr>
            <sz val="9"/>
            <color indexed="81"/>
            <rFont val="Tahoma"/>
            <charset val="1"/>
          </rPr>
          <t xml:space="preserve">
Freeman, Jamil
McMurry, Barry</t>
        </r>
      </text>
    </comment>
    <comment ref="N134" authorId="0" shapeId="0" xr:uid="{00000000-0006-0000-0300-000026000000}">
      <text>
        <r>
          <rPr>
            <b/>
            <sz val="9"/>
            <color indexed="81"/>
            <rFont val="Tahoma"/>
            <charset val="1"/>
          </rPr>
          <t>Young, Hunter:</t>
        </r>
        <r>
          <rPr>
            <sz val="9"/>
            <color indexed="81"/>
            <rFont val="Tahoma"/>
            <charset val="1"/>
          </rPr>
          <t xml:space="preserve">
Freeman, Jamil
McMurry, Barry</t>
        </r>
      </text>
    </comment>
    <comment ref="N135" authorId="0" shapeId="0" xr:uid="{00000000-0006-0000-0300-000027000000}">
      <text>
        <r>
          <rPr>
            <b/>
            <sz val="9"/>
            <color indexed="81"/>
            <rFont val="Tahoma"/>
            <charset val="1"/>
          </rPr>
          <t>Young, Hunter:</t>
        </r>
        <r>
          <rPr>
            <sz val="9"/>
            <color indexed="81"/>
            <rFont val="Tahoma"/>
            <charset val="1"/>
          </rPr>
          <t xml:space="preserve">
Freeman, Jamil
McMurry, Barry</t>
        </r>
      </text>
    </comment>
    <comment ref="N136" authorId="0" shapeId="0" xr:uid="{00000000-0006-0000-0300-000028000000}">
      <text>
        <r>
          <rPr>
            <b/>
            <sz val="9"/>
            <color indexed="81"/>
            <rFont val="Tahoma"/>
            <charset val="1"/>
          </rPr>
          <t>Young, Hunter:</t>
        </r>
        <r>
          <rPr>
            <sz val="9"/>
            <color indexed="81"/>
            <rFont val="Tahoma"/>
            <charset val="1"/>
          </rPr>
          <t xml:space="preserve">
Freeman, Jamil
McMurry, Barry</t>
        </r>
      </text>
    </comment>
    <comment ref="N137" authorId="0" shapeId="0" xr:uid="{00000000-0006-0000-0300-000029000000}">
      <text>
        <r>
          <rPr>
            <b/>
            <sz val="9"/>
            <color indexed="81"/>
            <rFont val="Tahoma"/>
            <charset val="1"/>
          </rPr>
          <t>Young, Hunter:</t>
        </r>
        <r>
          <rPr>
            <sz val="9"/>
            <color indexed="81"/>
            <rFont val="Tahoma"/>
            <charset val="1"/>
          </rPr>
          <t xml:space="preserve">
Freeman, Jamil
McMurry, Barry</t>
        </r>
      </text>
    </comment>
    <comment ref="N138" authorId="0" shapeId="0" xr:uid="{00000000-0006-0000-0300-00002A000000}">
      <text>
        <r>
          <rPr>
            <b/>
            <sz val="9"/>
            <color indexed="81"/>
            <rFont val="Tahoma"/>
            <charset val="1"/>
          </rPr>
          <t>Young, Hunter:</t>
        </r>
        <r>
          <rPr>
            <sz val="9"/>
            <color indexed="81"/>
            <rFont val="Tahoma"/>
            <charset val="1"/>
          </rPr>
          <t xml:space="preserve">
Freeman, Jamil
McMurry, Barry</t>
        </r>
      </text>
    </comment>
    <comment ref="N139" authorId="0" shapeId="0" xr:uid="{00000000-0006-0000-0300-00002B000000}">
      <text>
        <r>
          <rPr>
            <b/>
            <sz val="9"/>
            <color indexed="81"/>
            <rFont val="Tahoma"/>
            <charset val="1"/>
          </rPr>
          <t>Young, Hunter:</t>
        </r>
        <r>
          <rPr>
            <sz val="9"/>
            <color indexed="81"/>
            <rFont val="Tahoma"/>
            <charset val="1"/>
          </rPr>
          <t xml:space="preserve">
Freeman, Jamil
McMurry, Barry</t>
        </r>
      </text>
    </comment>
    <comment ref="N140" authorId="0" shapeId="0" xr:uid="{00000000-0006-0000-0300-00002C000000}">
      <text>
        <r>
          <rPr>
            <b/>
            <sz val="9"/>
            <color indexed="81"/>
            <rFont val="Tahoma"/>
            <charset val="1"/>
          </rPr>
          <t>Young, Hunter:</t>
        </r>
        <r>
          <rPr>
            <sz val="9"/>
            <color indexed="81"/>
            <rFont val="Tahoma"/>
            <charset val="1"/>
          </rPr>
          <t xml:space="preserve">
Freeman, Jamil
McMurry, Barry</t>
        </r>
      </text>
    </comment>
    <comment ref="N141" authorId="0" shapeId="0" xr:uid="{00000000-0006-0000-0300-00002D000000}">
      <text>
        <r>
          <rPr>
            <b/>
            <sz val="9"/>
            <color indexed="81"/>
            <rFont val="Tahoma"/>
            <charset val="1"/>
          </rPr>
          <t>Young, Hunter:</t>
        </r>
        <r>
          <rPr>
            <sz val="9"/>
            <color indexed="81"/>
            <rFont val="Tahoma"/>
            <charset val="1"/>
          </rPr>
          <t xml:space="preserve">
Freeman, Jamil
McMurry, Barry</t>
        </r>
      </text>
    </comment>
    <comment ref="N142" authorId="0" shapeId="0" xr:uid="{00000000-0006-0000-0300-00002E000000}">
      <text>
        <r>
          <rPr>
            <b/>
            <sz val="9"/>
            <color indexed="81"/>
            <rFont val="Tahoma"/>
            <charset val="1"/>
          </rPr>
          <t>Young, Hunter:</t>
        </r>
        <r>
          <rPr>
            <sz val="9"/>
            <color indexed="81"/>
            <rFont val="Tahoma"/>
            <charset val="1"/>
          </rPr>
          <t xml:space="preserve">
Freeman, Jamil
McMurry, Barry</t>
        </r>
      </text>
    </comment>
    <comment ref="N143" authorId="0" shapeId="0" xr:uid="{00000000-0006-0000-0300-00002F000000}">
      <text>
        <r>
          <rPr>
            <b/>
            <sz val="9"/>
            <color indexed="81"/>
            <rFont val="Tahoma"/>
            <charset val="1"/>
          </rPr>
          <t>Young, Hunter:</t>
        </r>
        <r>
          <rPr>
            <sz val="9"/>
            <color indexed="81"/>
            <rFont val="Tahoma"/>
            <charset val="1"/>
          </rPr>
          <t xml:space="preserve">
Freeman, Jamil
McMurry, Barry</t>
        </r>
      </text>
    </comment>
    <comment ref="N144" authorId="0" shapeId="0" xr:uid="{00000000-0006-0000-0300-000030000000}">
      <text>
        <r>
          <rPr>
            <b/>
            <sz val="9"/>
            <color indexed="81"/>
            <rFont val="Tahoma"/>
            <charset val="1"/>
          </rPr>
          <t>Young, Hunter:</t>
        </r>
        <r>
          <rPr>
            <sz val="9"/>
            <color indexed="81"/>
            <rFont val="Tahoma"/>
            <charset val="1"/>
          </rPr>
          <t xml:space="preserve">
Freeman, Jamil
McMurry, Barry</t>
        </r>
      </text>
    </comment>
    <comment ref="N145" authorId="0" shapeId="0" xr:uid="{00000000-0006-0000-0300-000031000000}">
      <text>
        <r>
          <rPr>
            <b/>
            <sz val="9"/>
            <color indexed="81"/>
            <rFont val="Tahoma"/>
            <charset val="1"/>
          </rPr>
          <t>Young, Hunter:</t>
        </r>
        <r>
          <rPr>
            <sz val="9"/>
            <color indexed="81"/>
            <rFont val="Tahoma"/>
            <charset val="1"/>
          </rPr>
          <t xml:space="preserve">
Freeman, Jamil
McMurry, Barry</t>
        </r>
      </text>
    </comment>
    <comment ref="N146" authorId="0" shapeId="0" xr:uid="{00000000-0006-0000-0300-000032000000}">
      <text>
        <r>
          <rPr>
            <b/>
            <sz val="9"/>
            <color indexed="81"/>
            <rFont val="Tahoma"/>
            <charset val="1"/>
          </rPr>
          <t>Young, Hunter:</t>
        </r>
        <r>
          <rPr>
            <sz val="9"/>
            <color indexed="81"/>
            <rFont val="Tahoma"/>
            <charset val="1"/>
          </rPr>
          <t xml:space="preserve">
Freeman, Jamil
McMurry, Barry</t>
        </r>
      </text>
    </comment>
    <comment ref="N147" authorId="0" shapeId="0" xr:uid="{00000000-0006-0000-0300-000033000000}">
      <text>
        <r>
          <rPr>
            <b/>
            <sz val="9"/>
            <color indexed="81"/>
            <rFont val="Tahoma"/>
            <charset val="1"/>
          </rPr>
          <t>Young, Hunter:</t>
        </r>
        <r>
          <rPr>
            <sz val="9"/>
            <color indexed="81"/>
            <rFont val="Tahoma"/>
            <charset val="1"/>
          </rPr>
          <t xml:space="preserve">
Freeman, Jamil
McMurry, Barry</t>
        </r>
      </text>
    </comment>
    <comment ref="N148" authorId="0" shapeId="0" xr:uid="{00000000-0006-0000-0300-000034000000}">
      <text>
        <r>
          <rPr>
            <b/>
            <sz val="9"/>
            <color indexed="81"/>
            <rFont val="Tahoma"/>
            <charset val="1"/>
          </rPr>
          <t>Young, Hunter:</t>
        </r>
        <r>
          <rPr>
            <sz val="9"/>
            <color indexed="81"/>
            <rFont val="Tahoma"/>
            <charset val="1"/>
          </rPr>
          <t xml:space="preserve">
Freeman, Jamil
McMurry, Barry</t>
        </r>
      </text>
    </comment>
    <comment ref="N149" authorId="0" shapeId="0" xr:uid="{00000000-0006-0000-0300-000035000000}">
      <text>
        <r>
          <rPr>
            <b/>
            <sz val="9"/>
            <color indexed="81"/>
            <rFont val="Tahoma"/>
            <charset val="1"/>
          </rPr>
          <t>Young, Hunter:</t>
        </r>
        <r>
          <rPr>
            <sz val="9"/>
            <color indexed="81"/>
            <rFont val="Tahoma"/>
            <charset val="1"/>
          </rPr>
          <t xml:space="preserve">
Freeman, Jamil
McMurry, Barry</t>
        </r>
      </text>
    </comment>
    <comment ref="N150" authorId="0" shapeId="0" xr:uid="{00000000-0006-0000-0300-000036000000}">
      <text>
        <r>
          <rPr>
            <b/>
            <sz val="9"/>
            <color indexed="81"/>
            <rFont val="Tahoma"/>
            <charset val="1"/>
          </rPr>
          <t>Young, Hunter:</t>
        </r>
        <r>
          <rPr>
            <sz val="9"/>
            <color indexed="81"/>
            <rFont val="Tahoma"/>
            <charset val="1"/>
          </rPr>
          <t xml:space="preserve">
Freeman, Jamil
McMurry, Barry</t>
        </r>
      </text>
    </comment>
    <comment ref="N151" authorId="0" shapeId="0" xr:uid="{00000000-0006-0000-0300-000037000000}">
      <text>
        <r>
          <rPr>
            <b/>
            <sz val="9"/>
            <color indexed="81"/>
            <rFont val="Tahoma"/>
            <charset val="1"/>
          </rPr>
          <t>Young, Hunter:</t>
        </r>
        <r>
          <rPr>
            <sz val="9"/>
            <color indexed="81"/>
            <rFont val="Tahoma"/>
            <charset val="1"/>
          </rPr>
          <t xml:space="preserve">
Freeman, Jamil
McMurry, Barry</t>
        </r>
      </text>
    </comment>
    <comment ref="N152" authorId="0" shapeId="0" xr:uid="{00000000-0006-0000-0300-000038000000}">
      <text>
        <r>
          <rPr>
            <b/>
            <sz val="9"/>
            <color indexed="81"/>
            <rFont val="Tahoma"/>
            <charset val="1"/>
          </rPr>
          <t>Young, Hunter:</t>
        </r>
        <r>
          <rPr>
            <sz val="9"/>
            <color indexed="81"/>
            <rFont val="Tahoma"/>
            <charset val="1"/>
          </rPr>
          <t xml:space="preserve">
Freeman, Jamil
McMurry, Barry</t>
        </r>
      </text>
    </comment>
    <comment ref="N153" authorId="0" shapeId="0" xr:uid="{00000000-0006-0000-0300-000039000000}">
      <text>
        <r>
          <rPr>
            <b/>
            <sz val="9"/>
            <color indexed="81"/>
            <rFont val="Tahoma"/>
            <charset val="1"/>
          </rPr>
          <t>Young, Hunter:</t>
        </r>
        <r>
          <rPr>
            <sz val="9"/>
            <color indexed="81"/>
            <rFont val="Tahoma"/>
            <charset val="1"/>
          </rPr>
          <t xml:space="preserve">
Freeman, Jamil
McMurry, Barry</t>
        </r>
      </text>
    </comment>
    <comment ref="N154" authorId="0" shapeId="0" xr:uid="{00000000-0006-0000-0300-00003A000000}">
      <text>
        <r>
          <rPr>
            <b/>
            <sz val="9"/>
            <color indexed="81"/>
            <rFont val="Tahoma"/>
            <charset val="1"/>
          </rPr>
          <t>Young, Hunter:</t>
        </r>
        <r>
          <rPr>
            <sz val="9"/>
            <color indexed="81"/>
            <rFont val="Tahoma"/>
            <charset val="1"/>
          </rPr>
          <t xml:space="preserve">
Freeman, Jamil
McMurry, Barry</t>
        </r>
      </text>
    </comment>
    <comment ref="N155" authorId="0" shapeId="0" xr:uid="{00000000-0006-0000-0300-00003B000000}">
      <text>
        <r>
          <rPr>
            <b/>
            <sz val="9"/>
            <color indexed="81"/>
            <rFont val="Tahoma"/>
            <charset val="1"/>
          </rPr>
          <t>Young, Hunter:</t>
        </r>
        <r>
          <rPr>
            <sz val="9"/>
            <color indexed="81"/>
            <rFont val="Tahoma"/>
            <charset val="1"/>
          </rPr>
          <t xml:space="preserve">
Freeman, Jamil
McMurry, Barry</t>
        </r>
      </text>
    </comment>
    <comment ref="N156" authorId="0" shapeId="0" xr:uid="{00000000-0006-0000-0300-00003C000000}">
      <text>
        <r>
          <rPr>
            <b/>
            <sz val="9"/>
            <color indexed="81"/>
            <rFont val="Tahoma"/>
            <charset val="1"/>
          </rPr>
          <t>Young, Hunter:</t>
        </r>
        <r>
          <rPr>
            <sz val="9"/>
            <color indexed="81"/>
            <rFont val="Tahoma"/>
            <charset val="1"/>
          </rPr>
          <t xml:space="preserve">
Freeman, Jamil
McMurry, Barry</t>
        </r>
      </text>
    </comment>
    <comment ref="N157" authorId="0" shapeId="0" xr:uid="{00000000-0006-0000-0300-00003D000000}">
      <text>
        <r>
          <rPr>
            <b/>
            <sz val="9"/>
            <color indexed="81"/>
            <rFont val="Tahoma"/>
            <charset val="1"/>
          </rPr>
          <t>Young, Hunter:</t>
        </r>
        <r>
          <rPr>
            <sz val="9"/>
            <color indexed="81"/>
            <rFont val="Tahoma"/>
            <charset val="1"/>
          </rPr>
          <t xml:space="preserve">
Freeman, Jamil
McMurry, Barry</t>
        </r>
      </text>
    </comment>
    <comment ref="N158" authorId="0" shapeId="0" xr:uid="{00000000-0006-0000-0300-00003E000000}">
      <text>
        <r>
          <rPr>
            <b/>
            <sz val="9"/>
            <color indexed="81"/>
            <rFont val="Tahoma"/>
            <charset val="1"/>
          </rPr>
          <t>Young, Hunter:</t>
        </r>
        <r>
          <rPr>
            <sz val="9"/>
            <color indexed="81"/>
            <rFont val="Tahoma"/>
            <charset val="1"/>
          </rPr>
          <t xml:space="preserve">
Freeman, Jamil
McMurry, Barry</t>
        </r>
      </text>
    </comment>
    <comment ref="N159" authorId="0" shapeId="0" xr:uid="{00000000-0006-0000-0300-00003F000000}">
      <text>
        <r>
          <rPr>
            <b/>
            <sz val="9"/>
            <color indexed="81"/>
            <rFont val="Tahoma"/>
            <charset val="1"/>
          </rPr>
          <t>Young, Hunter:</t>
        </r>
        <r>
          <rPr>
            <sz val="9"/>
            <color indexed="81"/>
            <rFont val="Tahoma"/>
            <charset val="1"/>
          </rPr>
          <t xml:space="preserve">
Freeman, Jamil
McMurry, Barry</t>
        </r>
      </text>
    </comment>
    <comment ref="N160" authorId="0" shapeId="0" xr:uid="{00000000-0006-0000-0300-000040000000}">
      <text>
        <r>
          <rPr>
            <b/>
            <sz val="9"/>
            <color indexed="81"/>
            <rFont val="Tahoma"/>
            <charset val="1"/>
          </rPr>
          <t>Young, Hunter:</t>
        </r>
        <r>
          <rPr>
            <sz val="9"/>
            <color indexed="81"/>
            <rFont val="Tahoma"/>
            <charset val="1"/>
          </rPr>
          <t xml:space="preserve">
Freeman, Jamil
McMurry, Barry</t>
        </r>
      </text>
    </comment>
    <comment ref="N161" authorId="0" shapeId="0" xr:uid="{00000000-0006-0000-0300-000041000000}">
      <text>
        <r>
          <rPr>
            <b/>
            <sz val="9"/>
            <color indexed="81"/>
            <rFont val="Tahoma"/>
            <charset val="1"/>
          </rPr>
          <t>Young, Hunter:</t>
        </r>
        <r>
          <rPr>
            <sz val="9"/>
            <color indexed="81"/>
            <rFont val="Tahoma"/>
            <charset val="1"/>
          </rPr>
          <t xml:space="preserve">
Freeman, Jamil
McMurry, Barry</t>
        </r>
      </text>
    </comment>
    <comment ref="N162" authorId="0" shapeId="0" xr:uid="{00000000-0006-0000-0300-000042000000}">
      <text>
        <r>
          <rPr>
            <b/>
            <sz val="9"/>
            <color indexed="81"/>
            <rFont val="Tahoma"/>
            <charset val="1"/>
          </rPr>
          <t>Young, Hunter:</t>
        </r>
        <r>
          <rPr>
            <sz val="9"/>
            <color indexed="81"/>
            <rFont val="Tahoma"/>
            <charset val="1"/>
          </rPr>
          <t xml:space="preserve">
Freeman, Jamil
McMurry, Barry</t>
        </r>
      </text>
    </comment>
    <comment ref="N163" authorId="0" shapeId="0" xr:uid="{00000000-0006-0000-0300-000043000000}">
      <text>
        <r>
          <rPr>
            <b/>
            <sz val="9"/>
            <color indexed="81"/>
            <rFont val="Tahoma"/>
            <charset val="1"/>
          </rPr>
          <t>Young, Hunter:</t>
        </r>
        <r>
          <rPr>
            <sz val="9"/>
            <color indexed="81"/>
            <rFont val="Tahoma"/>
            <charset val="1"/>
          </rPr>
          <t xml:space="preserve">
Freeman, Jamil
McMurry, Barry</t>
        </r>
      </text>
    </comment>
    <comment ref="N164" authorId="0" shapeId="0" xr:uid="{00000000-0006-0000-0300-000044000000}">
      <text>
        <r>
          <rPr>
            <b/>
            <sz val="9"/>
            <color indexed="81"/>
            <rFont val="Tahoma"/>
            <charset val="1"/>
          </rPr>
          <t>Young, Hunter:</t>
        </r>
        <r>
          <rPr>
            <sz val="9"/>
            <color indexed="81"/>
            <rFont val="Tahoma"/>
            <charset val="1"/>
          </rPr>
          <t xml:space="preserve">
Freeman, Jamil
McMurry, Barry</t>
        </r>
      </text>
    </comment>
    <comment ref="N165" authorId="0" shapeId="0" xr:uid="{00000000-0006-0000-0300-000045000000}">
      <text>
        <r>
          <rPr>
            <b/>
            <sz val="9"/>
            <color indexed="81"/>
            <rFont val="Tahoma"/>
            <charset val="1"/>
          </rPr>
          <t>Young, Hunter:</t>
        </r>
        <r>
          <rPr>
            <sz val="9"/>
            <color indexed="81"/>
            <rFont val="Tahoma"/>
            <charset val="1"/>
          </rPr>
          <t xml:space="preserve">
Freeman, Jamil
McMurry, Barry</t>
        </r>
      </text>
    </comment>
    <comment ref="N166" authorId="0" shapeId="0" xr:uid="{00000000-0006-0000-0300-000046000000}">
      <text>
        <r>
          <rPr>
            <b/>
            <sz val="9"/>
            <color indexed="81"/>
            <rFont val="Tahoma"/>
            <charset val="1"/>
          </rPr>
          <t>Young, Hunter:</t>
        </r>
        <r>
          <rPr>
            <sz val="9"/>
            <color indexed="81"/>
            <rFont val="Tahoma"/>
            <charset val="1"/>
          </rPr>
          <t xml:space="preserve">
Freeman, Jamil
McMurry, Barry</t>
        </r>
      </text>
    </comment>
    <comment ref="N167" authorId="0" shapeId="0" xr:uid="{00000000-0006-0000-0300-000047000000}">
      <text>
        <r>
          <rPr>
            <b/>
            <sz val="9"/>
            <color indexed="81"/>
            <rFont val="Tahoma"/>
            <charset val="1"/>
          </rPr>
          <t>Young, Hunter:</t>
        </r>
        <r>
          <rPr>
            <sz val="9"/>
            <color indexed="81"/>
            <rFont val="Tahoma"/>
            <charset val="1"/>
          </rPr>
          <t xml:space="preserve">
Freeman, Jamil
McMurry, Barry</t>
        </r>
      </text>
    </comment>
    <comment ref="N168" authorId="0" shapeId="0" xr:uid="{00000000-0006-0000-0300-000048000000}">
      <text>
        <r>
          <rPr>
            <b/>
            <sz val="9"/>
            <color indexed="81"/>
            <rFont val="Tahoma"/>
            <charset val="1"/>
          </rPr>
          <t>Young, Hunter:</t>
        </r>
        <r>
          <rPr>
            <sz val="9"/>
            <color indexed="81"/>
            <rFont val="Tahoma"/>
            <charset val="1"/>
          </rPr>
          <t xml:space="preserve">
Sanchez, George</t>
        </r>
      </text>
    </comment>
    <comment ref="N169" authorId="0" shapeId="0" xr:uid="{00000000-0006-0000-0300-000049000000}">
      <text>
        <r>
          <rPr>
            <b/>
            <sz val="9"/>
            <color indexed="81"/>
            <rFont val="Tahoma"/>
            <charset val="1"/>
          </rPr>
          <t>Young, Hunter:</t>
        </r>
        <r>
          <rPr>
            <sz val="9"/>
            <color indexed="81"/>
            <rFont val="Tahoma"/>
            <charset val="1"/>
          </rPr>
          <t xml:space="preserve">
Sanchez, George</t>
        </r>
      </text>
    </comment>
    <comment ref="N170" authorId="0" shapeId="0" xr:uid="{00000000-0006-0000-0300-00004A000000}">
      <text>
        <r>
          <rPr>
            <b/>
            <sz val="9"/>
            <color indexed="81"/>
            <rFont val="Tahoma"/>
            <charset val="1"/>
          </rPr>
          <t>Young, Hunter:</t>
        </r>
        <r>
          <rPr>
            <sz val="9"/>
            <color indexed="81"/>
            <rFont val="Tahoma"/>
            <charset val="1"/>
          </rPr>
          <t xml:space="preserve">
Sanchez, George</t>
        </r>
      </text>
    </comment>
    <comment ref="N171" authorId="0" shapeId="0" xr:uid="{00000000-0006-0000-0300-00004B000000}">
      <text>
        <r>
          <rPr>
            <b/>
            <sz val="9"/>
            <color indexed="81"/>
            <rFont val="Tahoma"/>
            <charset val="1"/>
          </rPr>
          <t>Young, Hunter:</t>
        </r>
        <r>
          <rPr>
            <sz val="9"/>
            <color indexed="81"/>
            <rFont val="Tahoma"/>
            <charset val="1"/>
          </rPr>
          <t xml:space="preserve">
Sanchez, George</t>
        </r>
      </text>
    </comment>
    <comment ref="N172" authorId="0" shapeId="0" xr:uid="{00000000-0006-0000-0300-00004C000000}">
      <text>
        <r>
          <rPr>
            <b/>
            <sz val="9"/>
            <color indexed="81"/>
            <rFont val="Tahoma"/>
            <charset val="1"/>
          </rPr>
          <t>Young, Hunter:</t>
        </r>
        <r>
          <rPr>
            <sz val="9"/>
            <color indexed="81"/>
            <rFont val="Tahoma"/>
            <charset val="1"/>
          </rPr>
          <t xml:space="preserve">
Sanchez, George</t>
        </r>
      </text>
    </comment>
    <comment ref="N173" authorId="0" shapeId="0" xr:uid="{00000000-0006-0000-0300-00004D000000}">
      <text>
        <r>
          <rPr>
            <b/>
            <sz val="9"/>
            <color indexed="81"/>
            <rFont val="Tahoma"/>
            <charset val="1"/>
          </rPr>
          <t>Young, Hunter:</t>
        </r>
        <r>
          <rPr>
            <sz val="9"/>
            <color indexed="81"/>
            <rFont val="Tahoma"/>
            <charset val="1"/>
          </rPr>
          <t xml:space="preserve">
Sanchez, George</t>
        </r>
      </text>
    </comment>
    <comment ref="N174" authorId="0" shapeId="0" xr:uid="{00000000-0006-0000-0300-00004E000000}">
      <text>
        <r>
          <rPr>
            <b/>
            <sz val="9"/>
            <color indexed="81"/>
            <rFont val="Tahoma"/>
            <charset val="1"/>
          </rPr>
          <t>Young, Hunter:</t>
        </r>
        <r>
          <rPr>
            <sz val="9"/>
            <color indexed="81"/>
            <rFont val="Tahoma"/>
            <charset val="1"/>
          </rPr>
          <t xml:space="preserve">
Sanchez, George</t>
        </r>
      </text>
    </comment>
    <comment ref="N175" authorId="0" shapeId="0" xr:uid="{00000000-0006-0000-0300-00004F000000}">
      <text>
        <r>
          <rPr>
            <b/>
            <sz val="9"/>
            <color indexed="81"/>
            <rFont val="Tahoma"/>
            <charset val="1"/>
          </rPr>
          <t>Young, Hunter:</t>
        </r>
        <r>
          <rPr>
            <sz val="9"/>
            <color indexed="81"/>
            <rFont val="Tahoma"/>
            <charset val="1"/>
          </rPr>
          <t xml:space="preserve">
Sanchez, George</t>
        </r>
      </text>
    </comment>
    <comment ref="N176" authorId="0" shapeId="0" xr:uid="{00000000-0006-0000-0300-000050000000}">
      <text>
        <r>
          <rPr>
            <b/>
            <sz val="9"/>
            <color indexed="81"/>
            <rFont val="Tahoma"/>
            <charset val="1"/>
          </rPr>
          <t>Young, Hunter:</t>
        </r>
        <r>
          <rPr>
            <sz val="9"/>
            <color indexed="81"/>
            <rFont val="Tahoma"/>
            <charset val="1"/>
          </rPr>
          <t xml:space="preserve">
Sanchez, George</t>
        </r>
      </text>
    </comment>
    <comment ref="N177" authorId="0" shapeId="0" xr:uid="{00000000-0006-0000-0300-000051000000}">
      <text>
        <r>
          <rPr>
            <b/>
            <sz val="9"/>
            <color indexed="81"/>
            <rFont val="Tahoma"/>
            <charset val="1"/>
          </rPr>
          <t>Young, Hunter:</t>
        </r>
        <r>
          <rPr>
            <sz val="9"/>
            <color indexed="81"/>
            <rFont val="Tahoma"/>
            <charset val="1"/>
          </rPr>
          <t xml:space="preserve">
Sanchez, George</t>
        </r>
      </text>
    </comment>
    <comment ref="N178" authorId="0" shapeId="0" xr:uid="{00000000-0006-0000-0300-000052000000}">
      <text>
        <r>
          <rPr>
            <b/>
            <sz val="9"/>
            <color indexed="81"/>
            <rFont val="Tahoma"/>
            <charset val="1"/>
          </rPr>
          <t>Young, Hunter:</t>
        </r>
        <r>
          <rPr>
            <sz val="9"/>
            <color indexed="81"/>
            <rFont val="Tahoma"/>
            <charset val="1"/>
          </rPr>
          <t xml:space="preserve">
Sanchez, George</t>
        </r>
      </text>
    </comment>
    <comment ref="N179" authorId="0" shapeId="0" xr:uid="{00000000-0006-0000-0300-000053000000}">
      <text>
        <r>
          <rPr>
            <b/>
            <sz val="9"/>
            <color indexed="81"/>
            <rFont val="Tahoma"/>
            <charset val="1"/>
          </rPr>
          <t>Young, Hunter:</t>
        </r>
        <r>
          <rPr>
            <sz val="9"/>
            <color indexed="81"/>
            <rFont val="Tahoma"/>
            <charset val="1"/>
          </rPr>
          <t xml:space="preserve">
Sanchez, George</t>
        </r>
      </text>
    </comment>
    <comment ref="N180" authorId="0" shapeId="0" xr:uid="{00000000-0006-0000-0300-000054000000}">
      <text>
        <r>
          <rPr>
            <b/>
            <sz val="9"/>
            <color indexed="81"/>
            <rFont val="Tahoma"/>
            <charset val="1"/>
          </rPr>
          <t>Young, Hunter:</t>
        </r>
        <r>
          <rPr>
            <sz val="9"/>
            <color indexed="81"/>
            <rFont val="Tahoma"/>
            <charset val="1"/>
          </rPr>
          <t xml:space="preserve">
Sanchez, George</t>
        </r>
      </text>
    </comment>
    <comment ref="N181" authorId="0" shapeId="0" xr:uid="{00000000-0006-0000-0300-000055000000}">
      <text>
        <r>
          <rPr>
            <b/>
            <sz val="9"/>
            <color indexed="81"/>
            <rFont val="Tahoma"/>
            <charset val="1"/>
          </rPr>
          <t>Young, Hunter:</t>
        </r>
        <r>
          <rPr>
            <sz val="9"/>
            <color indexed="81"/>
            <rFont val="Tahoma"/>
            <charset val="1"/>
          </rPr>
          <t xml:space="preserve">
Sanchez, George</t>
        </r>
      </text>
    </comment>
    <comment ref="N182" authorId="0" shapeId="0" xr:uid="{00000000-0006-0000-0300-000056000000}">
      <text>
        <r>
          <rPr>
            <b/>
            <sz val="9"/>
            <color indexed="81"/>
            <rFont val="Tahoma"/>
            <charset val="1"/>
          </rPr>
          <t>Young, Hunter:</t>
        </r>
        <r>
          <rPr>
            <sz val="9"/>
            <color indexed="81"/>
            <rFont val="Tahoma"/>
            <charset val="1"/>
          </rPr>
          <t xml:space="preserve">
Sanchez, George</t>
        </r>
      </text>
    </comment>
    <comment ref="N183" authorId="0" shapeId="0" xr:uid="{00000000-0006-0000-0300-000057000000}">
      <text>
        <r>
          <rPr>
            <b/>
            <sz val="9"/>
            <color indexed="81"/>
            <rFont val="Tahoma"/>
            <charset val="1"/>
          </rPr>
          <t>Young, Hunter:</t>
        </r>
        <r>
          <rPr>
            <sz val="9"/>
            <color indexed="81"/>
            <rFont val="Tahoma"/>
            <charset val="1"/>
          </rPr>
          <t xml:space="preserve">
Sanchez, George</t>
        </r>
      </text>
    </comment>
    <comment ref="N184" authorId="0" shapeId="0" xr:uid="{00000000-0006-0000-0300-000058000000}">
      <text>
        <r>
          <rPr>
            <b/>
            <sz val="9"/>
            <color indexed="81"/>
            <rFont val="Tahoma"/>
            <charset val="1"/>
          </rPr>
          <t>Young, Hunter:</t>
        </r>
        <r>
          <rPr>
            <sz val="9"/>
            <color indexed="81"/>
            <rFont val="Tahoma"/>
            <charset val="1"/>
          </rPr>
          <t xml:space="preserve">
Sanchez, George</t>
        </r>
      </text>
    </comment>
    <comment ref="N185" authorId="0" shapeId="0" xr:uid="{00000000-0006-0000-0300-000059000000}">
      <text>
        <r>
          <rPr>
            <b/>
            <sz val="9"/>
            <color indexed="81"/>
            <rFont val="Tahoma"/>
            <charset val="1"/>
          </rPr>
          <t>Young, Hunter:</t>
        </r>
        <r>
          <rPr>
            <sz val="9"/>
            <color indexed="81"/>
            <rFont val="Tahoma"/>
            <charset val="1"/>
          </rPr>
          <t xml:space="preserve">
Sanchez, George</t>
        </r>
      </text>
    </comment>
    <comment ref="N186" authorId="0" shapeId="0" xr:uid="{00000000-0006-0000-0300-00005A000000}">
      <text>
        <r>
          <rPr>
            <b/>
            <sz val="9"/>
            <color indexed="81"/>
            <rFont val="Tahoma"/>
            <charset val="1"/>
          </rPr>
          <t>Young, Hunter:</t>
        </r>
        <r>
          <rPr>
            <sz val="9"/>
            <color indexed="81"/>
            <rFont val="Tahoma"/>
            <charset val="1"/>
          </rPr>
          <t xml:space="preserve">
Sanchez, George</t>
        </r>
      </text>
    </comment>
    <comment ref="N187" authorId="0" shapeId="0" xr:uid="{00000000-0006-0000-0300-00005B000000}">
      <text>
        <r>
          <rPr>
            <b/>
            <sz val="9"/>
            <color indexed="81"/>
            <rFont val="Tahoma"/>
            <charset val="1"/>
          </rPr>
          <t>Young, Hunter:</t>
        </r>
        <r>
          <rPr>
            <sz val="9"/>
            <color indexed="81"/>
            <rFont val="Tahoma"/>
            <charset val="1"/>
          </rPr>
          <t xml:space="preserve">
Sanchez, George</t>
        </r>
      </text>
    </comment>
    <comment ref="N188" authorId="0" shapeId="0" xr:uid="{00000000-0006-0000-0300-00005C000000}">
      <text>
        <r>
          <rPr>
            <b/>
            <sz val="9"/>
            <color indexed="81"/>
            <rFont val="Tahoma"/>
            <charset val="1"/>
          </rPr>
          <t>Young, Hunter:</t>
        </r>
        <r>
          <rPr>
            <sz val="9"/>
            <color indexed="81"/>
            <rFont val="Tahoma"/>
            <charset val="1"/>
          </rPr>
          <t xml:space="preserve">
Sanchez, George</t>
        </r>
      </text>
    </comment>
    <comment ref="N189" authorId="0" shapeId="0" xr:uid="{00000000-0006-0000-0300-00005D000000}">
      <text>
        <r>
          <rPr>
            <b/>
            <sz val="9"/>
            <color indexed="81"/>
            <rFont val="Tahoma"/>
            <charset val="1"/>
          </rPr>
          <t>Young, Hunter:</t>
        </r>
        <r>
          <rPr>
            <sz val="9"/>
            <color indexed="81"/>
            <rFont val="Tahoma"/>
            <charset val="1"/>
          </rPr>
          <t xml:space="preserve">
Sanchez, George</t>
        </r>
      </text>
    </comment>
    <comment ref="N190" authorId="0" shapeId="0" xr:uid="{00000000-0006-0000-0300-00005E000000}">
      <text>
        <r>
          <rPr>
            <b/>
            <sz val="9"/>
            <color indexed="81"/>
            <rFont val="Tahoma"/>
            <charset val="1"/>
          </rPr>
          <t>Young, Hunter:</t>
        </r>
        <r>
          <rPr>
            <sz val="9"/>
            <color indexed="81"/>
            <rFont val="Tahoma"/>
            <charset val="1"/>
          </rPr>
          <t xml:space="preserve">
Sanchez, George</t>
        </r>
      </text>
    </comment>
    <comment ref="N191" authorId="0" shapeId="0" xr:uid="{00000000-0006-0000-0300-00005F000000}">
      <text>
        <r>
          <rPr>
            <b/>
            <sz val="9"/>
            <color indexed="81"/>
            <rFont val="Tahoma"/>
            <charset val="1"/>
          </rPr>
          <t>Young, Hunter:</t>
        </r>
        <r>
          <rPr>
            <sz val="9"/>
            <color indexed="81"/>
            <rFont val="Tahoma"/>
            <charset val="1"/>
          </rPr>
          <t xml:space="preserve">
Sanchez, George</t>
        </r>
      </text>
    </comment>
    <comment ref="N192" authorId="0" shapeId="0" xr:uid="{00000000-0006-0000-0300-000060000000}">
      <text>
        <r>
          <rPr>
            <b/>
            <sz val="9"/>
            <color indexed="81"/>
            <rFont val="Tahoma"/>
            <charset val="1"/>
          </rPr>
          <t>Young, Hunter:</t>
        </r>
        <r>
          <rPr>
            <sz val="9"/>
            <color indexed="81"/>
            <rFont val="Tahoma"/>
            <charset val="1"/>
          </rPr>
          <t xml:space="preserve">
Sanchez, George</t>
        </r>
      </text>
    </comment>
    <comment ref="N193" authorId="0" shapeId="0" xr:uid="{00000000-0006-0000-0300-000061000000}">
      <text>
        <r>
          <rPr>
            <b/>
            <sz val="9"/>
            <color indexed="81"/>
            <rFont val="Tahoma"/>
            <charset val="1"/>
          </rPr>
          <t>Young, Hunter:</t>
        </r>
        <r>
          <rPr>
            <sz val="9"/>
            <color indexed="81"/>
            <rFont val="Tahoma"/>
            <charset val="1"/>
          </rPr>
          <t xml:space="preserve">
Sanchez, George</t>
        </r>
      </text>
    </comment>
    <comment ref="N194" authorId="0" shapeId="0" xr:uid="{00000000-0006-0000-0300-000062000000}">
      <text>
        <r>
          <rPr>
            <b/>
            <sz val="9"/>
            <color indexed="81"/>
            <rFont val="Tahoma"/>
            <charset val="1"/>
          </rPr>
          <t>Young, Hunter:</t>
        </r>
        <r>
          <rPr>
            <sz val="9"/>
            <color indexed="81"/>
            <rFont val="Tahoma"/>
            <charset val="1"/>
          </rPr>
          <t xml:space="preserve">
Sanchez, George</t>
        </r>
      </text>
    </comment>
    <comment ref="N195" authorId="0" shapeId="0" xr:uid="{00000000-0006-0000-0300-000063000000}">
      <text>
        <r>
          <rPr>
            <b/>
            <sz val="9"/>
            <color indexed="81"/>
            <rFont val="Tahoma"/>
            <charset val="1"/>
          </rPr>
          <t>Young, Hunter:</t>
        </r>
        <r>
          <rPr>
            <sz val="9"/>
            <color indexed="81"/>
            <rFont val="Tahoma"/>
            <charset val="1"/>
          </rPr>
          <t xml:space="preserve">
Sanchez, George</t>
        </r>
      </text>
    </comment>
    <comment ref="N196" authorId="0" shapeId="0" xr:uid="{00000000-0006-0000-0300-000064000000}">
      <text>
        <r>
          <rPr>
            <b/>
            <sz val="9"/>
            <color indexed="81"/>
            <rFont val="Tahoma"/>
            <charset val="1"/>
          </rPr>
          <t>Young, Hunter:</t>
        </r>
        <r>
          <rPr>
            <sz val="9"/>
            <color indexed="81"/>
            <rFont val="Tahoma"/>
            <charset val="1"/>
          </rPr>
          <t xml:space="preserve">
Sanchez, George</t>
        </r>
      </text>
    </comment>
    <comment ref="N197" authorId="0" shapeId="0" xr:uid="{00000000-0006-0000-0300-000065000000}">
      <text>
        <r>
          <rPr>
            <b/>
            <sz val="9"/>
            <color indexed="81"/>
            <rFont val="Tahoma"/>
            <charset val="1"/>
          </rPr>
          <t>Young, Hunter:</t>
        </r>
        <r>
          <rPr>
            <sz val="9"/>
            <color indexed="81"/>
            <rFont val="Tahoma"/>
            <charset val="1"/>
          </rPr>
          <t xml:space="preserve">
Sanchez, George</t>
        </r>
      </text>
    </comment>
    <comment ref="N198" authorId="0" shapeId="0" xr:uid="{00000000-0006-0000-0300-000066000000}">
      <text>
        <r>
          <rPr>
            <b/>
            <sz val="9"/>
            <color indexed="81"/>
            <rFont val="Tahoma"/>
            <charset val="1"/>
          </rPr>
          <t>Young, Hunter:</t>
        </r>
        <r>
          <rPr>
            <sz val="9"/>
            <color indexed="81"/>
            <rFont val="Tahoma"/>
            <charset val="1"/>
          </rPr>
          <t xml:space="preserve">
Sanchez, George</t>
        </r>
      </text>
    </comment>
    <comment ref="N199" authorId="0" shapeId="0" xr:uid="{00000000-0006-0000-0300-000067000000}">
      <text>
        <r>
          <rPr>
            <b/>
            <sz val="9"/>
            <color indexed="81"/>
            <rFont val="Tahoma"/>
            <charset val="1"/>
          </rPr>
          <t>Young, Hunter:</t>
        </r>
        <r>
          <rPr>
            <sz val="9"/>
            <color indexed="81"/>
            <rFont val="Tahoma"/>
            <charset val="1"/>
          </rPr>
          <t xml:space="preserve">
Sanchez, George</t>
        </r>
      </text>
    </comment>
    <comment ref="N200" authorId="0" shapeId="0" xr:uid="{00000000-0006-0000-0300-000068000000}">
      <text>
        <r>
          <rPr>
            <b/>
            <sz val="9"/>
            <color indexed="81"/>
            <rFont val="Tahoma"/>
            <charset val="1"/>
          </rPr>
          <t>Young, Hunter:</t>
        </r>
        <r>
          <rPr>
            <sz val="9"/>
            <color indexed="81"/>
            <rFont val="Tahoma"/>
            <charset val="1"/>
          </rPr>
          <t xml:space="preserve">
Sanchez, George</t>
        </r>
      </text>
    </comment>
    <comment ref="N201" authorId="0" shapeId="0" xr:uid="{00000000-0006-0000-0300-000069000000}">
      <text>
        <r>
          <rPr>
            <b/>
            <sz val="9"/>
            <color indexed="81"/>
            <rFont val="Tahoma"/>
            <charset val="1"/>
          </rPr>
          <t>Young, Hunter:</t>
        </r>
        <r>
          <rPr>
            <sz val="9"/>
            <color indexed="81"/>
            <rFont val="Tahoma"/>
            <charset val="1"/>
          </rPr>
          <t xml:space="preserve">
Sanchez, George</t>
        </r>
      </text>
    </comment>
    <comment ref="N202" authorId="0" shapeId="0" xr:uid="{00000000-0006-0000-0300-00006A000000}">
      <text>
        <r>
          <rPr>
            <b/>
            <sz val="9"/>
            <color indexed="81"/>
            <rFont val="Tahoma"/>
            <charset val="1"/>
          </rPr>
          <t>Young, Hunter:</t>
        </r>
        <r>
          <rPr>
            <sz val="9"/>
            <color indexed="81"/>
            <rFont val="Tahoma"/>
            <charset val="1"/>
          </rPr>
          <t xml:space="preserve">
Sanchez, George</t>
        </r>
      </text>
    </comment>
    <comment ref="N203" authorId="0" shapeId="0" xr:uid="{00000000-0006-0000-0300-00006B000000}">
      <text>
        <r>
          <rPr>
            <b/>
            <sz val="9"/>
            <color indexed="81"/>
            <rFont val="Tahoma"/>
            <charset val="1"/>
          </rPr>
          <t>Young, Hunter:</t>
        </r>
        <r>
          <rPr>
            <sz val="9"/>
            <color indexed="81"/>
            <rFont val="Tahoma"/>
            <charset val="1"/>
          </rPr>
          <t xml:space="preserve">
Sanchez, George</t>
        </r>
      </text>
    </comment>
    <comment ref="N204" authorId="0" shapeId="0" xr:uid="{00000000-0006-0000-0300-00006C000000}">
      <text>
        <r>
          <rPr>
            <b/>
            <sz val="9"/>
            <color indexed="81"/>
            <rFont val="Tahoma"/>
            <charset val="1"/>
          </rPr>
          <t>Young, Hunter:</t>
        </r>
        <r>
          <rPr>
            <sz val="9"/>
            <color indexed="81"/>
            <rFont val="Tahoma"/>
            <charset val="1"/>
          </rPr>
          <t xml:space="preserve">
Sanchez, George</t>
        </r>
      </text>
    </comment>
    <comment ref="N205" authorId="0" shapeId="0" xr:uid="{00000000-0006-0000-0300-00006D000000}">
      <text>
        <r>
          <rPr>
            <b/>
            <sz val="9"/>
            <color indexed="81"/>
            <rFont val="Tahoma"/>
            <charset val="1"/>
          </rPr>
          <t>Young, Hunter:</t>
        </r>
        <r>
          <rPr>
            <sz val="9"/>
            <color indexed="81"/>
            <rFont val="Tahoma"/>
            <charset val="1"/>
          </rPr>
          <t xml:space="preserve">
Sanchez, George</t>
        </r>
      </text>
    </comment>
    <comment ref="N206" authorId="0" shapeId="0" xr:uid="{00000000-0006-0000-0300-00006E000000}">
      <text>
        <r>
          <rPr>
            <b/>
            <sz val="9"/>
            <color indexed="81"/>
            <rFont val="Tahoma"/>
            <charset val="1"/>
          </rPr>
          <t>Young, Hunter:</t>
        </r>
        <r>
          <rPr>
            <sz val="9"/>
            <color indexed="81"/>
            <rFont val="Tahoma"/>
            <charset val="1"/>
          </rPr>
          <t xml:space="preserve">
Sanchez, George</t>
        </r>
      </text>
    </comment>
    <comment ref="N207" authorId="0" shapeId="0" xr:uid="{00000000-0006-0000-0300-00006F000000}">
      <text>
        <r>
          <rPr>
            <b/>
            <sz val="9"/>
            <color indexed="81"/>
            <rFont val="Tahoma"/>
            <charset val="1"/>
          </rPr>
          <t>Young, Hunter:</t>
        </r>
        <r>
          <rPr>
            <sz val="9"/>
            <color indexed="81"/>
            <rFont val="Tahoma"/>
            <charset val="1"/>
          </rPr>
          <t xml:space="preserve">
Sanchez, George</t>
        </r>
      </text>
    </comment>
    <comment ref="N208" authorId="0" shapeId="0" xr:uid="{00000000-0006-0000-0300-000070000000}">
      <text>
        <r>
          <rPr>
            <b/>
            <sz val="9"/>
            <color indexed="81"/>
            <rFont val="Tahoma"/>
            <charset val="1"/>
          </rPr>
          <t>Young, Hunter:</t>
        </r>
        <r>
          <rPr>
            <sz val="9"/>
            <color indexed="81"/>
            <rFont val="Tahoma"/>
            <charset val="1"/>
          </rPr>
          <t xml:space="preserve">
Sanchez, George</t>
        </r>
      </text>
    </comment>
    <comment ref="N209" authorId="0" shapeId="0" xr:uid="{00000000-0006-0000-0300-000071000000}">
      <text>
        <r>
          <rPr>
            <b/>
            <sz val="9"/>
            <color indexed="81"/>
            <rFont val="Tahoma"/>
            <charset val="1"/>
          </rPr>
          <t>Young, Hunter:</t>
        </r>
        <r>
          <rPr>
            <sz val="9"/>
            <color indexed="81"/>
            <rFont val="Tahoma"/>
            <charset val="1"/>
          </rPr>
          <t xml:space="preserve">
Sanchez, George</t>
        </r>
      </text>
    </comment>
    <comment ref="N210" authorId="0" shapeId="0" xr:uid="{00000000-0006-0000-0300-000072000000}">
      <text>
        <r>
          <rPr>
            <b/>
            <sz val="9"/>
            <color indexed="81"/>
            <rFont val="Tahoma"/>
            <charset val="1"/>
          </rPr>
          <t>Young, Hunter:</t>
        </r>
        <r>
          <rPr>
            <sz val="9"/>
            <color indexed="81"/>
            <rFont val="Tahoma"/>
            <charset val="1"/>
          </rPr>
          <t xml:space="preserve">
Sanchez, George</t>
        </r>
      </text>
    </comment>
    <comment ref="N211" authorId="0" shapeId="0" xr:uid="{00000000-0006-0000-0300-000073000000}">
      <text>
        <r>
          <rPr>
            <b/>
            <sz val="9"/>
            <color indexed="81"/>
            <rFont val="Tahoma"/>
            <charset val="1"/>
          </rPr>
          <t>Young, Hunter:</t>
        </r>
        <r>
          <rPr>
            <sz val="9"/>
            <color indexed="81"/>
            <rFont val="Tahoma"/>
            <charset val="1"/>
          </rPr>
          <t xml:space="preserve">
Sanchez, George</t>
        </r>
      </text>
    </comment>
    <comment ref="N351" authorId="0" shapeId="0" xr:uid="{00000000-0006-0000-0300-000074000000}">
      <text>
        <r>
          <rPr>
            <b/>
            <sz val="9"/>
            <color indexed="81"/>
            <rFont val="Tahoma"/>
            <charset val="1"/>
          </rPr>
          <t>Young, Hunter:</t>
        </r>
        <r>
          <rPr>
            <sz val="9"/>
            <color indexed="81"/>
            <rFont val="Tahoma"/>
            <charset val="1"/>
          </rPr>
          <t xml:space="preserve">
Alegbeley, Ladi</t>
        </r>
      </text>
    </comment>
    <comment ref="N352" authorId="0" shapeId="0" xr:uid="{00000000-0006-0000-0300-000075000000}">
      <text>
        <r>
          <rPr>
            <b/>
            <sz val="9"/>
            <color indexed="81"/>
            <rFont val="Tahoma"/>
            <charset val="1"/>
          </rPr>
          <t>Young, Hunter:</t>
        </r>
        <r>
          <rPr>
            <sz val="9"/>
            <color indexed="81"/>
            <rFont val="Tahoma"/>
            <charset val="1"/>
          </rPr>
          <t xml:space="preserve">
Alegbeley, Ladi</t>
        </r>
      </text>
    </comment>
    <comment ref="N353" authorId="0" shapeId="0" xr:uid="{00000000-0006-0000-0300-000076000000}">
      <text>
        <r>
          <rPr>
            <b/>
            <sz val="9"/>
            <color indexed="81"/>
            <rFont val="Tahoma"/>
            <charset val="1"/>
          </rPr>
          <t>Young, Hunter:</t>
        </r>
        <r>
          <rPr>
            <sz val="9"/>
            <color indexed="81"/>
            <rFont val="Tahoma"/>
            <charset val="1"/>
          </rPr>
          <t xml:space="preserve">
Alegbeley, Ladi</t>
        </r>
      </text>
    </comment>
    <comment ref="N354" authorId="0" shapeId="0" xr:uid="{00000000-0006-0000-0300-000077000000}">
      <text>
        <r>
          <rPr>
            <b/>
            <sz val="9"/>
            <color indexed="81"/>
            <rFont val="Tahoma"/>
            <charset val="1"/>
          </rPr>
          <t>Young, Hunter:</t>
        </r>
        <r>
          <rPr>
            <sz val="9"/>
            <color indexed="81"/>
            <rFont val="Tahoma"/>
            <charset val="1"/>
          </rPr>
          <t xml:space="preserve">
Alegbeley, Ladi</t>
        </r>
      </text>
    </comment>
    <comment ref="N355" authorId="0" shapeId="0" xr:uid="{00000000-0006-0000-0300-000078000000}">
      <text>
        <r>
          <rPr>
            <b/>
            <sz val="9"/>
            <color indexed="81"/>
            <rFont val="Tahoma"/>
            <charset val="1"/>
          </rPr>
          <t>Young, Hunter:</t>
        </r>
        <r>
          <rPr>
            <sz val="9"/>
            <color indexed="81"/>
            <rFont val="Tahoma"/>
            <charset val="1"/>
          </rPr>
          <t xml:space="preserve">
Alegbeley, Ladi</t>
        </r>
      </text>
    </comment>
    <comment ref="N356" authorId="0" shapeId="0" xr:uid="{00000000-0006-0000-0300-000079000000}">
      <text>
        <r>
          <rPr>
            <b/>
            <sz val="9"/>
            <color indexed="81"/>
            <rFont val="Tahoma"/>
            <charset val="1"/>
          </rPr>
          <t>Young, Hunter:</t>
        </r>
        <r>
          <rPr>
            <sz val="9"/>
            <color indexed="81"/>
            <rFont val="Tahoma"/>
            <charset val="1"/>
          </rPr>
          <t xml:space="preserve">
Alegbeley, Ladi</t>
        </r>
      </text>
    </comment>
    <comment ref="N357" authorId="0" shapeId="0" xr:uid="{00000000-0006-0000-0300-00007A000000}">
      <text>
        <r>
          <rPr>
            <b/>
            <sz val="9"/>
            <color indexed="81"/>
            <rFont val="Tahoma"/>
            <charset val="1"/>
          </rPr>
          <t>Young, Hunter:</t>
        </r>
        <r>
          <rPr>
            <sz val="9"/>
            <color indexed="81"/>
            <rFont val="Tahoma"/>
            <charset val="1"/>
          </rPr>
          <t xml:space="preserve">
Alegbeley, Ladi</t>
        </r>
      </text>
    </comment>
    <comment ref="N358" authorId="0" shapeId="0" xr:uid="{00000000-0006-0000-0300-00007B000000}">
      <text>
        <r>
          <rPr>
            <b/>
            <sz val="9"/>
            <color indexed="81"/>
            <rFont val="Tahoma"/>
            <charset val="1"/>
          </rPr>
          <t>Young, Hunter:</t>
        </r>
        <r>
          <rPr>
            <sz val="9"/>
            <color indexed="81"/>
            <rFont val="Tahoma"/>
            <charset val="1"/>
          </rPr>
          <t xml:space="preserve">
Alegbeley, Ladi</t>
        </r>
      </text>
    </comment>
    <comment ref="N359" authorId="0" shapeId="0" xr:uid="{00000000-0006-0000-0300-00007C000000}">
      <text>
        <r>
          <rPr>
            <b/>
            <sz val="9"/>
            <color indexed="81"/>
            <rFont val="Tahoma"/>
            <charset val="1"/>
          </rPr>
          <t>Young, Hunter:</t>
        </r>
        <r>
          <rPr>
            <sz val="9"/>
            <color indexed="81"/>
            <rFont val="Tahoma"/>
            <charset val="1"/>
          </rPr>
          <t xml:space="preserve">
Alegbeley, Ladi</t>
        </r>
      </text>
    </comment>
    <comment ref="N360" authorId="0" shapeId="0" xr:uid="{00000000-0006-0000-0300-00007D000000}">
      <text>
        <r>
          <rPr>
            <b/>
            <sz val="9"/>
            <color indexed="81"/>
            <rFont val="Tahoma"/>
            <charset val="1"/>
          </rPr>
          <t>Young, Hunter:</t>
        </r>
        <r>
          <rPr>
            <sz val="9"/>
            <color indexed="81"/>
            <rFont val="Tahoma"/>
            <charset val="1"/>
          </rPr>
          <t xml:space="preserve">
Alegbeley, Ladi</t>
        </r>
      </text>
    </comment>
    <comment ref="N361" authorId="0" shapeId="0" xr:uid="{00000000-0006-0000-0300-00007E000000}">
      <text>
        <r>
          <rPr>
            <b/>
            <sz val="9"/>
            <color indexed="81"/>
            <rFont val="Tahoma"/>
            <charset val="1"/>
          </rPr>
          <t>Young, Hunter:</t>
        </r>
        <r>
          <rPr>
            <sz val="9"/>
            <color indexed="81"/>
            <rFont val="Tahoma"/>
            <charset val="1"/>
          </rPr>
          <t xml:space="preserve">
Alegbeley, Ladi</t>
        </r>
      </text>
    </comment>
    <comment ref="N362" authorId="0" shapeId="0" xr:uid="{00000000-0006-0000-0300-00007F000000}">
      <text>
        <r>
          <rPr>
            <b/>
            <sz val="9"/>
            <color indexed="81"/>
            <rFont val="Tahoma"/>
            <charset val="1"/>
          </rPr>
          <t>Young, Hunter:</t>
        </r>
        <r>
          <rPr>
            <sz val="9"/>
            <color indexed="81"/>
            <rFont val="Tahoma"/>
            <charset val="1"/>
          </rPr>
          <t xml:space="preserve">
Alegbeley, Ladi</t>
        </r>
      </text>
    </comment>
    <comment ref="N363" authorId="0" shapeId="0" xr:uid="{00000000-0006-0000-0300-000080000000}">
      <text>
        <r>
          <rPr>
            <b/>
            <sz val="9"/>
            <color indexed="81"/>
            <rFont val="Tahoma"/>
            <charset val="1"/>
          </rPr>
          <t>Young, Hunter:</t>
        </r>
        <r>
          <rPr>
            <sz val="9"/>
            <color indexed="81"/>
            <rFont val="Tahoma"/>
            <charset val="1"/>
          </rPr>
          <t xml:space="preserve">
Alegbeley, Ladi</t>
        </r>
      </text>
    </comment>
    <comment ref="N364" authorId="0" shapeId="0" xr:uid="{00000000-0006-0000-0300-000081000000}">
      <text>
        <r>
          <rPr>
            <b/>
            <sz val="9"/>
            <color indexed="81"/>
            <rFont val="Tahoma"/>
            <charset val="1"/>
          </rPr>
          <t>Young, Hunter:</t>
        </r>
        <r>
          <rPr>
            <sz val="9"/>
            <color indexed="81"/>
            <rFont val="Tahoma"/>
            <charset val="1"/>
          </rPr>
          <t xml:space="preserve">
Alegbeley, Ladi</t>
        </r>
      </text>
    </comment>
    <comment ref="N365" authorId="0" shapeId="0" xr:uid="{00000000-0006-0000-0300-000082000000}">
      <text>
        <r>
          <rPr>
            <b/>
            <sz val="9"/>
            <color indexed="81"/>
            <rFont val="Tahoma"/>
            <charset val="1"/>
          </rPr>
          <t>Young, Hunter:</t>
        </r>
        <r>
          <rPr>
            <sz val="9"/>
            <color indexed="81"/>
            <rFont val="Tahoma"/>
            <charset val="1"/>
          </rPr>
          <t xml:space="preserve">
Alegbeley, Ladi</t>
        </r>
      </text>
    </comment>
    <comment ref="N366" authorId="0" shapeId="0" xr:uid="{00000000-0006-0000-0300-000083000000}">
      <text>
        <r>
          <rPr>
            <b/>
            <sz val="9"/>
            <color indexed="81"/>
            <rFont val="Tahoma"/>
            <charset val="1"/>
          </rPr>
          <t>Young, Hunter:</t>
        </r>
        <r>
          <rPr>
            <sz val="9"/>
            <color indexed="81"/>
            <rFont val="Tahoma"/>
            <charset val="1"/>
          </rPr>
          <t xml:space="preserve">
Alegbeley, Ladi</t>
        </r>
      </text>
    </comment>
    <comment ref="N367" authorId="0" shapeId="0" xr:uid="{00000000-0006-0000-0300-000084000000}">
      <text>
        <r>
          <rPr>
            <b/>
            <sz val="9"/>
            <color indexed="81"/>
            <rFont val="Tahoma"/>
            <charset val="1"/>
          </rPr>
          <t>Young, Hunter:</t>
        </r>
        <r>
          <rPr>
            <sz val="9"/>
            <color indexed="81"/>
            <rFont val="Tahoma"/>
            <charset val="1"/>
          </rPr>
          <t xml:space="preserve">
Alegbeley, Ladi</t>
        </r>
      </text>
    </comment>
    <comment ref="N368" authorId="0" shapeId="0" xr:uid="{00000000-0006-0000-0300-000085000000}">
      <text>
        <r>
          <rPr>
            <b/>
            <sz val="9"/>
            <color indexed="81"/>
            <rFont val="Tahoma"/>
            <charset val="1"/>
          </rPr>
          <t>Young, Hunter:</t>
        </r>
        <r>
          <rPr>
            <sz val="9"/>
            <color indexed="81"/>
            <rFont val="Tahoma"/>
            <charset val="1"/>
          </rPr>
          <t xml:space="preserve">
Gamboa, Andrew</t>
        </r>
      </text>
    </comment>
    <comment ref="N369" authorId="0" shapeId="0" xr:uid="{00000000-0006-0000-0300-000086000000}">
      <text>
        <r>
          <rPr>
            <b/>
            <sz val="9"/>
            <color indexed="81"/>
            <rFont val="Tahoma"/>
            <charset val="1"/>
          </rPr>
          <t>Young, Hunter:</t>
        </r>
        <r>
          <rPr>
            <sz val="9"/>
            <color indexed="81"/>
            <rFont val="Tahoma"/>
            <charset val="1"/>
          </rPr>
          <t xml:space="preserve">
Gamboa, Andrew</t>
        </r>
      </text>
    </comment>
    <comment ref="N370" authorId="0" shapeId="0" xr:uid="{00000000-0006-0000-0300-000087000000}">
      <text>
        <r>
          <rPr>
            <b/>
            <sz val="9"/>
            <color indexed="81"/>
            <rFont val="Tahoma"/>
            <charset val="1"/>
          </rPr>
          <t>Young, Hunter:</t>
        </r>
        <r>
          <rPr>
            <sz val="9"/>
            <color indexed="81"/>
            <rFont val="Tahoma"/>
            <charset val="1"/>
          </rPr>
          <t xml:space="preserve">
Gamboa, Andrew</t>
        </r>
      </text>
    </comment>
    <comment ref="N371" authorId="0" shapeId="0" xr:uid="{00000000-0006-0000-0300-000088000000}">
      <text>
        <r>
          <rPr>
            <b/>
            <sz val="9"/>
            <color indexed="81"/>
            <rFont val="Tahoma"/>
            <charset val="1"/>
          </rPr>
          <t>Young, Hunter:</t>
        </r>
        <r>
          <rPr>
            <sz val="9"/>
            <color indexed="81"/>
            <rFont val="Tahoma"/>
            <charset val="1"/>
          </rPr>
          <t xml:space="preserve">
Gamboa, Andrew</t>
        </r>
      </text>
    </comment>
    <comment ref="N372" authorId="0" shapeId="0" xr:uid="{00000000-0006-0000-0300-000089000000}">
      <text>
        <r>
          <rPr>
            <b/>
            <sz val="9"/>
            <color indexed="81"/>
            <rFont val="Tahoma"/>
            <charset val="1"/>
          </rPr>
          <t>Young, Hunter:</t>
        </r>
        <r>
          <rPr>
            <sz val="9"/>
            <color indexed="81"/>
            <rFont val="Tahoma"/>
            <charset val="1"/>
          </rPr>
          <t xml:space="preserve">
Gamboa, Andrew</t>
        </r>
      </text>
    </comment>
    <comment ref="N373" authorId="0" shapeId="0" xr:uid="{00000000-0006-0000-0300-00008A000000}">
      <text>
        <r>
          <rPr>
            <b/>
            <sz val="9"/>
            <color indexed="81"/>
            <rFont val="Tahoma"/>
            <charset val="1"/>
          </rPr>
          <t>Young, Hunter:</t>
        </r>
        <r>
          <rPr>
            <sz val="9"/>
            <color indexed="81"/>
            <rFont val="Tahoma"/>
            <charset val="1"/>
          </rPr>
          <t xml:space="preserve">
Gamboa, Andrew</t>
        </r>
      </text>
    </comment>
    <comment ref="N374" authorId="0" shapeId="0" xr:uid="{00000000-0006-0000-0300-00008B000000}">
      <text>
        <r>
          <rPr>
            <b/>
            <sz val="9"/>
            <color indexed="81"/>
            <rFont val="Tahoma"/>
            <charset val="1"/>
          </rPr>
          <t>Young, Hunter:</t>
        </r>
        <r>
          <rPr>
            <sz val="9"/>
            <color indexed="81"/>
            <rFont val="Tahoma"/>
            <charset val="1"/>
          </rPr>
          <t xml:space="preserve">
Gamboa, Andrew</t>
        </r>
      </text>
    </comment>
    <comment ref="N375" authorId="0" shapeId="0" xr:uid="{00000000-0006-0000-0300-00008C000000}">
      <text>
        <r>
          <rPr>
            <b/>
            <sz val="9"/>
            <color indexed="81"/>
            <rFont val="Tahoma"/>
            <charset val="1"/>
          </rPr>
          <t>Young, Hunter:</t>
        </r>
        <r>
          <rPr>
            <sz val="9"/>
            <color indexed="81"/>
            <rFont val="Tahoma"/>
            <charset val="1"/>
          </rPr>
          <t xml:space="preserve">
Gamboa, Andrew</t>
        </r>
      </text>
    </comment>
    <comment ref="N376" authorId="0" shapeId="0" xr:uid="{00000000-0006-0000-0300-00008D000000}">
      <text>
        <r>
          <rPr>
            <b/>
            <sz val="9"/>
            <color indexed="81"/>
            <rFont val="Tahoma"/>
            <charset val="1"/>
          </rPr>
          <t>Young, Hunter:</t>
        </r>
        <r>
          <rPr>
            <sz val="9"/>
            <color indexed="81"/>
            <rFont val="Tahoma"/>
            <charset val="1"/>
          </rPr>
          <t xml:space="preserve">
Gamboa, Andrew</t>
        </r>
      </text>
    </comment>
    <comment ref="N377" authorId="0" shapeId="0" xr:uid="{00000000-0006-0000-0300-00008E000000}">
      <text>
        <r>
          <rPr>
            <b/>
            <sz val="9"/>
            <color indexed="81"/>
            <rFont val="Tahoma"/>
            <charset val="1"/>
          </rPr>
          <t>Young, Hunter:</t>
        </r>
        <r>
          <rPr>
            <sz val="9"/>
            <color indexed="81"/>
            <rFont val="Tahoma"/>
            <charset val="1"/>
          </rPr>
          <t xml:space="preserve">
Gamboa, Andrew</t>
        </r>
      </text>
    </comment>
    <comment ref="N378" authorId="0" shapeId="0" xr:uid="{00000000-0006-0000-0300-00008F000000}">
      <text>
        <r>
          <rPr>
            <b/>
            <sz val="9"/>
            <color indexed="81"/>
            <rFont val="Tahoma"/>
            <charset val="1"/>
          </rPr>
          <t>Young, Hunter:</t>
        </r>
        <r>
          <rPr>
            <sz val="9"/>
            <color indexed="81"/>
            <rFont val="Tahoma"/>
            <charset val="1"/>
          </rPr>
          <t xml:space="preserve">
Gamboa, Andrew</t>
        </r>
      </text>
    </comment>
    <comment ref="N379" authorId="0" shapeId="0" xr:uid="{00000000-0006-0000-0300-000090000000}">
      <text>
        <r>
          <rPr>
            <b/>
            <sz val="9"/>
            <color indexed="81"/>
            <rFont val="Tahoma"/>
            <charset val="1"/>
          </rPr>
          <t>Young, Hunter:</t>
        </r>
        <r>
          <rPr>
            <sz val="9"/>
            <color indexed="81"/>
            <rFont val="Tahoma"/>
            <charset val="1"/>
          </rPr>
          <t xml:space="preserve">
Gamboa, Andrew</t>
        </r>
      </text>
    </comment>
    <comment ref="N380" authorId="0" shapeId="0" xr:uid="{00000000-0006-0000-0300-000091000000}">
      <text>
        <r>
          <rPr>
            <b/>
            <sz val="9"/>
            <color indexed="81"/>
            <rFont val="Tahoma"/>
            <charset val="1"/>
          </rPr>
          <t>Young, Hunter:</t>
        </r>
        <r>
          <rPr>
            <sz val="9"/>
            <color indexed="81"/>
            <rFont val="Tahoma"/>
            <charset val="1"/>
          </rPr>
          <t xml:space="preserve">
Gamboa, Andrew</t>
        </r>
      </text>
    </comment>
    <comment ref="N381" authorId="0" shapeId="0" xr:uid="{00000000-0006-0000-0300-000092000000}">
      <text>
        <r>
          <rPr>
            <b/>
            <sz val="9"/>
            <color indexed="81"/>
            <rFont val="Tahoma"/>
            <charset val="1"/>
          </rPr>
          <t>Young, Hunter:</t>
        </r>
        <r>
          <rPr>
            <sz val="9"/>
            <color indexed="81"/>
            <rFont val="Tahoma"/>
            <charset val="1"/>
          </rPr>
          <t xml:space="preserve">
Gamboa, Andrew</t>
        </r>
      </text>
    </comment>
    <comment ref="N382" authorId="0" shapeId="0" xr:uid="{00000000-0006-0000-0300-000093000000}">
      <text>
        <r>
          <rPr>
            <b/>
            <sz val="9"/>
            <color indexed="81"/>
            <rFont val="Tahoma"/>
            <charset val="1"/>
          </rPr>
          <t>Young, Hunter:</t>
        </r>
        <r>
          <rPr>
            <sz val="9"/>
            <color indexed="81"/>
            <rFont val="Tahoma"/>
            <charset val="1"/>
          </rPr>
          <t xml:space="preserve">
Gamboa, Andrew</t>
        </r>
      </text>
    </comment>
    <comment ref="N383" authorId="0" shapeId="0" xr:uid="{00000000-0006-0000-0300-000094000000}">
      <text>
        <r>
          <rPr>
            <b/>
            <sz val="9"/>
            <color indexed="81"/>
            <rFont val="Tahoma"/>
            <charset val="1"/>
          </rPr>
          <t>Young, Hunter:</t>
        </r>
        <r>
          <rPr>
            <sz val="9"/>
            <color indexed="81"/>
            <rFont val="Tahoma"/>
            <charset val="1"/>
          </rPr>
          <t xml:space="preserve">
Gamboa, Andrew</t>
        </r>
      </text>
    </comment>
    <comment ref="N384" authorId="0" shapeId="0" xr:uid="{00000000-0006-0000-0300-000095000000}">
      <text>
        <r>
          <rPr>
            <b/>
            <sz val="9"/>
            <color indexed="81"/>
            <rFont val="Tahoma"/>
            <charset val="1"/>
          </rPr>
          <t>Young, Hunter:</t>
        </r>
        <r>
          <rPr>
            <sz val="9"/>
            <color indexed="81"/>
            <rFont val="Tahoma"/>
            <charset val="1"/>
          </rPr>
          <t xml:space="preserve">
Gamboa, Andrew</t>
        </r>
      </text>
    </comment>
    <comment ref="N385" authorId="0" shapeId="0" xr:uid="{00000000-0006-0000-0300-000096000000}">
      <text>
        <r>
          <rPr>
            <b/>
            <sz val="9"/>
            <color indexed="81"/>
            <rFont val="Tahoma"/>
            <charset val="1"/>
          </rPr>
          <t>Young, Hunter:</t>
        </r>
        <r>
          <rPr>
            <sz val="9"/>
            <color indexed="81"/>
            <rFont val="Tahoma"/>
            <charset val="1"/>
          </rPr>
          <t xml:space="preserve">
Gamboa, Andrew</t>
        </r>
      </text>
    </comment>
    <comment ref="N386" authorId="0" shapeId="0" xr:uid="{00000000-0006-0000-0300-000097000000}">
      <text>
        <r>
          <rPr>
            <b/>
            <sz val="9"/>
            <color indexed="81"/>
            <rFont val="Tahoma"/>
            <charset val="1"/>
          </rPr>
          <t>Young, Hunter:</t>
        </r>
        <r>
          <rPr>
            <sz val="9"/>
            <color indexed="81"/>
            <rFont val="Tahoma"/>
            <charset val="1"/>
          </rPr>
          <t xml:space="preserve">
Gamboa, Andrew</t>
        </r>
      </text>
    </comment>
    <comment ref="N387" authorId="0" shapeId="0" xr:uid="{00000000-0006-0000-0300-000098000000}">
      <text>
        <r>
          <rPr>
            <b/>
            <sz val="9"/>
            <color indexed="81"/>
            <rFont val="Tahoma"/>
            <charset val="1"/>
          </rPr>
          <t>Young, Hunter:</t>
        </r>
        <r>
          <rPr>
            <sz val="9"/>
            <color indexed="81"/>
            <rFont val="Tahoma"/>
            <charset val="1"/>
          </rPr>
          <t xml:space="preserve">
Gamboa, Andrew</t>
        </r>
      </text>
    </comment>
    <comment ref="N388" authorId="0" shapeId="0" xr:uid="{00000000-0006-0000-0300-000099000000}">
      <text>
        <r>
          <rPr>
            <b/>
            <sz val="9"/>
            <color indexed="81"/>
            <rFont val="Tahoma"/>
            <charset val="1"/>
          </rPr>
          <t>Young, Hunter:</t>
        </r>
        <r>
          <rPr>
            <sz val="9"/>
            <color indexed="81"/>
            <rFont val="Tahoma"/>
            <charset val="1"/>
          </rPr>
          <t xml:space="preserve">
Gamboa, Andrew</t>
        </r>
      </text>
    </comment>
    <comment ref="N389" authorId="0" shapeId="0" xr:uid="{00000000-0006-0000-0300-00009A000000}">
      <text>
        <r>
          <rPr>
            <b/>
            <sz val="9"/>
            <color indexed="81"/>
            <rFont val="Tahoma"/>
            <charset val="1"/>
          </rPr>
          <t>Young, Hunter:</t>
        </r>
        <r>
          <rPr>
            <sz val="9"/>
            <color indexed="81"/>
            <rFont val="Tahoma"/>
            <charset val="1"/>
          </rPr>
          <t xml:space="preserve">
Gamboa, Andrew</t>
        </r>
      </text>
    </comment>
    <comment ref="N390" authorId="0" shapeId="0" xr:uid="{00000000-0006-0000-0300-00009B000000}">
      <text>
        <r>
          <rPr>
            <b/>
            <sz val="9"/>
            <color indexed="81"/>
            <rFont val="Tahoma"/>
            <charset val="1"/>
          </rPr>
          <t>Young, Hunter:</t>
        </r>
        <r>
          <rPr>
            <sz val="9"/>
            <color indexed="81"/>
            <rFont val="Tahoma"/>
            <charset val="1"/>
          </rPr>
          <t xml:space="preserve">
Gamboa, Andrew</t>
        </r>
      </text>
    </comment>
    <comment ref="N391" authorId="0" shapeId="0" xr:uid="{00000000-0006-0000-0300-00009C000000}">
      <text>
        <r>
          <rPr>
            <b/>
            <sz val="9"/>
            <color indexed="81"/>
            <rFont val="Tahoma"/>
            <charset val="1"/>
          </rPr>
          <t>Young, Hunter:</t>
        </r>
        <r>
          <rPr>
            <sz val="9"/>
            <color indexed="81"/>
            <rFont val="Tahoma"/>
            <charset val="1"/>
          </rPr>
          <t xml:space="preserve">
Gamboa, Andrew</t>
        </r>
      </text>
    </comment>
    <comment ref="N392" authorId="0" shapeId="0" xr:uid="{00000000-0006-0000-0300-00009D000000}">
      <text>
        <r>
          <rPr>
            <b/>
            <sz val="9"/>
            <color indexed="81"/>
            <rFont val="Tahoma"/>
            <charset val="1"/>
          </rPr>
          <t>Young, Hunter:</t>
        </r>
        <r>
          <rPr>
            <sz val="9"/>
            <color indexed="81"/>
            <rFont val="Tahoma"/>
            <charset val="1"/>
          </rPr>
          <t xml:space="preserve">
Gamboa, Andrew</t>
        </r>
      </text>
    </comment>
    <comment ref="N393" authorId="0" shapeId="0" xr:uid="{00000000-0006-0000-0300-00009E000000}">
      <text>
        <r>
          <rPr>
            <b/>
            <sz val="9"/>
            <color indexed="81"/>
            <rFont val="Tahoma"/>
            <charset val="1"/>
          </rPr>
          <t>Young, Hunter:</t>
        </r>
        <r>
          <rPr>
            <sz val="9"/>
            <color indexed="81"/>
            <rFont val="Tahoma"/>
            <charset val="1"/>
          </rPr>
          <t xml:space="preserve">
Gamboa, Andrew</t>
        </r>
      </text>
    </comment>
    <comment ref="N394" authorId="0" shapeId="0" xr:uid="{00000000-0006-0000-0300-00009F000000}">
      <text>
        <r>
          <rPr>
            <b/>
            <sz val="9"/>
            <color indexed="81"/>
            <rFont val="Tahoma"/>
            <charset val="1"/>
          </rPr>
          <t>Young, Hunter:</t>
        </r>
        <r>
          <rPr>
            <sz val="9"/>
            <color indexed="81"/>
            <rFont val="Tahoma"/>
            <charset val="1"/>
          </rPr>
          <t xml:space="preserve">
Gamboa, Andrew</t>
        </r>
      </text>
    </comment>
    <comment ref="N764" authorId="0" shapeId="0" xr:uid="{00000000-0006-0000-0300-0000A0000000}">
      <text>
        <r>
          <rPr>
            <b/>
            <sz val="9"/>
            <color indexed="81"/>
            <rFont val="Tahoma"/>
            <charset val="1"/>
          </rPr>
          <t>Young, Hunter:</t>
        </r>
        <r>
          <rPr>
            <sz val="9"/>
            <color indexed="81"/>
            <rFont val="Tahoma"/>
            <charset val="1"/>
          </rPr>
          <t xml:space="preserve">
Gamboa, Andrew</t>
        </r>
      </text>
    </comment>
    <comment ref="N765" authorId="0" shapeId="0" xr:uid="{00000000-0006-0000-0300-0000A1000000}">
      <text>
        <r>
          <rPr>
            <b/>
            <sz val="9"/>
            <color indexed="81"/>
            <rFont val="Tahoma"/>
            <charset val="1"/>
          </rPr>
          <t>Young, Hunter:</t>
        </r>
        <r>
          <rPr>
            <sz val="9"/>
            <color indexed="81"/>
            <rFont val="Tahoma"/>
            <charset val="1"/>
          </rPr>
          <t xml:space="preserve">
Gamboa, Andrew</t>
        </r>
      </text>
    </comment>
    <comment ref="N766" authorId="0" shapeId="0" xr:uid="{00000000-0006-0000-0300-0000A2000000}">
      <text>
        <r>
          <rPr>
            <b/>
            <sz val="9"/>
            <color indexed="81"/>
            <rFont val="Tahoma"/>
            <charset val="1"/>
          </rPr>
          <t>Young, Hunter:</t>
        </r>
        <r>
          <rPr>
            <sz val="9"/>
            <color indexed="81"/>
            <rFont val="Tahoma"/>
            <charset val="1"/>
          </rPr>
          <t xml:space="preserve">
Gamboa, Andrew</t>
        </r>
      </text>
    </comment>
    <comment ref="N767" authorId="0" shapeId="0" xr:uid="{00000000-0006-0000-0300-0000A3000000}">
      <text>
        <r>
          <rPr>
            <b/>
            <sz val="9"/>
            <color indexed="81"/>
            <rFont val="Tahoma"/>
            <charset val="1"/>
          </rPr>
          <t>Young, Hunter:</t>
        </r>
        <r>
          <rPr>
            <sz val="9"/>
            <color indexed="81"/>
            <rFont val="Tahoma"/>
            <charset val="1"/>
          </rPr>
          <t xml:space="preserve">
Gamboa, Andrew</t>
        </r>
      </text>
    </comment>
    <comment ref="N768" authorId="0" shapeId="0" xr:uid="{00000000-0006-0000-0300-0000A4000000}">
      <text>
        <r>
          <rPr>
            <b/>
            <sz val="9"/>
            <color indexed="81"/>
            <rFont val="Tahoma"/>
            <charset val="1"/>
          </rPr>
          <t>Young, Hunter:</t>
        </r>
        <r>
          <rPr>
            <sz val="9"/>
            <color indexed="81"/>
            <rFont val="Tahoma"/>
            <charset val="1"/>
          </rPr>
          <t xml:space="preserve">
Gamboa, Andrew</t>
        </r>
      </text>
    </comment>
    <comment ref="N769" authorId="0" shapeId="0" xr:uid="{00000000-0006-0000-0300-0000A5000000}">
      <text>
        <r>
          <rPr>
            <b/>
            <sz val="9"/>
            <color indexed="81"/>
            <rFont val="Tahoma"/>
            <charset val="1"/>
          </rPr>
          <t>Young, Hunter:</t>
        </r>
        <r>
          <rPr>
            <sz val="9"/>
            <color indexed="81"/>
            <rFont val="Tahoma"/>
            <charset val="1"/>
          </rPr>
          <t xml:space="preserve">
Gamboa, Andrew</t>
        </r>
      </text>
    </comment>
    <comment ref="N770" authorId="0" shapeId="0" xr:uid="{00000000-0006-0000-0300-0000A6000000}">
      <text>
        <r>
          <rPr>
            <b/>
            <sz val="9"/>
            <color indexed="81"/>
            <rFont val="Tahoma"/>
            <charset val="1"/>
          </rPr>
          <t>Young, Hunter:</t>
        </r>
        <r>
          <rPr>
            <sz val="9"/>
            <color indexed="81"/>
            <rFont val="Tahoma"/>
            <charset val="1"/>
          </rPr>
          <t xml:space="preserve">
Gamboa, Andrew</t>
        </r>
      </text>
    </comment>
    <comment ref="N771" authorId="0" shapeId="0" xr:uid="{00000000-0006-0000-0300-0000A7000000}">
      <text>
        <r>
          <rPr>
            <b/>
            <sz val="9"/>
            <color indexed="81"/>
            <rFont val="Tahoma"/>
            <charset val="1"/>
          </rPr>
          <t>Young, Hunter:</t>
        </r>
        <r>
          <rPr>
            <sz val="9"/>
            <color indexed="81"/>
            <rFont val="Tahoma"/>
            <charset val="1"/>
          </rPr>
          <t xml:space="preserve">
Gamboa, Andrew</t>
        </r>
      </text>
    </comment>
    <comment ref="N772" authorId="0" shapeId="0" xr:uid="{00000000-0006-0000-0300-0000A8000000}">
      <text>
        <r>
          <rPr>
            <b/>
            <sz val="9"/>
            <color indexed="81"/>
            <rFont val="Tahoma"/>
            <charset val="1"/>
          </rPr>
          <t>Young, Hunter:</t>
        </r>
        <r>
          <rPr>
            <sz val="9"/>
            <color indexed="81"/>
            <rFont val="Tahoma"/>
            <charset val="1"/>
          </rPr>
          <t xml:space="preserve">
Gamboa, Andrew</t>
        </r>
      </text>
    </comment>
    <comment ref="N773" authorId="0" shapeId="0" xr:uid="{00000000-0006-0000-0300-0000A9000000}">
      <text>
        <r>
          <rPr>
            <b/>
            <sz val="9"/>
            <color indexed="81"/>
            <rFont val="Tahoma"/>
            <charset val="1"/>
          </rPr>
          <t>Young, Hunter:</t>
        </r>
        <r>
          <rPr>
            <sz val="9"/>
            <color indexed="81"/>
            <rFont val="Tahoma"/>
            <charset val="1"/>
          </rPr>
          <t xml:space="preserve">
Gamboa, Andrew</t>
        </r>
      </text>
    </comment>
    <comment ref="N774" authorId="0" shapeId="0" xr:uid="{00000000-0006-0000-0300-0000AA000000}">
      <text>
        <r>
          <rPr>
            <b/>
            <sz val="9"/>
            <color indexed="81"/>
            <rFont val="Tahoma"/>
            <charset val="1"/>
          </rPr>
          <t>Young, Hunter:</t>
        </r>
        <r>
          <rPr>
            <sz val="9"/>
            <color indexed="81"/>
            <rFont val="Tahoma"/>
            <charset val="1"/>
          </rPr>
          <t xml:space="preserve">
Gamboa, Andrew</t>
        </r>
      </text>
    </comment>
    <comment ref="N775" authorId="0" shapeId="0" xr:uid="{00000000-0006-0000-0300-0000AB000000}">
      <text>
        <r>
          <rPr>
            <b/>
            <sz val="9"/>
            <color indexed="81"/>
            <rFont val="Tahoma"/>
            <charset val="1"/>
          </rPr>
          <t>Young, Hunter:</t>
        </r>
        <r>
          <rPr>
            <sz val="9"/>
            <color indexed="81"/>
            <rFont val="Tahoma"/>
            <charset val="1"/>
          </rPr>
          <t xml:space="preserve">
Gamboa, Andrew</t>
        </r>
      </text>
    </comment>
    <comment ref="N776" authorId="0" shapeId="0" xr:uid="{00000000-0006-0000-0300-0000AC000000}">
      <text>
        <r>
          <rPr>
            <b/>
            <sz val="9"/>
            <color indexed="81"/>
            <rFont val="Tahoma"/>
            <charset val="1"/>
          </rPr>
          <t>Young, Hunter:</t>
        </r>
        <r>
          <rPr>
            <sz val="9"/>
            <color indexed="81"/>
            <rFont val="Tahoma"/>
            <charset val="1"/>
          </rPr>
          <t xml:space="preserve">
Gamboa, Andrew</t>
        </r>
      </text>
    </comment>
    <comment ref="N777" authorId="0" shapeId="0" xr:uid="{00000000-0006-0000-0300-0000AD000000}">
      <text>
        <r>
          <rPr>
            <b/>
            <sz val="9"/>
            <color indexed="81"/>
            <rFont val="Tahoma"/>
            <charset val="1"/>
          </rPr>
          <t>Young, Hunter:</t>
        </r>
        <r>
          <rPr>
            <sz val="9"/>
            <color indexed="81"/>
            <rFont val="Tahoma"/>
            <charset val="1"/>
          </rPr>
          <t xml:space="preserve">
Gamboa, Andrew</t>
        </r>
      </text>
    </comment>
    <comment ref="N778" authorId="0" shapeId="0" xr:uid="{00000000-0006-0000-0300-0000AE000000}">
      <text>
        <r>
          <rPr>
            <b/>
            <sz val="9"/>
            <color indexed="81"/>
            <rFont val="Tahoma"/>
            <charset val="1"/>
          </rPr>
          <t>Young, Hunter:</t>
        </r>
        <r>
          <rPr>
            <sz val="9"/>
            <color indexed="81"/>
            <rFont val="Tahoma"/>
            <charset val="1"/>
          </rPr>
          <t xml:space="preserve">
Gamboa, Andrew</t>
        </r>
      </text>
    </comment>
    <comment ref="N779" authorId="0" shapeId="0" xr:uid="{00000000-0006-0000-0300-0000AF000000}">
      <text>
        <r>
          <rPr>
            <b/>
            <sz val="9"/>
            <color indexed="81"/>
            <rFont val="Tahoma"/>
            <charset val="1"/>
          </rPr>
          <t>Young, Hunter:</t>
        </r>
        <r>
          <rPr>
            <sz val="9"/>
            <color indexed="81"/>
            <rFont val="Tahoma"/>
            <charset val="1"/>
          </rPr>
          <t xml:space="preserve">
Gamboa, Andrew</t>
        </r>
      </text>
    </comment>
    <comment ref="N780" authorId="0" shapeId="0" xr:uid="{00000000-0006-0000-0300-0000B0000000}">
      <text>
        <r>
          <rPr>
            <b/>
            <sz val="9"/>
            <color indexed="81"/>
            <rFont val="Tahoma"/>
            <charset val="1"/>
          </rPr>
          <t>Young, Hunter:</t>
        </r>
        <r>
          <rPr>
            <sz val="9"/>
            <color indexed="81"/>
            <rFont val="Tahoma"/>
            <charset val="1"/>
          </rPr>
          <t xml:space="preserve">
Gamboa, Andrew</t>
        </r>
      </text>
    </comment>
    <comment ref="N781" authorId="0" shapeId="0" xr:uid="{00000000-0006-0000-0300-0000B1000000}">
      <text>
        <r>
          <rPr>
            <b/>
            <sz val="9"/>
            <color indexed="81"/>
            <rFont val="Tahoma"/>
            <charset val="1"/>
          </rPr>
          <t>Young, Hunter:</t>
        </r>
        <r>
          <rPr>
            <sz val="9"/>
            <color indexed="81"/>
            <rFont val="Tahoma"/>
            <charset val="1"/>
          </rPr>
          <t xml:space="preserve">
Gamboa, Andrew</t>
        </r>
      </text>
    </comment>
    <comment ref="N782" authorId="0" shapeId="0" xr:uid="{00000000-0006-0000-0300-0000B2000000}">
      <text>
        <r>
          <rPr>
            <b/>
            <sz val="9"/>
            <color indexed="81"/>
            <rFont val="Tahoma"/>
            <charset val="1"/>
          </rPr>
          <t>Young, Hunter:</t>
        </r>
        <r>
          <rPr>
            <sz val="9"/>
            <color indexed="81"/>
            <rFont val="Tahoma"/>
            <charset val="1"/>
          </rPr>
          <t xml:space="preserve">
Gamboa, Andrew</t>
        </r>
      </text>
    </comment>
    <comment ref="N783" authorId="0" shapeId="0" xr:uid="{00000000-0006-0000-0300-0000B3000000}">
      <text>
        <r>
          <rPr>
            <b/>
            <sz val="9"/>
            <color indexed="81"/>
            <rFont val="Tahoma"/>
            <charset val="1"/>
          </rPr>
          <t>Young, Hunter:</t>
        </r>
        <r>
          <rPr>
            <sz val="9"/>
            <color indexed="81"/>
            <rFont val="Tahoma"/>
            <charset val="1"/>
          </rPr>
          <t xml:space="preserve">
Gamboa, Andrew</t>
        </r>
      </text>
    </comment>
    <comment ref="N784" authorId="0" shapeId="0" xr:uid="{00000000-0006-0000-0300-0000B4000000}">
      <text>
        <r>
          <rPr>
            <b/>
            <sz val="9"/>
            <color indexed="81"/>
            <rFont val="Tahoma"/>
            <charset val="1"/>
          </rPr>
          <t>Young, Hunter:</t>
        </r>
        <r>
          <rPr>
            <sz val="9"/>
            <color indexed="81"/>
            <rFont val="Tahoma"/>
            <charset val="1"/>
          </rPr>
          <t xml:space="preserve">
Gamboa, Andrew</t>
        </r>
      </text>
    </comment>
    <comment ref="N785" authorId="0" shapeId="0" xr:uid="{00000000-0006-0000-0300-0000B5000000}">
      <text>
        <r>
          <rPr>
            <b/>
            <sz val="9"/>
            <color indexed="81"/>
            <rFont val="Tahoma"/>
            <charset val="1"/>
          </rPr>
          <t>Young, Hunter:</t>
        </r>
        <r>
          <rPr>
            <sz val="9"/>
            <color indexed="81"/>
            <rFont val="Tahoma"/>
            <charset val="1"/>
          </rPr>
          <t xml:space="preserve">
Gamboa, Andrew</t>
        </r>
      </text>
    </comment>
    <comment ref="N786" authorId="0" shapeId="0" xr:uid="{00000000-0006-0000-0300-0000B6000000}">
      <text>
        <r>
          <rPr>
            <b/>
            <sz val="9"/>
            <color indexed="81"/>
            <rFont val="Tahoma"/>
            <charset val="1"/>
          </rPr>
          <t>Young, Hunter:</t>
        </r>
        <r>
          <rPr>
            <sz val="9"/>
            <color indexed="81"/>
            <rFont val="Tahoma"/>
            <charset val="1"/>
          </rPr>
          <t xml:space="preserve">
Gamboa, Andrew</t>
        </r>
      </text>
    </comment>
    <comment ref="N787" authorId="0" shapeId="0" xr:uid="{00000000-0006-0000-0300-0000B7000000}">
      <text>
        <r>
          <rPr>
            <b/>
            <sz val="9"/>
            <color indexed="81"/>
            <rFont val="Tahoma"/>
            <charset val="1"/>
          </rPr>
          <t>Young, Hunter:</t>
        </r>
        <r>
          <rPr>
            <sz val="9"/>
            <color indexed="81"/>
            <rFont val="Tahoma"/>
            <charset val="1"/>
          </rPr>
          <t xml:space="preserve">
Gamboa, Andrew</t>
        </r>
      </text>
    </comment>
    <comment ref="N788" authorId="0" shapeId="0" xr:uid="{00000000-0006-0000-0300-0000B8000000}">
      <text>
        <r>
          <rPr>
            <b/>
            <sz val="9"/>
            <color indexed="81"/>
            <rFont val="Tahoma"/>
            <charset val="1"/>
          </rPr>
          <t>Young, Hunter:</t>
        </r>
        <r>
          <rPr>
            <sz val="9"/>
            <color indexed="81"/>
            <rFont val="Tahoma"/>
            <charset val="1"/>
          </rPr>
          <t xml:space="preserve">
Gamboa, Andrew</t>
        </r>
      </text>
    </comment>
    <comment ref="N789" authorId="0" shapeId="0" xr:uid="{00000000-0006-0000-0300-0000B9000000}">
      <text>
        <r>
          <rPr>
            <b/>
            <sz val="9"/>
            <color indexed="81"/>
            <rFont val="Tahoma"/>
            <charset val="1"/>
          </rPr>
          <t>Young, Hunter:</t>
        </r>
        <r>
          <rPr>
            <sz val="9"/>
            <color indexed="81"/>
            <rFont val="Tahoma"/>
            <charset val="1"/>
          </rPr>
          <t xml:space="preserve">
Gamboa, Andrew</t>
        </r>
      </text>
    </comment>
    <comment ref="N790" authorId="0" shapeId="0" xr:uid="{00000000-0006-0000-0300-0000BA000000}">
      <text>
        <r>
          <rPr>
            <b/>
            <sz val="9"/>
            <color indexed="81"/>
            <rFont val="Tahoma"/>
            <charset val="1"/>
          </rPr>
          <t>Young, Hunter:</t>
        </r>
        <r>
          <rPr>
            <sz val="9"/>
            <color indexed="81"/>
            <rFont val="Tahoma"/>
            <charset val="1"/>
          </rPr>
          <t xml:space="preserve">
Gamboa, Andrew</t>
        </r>
      </text>
    </comment>
    <comment ref="N791" authorId="0" shapeId="0" xr:uid="{00000000-0006-0000-0300-0000BB000000}">
      <text>
        <r>
          <rPr>
            <b/>
            <sz val="9"/>
            <color indexed="81"/>
            <rFont val="Tahoma"/>
            <charset val="1"/>
          </rPr>
          <t>Young, Hunter:</t>
        </r>
        <r>
          <rPr>
            <sz val="9"/>
            <color indexed="81"/>
            <rFont val="Tahoma"/>
            <charset val="1"/>
          </rPr>
          <t xml:space="preserve">
Gamboa, Andrew</t>
        </r>
      </text>
    </comment>
    <comment ref="N792" authorId="0" shapeId="0" xr:uid="{00000000-0006-0000-0300-0000BC000000}">
      <text>
        <r>
          <rPr>
            <b/>
            <sz val="9"/>
            <color indexed="81"/>
            <rFont val="Tahoma"/>
            <charset val="1"/>
          </rPr>
          <t>Young, Hunter:</t>
        </r>
        <r>
          <rPr>
            <sz val="9"/>
            <color indexed="81"/>
            <rFont val="Tahoma"/>
            <charset val="1"/>
          </rPr>
          <t xml:space="preserve">
Gamboa, Andrew</t>
        </r>
      </text>
    </comment>
    <comment ref="N793" authorId="0" shapeId="0" xr:uid="{00000000-0006-0000-0300-0000BD000000}">
      <text>
        <r>
          <rPr>
            <b/>
            <sz val="9"/>
            <color indexed="81"/>
            <rFont val="Tahoma"/>
            <charset val="1"/>
          </rPr>
          <t>Young, Hunter:</t>
        </r>
        <r>
          <rPr>
            <sz val="9"/>
            <color indexed="81"/>
            <rFont val="Tahoma"/>
            <charset val="1"/>
          </rPr>
          <t xml:space="preserve">
Gamboa, Andrew</t>
        </r>
      </text>
    </comment>
    <comment ref="N794" authorId="0" shapeId="0" xr:uid="{00000000-0006-0000-0300-0000BE000000}">
      <text>
        <r>
          <rPr>
            <b/>
            <sz val="9"/>
            <color indexed="81"/>
            <rFont val="Tahoma"/>
            <charset val="1"/>
          </rPr>
          <t>Young, Hunter:</t>
        </r>
        <r>
          <rPr>
            <sz val="9"/>
            <color indexed="81"/>
            <rFont val="Tahoma"/>
            <charset val="1"/>
          </rPr>
          <t xml:space="preserve">
Gamboa, Andrew</t>
        </r>
      </text>
    </comment>
    <comment ref="N795" authorId="0" shapeId="0" xr:uid="{00000000-0006-0000-0300-0000BF000000}">
      <text>
        <r>
          <rPr>
            <b/>
            <sz val="9"/>
            <color indexed="81"/>
            <rFont val="Tahoma"/>
            <charset val="1"/>
          </rPr>
          <t>Young, Hunter:</t>
        </r>
        <r>
          <rPr>
            <sz val="9"/>
            <color indexed="81"/>
            <rFont val="Tahoma"/>
            <charset val="1"/>
          </rPr>
          <t xml:space="preserve">
Gamboa, Andrew</t>
        </r>
      </text>
    </comment>
    <comment ref="N796" authorId="0" shapeId="0" xr:uid="{00000000-0006-0000-0300-0000C0000000}">
      <text>
        <r>
          <rPr>
            <b/>
            <sz val="9"/>
            <color indexed="81"/>
            <rFont val="Tahoma"/>
            <charset val="1"/>
          </rPr>
          <t>Young, Hunter:</t>
        </r>
        <r>
          <rPr>
            <sz val="9"/>
            <color indexed="81"/>
            <rFont val="Tahoma"/>
            <charset val="1"/>
          </rPr>
          <t xml:space="preserve">
Gamboa, Andrew</t>
        </r>
      </text>
    </comment>
    <comment ref="N797" authorId="0" shapeId="0" xr:uid="{00000000-0006-0000-0300-0000C1000000}">
      <text>
        <r>
          <rPr>
            <b/>
            <sz val="9"/>
            <color indexed="81"/>
            <rFont val="Tahoma"/>
            <charset val="1"/>
          </rPr>
          <t>Young, Hunter:</t>
        </r>
        <r>
          <rPr>
            <sz val="9"/>
            <color indexed="81"/>
            <rFont val="Tahoma"/>
            <charset val="1"/>
          </rPr>
          <t xml:space="preserve">
Gamboa, Andrew</t>
        </r>
      </text>
    </comment>
    <comment ref="N798" authorId="0" shapeId="0" xr:uid="{00000000-0006-0000-0300-0000C2000000}">
      <text>
        <r>
          <rPr>
            <b/>
            <sz val="9"/>
            <color indexed="81"/>
            <rFont val="Tahoma"/>
            <charset val="1"/>
          </rPr>
          <t>Young, Hunter:</t>
        </r>
        <r>
          <rPr>
            <sz val="9"/>
            <color indexed="81"/>
            <rFont val="Tahoma"/>
            <charset val="1"/>
          </rPr>
          <t xml:space="preserve">
Gamboa, Andrew</t>
        </r>
      </text>
    </comment>
    <comment ref="N799" authorId="0" shapeId="0" xr:uid="{00000000-0006-0000-0300-0000C3000000}">
      <text>
        <r>
          <rPr>
            <b/>
            <sz val="9"/>
            <color indexed="81"/>
            <rFont val="Tahoma"/>
            <charset val="1"/>
          </rPr>
          <t>Young, Hunter:</t>
        </r>
        <r>
          <rPr>
            <sz val="9"/>
            <color indexed="81"/>
            <rFont val="Tahoma"/>
            <charset val="1"/>
          </rPr>
          <t xml:space="preserve">
Gamboa, Andrew</t>
        </r>
      </text>
    </comment>
    <comment ref="N800" authorId="0" shapeId="0" xr:uid="{00000000-0006-0000-0300-0000C4000000}">
      <text>
        <r>
          <rPr>
            <b/>
            <sz val="9"/>
            <color indexed="81"/>
            <rFont val="Tahoma"/>
            <charset val="1"/>
          </rPr>
          <t>Young, Hunter:</t>
        </r>
        <r>
          <rPr>
            <sz val="9"/>
            <color indexed="81"/>
            <rFont val="Tahoma"/>
            <charset val="1"/>
          </rPr>
          <t xml:space="preserve">
Gamboa, Andrew</t>
        </r>
      </text>
    </comment>
    <comment ref="N801" authorId="0" shapeId="0" xr:uid="{00000000-0006-0000-0300-0000C5000000}">
      <text>
        <r>
          <rPr>
            <b/>
            <sz val="9"/>
            <color indexed="81"/>
            <rFont val="Tahoma"/>
            <charset val="1"/>
          </rPr>
          <t>Young, Hunter:</t>
        </r>
        <r>
          <rPr>
            <sz val="9"/>
            <color indexed="81"/>
            <rFont val="Tahoma"/>
            <charset val="1"/>
          </rPr>
          <t xml:space="preserve">
Gamboa, Andrew</t>
        </r>
      </text>
    </comment>
    <comment ref="N802" authorId="0" shapeId="0" xr:uid="{00000000-0006-0000-0300-0000C6000000}">
      <text>
        <r>
          <rPr>
            <b/>
            <sz val="9"/>
            <color indexed="81"/>
            <rFont val="Tahoma"/>
            <charset val="1"/>
          </rPr>
          <t>Young, Hunter:</t>
        </r>
        <r>
          <rPr>
            <sz val="9"/>
            <color indexed="81"/>
            <rFont val="Tahoma"/>
            <charset val="1"/>
          </rPr>
          <t xml:space="preserve">
Gamboa, Andrew</t>
        </r>
      </text>
    </comment>
    <comment ref="N803" authorId="0" shapeId="0" xr:uid="{00000000-0006-0000-0300-0000C7000000}">
      <text>
        <r>
          <rPr>
            <b/>
            <sz val="9"/>
            <color indexed="81"/>
            <rFont val="Tahoma"/>
            <charset val="1"/>
          </rPr>
          <t>Young, Hunter:</t>
        </r>
        <r>
          <rPr>
            <sz val="9"/>
            <color indexed="81"/>
            <rFont val="Tahoma"/>
            <charset val="1"/>
          </rPr>
          <t xml:space="preserve">
Gamboa, Andrew</t>
        </r>
      </text>
    </comment>
    <comment ref="N804" authorId="0" shapeId="0" xr:uid="{00000000-0006-0000-0300-0000C8000000}">
      <text>
        <r>
          <rPr>
            <b/>
            <sz val="9"/>
            <color indexed="81"/>
            <rFont val="Tahoma"/>
            <charset val="1"/>
          </rPr>
          <t>Young, Hunter:</t>
        </r>
        <r>
          <rPr>
            <sz val="9"/>
            <color indexed="81"/>
            <rFont val="Tahoma"/>
            <charset val="1"/>
          </rPr>
          <t xml:space="preserve">
Gamboa, Andrew</t>
        </r>
      </text>
    </comment>
    <comment ref="N805" authorId="0" shapeId="0" xr:uid="{00000000-0006-0000-0300-0000C9000000}">
      <text>
        <r>
          <rPr>
            <b/>
            <sz val="9"/>
            <color indexed="81"/>
            <rFont val="Tahoma"/>
            <charset val="1"/>
          </rPr>
          <t>Young, Hunter:</t>
        </r>
        <r>
          <rPr>
            <sz val="9"/>
            <color indexed="81"/>
            <rFont val="Tahoma"/>
            <charset val="1"/>
          </rPr>
          <t xml:space="preserve">
Gamboa, Andrew</t>
        </r>
      </text>
    </comment>
    <comment ref="N806" authorId="0" shapeId="0" xr:uid="{00000000-0006-0000-0300-0000CA000000}">
      <text>
        <r>
          <rPr>
            <b/>
            <sz val="9"/>
            <color indexed="81"/>
            <rFont val="Tahoma"/>
            <charset val="1"/>
          </rPr>
          <t>Young, Hunter:</t>
        </r>
        <r>
          <rPr>
            <sz val="9"/>
            <color indexed="81"/>
            <rFont val="Tahoma"/>
            <charset val="1"/>
          </rPr>
          <t xml:space="preserve">
Gamboa, Andrew</t>
        </r>
      </text>
    </comment>
    <comment ref="N807" authorId="0" shapeId="0" xr:uid="{00000000-0006-0000-0300-0000CB000000}">
      <text>
        <r>
          <rPr>
            <b/>
            <sz val="9"/>
            <color indexed="81"/>
            <rFont val="Tahoma"/>
            <charset val="1"/>
          </rPr>
          <t>Young, Hunter:</t>
        </r>
        <r>
          <rPr>
            <sz val="9"/>
            <color indexed="81"/>
            <rFont val="Tahoma"/>
            <charset val="1"/>
          </rPr>
          <t xml:space="preserve">
Gamboa, Andrew</t>
        </r>
      </text>
    </comment>
    <comment ref="N808" authorId="0" shapeId="0" xr:uid="{00000000-0006-0000-0300-0000CC000000}">
      <text>
        <r>
          <rPr>
            <b/>
            <sz val="9"/>
            <color indexed="81"/>
            <rFont val="Tahoma"/>
            <charset val="1"/>
          </rPr>
          <t>Young, Hunter:</t>
        </r>
        <r>
          <rPr>
            <sz val="9"/>
            <color indexed="81"/>
            <rFont val="Tahoma"/>
            <charset val="1"/>
          </rPr>
          <t xml:space="preserve">
Gamboa, Andrew</t>
        </r>
      </text>
    </comment>
    <comment ref="N809" authorId="0" shapeId="0" xr:uid="{00000000-0006-0000-0300-0000CD000000}">
      <text>
        <r>
          <rPr>
            <b/>
            <sz val="9"/>
            <color indexed="81"/>
            <rFont val="Tahoma"/>
            <charset val="1"/>
          </rPr>
          <t>Young, Hunter:</t>
        </r>
        <r>
          <rPr>
            <sz val="9"/>
            <color indexed="81"/>
            <rFont val="Tahoma"/>
            <charset val="1"/>
          </rPr>
          <t xml:space="preserve">
Gamboa, Andrew</t>
        </r>
      </text>
    </comment>
    <comment ref="N810" authorId="0" shapeId="0" xr:uid="{00000000-0006-0000-0300-0000CE000000}">
      <text>
        <r>
          <rPr>
            <b/>
            <sz val="9"/>
            <color indexed="81"/>
            <rFont val="Tahoma"/>
            <charset val="1"/>
          </rPr>
          <t>Young, Hunter:</t>
        </r>
        <r>
          <rPr>
            <sz val="9"/>
            <color indexed="81"/>
            <rFont val="Tahoma"/>
            <charset val="1"/>
          </rPr>
          <t xml:space="preserve">
Gamboa, Andrew</t>
        </r>
      </text>
    </comment>
    <comment ref="N811" authorId="0" shapeId="0" xr:uid="{00000000-0006-0000-0300-0000CF000000}">
      <text>
        <r>
          <rPr>
            <b/>
            <sz val="9"/>
            <color indexed="81"/>
            <rFont val="Tahoma"/>
            <charset val="1"/>
          </rPr>
          <t>Young, Hunter:</t>
        </r>
        <r>
          <rPr>
            <sz val="9"/>
            <color indexed="81"/>
            <rFont val="Tahoma"/>
            <charset val="1"/>
          </rPr>
          <t xml:space="preserve">
Gamboa, Andrew</t>
        </r>
      </text>
    </comment>
    <comment ref="N812" authorId="0" shapeId="0" xr:uid="{00000000-0006-0000-0300-0000D0000000}">
      <text>
        <r>
          <rPr>
            <b/>
            <sz val="9"/>
            <color indexed="81"/>
            <rFont val="Tahoma"/>
            <charset val="1"/>
          </rPr>
          <t>Young, Hunter:</t>
        </r>
        <r>
          <rPr>
            <sz val="9"/>
            <color indexed="81"/>
            <rFont val="Tahoma"/>
            <charset val="1"/>
          </rPr>
          <t xml:space="preserve">
Gamboa, Andrew</t>
        </r>
      </text>
    </comment>
    <comment ref="N813" authorId="0" shapeId="0" xr:uid="{00000000-0006-0000-0300-0000D1000000}">
      <text>
        <r>
          <rPr>
            <b/>
            <sz val="9"/>
            <color indexed="81"/>
            <rFont val="Tahoma"/>
            <charset val="1"/>
          </rPr>
          <t>Young, Hunter:</t>
        </r>
        <r>
          <rPr>
            <sz val="9"/>
            <color indexed="81"/>
            <rFont val="Tahoma"/>
            <charset val="1"/>
          </rPr>
          <t xml:space="preserve">
Gamboa, Andrew</t>
        </r>
      </text>
    </comment>
    <comment ref="N814" authorId="0" shapeId="0" xr:uid="{00000000-0006-0000-0300-0000D2000000}">
      <text>
        <r>
          <rPr>
            <b/>
            <sz val="9"/>
            <color indexed="81"/>
            <rFont val="Tahoma"/>
            <charset val="1"/>
          </rPr>
          <t>Young, Hunter:</t>
        </r>
        <r>
          <rPr>
            <sz val="9"/>
            <color indexed="81"/>
            <rFont val="Tahoma"/>
            <charset val="1"/>
          </rPr>
          <t xml:space="preserve">
Gamboa, Andrew</t>
        </r>
      </text>
    </comment>
    <comment ref="N815" authorId="0" shapeId="0" xr:uid="{00000000-0006-0000-0300-0000D3000000}">
      <text>
        <r>
          <rPr>
            <b/>
            <sz val="9"/>
            <color indexed="81"/>
            <rFont val="Tahoma"/>
            <charset val="1"/>
          </rPr>
          <t>Young, Hunter:</t>
        </r>
        <r>
          <rPr>
            <sz val="9"/>
            <color indexed="81"/>
            <rFont val="Tahoma"/>
            <charset val="1"/>
          </rPr>
          <t xml:space="preserve">
Gamboa, Andrew</t>
        </r>
      </text>
    </comment>
    <comment ref="N816" authorId="0" shapeId="0" xr:uid="{00000000-0006-0000-0300-0000D4000000}">
      <text>
        <r>
          <rPr>
            <b/>
            <sz val="9"/>
            <color indexed="81"/>
            <rFont val="Tahoma"/>
            <charset val="1"/>
          </rPr>
          <t>Young, Hunter:</t>
        </r>
        <r>
          <rPr>
            <sz val="9"/>
            <color indexed="81"/>
            <rFont val="Tahoma"/>
            <charset val="1"/>
          </rPr>
          <t xml:space="preserve">
Gamboa, Andrew</t>
        </r>
      </text>
    </comment>
  </commentList>
</comments>
</file>

<file path=xl/sharedStrings.xml><?xml version="1.0" encoding="utf-8"?>
<sst xmlns="http://schemas.openxmlformats.org/spreadsheetml/2006/main" count="3604" uniqueCount="1958">
  <si>
    <t>Site</t>
  </si>
  <si>
    <t>1294 HH - LILLINGTON NC</t>
  </si>
  <si>
    <t>2355 HH - SPRINGFIELD BEHAV HEALTH</t>
  </si>
  <si>
    <t>2361 HH - BANGOR</t>
  </si>
  <si>
    <t>2363 HH - PITTSFIELD</t>
  </si>
  <si>
    <t>2366 HH - PORTLAND ME</t>
  </si>
  <si>
    <t>2372 HH - AUBURN NY</t>
  </si>
  <si>
    <t>2373 HH - OSWEGO</t>
  </si>
  <si>
    <t>2374 HH - LIVERPOOL</t>
  </si>
  <si>
    <t>2375 HH - FARMINGTON CT</t>
  </si>
  <si>
    <t>2376 HH - STRATFORD</t>
  </si>
  <si>
    <t>2377 HH - HAMDEN</t>
  </si>
  <si>
    <t>2378 HH - OLD SAYBROOK</t>
  </si>
  <si>
    <t>2379 HH - MALTA NY</t>
  </si>
  <si>
    <t>2380 HH - ROCK ISLAND</t>
  </si>
  <si>
    <t>2382 HH - RACINE</t>
  </si>
  <si>
    <t>2383 HH - CEDAR RAPIDS</t>
  </si>
  <si>
    <t>2387 HH - ST PAUL - ROSEVILLE</t>
  </si>
  <si>
    <t>2388 HH - OMAHA</t>
  </si>
  <si>
    <t>2389 HH - DULUTH</t>
  </si>
  <si>
    <t>2391 HH - ST PAUL - BLOOMINGTON</t>
  </si>
  <si>
    <t>2392 HH - ST PAUL - MAPLE GROVE</t>
  </si>
  <si>
    <t>2393 HH - KALAMAZOO</t>
  </si>
  <si>
    <t>2394 HH - FLINT</t>
  </si>
  <si>
    <t>2395 HH - GRAND RAPIDS</t>
  </si>
  <si>
    <t>2396 HH - CHICAGO</t>
  </si>
  <si>
    <t>2397 HH - INDIANAPOLIS NORTH</t>
  </si>
  <si>
    <t>2399 HH - AKRON</t>
  </si>
  <si>
    <t>2433 HH - INDIANAPOLIS SOUTH</t>
  </si>
  <si>
    <t>2434 HH - CORNING</t>
  </si>
  <si>
    <t>2435 HH - LANCASTER</t>
  </si>
  <si>
    <t>2436 HH - HAUPPAUGE</t>
  </si>
  <si>
    <t>2438 HH - WESTBURY</t>
  </si>
  <si>
    <t>2439 HH - STROUDSBURG PA</t>
  </si>
  <si>
    <t>2441 HH - LAKELAND</t>
  </si>
  <si>
    <t>2442 HH - VIERA</t>
  </si>
  <si>
    <t>2444 HH - PALM BAY</t>
  </si>
  <si>
    <t>2445 HH - ORLANDO SOUTH</t>
  </si>
  <si>
    <t>2446 HH - KISSIMMEE</t>
  </si>
  <si>
    <t>2447 HH - APOPKA</t>
  </si>
  <si>
    <t>2452 HH - TAMPA</t>
  </si>
  <si>
    <t>2454 HH - SARASOTA</t>
  </si>
  <si>
    <t>2455 HH - BRADENTON EAST</t>
  </si>
  <si>
    <t>2458 HH - COLUMBUS GA</t>
  </si>
  <si>
    <t>2459 HH - PHENIX CITY</t>
  </si>
  <si>
    <t>2460 HH - GWINNETT</t>
  </si>
  <si>
    <t>2461 HH - STOCKBRIDGE</t>
  </si>
  <si>
    <t>2463 HH - GRIFFIN</t>
  </si>
  <si>
    <t>2464 HH - VILLA RICA GA</t>
  </si>
  <si>
    <t>2465 HH - PEACHTREE CITY</t>
  </si>
  <si>
    <t>2466 HH - SANDY SPRINGS</t>
  </si>
  <si>
    <t>2467 HH - CUMMING</t>
  </si>
  <si>
    <t>2468 HH - ROME</t>
  </si>
  <si>
    <t>2469 HH - MARIETTA</t>
  </si>
  <si>
    <t>2470 HH - DAPHNE</t>
  </si>
  <si>
    <t>2472 HH - FT WALTON BEACH</t>
  </si>
  <si>
    <t>2473 HH - CRESTVIEW</t>
  </si>
  <si>
    <t>2474 HH - MOBILE</t>
  </si>
  <si>
    <t>2475 HH - PANAMA CITY</t>
  </si>
  <si>
    <t>2477 HH - MARIANNA 2</t>
  </si>
  <si>
    <t>2479 HH - DAYTONA BEACH</t>
  </si>
  <si>
    <t>2480 HH - DELAND</t>
  </si>
  <si>
    <t>2481 HH - GAINESVILLE</t>
  </si>
  <si>
    <t>2482 HH - TRENTON</t>
  </si>
  <si>
    <t>2483 HH - ORANGE PARK</t>
  </si>
  <si>
    <t>2484 HH - LIVE OAK</t>
  </si>
  <si>
    <t>2485 HH - LAKE CITY</t>
  </si>
  <si>
    <t>2487 HH - OCALA</t>
  </si>
  <si>
    <t>2488 HH - PALATKA-PUTNAM</t>
  </si>
  <si>
    <t>2489 HH - TALLAHASSEE</t>
  </si>
  <si>
    <t>2490 HH - MERIDIAN MS</t>
  </si>
  <si>
    <t>2491 HH - PHILADELPHIA MS</t>
  </si>
  <si>
    <t>2492 HH - GILBERTOWN AL</t>
  </si>
  <si>
    <t>2493 HH - TUPELO</t>
  </si>
  <si>
    <t>2494 HH - COLUMBUS MS</t>
  </si>
  <si>
    <t>2495 HH - CALHOUN CITY</t>
  </si>
  <si>
    <t>2496 HH - AMORY</t>
  </si>
  <si>
    <t>2497 HH - BOONEVILLE</t>
  </si>
  <si>
    <t>2498 HH - NEW ALBANY MS</t>
  </si>
  <si>
    <t>2499 HH - RIPLEY MS</t>
  </si>
  <si>
    <t>2502 HH - STARKVILLE MS</t>
  </si>
  <si>
    <t>2503 HH - JACKSON MS</t>
  </si>
  <si>
    <t>2504 HH - VICKSBURG</t>
  </si>
  <si>
    <t>2505 HH - MADISON</t>
  </si>
  <si>
    <t>2506 HH - HAZLEHURST</t>
  </si>
  <si>
    <t>2507 HH - MORTON MS</t>
  </si>
  <si>
    <t>2508 HH - MAGEE</t>
  </si>
  <si>
    <t>2509 HH - ANDALUSIA</t>
  </si>
  <si>
    <t>2510 HH - ENTERPRISE</t>
  </si>
  <si>
    <t>2511 HH - GENEVA</t>
  </si>
  <si>
    <t>2512 HH - DOTHAN 2</t>
  </si>
  <si>
    <t>2513 HH - BAINBRIDGE GA</t>
  </si>
  <si>
    <t>2514 HH - TRUSSVILLE</t>
  </si>
  <si>
    <t>2524 HH - SYLACAUGA</t>
  </si>
  <si>
    <t>2525 HH - BIRMINGHAM</t>
  </si>
  <si>
    <t>2526 HH - CLANTON</t>
  </si>
  <si>
    <t>2527 HH - PELL CITY</t>
  </si>
  <si>
    <t>2528 HH - PRATTVILLE</t>
  </si>
  <si>
    <t>2529 HH - SELMA</t>
  </si>
  <si>
    <t>2531 HH - MONTGOMERY</t>
  </si>
  <si>
    <t>2532 HH - ANNISTON</t>
  </si>
  <si>
    <t>2533 HH - ALBERTVILLE</t>
  </si>
  <si>
    <t>2534 HH - FORT PAYNE</t>
  </si>
  <si>
    <t>2535 HH - RAINBOW CITY</t>
  </si>
  <si>
    <t>2536 HH - FLORENCE</t>
  </si>
  <si>
    <t>2537 HH - MOULTON</t>
  </si>
  <si>
    <t>2538 HH - RUSSELLVILLE</t>
  </si>
  <si>
    <t>2539 HH - ATHENS AL</t>
  </si>
  <si>
    <t>2540 HH - MUSCLE SHOALS</t>
  </si>
  <si>
    <t>2541 HH - HUNTSVILLE</t>
  </si>
  <si>
    <t>2542 HH - CULLMAN</t>
  </si>
  <si>
    <t>2543 HH - JASPER</t>
  </si>
  <si>
    <t>2544 HH - COLUMBIA MO</t>
  </si>
  <si>
    <t>2546 HH - ROLLA</t>
  </si>
  <si>
    <t>2550 HH - FARMINGTON</t>
  </si>
  <si>
    <t>2551 HH - KANSAS CITY SOUTH</t>
  </si>
  <si>
    <t>2552 HH - KANSAS CITY EAST</t>
  </si>
  <si>
    <t>2565 HH - FT SMITH</t>
  </si>
  <si>
    <t>2573 HH - CORSICANA</t>
  </si>
  <si>
    <t>2575 HH - EASTLAND</t>
  </si>
  <si>
    <t>2578 HH - LONGVIEW</t>
  </si>
  <si>
    <t>2580 HH - SAN ANGELO - HARDEN</t>
  </si>
  <si>
    <t>2582 HH - TYLER - HARDEN</t>
  </si>
  <si>
    <t>2583 HH - WACO - HARDEN</t>
  </si>
  <si>
    <t>2585 HH - HUMBLE</t>
  </si>
  <si>
    <t>2586 HH - BEAUMONT - HARDEN</t>
  </si>
  <si>
    <t>2587 HH - BELLAIRE</t>
  </si>
  <si>
    <t>2591 HH - SAN ANTONIO - HARDEN</t>
  </si>
  <si>
    <t>2592 HH - SCHULENBURG</t>
  </si>
  <si>
    <t>2593 HH - VICTORIA</t>
  </si>
  <si>
    <t>2599 HH - MODESTO CA</t>
  </si>
  <si>
    <t>2617 HH - SAN JOSE HHA</t>
  </si>
  <si>
    <t>2618 HH - STOCKTON</t>
  </si>
  <si>
    <t>2620 HH - SAN LUIS OBISPO HHA</t>
  </si>
  <si>
    <t>2623 HH - OAKLAND</t>
  </si>
  <si>
    <t>2626 HH - SAN JOSE - HARDEN</t>
  </si>
  <si>
    <t>2629 HH - LAS CRUCES</t>
  </si>
  <si>
    <t>2631 HH - ALBUQUERQUE</t>
  </si>
  <si>
    <t>2632 HH - GRAND JUNCTION</t>
  </si>
  <si>
    <t>2634 HH - COLORADO SPRINGS</t>
  </si>
  <si>
    <t>2638 HH - PUEBLO</t>
  </si>
  <si>
    <t>2640 HH - PHOENIX - CENTRAL</t>
  </si>
  <si>
    <t>2643 HH - SCOTTSDALE</t>
  </si>
  <si>
    <t>2644 HH - MESA AZ</t>
  </si>
  <si>
    <t>2650 HH - TUCSON</t>
  </si>
  <si>
    <t>2653 HH - KENT</t>
  </si>
  <si>
    <t>2655 HH - SEATTLE</t>
  </si>
  <si>
    <t>2685 HH - VANCOUVER</t>
  </si>
  <si>
    <t>2686 HH - BREMERTON</t>
  </si>
  <si>
    <t>2697 HH - PORTLAND OR HHA</t>
  </si>
  <si>
    <t>2730 HH - PUYALLUP WA (2134 in KD)</t>
  </si>
  <si>
    <t>3122 HH-Catawba Co</t>
  </si>
  <si>
    <t>3182 HH - ANDERSON DHEC</t>
  </si>
  <si>
    <t>3183 HH - NEWBERRY</t>
  </si>
  <si>
    <t>3185 HH - FLORENCE</t>
  </si>
  <si>
    <t>3186 HH - CHESTERFIELD</t>
  </si>
  <si>
    <t>3187 HH - DILLON</t>
  </si>
  <si>
    <t>3188 HH - MANNING</t>
  </si>
  <si>
    <t>3190 HH - WALTERBORO</t>
  </si>
  <si>
    <t>3197 HH - RIVERHEAD NEW</t>
  </si>
  <si>
    <t>3207 HH - AIKEN</t>
  </si>
  <si>
    <t>3209 HH - ORANGEBURG</t>
  </si>
  <si>
    <t>RF3282 - Kindred at Home Billing</t>
  </si>
  <si>
    <t>3539 HH - BROWNWOOD</t>
  </si>
  <si>
    <t>3714 - Norfolk (confirmed open with Larry)</t>
  </si>
  <si>
    <t>3807 HH - THOMASVILLE</t>
  </si>
  <si>
    <t>3875 HH - DELCO NC</t>
  </si>
  <si>
    <t xml:space="preserve">5015 HH - LIBERTY LAKE </t>
  </si>
  <si>
    <t>5016 HH - PULLMAN</t>
  </si>
  <si>
    <t>5022 HH - GREENSBORO</t>
  </si>
  <si>
    <t>5023 HH - KIMEL PARK</t>
  </si>
  <si>
    <t>5024 HH - KERNERSVILLE</t>
  </si>
  <si>
    <t>5025 HH - VICEROY</t>
  </si>
  <si>
    <t>5027 HH - WAKE FOREST JV  (fka 2353)</t>
  </si>
  <si>
    <t>5029 HH - YOUNGSVILLE</t>
  </si>
  <si>
    <t>5030 HH - RALEIGH</t>
  </si>
  <si>
    <t>5031 HH - GOLDSBORO</t>
  </si>
  <si>
    <t>5032 HH - GREENVILLE NC</t>
  </si>
  <si>
    <t>5033 HH - KINSTON</t>
  </si>
  <si>
    <t>5034 HH - MOREHEAD</t>
  </si>
  <si>
    <t>5035 HH - PINK HILL</t>
  </si>
  <si>
    <t>5036 HH - POLLOCKSVILLE</t>
  </si>
  <si>
    <t>5037 HH - ROCKY MOUNT</t>
  </si>
  <si>
    <t>5038 HH - WASHINGTON</t>
  </si>
  <si>
    <t>5039 HH - COLUMBIA SC</t>
  </si>
  <si>
    <t>5040 HH - MYRTLE BEACH</t>
  </si>
  <si>
    <t>5041 HH - ROCK HILL 2</t>
  </si>
  <si>
    <t>5044 HH - NORTH CHARLOTTE</t>
  </si>
  <si>
    <t>5045 HH - SOUTH CHARLOTTE</t>
  </si>
  <si>
    <t>5047 HH - KING</t>
  </si>
  <si>
    <t>5048 HH - KANNAPOLIS</t>
  </si>
  <si>
    <t>5049 HH - SALISBURY</t>
  </si>
  <si>
    <t>5056 HH - IREDELL CO</t>
  </si>
  <si>
    <t>5058 HH - ASHEVILLE</t>
  </si>
  <si>
    <t>5059 HH - GASTONIA</t>
  </si>
  <si>
    <t>5060 HH - HICKORY</t>
  </si>
  <si>
    <t>5061 HH - HICKORY (Healthfield)</t>
  </si>
  <si>
    <t>5062 HH - MONROE, NC</t>
  </si>
  <si>
    <t>5063 HH - SHELBY</t>
  </si>
  <si>
    <t>5064 HH - BOONE</t>
  </si>
  <si>
    <t>5065 HH - NORTH WILKESBORO</t>
  </si>
  <si>
    <t>5066 HH - WAKE FOREST - WILKES JV</t>
  </si>
  <si>
    <t>5067 HH - ANNAPOLIS</t>
  </si>
  <si>
    <t>5068 HH - TOWSON MD</t>
  </si>
  <si>
    <t>5069 HH - COLUMBIA MD</t>
  </si>
  <si>
    <t>5070 HH - SILVER SPRINGS MD</t>
  </si>
  <si>
    <t>5076 HH - CHRISTIANSBURG</t>
  </si>
  <si>
    <t>5078 HH - HOPKINSVILLE HHA</t>
  </si>
  <si>
    <t>5079 HH - NASHVILLE</t>
  </si>
  <si>
    <t>5080 HH - LEBANON TN</t>
  </si>
  <si>
    <t>5082 HH - SMYRNA</t>
  </si>
  <si>
    <t>5083 HH - KINGSPORT</t>
  </si>
  <si>
    <t>5084 HH - KNOXVILLE</t>
  </si>
  <si>
    <t>5085 HH - CHATTANOOGA</t>
  </si>
  <si>
    <t>5089 HH - PARKERSBURG WV</t>
  </si>
  <si>
    <t>5764 HH - CHARLESTON WV</t>
  </si>
  <si>
    <t>5883 HH - CHAPMANVILLE</t>
  </si>
  <si>
    <t>5884 HH - BECKLEY WV</t>
  </si>
  <si>
    <t>5885 HH - HUNTINGTON WV</t>
  </si>
  <si>
    <t>5886 HH - PRINCETON WV</t>
  </si>
  <si>
    <t>5887 HH - SUMMERSVILLE WV</t>
  </si>
  <si>
    <t>6227 HH - LOUISVILLE</t>
  </si>
  <si>
    <t>6238 HH - N KENTUCKY</t>
  </si>
  <si>
    <t>6248 HH - LEXINGTON</t>
  </si>
  <si>
    <t>6522 HH - SHELBYVILLE</t>
  </si>
  <si>
    <t>6524 HH - DANVILLE - NEW</t>
  </si>
  <si>
    <t>6527 HH - STATESBORO</t>
  </si>
  <si>
    <t>6528 HH - AUGUSTA GA</t>
  </si>
  <si>
    <t>6529 HH - GREENVILLE SC</t>
  </si>
  <si>
    <t>6531 HH - SENECA</t>
  </si>
  <si>
    <t>6532 HH - SPARTANBURG</t>
  </si>
  <si>
    <t>6533 HH - GAFFNEY</t>
  </si>
  <si>
    <t>6534 HH - UNION 2</t>
  </si>
  <si>
    <t>6964 HH - Charlotte Cntrl Intk - Shrd Svcs</t>
  </si>
  <si>
    <t>6989 HH - LINCOLN COUNTY</t>
  </si>
  <si>
    <t>7010 HH - MUNCIE</t>
  </si>
  <si>
    <t>7012 HH - SANDWICH (fka 2364)</t>
  </si>
  <si>
    <t>7013 HH - SANFORD ME</t>
  </si>
  <si>
    <t>7014 HH - ST LOUIS-WEST</t>
  </si>
  <si>
    <t>7015 HH - KANSAS CITY NORTH</t>
  </si>
  <si>
    <t>7016 HH - LINCOLN</t>
  </si>
  <si>
    <t>7017 HH - WEST ALLIS (fka 2381)</t>
  </si>
  <si>
    <t>7018 HH - GERMANTOWN</t>
  </si>
  <si>
    <t>7019 HH - FOLEY</t>
  </si>
  <si>
    <t>7020 HH - HUGO (fka 2558)</t>
  </si>
  <si>
    <t>7021 HH - SANTA ROSA (fka 2622)</t>
  </si>
  <si>
    <t>7022 HH - SAN DIEGO</t>
  </si>
  <si>
    <t>7023 HH - RENO (fka 2603)</t>
  </si>
  <si>
    <t xml:space="preserve">7024 HH - CARSON CITY </t>
  </si>
  <si>
    <t>7025 HH - FERNLEY</t>
  </si>
  <si>
    <t>7026 HH - EVERETT (fka 2654)</t>
  </si>
  <si>
    <t>7027 HH - BELLEVUE WA</t>
  </si>
  <si>
    <t>7028 HH - NORTH SPOKANE</t>
  </si>
  <si>
    <t>7029 HH - COEUR D'ALENE ID (fka 2984)</t>
  </si>
  <si>
    <t>7030 HH - SAVANNAH</t>
  </si>
  <si>
    <t>7031 HH - CHARLESTON SC</t>
  </si>
  <si>
    <t>7032 HH Charlotte University</t>
  </si>
  <si>
    <t>7033 HH - RICHMOND</t>
  </si>
  <si>
    <t>7034 HH - ROANOKE (fka 5073)</t>
  </si>
  <si>
    <t>7036 HH - LYNCHBURG (fka 5075)</t>
  </si>
  <si>
    <t>Thin Clients</t>
  </si>
  <si>
    <t>Net New Laptops</t>
  </si>
  <si>
    <t>Laptop Upgrade</t>
  </si>
  <si>
    <t>Onsite By</t>
  </si>
  <si>
    <t>Notes</t>
  </si>
  <si>
    <t>Totals</t>
  </si>
  <si>
    <t>Remaining Stock</t>
  </si>
  <si>
    <t xml:space="preserve">Ticket Number </t>
  </si>
  <si>
    <t>No</t>
  </si>
  <si>
    <t>Migration Date</t>
  </si>
  <si>
    <t>INC0028420</t>
  </si>
  <si>
    <t>INC0028801</t>
  </si>
  <si>
    <t>INC0028844</t>
  </si>
  <si>
    <t>INC0029583</t>
  </si>
  <si>
    <t>INC0029502</t>
  </si>
  <si>
    <t>INC0035911</t>
  </si>
  <si>
    <t>INC0035916</t>
  </si>
  <si>
    <t>Order By</t>
  </si>
  <si>
    <t>INC0035921</t>
  </si>
  <si>
    <t>INC0035928</t>
  </si>
  <si>
    <t>INC0035932</t>
  </si>
  <si>
    <t>INC0035936</t>
  </si>
  <si>
    <t>INC0035942</t>
  </si>
  <si>
    <t>INC0035945</t>
  </si>
  <si>
    <t>INC0035950</t>
  </si>
  <si>
    <t>INC0038656</t>
  </si>
  <si>
    <t>INC0039169</t>
  </si>
  <si>
    <t>INC0039422</t>
  </si>
  <si>
    <t>INC0039441</t>
  </si>
  <si>
    <t>Equipment had to go to Hickory, created new ticket</t>
  </si>
  <si>
    <t>INC0036253; 1959779</t>
  </si>
  <si>
    <t>Yes</t>
  </si>
  <si>
    <t>INC0054897</t>
  </si>
  <si>
    <t>Cherwell - 1960301</t>
  </si>
  <si>
    <t>Cherwell - 1960304</t>
  </si>
  <si>
    <t>INC0055015</t>
  </si>
  <si>
    <t>A 123 East Carolina/R140 South Region</t>
  </si>
  <si>
    <t>2111 HH - TACOMA</t>
  </si>
  <si>
    <t>laptops shipped from here (775926327268)</t>
  </si>
  <si>
    <t>added 1 additional on ticket 1967268</t>
  </si>
  <si>
    <t>Moved from wk of 11/11 (Adam resigned)</t>
  </si>
  <si>
    <t xml:space="preserve"> </t>
  </si>
  <si>
    <t>Started wk of 11/11; IGELs delayed</t>
  </si>
  <si>
    <t>A110 Southest Central Intake</t>
  </si>
  <si>
    <t>1982292/1984573</t>
  </si>
  <si>
    <t>Site Updated</t>
  </si>
  <si>
    <t>Started wk of 11/18; scanner issue, added 6 laptops</t>
  </si>
  <si>
    <t>Started wk of 11/18; scanner issue, added 2 laptops, + Luke Retherford</t>
  </si>
  <si>
    <t>Started wk of 11/18; scanner issue, added 3 laptops</t>
  </si>
  <si>
    <t>Completed</t>
  </si>
  <si>
    <t>Year Completed</t>
  </si>
  <si>
    <t>Added 1 IGEL on 1/2/2020</t>
  </si>
  <si>
    <t>1988966/1989189</t>
  </si>
  <si>
    <t>3776 HH - KOKOMO, IN  (closed)</t>
  </si>
  <si>
    <t>Add 3 laptops for scanners</t>
  </si>
  <si>
    <t>Replacement Device Information</t>
  </si>
  <si>
    <t>Project/Technician Information</t>
  </si>
  <si>
    <t>Device Type</t>
  </si>
  <si>
    <t>Device SN</t>
  </si>
  <si>
    <t>Action</t>
  </si>
  <si>
    <t>Project</t>
  </si>
  <si>
    <t>Project Phase</t>
  </si>
  <si>
    <t>Technician</t>
  </si>
  <si>
    <t>Facility ID</t>
  </si>
  <si>
    <t>Facility Name</t>
  </si>
  <si>
    <t>Facility Street 1</t>
  </si>
  <si>
    <t>Facility City</t>
  </si>
  <si>
    <t>Facility State</t>
  </si>
  <si>
    <t>Facility Zip</t>
  </si>
  <si>
    <t>Facility Phone</t>
  </si>
  <si>
    <t>Pre-PCN</t>
  </si>
  <si>
    <t>Post-PCN</t>
  </si>
  <si>
    <t>Device Type2</t>
  </si>
  <si>
    <t>Device SN2</t>
  </si>
  <si>
    <t>Reimage</t>
  </si>
  <si>
    <t>Replace</t>
  </si>
  <si>
    <t>Action (Col E)</t>
  </si>
  <si>
    <t>Berry, Michael</t>
  </si>
  <si>
    <t xml:space="preserve">Hargett, James </t>
  </si>
  <si>
    <t xml:space="preserve">Brooks, Justin </t>
  </si>
  <si>
    <t>Hendrickson, Bruce</t>
  </si>
  <si>
    <t>Gamboa, Andrew</t>
  </si>
  <si>
    <t>Martin, TJ</t>
  </si>
  <si>
    <t>Campbell, Jarion</t>
  </si>
  <si>
    <t>Berry, Andrew</t>
  </si>
  <si>
    <t>Goodson, Don</t>
  </si>
  <si>
    <t>Hayes, Rodney</t>
  </si>
  <si>
    <t>Tsedi, Vincent</t>
  </si>
  <si>
    <t>Banks, Charde</t>
  </si>
  <si>
    <t>Edmondson, Richard</t>
  </si>
  <si>
    <t>Dandy, Winston</t>
  </si>
  <si>
    <t>Raney, Joshua</t>
  </si>
  <si>
    <t>Case, Shawn</t>
  </si>
  <si>
    <t>Sanchez, George</t>
  </si>
  <si>
    <t>Dawson, Mike</t>
  </si>
  <si>
    <t>Moore, Johney</t>
  </si>
  <si>
    <t>Kennedy, Adam</t>
  </si>
  <si>
    <t>Alexander, Gary</t>
  </si>
  <si>
    <t>Chandler, Christopher</t>
  </si>
  <si>
    <t>Alegbeley, Ladi</t>
  </si>
  <si>
    <t>Cawthon, Joshua</t>
  </si>
  <si>
    <t>Technician (Col L)</t>
  </si>
  <si>
    <t>Open 1</t>
  </si>
  <si>
    <t>Open 2</t>
  </si>
  <si>
    <t>Open 3</t>
  </si>
  <si>
    <t>Open 4</t>
  </si>
  <si>
    <t>Open 5</t>
  </si>
  <si>
    <t>Open 6</t>
  </si>
  <si>
    <t>Open 7</t>
  </si>
  <si>
    <t>Open 8</t>
  </si>
  <si>
    <t>Open 9</t>
  </si>
  <si>
    <t>Open 10</t>
  </si>
  <si>
    <t>Return to Insight</t>
  </si>
  <si>
    <t>New Deployment</t>
  </si>
  <si>
    <t>Date Start</t>
  </si>
  <si>
    <t>Date Finish</t>
  </si>
  <si>
    <t xml:space="preserve">1309 Antioch Road  </t>
  </si>
  <si>
    <t>Andalusia</t>
  </si>
  <si>
    <t>AL</t>
  </si>
  <si>
    <t>(334)222-2172</t>
  </si>
  <si>
    <t>Wave</t>
  </si>
  <si>
    <t>WIN 10 Upgrade Date</t>
  </si>
  <si>
    <t xml:space="preserve">HCHB+75 days
HCHB
</t>
  </si>
  <si>
    <t>H-4
HCHB
OLH Training</t>
  </si>
  <si>
    <t>HCHB Go Live Date</t>
  </si>
  <si>
    <t>Tech Resources</t>
  </si>
  <si>
    <t>Number of Sites</t>
  </si>
  <si>
    <t>WIN 10 Upgraded</t>
  </si>
  <si>
    <t>Old CI</t>
  </si>
  <si>
    <t>Site Name 
(Intake sites in Bold)
(Blue background indicates Corp/Regional Offices)</t>
  </si>
  <si>
    <t xml:space="preserve">Shares Network </t>
  </si>
  <si>
    <t>Street Address</t>
  </si>
  <si>
    <t>City</t>
  </si>
  <si>
    <t>State</t>
  </si>
  <si>
    <t>ZIP</t>
  </si>
  <si>
    <t>Main Number</t>
  </si>
  <si>
    <t>Executive Director</t>
  </si>
  <si>
    <t>Office MGR</t>
  </si>
  <si>
    <t>Subnet</t>
  </si>
  <si>
    <t>Total Employees</t>
  </si>
  <si>
    <t>Approx. VDI Users</t>
  </si>
  <si>
    <t>%VDI</t>
  </si>
  <si>
    <t>System Scan Site Total</t>
  </si>
  <si>
    <t>Site Survey Total</t>
  </si>
  <si>
    <t>Job</t>
  </si>
  <si>
    <t>Alpha</t>
  </si>
  <si>
    <t>Y-6964</t>
  </si>
  <si>
    <t>WS</t>
  </si>
  <si>
    <t>1834 West Jake Alexander Blvd. STE 503</t>
  </si>
  <si>
    <t>Salisbury</t>
  </si>
  <si>
    <t>NC</t>
  </si>
  <si>
    <t>(704)636-3334</t>
  </si>
  <si>
    <t>Donna Willis</t>
  </si>
  <si>
    <t>Aulen Sellers-Cook</t>
  </si>
  <si>
    <t>10.25.92</t>
  </si>
  <si>
    <t>WIN 10 Upgrade</t>
  </si>
  <si>
    <t xml:space="preserve">1905 East Broad Street  </t>
  </si>
  <si>
    <t>Statesville</t>
  </si>
  <si>
    <t>(704)872-3606</t>
  </si>
  <si>
    <t>Christine Rombough</t>
  </si>
  <si>
    <t>10.25.94</t>
  </si>
  <si>
    <t>Y-2191</t>
  </si>
  <si>
    <t>EC</t>
  </si>
  <si>
    <t xml:space="preserve">1013 Beck Avenue  </t>
  </si>
  <si>
    <t>Panama City</t>
  </si>
  <si>
    <t>FL</t>
  </si>
  <si>
    <t>(850)769-3398</t>
  </si>
  <si>
    <t>Gwen Kady</t>
  </si>
  <si>
    <t>Lindsey Demro</t>
  </si>
  <si>
    <t>10.24.204</t>
  </si>
  <si>
    <t>Y-1143</t>
  </si>
  <si>
    <t>2111 North Queen Street STE C</t>
  </si>
  <si>
    <t>Kinston</t>
  </si>
  <si>
    <t>(252)522-1458</t>
  </si>
  <si>
    <t>Ginger Whaley</t>
  </si>
  <si>
    <t>Wilma Edwards</t>
  </si>
  <si>
    <t>10.25.84</t>
  </si>
  <si>
    <t xml:space="preserve">1200 Parkway Dr.  </t>
  </si>
  <si>
    <t>Goldsboro</t>
  </si>
  <si>
    <t>(919)731-7254</t>
  </si>
  <si>
    <t>Debra Walker</t>
  </si>
  <si>
    <t>10.25.77</t>
  </si>
  <si>
    <t>Wave 1</t>
  </si>
  <si>
    <t>2000 Frontis Plaza Blvd STE 300</t>
  </si>
  <si>
    <t>Winston-Salem</t>
  </si>
  <si>
    <t>(336)659-3300</t>
  </si>
  <si>
    <t>10.25.34</t>
  </si>
  <si>
    <t>5027 HH - WAKE FOREST JV  (fka 2353) Intake?</t>
  </si>
  <si>
    <t>2000 Frontis Plaza Blvd STE 303</t>
  </si>
  <si>
    <t>(336)760-1838</t>
  </si>
  <si>
    <t>Kristen Craver</t>
  </si>
  <si>
    <t>10.24.26</t>
  </si>
  <si>
    <t>621 Ingram Drive STE B</t>
  </si>
  <si>
    <t>King</t>
  </si>
  <si>
    <t>(336)983-2110</t>
  </si>
  <si>
    <t>Michelle Roseman</t>
  </si>
  <si>
    <t>10.25.83</t>
  </si>
  <si>
    <t>2472 HH - FT WALTON BEACH  Intake</t>
  </si>
  <si>
    <t>340 Beal Parkway NW STE A</t>
  </si>
  <si>
    <t>Fort Walton Beach</t>
  </si>
  <si>
    <t>(850)862-3240</t>
  </si>
  <si>
    <t>Kerry Colvin</t>
  </si>
  <si>
    <t>Jill Harvard</t>
  </si>
  <si>
    <t>10.24.186</t>
  </si>
  <si>
    <t>Cypress Bay Plaza, 5167 US Hwy 70 West STE 100</t>
  </si>
  <si>
    <t>Morehead City</t>
  </si>
  <si>
    <t>(252)726-9300</t>
  </si>
  <si>
    <t>Debra Vitelle</t>
  </si>
  <si>
    <t>10.25.87</t>
  </si>
  <si>
    <t xml:space="preserve">P. O. Box 399, 124 Main Street  </t>
  </si>
  <si>
    <t>Pollocksville</t>
  </si>
  <si>
    <t>(252)224-1012</t>
  </si>
  <si>
    <t>Kimberly Carder</t>
  </si>
  <si>
    <t>10.25.89</t>
  </si>
  <si>
    <t xml:space="preserve">74 Wheaton Avenue  </t>
  </si>
  <si>
    <t>Youngsville</t>
  </si>
  <si>
    <t>(919)554-2279</t>
  </si>
  <si>
    <t>Jessica Richardson</t>
  </si>
  <si>
    <t>10.25.101</t>
  </si>
  <si>
    <t xml:space="preserve">87 W Cornelius Harnett Boulevard  </t>
  </si>
  <si>
    <t>Lillington</t>
  </si>
  <si>
    <t>(910)808-4556</t>
  </si>
  <si>
    <t>Laura Hardison</t>
  </si>
  <si>
    <t>10.160.254</t>
  </si>
  <si>
    <t>CH</t>
  </si>
  <si>
    <t xml:space="preserve">9 Olde Eastwood Village Blvd.  </t>
  </si>
  <si>
    <t>Asheville</t>
  </si>
  <si>
    <t>(828)298-1370</t>
  </si>
  <si>
    <t>Jennifer Parker</t>
  </si>
  <si>
    <t>10.25.69</t>
  </si>
  <si>
    <t>1970 West Arlington Blvd. STE B-2</t>
  </si>
  <si>
    <t>Greenville</t>
  </si>
  <si>
    <t>(252)353-3300</t>
  </si>
  <si>
    <t>June Grimsley</t>
  </si>
  <si>
    <t>Tanya Letchworth</t>
  </si>
  <si>
    <t>10.25.79</t>
  </si>
  <si>
    <t xml:space="preserve">1638 Carolina Ave.  </t>
  </si>
  <si>
    <t>Washington</t>
  </si>
  <si>
    <t>(252)946-7145</t>
  </si>
  <si>
    <t>Christy Watkins</t>
  </si>
  <si>
    <t>Erin Wichard</t>
  </si>
  <si>
    <t>10.25.95</t>
  </si>
  <si>
    <t>1771 Tate Blvd. SE STE 104</t>
  </si>
  <si>
    <t>Hickory</t>
  </si>
  <si>
    <t>(828)322-6131</t>
  </si>
  <si>
    <t>Bobbi Willis</t>
  </si>
  <si>
    <t>10.25.81</t>
  </si>
  <si>
    <t>1771 Tate Blvd. SE STE 101</t>
  </si>
  <si>
    <t>(828)328-8090</t>
  </si>
  <si>
    <t xml:space="preserve">1405 N Lafayette Street  </t>
  </si>
  <si>
    <t>Shelby</t>
  </si>
  <si>
    <t>(704)484-3294</t>
  </si>
  <si>
    <t>Melissa Lackey</t>
  </si>
  <si>
    <t>Chasity Goode</t>
  </si>
  <si>
    <t>10.25.93</t>
  </si>
  <si>
    <t xml:space="preserve">308 S Academy Street  </t>
  </si>
  <si>
    <t>Lincolnton</t>
  </si>
  <si>
    <t>(704)736-4570</t>
  </si>
  <si>
    <t>10.234.49</t>
  </si>
  <si>
    <t>Wave 2</t>
  </si>
  <si>
    <t>Y-6956</t>
  </si>
  <si>
    <t>2439 HH - STROUDSBURG PA + Bethlehem Drop Site</t>
  </si>
  <si>
    <t>1250 N. 9th St. STE 105</t>
  </si>
  <si>
    <t>Stroudsburg</t>
  </si>
  <si>
    <t>PA</t>
  </si>
  <si>
    <t>(570)424-7790</t>
  </si>
  <si>
    <t>Lisa Goldner</t>
  </si>
  <si>
    <t>Paula Desmond</t>
  </si>
  <si>
    <t>10.25.140</t>
  </si>
  <si>
    <t>1531 Boettler Road STE E</t>
  </si>
  <si>
    <t>Uniontown</t>
  </si>
  <si>
    <t>OH</t>
  </si>
  <si>
    <t>(330)644-4447</t>
  </si>
  <si>
    <t>Cynthia Rodeman</t>
  </si>
  <si>
    <t>10.160.181</t>
  </si>
  <si>
    <t xml:space="preserve">370 W Redstone Ave  </t>
  </si>
  <si>
    <t>Crestview</t>
  </si>
  <si>
    <t>(850)682-9615</t>
  </si>
  <si>
    <t>Dionne Stauffer</t>
  </si>
  <si>
    <t>Marcia Clifton</t>
  </si>
  <si>
    <t>10.24.182</t>
  </si>
  <si>
    <t>3301 Benson Drive STE 222</t>
  </si>
  <si>
    <t>Raleigh</t>
  </si>
  <si>
    <t>(919)881-9492</t>
  </si>
  <si>
    <t>Pamela Williams</t>
  </si>
  <si>
    <t>Carol Allen</t>
  </si>
  <si>
    <t>10.25.90</t>
  </si>
  <si>
    <t>VB</t>
  </si>
  <si>
    <t xml:space="preserve">5084 HH - KNOXVILLE </t>
  </si>
  <si>
    <t>320 North Cedar Bluff Road STE 380/360</t>
  </si>
  <si>
    <t>Knoxville</t>
  </si>
  <si>
    <t>TN</t>
  </si>
  <si>
    <t>(865)690-7767</t>
  </si>
  <si>
    <t>Bethany Runions</t>
  </si>
  <si>
    <t>Kimberly Hall</t>
  </si>
  <si>
    <t>10.21.62</t>
  </si>
  <si>
    <t>2004 American Way STE 121</t>
  </si>
  <si>
    <t>Kingsport</t>
  </si>
  <si>
    <t>(423)230-1000</t>
  </si>
  <si>
    <t>Valerie Flint</t>
  </si>
  <si>
    <t>Danielle Bowman</t>
  </si>
  <si>
    <t>10.25.172</t>
  </si>
  <si>
    <t>5751 Cornelison Road Bldg 6400 B STE 100</t>
  </si>
  <si>
    <t>Chattanooga</t>
  </si>
  <si>
    <t>(423)892-1122</t>
  </si>
  <si>
    <t>September Smith</t>
  </si>
  <si>
    <t>10.25.170</t>
  </si>
  <si>
    <t>Y-6952</t>
  </si>
  <si>
    <t>GA</t>
  </si>
  <si>
    <t>504 Riverside Parkway NE STE 500</t>
  </si>
  <si>
    <t>Rome</t>
  </si>
  <si>
    <t>(706)235-1841</t>
  </si>
  <si>
    <t>Melissa Touchstone, AVP Ops</t>
  </si>
  <si>
    <t>Jana Hunter</t>
  </si>
  <si>
    <t>10.24.235</t>
  </si>
  <si>
    <t>115 Winwood Dr. STE 101</t>
  </si>
  <si>
    <t>Lebanon</t>
  </si>
  <si>
    <t>(615)449-0045</t>
  </si>
  <si>
    <t>Tracy Reddick</t>
  </si>
  <si>
    <t>Rita Maynard</t>
  </si>
  <si>
    <t>10.25.173</t>
  </si>
  <si>
    <t>697 President Place STE 303B</t>
  </si>
  <si>
    <t>Smyrna</t>
  </si>
  <si>
    <t>(615)220-6183</t>
  </si>
  <si>
    <t>Stephanie Todd, CTC</t>
  </si>
  <si>
    <t>10.25.175</t>
  </si>
  <si>
    <t>155 NE 100th Street STE 510</t>
  </si>
  <si>
    <t>Seattle</t>
  </si>
  <si>
    <t>WA</t>
  </si>
  <si>
    <t>(206)729-7773</t>
  </si>
  <si>
    <t>Sandra Winmill</t>
  </si>
  <si>
    <t>Eileen Vargas</t>
  </si>
  <si>
    <t>10.24.33</t>
  </si>
  <si>
    <t>728 134TH ST SW, Suite 203</t>
  </si>
  <si>
    <t>Everett</t>
  </si>
  <si>
    <t>(425)745-4345</t>
  </si>
  <si>
    <t>Dori Shane</t>
  </si>
  <si>
    <t>Jennifer Garcia</t>
  </si>
  <si>
    <t>10.25.114</t>
  </si>
  <si>
    <t>10940 NE 33rd Place STE 103</t>
  </si>
  <si>
    <t>Bellevue</t>
  </si>
  <si>
    <t>(425)827-2415</t>
  </si>
  <si>
    <t>Annalisa Atienza</t>
  </si>
  <si>
    <t>Erin King</t>
  </si>
  <si>
    <t>10.25.111</t>
  </si>
  <si>
    <t>NY</t>
  </si>
  <si>
    <t>865 Merrick Avenue STE 340 South</t>
  </si>
  <si>
    <t>Westbury</t>
  </si>
  <si>
    <t>(516)746-8013</t>
  </si>
  <si>
    <t>James Egan</t>
  </si>
  <si>
    <t>10.25.123</t>
  </si>
  <si>
    <t xml:space="preserve">877 East Main St.  </t>
  </si>
  <si>
    <t>Riverhead</t>
  </si>
  <si>
    <t>(631)727-5353</t>
  </si>
  <si>
    <t>Eric Lawrence</t>
  </si>
  <si>
    <t>Val Sutton-Risi</t>
  </si>
  <si>
    <t>10.25.122</t>
  </si>
  <si>
    <t>204 SE Stone Mill Drive STE 260</t>
  </si>
  <si>
    <t>Vancouver</t>
  </si>
  <si>
    <t>(360)253-7746</t>
  </si>
  <si>
    <t>Tamala Reno</t>
  </si>
  <si>
    <t>Daniela Jeffries</t>
  </si>
  <si>
    <t>10.25.213</t>
  </si>
  <si>
    <t>4500 Kruse Way STE 310</t>
  </si>
  <si>
    <t>Lake Oswego</t>
  </si>
  <si>
    <t>OR</t>
  </si>
  <si>
    <t>(503)620-3407</t>
  </si>
  <si>
    <t>Anna Snow</t>
  </si>
  <si>
    <t>10.25.132</t>
  </si>
  <si>
    <t>625 Kenmoor Avenue SE STE 306</t>
  </si>
  <si>
    <t>Grand Rapids</t>
  </si>
  <si>
    <t>MI</t>
  </si>
  <si>
    <t>(616)942-5744</t>
  </si>
  <si>
    <t>Jennifer Mamp</t>
  </si>
  <si>
    <t>10.25.45</t>
  </si>
  <si>
    <t>4458 Oakbridge Drive STE B</t>
  </si>
  <si>
    <t>Flint</t>
  </si>
  <si>
    <t>(810)732-9030</t>
  </si>
  <si>
    <t>Tobi Rutherford</t>
  </si>
  <si>
    <t>10.25.43</t>
  </si>
  <si>
    <t>5148 Lovers Lane STE 210</t>
  </si>
  <si>
    <t>Portage</t>
  </si>
  <si>
    <t>(269)381-5620</t>
  </si>
  <si>
    <t>Kaycie Churchman</t>
  </si>
  <si>
    <t>10.25.46</t>
  </si>
  <si>
    <t xml:space="preserve">1840 The Alameda  </t>
  </si>
  <si>
    <t>San Jose</t>
  </si>
  <si>
    <t>CA</t>
  </si>
  <si>
    <t>(408)283-5100</t>
  </si>
  <si>
    <t>Hui Fang</t>
  </si>
  <si>
    <t>Meiying Cao</t>
  </si>
  <si>
    <t>10.21.227</t>
  </si>
  <si>
    <t>4030 Moorpark Ave. STE 251</t>
  </si>
  <si>
    <t>(408)261-2801</t>
  </si>
  <si>
    <t>Anniebeth Nacino</t>
  </si>
  <si>
    <t>Grace Guidicotti</t>
  </si>
  <si>
    <t>10.24.148</t>
  </si>
  <si>
    <t>888 Veterans Memorial Highway STE 210</t>
  </si>
  <si>
    <t>Hauppauge</t>
  </si>
  <si>
    <t>(631)232-6030</t>
  </si>
  <si>
    <t>Elizabeth Anderson</t>
  </si>
  <si>
    <t>10.25.118</t>
  </si>
  <si>
    <t>1301 Marina Village Parkway STE 103</t>
  </si>
  <si>
    <t>Alameda</t>
  </si>
  <si>
    <t>(510)835-3268</t>
  </si>
  <si>
    <t>Shuchen Chen</t>
  </si>
  <si>
    <t>Lu Jiang</t>
  </si>
  <si>
    <t>10.21.228</t>
  </si>
  <si>
    <t xml:space="preserve">7021 HH - SANTA ROSA </t>
  </si>
  <si>
    <t xml:space="preserve">5341 Old Redwood Highway, STE 350 </t>
  </si>
  <si>
    <t>Peteluma</t>
  </si>
  <si>
    <t>(707)545-7114</t>
  </si>
  <si>
    <t>Beverly Garcia</t>
  </si>
  <si>
    <t>Amy Hayes</t>
  </si>
  <si>
    <t>10.24.151</t>
  </si>
  <si>
    <t>2111 HH - TACOMA (Equipment Onsite)</t>
  </si>
  <si>
    <t>4020 South 56th St. STE 101</t>
  </si>
  <si>
    <t>Tacoma</t>
  </si>
  <si>
    <t>(253)475-6862</t>
  </si>
  <si>
    <t>Mel Nickel</t>
  </si>
  <si>
    <t>10.25.212</t>
  </si>
  <si>
    <t>2913 NE 5th Avenue STE 202</t>
  </si>
  <si>
    <t>Puyallup</t>
  </si>
  <si>
    <t>(253)435-9953</t>
  </si>
  <si>
    <t>Latasha Newkirk</t>
  </si>
  <si>
    <t>10.25.209</t>
  </si>
  <si>
    <t>Y-6959</t>
  </si>
  <si>
    <t xml:space="preserve">716 Gault Avenue N  </t>
  </si>
  <si>
    <t>Fort Payne</t>
  </si>
  <si>
    <t>(256)845-8994</t>
  </si>
  <si>
    <t>Amanda Chisenhall</t>
  </si>
  <si>
    <t>10.24.103</t>
  </si>
  <si>
    <t xml:space="preserve">700 AL Hwy 75 N  </t>
  </si>
  <si>
    <t>Albertville</t>
  </si>
  <si>
    <t>(256)878-1113</t>
  </si>
  <si>
    <t>Tiffany Curvin</t>
  </si>
  <si>
    <t>10.24.85</t>
  </si>
  <si>
    <t xml:space="preserve">3242 Florence Boulevard  </t>
  </si>
  <si>
    <t>Florence</t>
  </si>
  <si>
    <t>(256)764-9001</t>
  </si>
  <si>
    <t>Vicki Tays</t>
  </si>
  <si>
    <t>Angie Marks</t>
  </si>
  <si>
    <t>10.24.100</t>
  </si>
  <si>
    <t>1921 Whittlesey Road STE 310</t>
  </si>
  <si>
    <t>Columbus</t>
  </si>
  <si>
    <t>(706)649-7990</t>
  </si>
  <si>
    <t>Jessica Hill</t>
  </si>
  <si>
    <t>Nikki Taft</t>
  </si>
  <si>
    <t>10.24.226</t>
  </si>
  <si>
    <t>MS</t>
  </si>
  <si>
    <t xml:space="preserve">114 North Academy Ave </t>
  </si>
  <si>
    <t>Butler</t>
  </si>
  <si>
    <t>(251)843-2808</t>
  </si>
  <si>
    <t>Kassie McInnis</t>
  </si>
  <si>
    <t>Suzanne Littlepage</t>
  </si>
  <si>
    <t>10.24.105</t>
  </si>
  <si>
    <t>Corporate Finance Office (Atlanta)</t>
  </si>
  <si>
    <t>3350 Riverwood Parkway, Suite 1400</t>
  </si>
  <si>
    <t>Atlanta</t>
  </si>
  <si>
    <t>R140 HH - South Region (need # migrated at sites) (10)</t>
  </si>
  <si>
    <t xml:space="preserve">Atlanta FSU HomeHealth </t>
  </si>
  <si>
    <t xml:space="preserve">Overland Park FSU Home Health </t>
  </si>
  <si>
    <t>12900 Foster Street, Suite 400</t>
  </si>
  <si>
    <t>Overland Park</t>
  </si>
  <si>
    <t>KS</t>
  </si>
  <si>
    <t>2 wks</t>
  </si>
  <si>
    <t>R100 - HH North Region</t>
  </si>
  <si>
    <t>7900 International Drive, Suite 140</t>
  </si>
  <si>
    <t>Bloomington</t>
  </si>
  <si>
    <t>MN</t>
  </si>
  <si>
    <t>Dianna Morgel (EA)</t>
  </si>
  <si>
    <t>North Regional Sales HH</t>
  </si>
  <si>
    <t>3 wks</t>
  </si>
  <si>
    <t>South Regional Sales HH</t>
  </si>
  <si>
    <t>3525 Whitehall Park Drive, Suite 220</t>
  </si>
  <si>
    <t>Charlotte</t>
  </si>
  <si>
    <t>HH South Regional Topside - Admin</t>
  </si>
  <si>
    <t xml:space="preserve">2600 Old North Hills Street  </t>
  </si>
  <si>
    <t>Meridian</t>
  </si>
  <si>
    <t>(601)482-5055</t>
  </si>
  <si>
    <t xml:space="preserve">Kimberly Bihn </t>
  </si>
  <si>
    <t>10.25.61</t>
  </si>
  <si>
    <t xml:space="preserve">250 Canal Place  </t>
  </si>
  <si>
    <t>Philadelphia</t>
  </si>
  <si>
    <t>(601)389-2105</t>
  </si>
  <si>
    <t>Juan Sparnecht</t>
  </si>
  <si>
    <t>Darlene Bryan</t>
  </si>
  <si>
    <t>10.25.63</t>
  </si>
  <si>
    <t>1082 Gluckstadt Road STE B</t>
  </si>
  <si>
    <t>Madison</t>
  </si>
  <si>
    <t>(601)605-2829</t>
  </si>
  <si>
    <t>Alice Wooten</t>
  </si>
  <si>
    <t>10.92.10</t>
  </si>
  <si>
    <t xml:space="preserve">407 Doctors Dr.   </t>
  </si>
  <si>
    <t>New Albany</t>
  </si>
  <si>
    <t>(662)534-0106</t>
  </si>
  <si>
    <t>Kimberly Brown</t>
  </si>
  <si>
    <t>10.22.10</t>
  </si>
  <si>
    <t xml:space="preserve">200 South Second St.   </t>
  </si>
  <si>
    <t>Booneville</t>
  </si>
  <si>
    <t>(662)720-0066</t>
  </si>
  <si>
    <t>Deborah Fleming</t>
  </si>
  <si>
    <t>10.25.10</t>
  </si>
  <si>
    <t>902 North Main Street  STE D</t>
  </si>
  <si>
    <t>Ripley</t>
  </si>
  <si>
    <t>(662)837-7005</t>
  </si>
  <si>
    <t>Carissa Hopkins</t>
  </si>
  <si>
    <t>10.23.10</t>
  </si>
  <si>
    <t>3402 West Main St.</t>
  </si>
  <si>
    <t>Tupelo</t>
  </si>
  <si>
    <t>(662)844-9725</t>
  </si>
  <si>
    <t>Angela Murphy</t>
  </si>
  <si>
    <t>Sandy Winfrey</t>
  </si>
  <si>
    <t>10.21.10</t>
  </si>
  <si>
    <t xml:space="preserve">1225 Hwy 278 East   </t>
  </si>
  <si>
    <t>Amory</t>
  </si>
  <si>
    <t>(662)256-5404</t>
  </si>
  <si>
    <t>Kelly Mann</t>
  </si>
  <si>
    <t>10.62.10</t>
  </si>
  <si>
    <t>2080 S. Frontage Rd. STE 101</t>
  </si>
  <si>
    <t>Vicksburg</t>
  </si>
  <si>
    <t>(601)638-3808</t>
  </si>
  <si>
    <t>Nena Longmire</t>
  </si>
  <si>
    <t>Jenny Bowers Sanders</t>
  </si>
  <si>
    <t>10.91.10</t>
  </si>
  <si>
    <t xml:space="preserve">217 Caldwell Drive   </t>
  </si>
  <si>
    <t>Hazlehurst</t>
  </si>
  <si>
    <t>(601)894-2701</t>
  </si>
  <si>
    <t>Wendy Falvey</t>
  </si>
  <si>
    <t>Renee Smith</t>
  </si>
  <si>
    <t>10.32.10</t>
  </si>
  <si>
    <t xml:space="preserve">306 2nd Street SE  </t>
  </si>
  <si>
    <t>Magee</t>
  </si>
  <si>
    <t>(601)849-6263</t>
  </si>
  <si>
    <t>Vicky Stubbs</t>
  </si>
  <si>
    <t>10.34.10</t>
  </si>
  <si>
    <t xml:space="preserve">5325 Hwy 80  </t>
  </si>
  <si>
    <t>Morton</t>
  </si>
  <si>
    <t>(601)732-3952</t>
  </si>
  <si>
    <t>Jennifer Russell</t>
  </si>
  <si>
    <t>10.94.10</t>
  </si>
  <si>
    <t xml:space="preserve">189 Park Creek Drive  </t>
  </si>
  <si>
    <t>(662)327-9669</t>
  </si>
  <si>
    <t>Joni Prescott</t>
  </si>
  <si>
    <t>Cassandra Bogan</t>
  </si>
  <si>
    <t>10.61.10</t>
  </si>
  <si>
    <t>TM</t>
  </si>
  <si>
    <t xml:space="preserve">311 SE 17th Place  </t>
  </si>
  <si>
    <t>Ocala</t>
  </si>
  <si>
    <t>(352)402-0660</t>
  </si>
  <si>
    <t>Mary Ryals</t>
  </si>
  <si>
    <t>Janelle Marshall</t>
  </si>
  <si>
    <t>10.24.200</t>
  </si>
  <si>
    <t>205 Zeagler Dr STE 401</t>
  </si>
  <si>
    <t>Palatka</t>
  </si>
  <si>
    <t>(386)328-0202</t>
  </si>
  <si>
    <t>Kasey Brown</t>
  </si>
  <si>
    <t>10.24.203</t>
  </si>
  <si>
    <t>350 Corporate Way STE 250</t>
  </si>
  <si>
    <t>Orange Park</t>
  </si>
  <si>
    <t>(904)731-3515</t>
  </si>
  <si>
    <t>Anna Niemiec</t>
  </si>
  <si>
    <t>Catrilla Stringfield</t>
  </si>
  <si>
    <t>10.24.189</t>
  </si>
  <si>
    <t>1717 North Clyde Morris Blvd. STE 140</t>
  </si>
  <si>
    <t>Daytona Beach</t>
  </si>
  <si>
    <t>(386)274-1088</t>
  </si>
  <si>
    <t>Jamie Cameron</t>
  </si>
  <si>
    <t>10.24.184</t>
  </si>
  <si>
    <t>929 North Spring Garden Ave STE 100</t>
  </si>
  <si>
    <t>Deland</t>
  </si>
  <si>
    <t>(386)736-9224</t>
  </si>
  <si>
    <t>Janice Price</t>
  </si>
  <si>
    <t>10.24.185</t>
  </si>
  <si>
    <t>200 South Pontotoc Drive, Suite A</t>
  </si>
  <si>
    <t>Bruce</t>
  </si>
  <si>
    <t>(662)628-6657</t>
  </si>
  <si>
    <t>Autumn Chrestman</t>
  </si>
  <si>
    <t>Donna Wall</t>
  </si>
  <si>
    <t>10.63.10</t>
  </si>
  <si>
    <t>1085 Stark Road  STE 306</t>
  </si>
  <si>
    <t>Starkville</t>
  </si>
  <si>
    <t>(662)323-6777</t>
  </si>
  <si>
    <t>Jennifer Alexander</t>
  </si>
  <si>
    <t>10.66.10</t>
  </si>
  <si>
    <t>3951 NW 48th Terrace STE 201</t>
  </si>
  <si>
    <t>Gainesville</t>
  </si>
  <si>
    <t>(352)376-3221</t>
  </si>
  <si>
    <t>Dyan Anderson</t>
  </si>
  <si>
    <t>Mary Ellis</t>
  </si>
  <si>
    <t>10.24.188</t>
  </si>
  <si>
    <t xml:space="preserve">2450 Tim Gamble Place  </t>
  </si>
  <si>
    <t>Tallahassee</t>
  </si>
  <si>
    <t>(850)878-2191</t>
  </si>
  <si>
    <t>Andrea Granger</t>
  </si>
  <si>
    <t>Deborah McKnight</t>
  </si>
  <si>
    <t>10.24.212</t>
  </si>
  <si>
    <t xml:space="preserve">2482 HH - TRENTON </t>
  </si>
  <si>
    <t xml:space="preserve">413 East Wade Street  </t>
  </si>
  <si>
    <t>Trenton</t>
  </si>
  <si>
    <t>(352)463-7411</t>
  </si>
  <si>
    <t>David Neilson</t>
  </si>
  <si>
    <t>10.24.179</t>
  </si>
  <si>
    <t xml:space="preserve">712 Ohio Avenue South  </t>
  </si>
  <si>
    <t>Live Oak</t>
  </si>
  <si>
    <t>(386)364-4593</t>
  </si>
  <si>
    <t>Marsha Jarrell</t>
  </si>
  <si>
    <t>10.24.195</t>
  </si>
  <si>
    <t>419 SW State Road 247 STE 109</t>
  </si>
  <si>
    <t>Lake City</t>
  </si>
  <si>
    <t>(386)758-3490</t>
  </si>
  <si>
    <t>Ashley Walker</t>
  </si>
  <si>
    <t>Peggy Lewis</t>
  </si>
  <si>
    <t>10.24.192</t>
  </si>
  <si>
    <t xml:space="preserve">2491 Commercial Park Dr.  </t>
  </si>
  <si>
    <t>Marianna</t>
  </si>
  <si>
    <t>(850)526-1932</t>
  </si>
  <si>
    <t>Amy Askew</t>
  </si>
  <si>
    <t>Joan Helmes</t>
  </si>
  <si>
    <t>10.24.197</t>
  </si>
  <si>
    <t>Y-6957</t>
  </si>
  <si>
    <t>4776 New Broad St. STE 110</t>
  </si>
  <si>
    <t>Orlando</t>
  </si>
  <si>
    <t>(407)894-5703</t>
  </si>
  <si>
    <t>Paula Wunderlich</t>
  </si>
  <si>
    <t>10.24.201</t>
  </si>
  <si>
    <t xml:space="preserve">2474 HH - MOBILE </t>
  </si>
  <si>
    <t xml:space="preserve">824 Western America Drive  </t>
  </si>
  <si>
    <t>Mobile</t>
  </si>
  <si>
    <t>(251)316-0917</t>
  </si>
  <si>
    <t>Cathy Lomax</t>
  </si>
  <si>
    <t>Diana Grimes Cole</t>
  </si>
  <si>
    <t>10.24.112</t>
  </si>
  <si>
    <t>2447 HH - APOPKA (moved to Orlando North)</t>
  </si>
  <si>
    <t xml:space="preserve">527 Wekiva Commons Circle  </t>
  </si>
  <si>
    <t>Apopka</t>
  </si>
  <si>
    <t>(407)865-7671</t>
  </si>
  <si>
    <t>Rita Margolis</t>
  </si>
  <si>
    <t>10.24.177</t>
  </si>
  <si>
    <t xml:space="preserve">3296 North Greenwald Way  </t>
  </si>
  <si>
    <t>Kissimmee</t>
  </si>
  <si>
    <t>(407)935-1235</t>
  </si>
  <si>
    <t>10.24.190</t>
  </si>
  <si>
    <t>101 Riverfront Blvd STE 400</t>
  </si>
  <si>
    <t>Bradenton</t>
  </si>
  <si>
    <t>(941)749-2990</t>
  </si>
  <si>
    <t>Margaret Tsai</t>
  </si>
  <si>
    <t>Lisa Kennedy</t>
  </si>
  <si>
    <t>10.160.177</t>
  </si>
  <si>
    <t>2601 Cattlemen Road STE 102</t>
  </si>
  <si>
    <t>Sarasota</t>
  </si>
  <si>
    <t>(941)363-4590</t>
  </si>
  <si>
    <t>Sherry Coval</t>
  </si>
  <si>
    <t>Margine Rivera</t>
  </si>
  <si>
    <t>10.234.77</t>
  </si>
  <si>
    <t xml:space="preserve">3671 Innovation Drive  </t>
  </si>
  <si>
    <t>Lakeland</t>
  </si>
  <si>
    <t>(863)648-9118</t>
  </si>
  <si>
    <t>Jessica Young</t>
  </si>
  <si>
    <t>Lynne Ross</t>
  </si>
  <si>
    <t>10.24.191</t>
  </si>
  <si>
    <t>8247 Devereux Drive STE 103</t>
  </si>
  <si>
    <t>Melbourne</t>
  </si>
  <si>
    <t>(321)255-9995</t>
  </si>
  <si>
    <t>Jo-Ann Harper</t>
  </si>
  <si>
    <t>Taquashia Morgan</t>
  </si>
  <si>
    <t>10.24.198</t>
  </si>
  <si>
    <t>2080 W Eau Gallie Blvd STE B</t>
  </si>
  <si>
    <t>(321)725-4799</t>
  </si>
  <si>
    <t>Donna Carter</t>
  </si>
  <si>
    <t>10.24.199</t>
  </si>
  <si>
    <t>2452 HH - TAMPA DALE MABRY</t>
  </si>
  <si>
    <t>4511 North Himes Ave STE 240</t>
  </si>
  <si>
    <t>Tampa</t>
  </si>
  <si>
    <t>(813)961-8446</t>
  </si>
  <si>
    <t>Brenda Gerst</t>
  </si>
  <si>
    <t>Darlene Johnson</t>
  </si>
  <si>
    <t>10.160.129</t>
  </si>
  <si>
    <t>A110 Southeast Central Intake</t>
  </si>
  <si>
    <t>4511 North Himes Ave, STE 240</t>
  </si>
  <si>
    <t>(800) 282-3010</t>
  </si>
  <si>
    <t>Sabrina Bolta</t>
  </si>
  <si>
    <t xml:space="preserve">1328 Greenbrier Dear Road  </t>
  </si>
  <si>
    <t>Anniston</t>
  </si>
  <si>
    <t>(256)835-7101</t>
  </si>
  <si>
    <t>Donna Honaker</t>
  </si>
  <si>
    <t>Tami Crumley</t>
  </si>
  <si>
    <t>10.24.87</t>
  </si>
  <si>
    <t>3225 Rainbow Drive STE 256</t>
  </si>
  <si>
    <t>Rainbow City</t>
  </si>
  <si>
    <t>(256)442-1138</t>
  </si>
  <si>
    <t>Caroline Milwee</t>
  </si>
  <si>
    <t>Angela Barron</t>
  </si>
  <si>
    <t>10.24.120</t>
  </si>
  <si>
    <t xml:space="preserve">716 State Street  </t>
  </si>
  <si>
    <t>Muscle Shoals</t>
  </si>
  <si>
    <t>(256)389-2855</t>
  </si>
  <si>
    <t>Terri Kennamore</t>
  </si>
  <si>
    <t>Shanna Gardner</t>
  </si>
  <si>
    <t>10.24.114</t>
  </si>
  <si>
    <t xml:space="preserve">12200 Highway 43 Bypass  </t>
  </si>
  <si>
    <t>Russellville</t>
  </si>
  <si>
    <t>(256)332-3375</t>
  </si>
  <si>
    <t>Mollie Henson</t>
  </si>
  <si>
    <t>Kelly Caldwell</t>
  </si>
  <si>
    <t>10.24.121</t>
  </si>
  <si>
    <t>1458 Jones Dairy Road STE 100</t>
  </si>
  <si>
    <t>Jasper</t>
  </si>
  <si>
    <t>(205)221-5234</t>
  </si>
  <si>
    <t>Deanna Barrett</t>
  </si>
  <si>
    <t>Janis Rutland</t>
  </si>
  <si>
    <t>10.24.109</t>
  </si>
  <si>
    <t>1015 1st Ave SW STE A</t>
  </si>
  <si>
    <t>Cullman</t>
  </si>
  <si>
    <t>(256)739-2992</t>
  </si>
  <si>
    <t>Narissa Alexander</t>
  </si>
  <si>
    <t>Tammy Green</t>
  </si>
  <si>
    <t>10.24.94</t>
  </si>
  <si>
    <t>7067 Old Madison Pike NW STE 105</t>
  </si>
  <si>
    <t>Huntsville</t>
  </si>
  <si>
    <t>(256)881-3266</t>
  </si>
  <si>
    <t>Paula Pressnell</t>
  </si>
  <si>
    <t>Jeremy Cox</t>
  </si>
  <si>
    <t>10.24.108</t>
  </si>
  <si>
    <t xml:space="preserve">2470 HH - DAPHNE </t>
  </si>
  <si>
    <t>9037 Independence Avenue STE B</t>
  </si>
  <si>
    <t>Daphne</t>
  </si>
  <si>
    <t>(251)621-0882</t>
  </si>
  <si>
    <t>Genny Holley</t>
  </si>
  <si>
    <t>Clana Douglas</t>
  </si>
  <si>
    <t>10.24.95</t>
  </si>
  <si>
    <t xml:space="preserve">7019 HH - FOLEY </t>
  </si>
  <si>
    <t>1628 N McKenzie St  STE 101</t>
  </si>
  <si>
    <t>Foley</t>
  </si>
  <si>
    <t>251 943 3002</t>
  </si>
  <si>
    <t>Traci Vickrey</t>
  </si>
  <si>
    <t>Jacqueline Rhodes</t>
  </si>
  <si>
    <t>10.24.102</t>
  </si>
  <si>
    <t xml:space="preserve">106 Riverview Drive  </t>
  </si>
  <si>
    <t>Flowood</t>
  </si>
  <si>
    <t>(601)362-7801</t>
  </si>
  <si>
    <t>Marcia Todd</t>
  </si>
  <si>
    <t>Stacey Roth</t>
  </si>
  <si>
    <t>10.31.10</t>
  </si>
  <si>
    <t xml:space="preserve">3775 HH - Mississippi Central Intake </t>
  </si>
  <si>
    <t xml:space="preserve">905A South Clinton Street  </t>
  </si>
  <si>
    <t>Athens</t>
  </si>
  <si>
    <t>(256)232-9180</t>
  </si>
  <si>
    <t>Jerri Williams</t>
  </si>
  <si>
    <t>Brooke Richardson</t>
  </si>
  <si>
    <t>10.24.88</t>
  </si>
  <si>
    <t>20 Almon Drive STE C</t>
  </si>
  <si>
    <t>Moulton</t>
  </si>
  <si>
    <t>(256)974-2741</t>
  </si>
  <si>
    <t>Pamela Parris Garrison</t>
  </si>
  <si>
    <t>Belinda Kimbrough</t>
  </si>
  <si>
    <t>10.24.113</t>
  </si>
  <si>
    <t xml:space="preserve">1025 West Fort Williams St.  </t>
  </si>
  <si>
    <t>Sylacauga</t>
  </si>
  <si>
    <t>(256)249-4363</t>
  </si>
  <si>
    <t>Tracy Haney</t>
  </si>
  <si>
    <t>10.24.123</t>
  </si>
  <si>
    <t xml:space="preserve">614 Martin Street North  </t>
  </si>
  <si>
    <t>Pell City</t>
  </si>
  <si>
    <t>(205)338-8440</t>
  </si>
  <si>
    <t>Robin Jones (previously Nye)</t>
  </si>
  <si>
    <t>10.24.116</t>
  </si>
  <si>
    <t xml:space="preserve">1239 Rucker Blvd.  </t>
  </si>
  <si>
    <t>Enterprise</t>
  </si>
  <si>
    <t>(334)347-0234</t>
  </si>
  <si>
    <t>Shasta Moore</t>
  </si>
  <si>
    <t>Teresa Boop</t>
  </si>
  <si>
    <t>10.24.98</t>
  </si>
  <si>
    <t>Sharon Kinsaul</t>
  </si>
  <si>
    <t>10.24.86</t>
  </si>
  <si>
    <t>1204 W. Magnolia Ave</t>
  </si>
  <si>
    <t>Geneva</t>
  </si>
  <si>
    <t>(334)684-3919</t>
  </si>
  <si>
    <t>JulieCarol Stephens</t>
  </si>
  <si>
    <t>10.24.104</t>
  </si>
  <si>
    <t xml:space="preserve">11123 Chantilly Parkway, Unit L  </t>
  </si>
  <si>
    <t>Pike Road</t>
  </si>
  <si>
    <t>(334)270-1151</t>
  </si>
  <si>
    <t>Sherry Ingram</t>
  </si>
  <si>
    <t>Lydia Gallardo</t>
  </si>
  <si>
    <t>10.24.118</t>
  </si>
  <si>
    <t xml:space="preserve">118 6th Street South  </t>
  </si>
  <si>
    <t>Clanton</t>
  </si>
  <si>
    <t>(205)755-9926</t>
  </si>
  <si>
    <t>Karen Varner</t>
  </si>
  <si>
    <t>Patricia Taddicken</t>
  </si>
  <si>
    <t>10.24.93</t>
  </si>
  <si>
    <t xml:space="preserve">200 Central Park Place  </t>
  </si>
  <si>
    <t>Selma</t>
  </si>
  <si>
    <t>(334)872-6637</t>
  </si>
  <si>
    <t>Wanda Winfield</t>
  </si>
  <si>
    <t>Sharron Stewart</t>
  </si>
  <si>
    <t>10.24.122</t>
  </si>
  <si>
    <t xml:space="preserve">16820 US Highway 19 N  </t>
  </si>
  <si>
    <t>Thomasville</t>
  </si>
  <si>
    <t>(229)233-6255</t>
  </si>
  <si>
    <t>Melissa Richardson</t>
  </si>
  <si>
    <t>10.160.170</t>
  </si>
  <si>
    <t xml:space="preserve">430 East Shotwell Street  </t>
  </si>
  <si>
    <t>Bainbridge</t>
  </si>
  <si>
    <t>(229)246-1941</t>
  </si>
  <si>
    <t>Anna Trawick</t>
  </si>
  <si>
    <t>10.24.224</t>
  </si>
  <si>
    <t>2100 Riverchase Center     Bldg 400 STE 450</t>
  </si>
  <si>
    <t>Hoover</t>
  </si>
  <si>
    <t>(205)739-7800</t>
  </si>
  <si>
    <t>Amy Terrell</t>
  </si>
  <si>
    <t>Misti Parsons</t>
  </si>
  <si>
    <t>10.24.89</t>
  </si>
  <si>
    <t>River Chase Office Park, 5009 River Chase Dr., Bldg 100 STE D</t>
  </si>
  <si>
    <t>Phenix City</t>
  </si>
  <si>
    <t>(334)297-6900</t>
  </si>
  <si>
    <t>Brittany Waddell</t>
  </si>
  <si>
    <t>10.24.117</t>
  </si>
  <si>
    <t>2100 Southbridge Parkway STE 480</t>
  </si>
  <si>
    <t>Birmingham</t>
  </si>
  <si>
    <t>(205)836-0777</t>
  </si>
  <si>
    <t>Catherine Kelley</t>
  </si>
  <si>
    <t>Rosalyn Johnson</t>
  </si>
  <si>
    <t>10.24.90</t>
  </si>
  <si>
    <t xml:space="preserve">1305 Boyson Loop Suite B </t>
  </si>
  <si>
    <t>Hiawatha</t>
  </si>
  <si>
    <t>IA</t>
  </si>
  <si>
    <t>(319)393-4742</t>
  </si>
  <si>
    <t>Theresa Pint</t>
  </si>
  <si>
    <t>10.24.246</t>
  </si>
  <si>
    <t>1910 South Stapely Drive STE 107</t>
  </si>
  <si>
    <t>Mesa</t>
  </si>
  <si>
    <t>AZ</t>
  </si>
  <si>
    <t>(480)558-7504</t>
  </si>
  <si>
    <t>Suellen Meadows</t>
  </si>
  <si>
    <t>10.24.134</t>
  </si>
  <si>
    <t>14050 North 83rd Avenue STE 150</t>
  </si>
  <si>
    <t>Peoria</t>
  </si>
  <si>
    <t>(623)979-7471</t>
  </si>
  <si>
    <t>Erin Hetrick</t>
  </si>
  <si>
    <t>10.24.135</t>
  </si>
  <si>
    <t>5424 Louie Lane STE B</t>
  </si>
  <si>
    <t>Reno</t>
  </si>
  <si>
    <t>NV</t>
  </si>
  <si>
    <t>(775)858-1900</t>
  </si>
  <si>
    <t>Debra Doran</t>
  </si>
  <si>
    <t>415 Highway 95A South STE F-604</t>
  </si>
  <si>
    <t>Fernley</t>
  </si>
  <si>
    <t>(775)575-1286</t>
  </si>
  <si>
    <t>Heather Ludeman</t>
  </si>
  <si>
    <t>10.24.150</t>
  </si>
  <si>
    <t>1600 Fourth Ave STE 201</t>
  </si>
  <si>
    <t>Rock Island</t>
  </si>
  <si>
    <t>IL</t>
  </si>
  <si>
    <t>(309)786-3700</t>
  </si>
  <si>
    <t>Corena Ferguson</t>
  </si>
  <si>
    <t>10.24.248</t>
  </si>
  <si>
    <t>725 Basque Way STE 3</t>
  </si>
  <si>
    <t>Carson City</t>
  </si>
  <si>
    <t>(775)884-0100</t>
  </si>
  <si>
    <t>Tobias DeLuca</t>
  </si>
  <si>
    <t>16620 North 40th Street STE D4</t>
  </si>
  <si>
    <t>Phoenix</t>
  </si>
  <si>
    <t>(602)992-0709</t>
  </si>
  <si>
    <t>Darlene Kaminski</t>
  </si>
  <si>
    <t>10.24.136</t>
  </si>
  <si>
    <t>5255 E. Williams Circle STE 6400</t>
  </si>
  <si>
    <t>Tucson</t>
  </si>
  <si>
    <t>(520)731-1333</t>
  </si>
  <si>
    <t>Tammy Susdorf</t>
  </si>
  <si>
    <t>Julie Gaines</t>
  </si>
  <si>
    <t>10.24.138</t>
  </si>
  <si>
    <t xml:space="preserve">1988 Fairview Avenue  </t>
  </si>
  <si>
    <t>Prattville</t>
  </si>
  <si>
    <t>(334)361-9806</t>
  </si>
  <si>
    <t>Lynne Williams Vickery</t>
  </si>
  <si>
    <t>Doris Gidley</t>
  </si>
  <si>
    <t>10.24.119</t>
  </si>
  <si>
    <t xml:space="preserve">2740 Headland Avenue  </t>
  </si>
  <si>
    <t>Dothan</t>
  </si>
  <si>
    <t>(334)944-2290</t>
  </si>
  <si>
    <t>Jennifer Wade</t>
  </si>
  <si>
    <t>10.24.97</t>
  </si>
  <si>
    <t>8606 Allisonville Rd STE 350</t>
  </si>
  <si>
    <t>Indianapolis</t>
  </si>
  <si>
    <t>IN</t>
  </si>
  <si>
    <t>(317)915-1440</t>
  </si>
  <si>
    <t>Bobbie Furr</t>
  </si>
  <si>
    <t>10.24.253</t>
  </si>
  <si>
    <t>701 East County Line Road STE 205</t>
  </si>
  <si>
    <t>Greenwood</t>
  </si>
  <si>
    <t>(317)881-3483</t>
  </si>
  <si>
    <t>Susan Ruble</t>
  </si>
  <si>
    <t>10.24.252</t>
  </si>
  <si>
    <t>400 N High Street STE 202</t>
  </si>
  <si>
    <t>Muncie</t>
  </si>
  <si>
    <t>(765)282-0351</t>
  </si>
  <si>
    <t>Tamera Nibarger</t>
  </si>
  <si>
    <t>Kelli McCord</t>
  </si>
  <si>
    <t>10.25.2</t>
  </si>
  <si>
    <t>1970 Oakcrest Avenue STE 107</t>
  </si>
  <si>
    <t>Roseville</t>
  </si>
  <si>
    <t>(651)636-6330</t>
  </si>
  <si>
    <t>Vikki Lindstrom</t>
  </si>
  <si>
    <t>10.25.53</t>
  </si>
  <si>
    <t>7101 Northland Circle STE 5101</t>
  </si>
  <si>
    <t>Brooklyn Park</t>
  </si>
  <si>
    <t>(763)416-0289</t>
  </si>
  <si>
    <t>Aimee Hager</t>
  </si>
  <si>
    <t>10.25.52</t>
  </si>
  <si>
    <t>925 East Superior St STE 104</t>
  </si>
  <si>
    <t>Duluth</t>
  </si>
  <si>
    <t>(218)723-8999</t>
  </si>
  <si>
    <t>Rachael Rhodes</t>
  </si>
  <si>
    <t>10.25.51</t>
  </si>
  <si>
    <t>7900 W 78th Street STE 180</t>
  </si>
  <si>
    <t>Edina</t>
  </si>
  <si>
    <t>(952)854-9628</t>
  </si>
  <si>
    <t>Jenny Jackson</t>
  </si>
  <si>
    <t>10.25.49</t>
  </si>
  <si>
    <t>CO</t>
  </si>
  <si>
    <t>2764 Compass Drive STE 108B</t>
  </si>
  <si>
    <t>Grand Junction</t>
  </si>
  <si>
    <t>(970)257-1275</t>
  </si>
  <si>
    <t>Suzanne Mapes</t>
  </si>
  <si>
    <t>10.21.144</t>
  </si>
  <si>
    <t>5755 Mark Dabling Blvd. STE 325</t>
  </si>
  <si>
    <t>Colorado Springs</t>
  </si>
  <si>
    <t>(719)531-9585</t>
  </si>
  <si>
    <t>Kristala Carlisle</t>
  </si>
  <si>
    <t>10.24.4</t>
  </si>
  <si>
    <t xml:space="preserve">1315 Fortino Boulevard Suite A  </t>
  </si>
  <si>
    <t>Pueblo</t>
  </si>
  <si>
    <t>(719)583-0832</t>
  </si>
  <si>
    <t xml:space="preserve">Alexa Dawn Medrano </t>
  </si>
  <si>
    <t>10.42.10</t>
  </si>
  <si>
    <t>SP</t>
  </si>
  <si>
    <t>8502 North Nevada STE 2</t>
  </si>
  <si>
    <t>Spokane</t>
  </si>
  <si>
    <t>(509)464-4970</t>
  </si>
  <si>
    <t>Tawnya Calkins</t>
  </si>
  <si>
    <t>Sherri Barber</t>
  </si>
  <si>
    <t>10.25.113</t>
  </si>
  <si>
    <t xml:space="preserve">22820 E. Appleway Ave  </t>
  </si>
  <si>
    <t>Liberty Lake</t>
  </si>
  <si>
    <t>(509)473-4900</t>
  </si>
  <si>
    <t>Karen White</t>
  </si>
  <si>
    <t>Kirby Clark</t>
  </si>
  <si>
    <t>10.160.202</t>
  </si>
  <si>
    <t>7029 HH - COEUR D'ALENE ID</t>
  </si>
  <si>
    <t>1230 N NORTHWOOD CENTER CT, Suite C</t>
  </si>
  <si>
    <t>Coeur D Alene</t>
  </si>
  <si>
    <t>ID</t>
  </si>
  <si>
    <t>(208)667-5470</t>
  </si>
  <si>
    <t>Tena Flores</t>
  </si>
  <si>
    <t>10.25.205</t>
  </si>
  <si>
    <t>1610 NE Eastgate Blvd STE 650</t>
  </si>
  <si>
    <t>Pullman</t>
  </si>
  <si>
    <t>(509)334-6016</t>
  </si>
  <si>
    <t>Anne Cline</t>
  </si>
  <si>
    <t>Susan Fleischman</t>
  </si>
  <si>
    <t>10.25.208</t>
  </si>
  <si>
    <t>20829 72nd Ave South STE 125</t>
  </si>
  <si>
    <t>Kent</t>
  </si>
  <si>
    <t>(253)395-5133</t>
  </si>
  <si>
    <t>Denise Pascal</t>
  </si>
  <si>
    <t>Karen Long-Kierig</t>
  </si>
  <si>
    <t>10.25.206</t>
  </si>
  <si>
    <t>4660 Kitsap Way STE 101</t>
  </si>
  <si>
    <t>Bremerton</t>
  </si>
  <si>
    <t>(360)373-6966</t>
  </si>
  <si>
    <t>Dina Johnson</t>
  </si>
  <si>
    <t>10.25.203</t>
  </si>
  <si>
    <t>SC</t>
  </si>
  <si>
    <t>4783 Flat River Road STE 100A</t>
  </si>
  <si>
    <t>Farmington</t>
  </si>
  <si>
    <t>MO</t>
  </si>
  <si>
    <t>(573)431-6685</t>
  </si>
  <si>
    <t>Crystal Rippee</t>
  </si>
  <si>
    <t>Michelle Hamm</t>
  </si>
  <si>
    <t>10.21.77</t>
  </si>
  <si>
    <t>12125 Woodcrest Executive Dr. STE 340</t>
  </si>
  <si>
    <t>Creve Coeur</t>
  </si>
  <si>
    <t>(314)434-3030</t>
  </si>
  <si>
    <t>Robyn Walton</t>
  </si>
  <si>
    <t>10.25.58</t>
  </si>
  <si>
    <t>2615 Calder Street STE 202</t>
  </si>
  <si>
    <t>Beaumont</t>
  </si>
  <si>
    <t>TX</t>
  </si>
  <si>
    <t>(409)895-0009</t>
  </si>
  <si>
    <t>Polly Matlock</t>
  </si>
  <si>
    <t>10.21.87</t>
  </si>
  <si>
    <t>2547 HH - WEST PLAINS</t>
  </si>
  <si>
    <t>707 Kentucky Avenue</t>
  </si>
  <si>
    <t>West Plains</t>
  </si>
  <si>
    <t>(417)257-2080</t>
  </si>
  <si>
    <t>Laura Thorn</t>
  </si>
  <si>
    <t>2404 Forum Boulevard STE 101</t>
  </si>
  <si>
    <t>Columbia</t>
  </si>
  <si>
    <t>(573)256-4705</t>
  </si>
  <si>
    <t>Jamie Seifert</t>
  </si>
  <si>
    <t>10.21.24</t>
  </si>
  <si>
    <t xml:space="preserve">1206 Homelife Plaza  </t>
  </si>
  <si>
    <t>Rolla</t>
  </si>
  <si>
    <t>(573)341-3456</t>
  </si>
  <si>
    <t>Linda Baehr</t>
  </si>
  <si>
    <t>10.21.221</t>
  </si>
  <si>
    <t>20101 E. Jackson Drive STE D</t>
  </si>
  <si>
    <t>Independence</t>
  </si>
  <si>
    <t>(816)524-5087</t>
  </si>
  <si>
    <t>Wendy Kullberg</t>
  </si>
  <si>
    <t>Melody Shanks</t>
  </si>
  <si>
    <t>10.25.56</t>
  </si>
  <si>
    <t>7280 NW 87th Terrace, Building C STE 206</t>
  </si>
  <si>
    <t>Kansas City</t>
  </si>
  <si>
    <t>(816)587-0441</t>
  </si>
  <si>
    <t>Cindy Fahlgren</t>
  </si>
  <si>
    <t>Melissa Goslee</t>
  </si>
  <si>
    <t>10.25.55</t>
  </si>
  <si>
    <t>11880 College Blvd. STE 4A</t>
  </si>
  <si>
    <t>(913)906-0522</t>
  </si>
  <si>
    <t>10.25.16</t>
  </si>
  <si>
    <t>4849 GREENVILLE AVE</t>
  </si>
  <si>
    <t>DALLAS</t>
  </si>
  <si>
    <t>(214)378-9913</t>
  </si>
  <si>
    <t>Robert Cleveland</t>
  </si>
  <si>
    <t>10.21.34</t>
  </si>
  <si>
    <t>6421 Camp Bowie Blvd, Ste 203</t>
  </si>
  <si>
    <t>Fort Worth</t>
  </si>
  <si>
    <t>(817)731-6124</t>
  </si>
  <si>
    <t>10.21.42</t>
  </si>
  <si>
    <t>434 East Loop 281 STE 100</t>
  </si>
  <si>
    <t>Longview</t>
  </si>
  <si>
    <t>(903)938-6776</t>
  </si>
  <si>
    <t>Delphine Andrews</t>
  </si>
  <si>
    <t>10.21.69</t>
  </si>
  <si>
    <t>4335 West Piedras Drive STE 100</t>
  </si>
  <si>
    <t>San Antonio</t>
  </si>
  <si>
    <t>(210)614-0473</t>
  </si>
  <si>
    <t>Yolanda Gonzalez</t>
  </si>
  <si>
    <t>Jo Ann Silvas</t>
  </si>
  <si>
    <t>10.21.96</t>
  </si>
  <si>
    <t xml:space="preserve">85 North Kessler Avenue  </t>
  </si>
  <si>
    <t>Schulenburg</t>
  </si>
  <si>
    <t>(979)743-2633</t>
  </si>
  <si>
    <t>Renee Hinze</t>
  </si>
  <si>
    <t>10.21.101</t>
  </si>
  <si>
    <t>1501 East Mockingbird Lane STE 301</t>
  </si>
  <si>
    <t>Victoria</t>
  </si>
  <si>
    <t>(361)576-2179</t>
  </si>
  <si>
    <t>Deana Lewis</t>
  </si>
  <si>
    <t>10.21.119</t>
  </si>
  <si>
    <t>800 North Main Street STE Q</t>
  </si>
  <si>
    <t>Corsicana</t>
  </si>
  <si>
    <t>(903)874-9147</t>
  </si>
  <si>
    <t>Shirley Irvin</t>
  </si>
  <si>
    <t>10.21.102</t>
  </si>
  <si>
    <t xml:space="preserve">405 East Commerce Street  </t>
  </si>
  <si>
    <t>Eastland</t>
  </si>
  <si>
    <t>(254)629-1268</t>
  </si>
  <si>
    <t>Gina Young Harper</t>
  </si>
  <si>
    <t>10.21.38</t>
  </si>
  <si>
    <t>118 South Park Drive STE D</t>
  </si>
  <si>
    <t>Brownwood</t>
  </si>
  <si>
    <t>(325)643-5525</t>
  </si>
  <si>
    <t>10.21.135</t>
  </si>
  <si>
    <t xml:space="preserve">1518 West Beauregard Avenue  </t>
  </si>
  <si>
    <t>San Angelo</t>
  </si>
  <si>
    <t>(325)949-1108</t>
  </si>
  <si>
    <t>Audra Clark</t>
  </si>
  <si>
    <t>10.21.91</t>
  </si>
  <si>
    <t>2579 HH - LUBBOCK (added 10/11/2019)</t>
  </si>
  <si>
    <t>3223 South Loop 289  Suite 325</t>
  </si>
  <si>
    <t>Lubbock</t>
  </si>
  <si>
    <t>(806) 788-5566</t>
  </si>
  <si>
    <t>6700 West Loop South STE 200</t>
  </si>
  <si>
    <t>Bellaire</t>
  </si>
  <si>
    <t>(713)781-6691</t>
  </si>
  <si>
    <t>10.21.52</t>
  </si>
  <si>
    <t>9810 FM 1960 Bypass Road West STE 215</t>
  </si>
  <si>
    <t>Humble</t>
  </si>
  <si>
    <t>(281)446-5366</t>
  </si>
  <si>
    <t>Toni BrooksGrowe</t>
  </si>
  <si>
    <t>10.21.54</t>
  </si>
  <si>
    <t>2120 South Waldron STE Bldg C</t>
  </si>
  <si>
    <t>Fort Smith</t>
  </si>
  <si>
    <t>AR</t>
  </si>
  <si>
    <t>(479)452-0424</t>
  </si>
  <si>
    <t>Ginger Carr</t>
  </si>
  <si>
    <t>10.24.125</t>
  </si>
  <si>
    <t>3849 HH - Kansas City Central Intake</t>
  </si>
  <si>
    <t>2211 York Road STE 215</t>
  </si>
  <si>
    <t>Oak Brook</t>
  </si>
  <si>
    <t>(708)442-6420</t>
  </si>
  <si>
    <t>10.21.22</t>
  </si>
  <si>
    <t>6233 Bankers Road STE 1</t>
  </si>
  <si>
    <t>Racine</t>
  </si>
  <si>
    <t>WI</t>
  </si>
  <si>
    <t>(262)636-9036</t>
  </si>
  <si>
    <t>Kristin Parey</t>
  </si>
  <si>
    <t>10.25.215</t>
  </si>
  <si>
    <t>7017 HH - WEST ALLIS (MILWAUKEE)</t>
  </si>
  <si>
    <t>West Allis</t>
  </si>
  <si>
    <t>(414)327-4553</t>
  </si>
  <si>
    <t>Traci Bitters</t>
  </si>
  <si>
    <t>10.25.216</t>
  </si>
  <si>
    <t>W177 N9886 Rivercrest Drive STE 112</t>
  </si>
  <si>
    <t>Germantown</t>
  </si>
  <si>
    <t>(262)251-3807</t>
  </si>
  <si>
    <t>10.25.214</t>
  </si>
  <si>
    <t>9140 West Dodge Road STE 401</t>
  </si>
  <si>
    <t>Omaha</t>
  </si>
  <si>
    <t>NE</t>
  </si>
  <si>
    <t>(402)343-9433</t>
  </si>
  <si>
    <t>Shari Ellison</t>
  </si>
  <si>
    <t>Michelle Yanes</t>
  </si>
  <si>
    <t>10.25.103</t>
  </si>
  <si>
    <t>8055 O Street STE 111</t>
  </si>
  <si>
    <t>Lincoln</t>
  </si>
  <si>
    <t>(402)434-8081</t>
  </si>
  <si>
    <t>Carrie Budd</t>
  </si>
  <si>
    <t>10.25.102</t>
  </si>
  <si>
    <t>10100 Trinity Parkway STE 425</t>
  </si>
  <si>
    <t>Stockton</t>
  </si>
  <si>
    <t>(209)474-7881</t>
  </si>
  <si>
    <t>10.24.154</t>
  </si>
  <si>
    <t>4216 Kiernan Avenue STE 100</t>
  </si>
  <si>
    <t>Modesto</t>
  </si>
  <si>
    <t>(209)545-7803</t>
  </si>
  <si>
    <t>Shelley Phillips</t>
  </si>
  <si>
    <t>Michelle Green</t>
  </si>
  <si>
    <t>10.24.145</t>
  </si>
  <si>
    <t>2525 Camino Del Rio South STE 220</t>
  </si>
  <si>
    <t>San Diego</t>
  </si>
  <si>
    <t>(619)299-9900</t>
  </si>
  <si>
    <t>Michael Barnard</t>
  </si>
  <si>
    <t>Karla Laird</t>
  </si>
  <si>
    <t>10.25.128</t>
  </si>
  <si>
    <t>3220 S. Higuera St. STE 101</t>
  </si>
  <si>
    <t>San Luis Obispo</t>
  </si>
  <si>
    <t>(805)544-4402</t>
  </si>
  <si>
    <t>Desarae Dolan</t>
  </si>
  <si>
    <t>10.24.149</t>
  </si>
  <si>
    <t>4401 Masthead Street NE STE 105</t>
  </si>
  <si>
    <t>Albuquerque</t>
  </si>
  <si>
    <t>NM</t>
  </si>
  <si>
    <t>(505)345-3754</t>
  </si>
  <si>
    <t>10.25.107</t>
  </si>
  <si>
    <t>505 South Main STE 132B</t>
  </si>
  <si>
    <t>Las Cruces</t>
  </si>
  <si>
    <t>(575)528-5620</t>
  </si>
  <si>
    <t>Mayra Santiago</t>
  </si>
  <si>
    <t>10.25.109</t>
  </si>
  <si>
    <t>720 Park Centre Drive Suite 350-A</t>
  </si>
  <si>
    <t>Kernersville</t>
  </si>
  <si>
    <t>(336)497-3870</t>
  </si>
  <si>
    <t>Rebecca Vaughn</t>
  </si>
  <si>
    <t>10.25.97</t>
  </si>
  <si>
    <t>3150 N Elm Street STE 102</t>
  </si>
  <si>
    <t>Greensboro</t>
  </si>
  <si>
    <t>(336)288-1181</t>
  </si>
  <si>
    <t>Janice Wilkinson</t>
  </si>
  <si>
    <t>10.25.78</t>
  </si>
  <si>
    <t>27385 Andrew Jackson Highway East STE C</t>
  </si>
  <si>
    <t>Delco</t>
  </si>
  <si>
    <t>(910)655-4946</t>
  </si>
  <si>
    <t>10.160.194</t>
  </si>
  <si>
    <t xml:space="preserve">4013 Capital Drive  </t>
  </si>
  <si>
    <t>Rocky Mount</t>
  </si>
  <si>
    <t>(252)443-7083</t>
  </si>
  <si>
    <t>Tony Gesell</t>
  </si>
  <si>
    <t>Joann Montgomery</t>
  </si>
  <si>
    <t>10.25.91</t>
  </si>
  <si>
    <t xml:space="preserve">206 S. Turner Street  </t>
  </si>
  <si>
    <t>Pink Hill</t>
  </si>
  <si>
    <t>(252)568-6022</t>
  </si>
  <si>
    <t>Nan Kennedy</t>
  </si>
  <si>
    <t>10.81.10</t>
  </si>
  <si>
    <t>12501 Prosperity Drive STE 225</t>
  </si>
  <si>
    <t>Silver Spring</t>
  </si>
  <si>
    <t>MD</t>
  </si>
  <si>
    <t>(301)622-2320</t>
  </si>
  <si>
    <t>Deborah Watt</t>
  </si>
  <si>
    <t>Francesca Manguiri</t>
  </si>
  <si>
    <t>10.25.37</t>
  </si>
  <si>
    <t>180 Admiral Cochrane Drive STE 310</t>
  </si>
  <si>
    <t>Annapolis</t>
  </si>
  <si>
    <t>(410)224-2988</t>
  </si>
  <si>
    <t>Nikkisha Mills</t>
  </si>
  <si>
    <t>Tonya Malloy</t>
  </si>
  <si>
    <t>10.25.38</t>
  </si>
  <si>
    <t>9250 Rumsey Road STE 200</t>
  </si>
  <si>
    <t>(410)997-5257</t>
  </si>
  <si>
    <t>Carolyn Faidley</t>
  </si>
  <si>
    <t>10.25.106</t>
  </si>
  <si>
    <t>8600 LaSalle Road STE 315</t>
  </si>
  <si>
    <t>Towson</t>
  </si>
  <si>
    <t>(410)337-3663</t>
  </si>
  <si>
    <t>Kayla Christopher</t>
  </si>
  <si>
    <t xml:space="preserve">1302 Plantation Road NE  </t>
  </si>
  <si>
    <t>Roanoke</t>
  </si>
  <si>
    <t>VA</t>
  </si>
  <si>
    <t>(540)362-7578</t>
  </si>
  <si>
    <t>Consuela Lemasters</t>
  </si>
  <si>
    <t>Lauren Hurley</t>
  </si>
  <si>
    <t>10.25.156</t>
  </si>
  <si>
    <t xml:space="preserve">1928 Thomson Drive  </t>
  </si>
  <si>
    <t>Lynchburg</t>
  </si>
  <si>
    <t>(434)846-5219</t>
  </si>
  <si>
    <t>Rachel Osborne</t>
  </si>
  <si>
    <t>Nicole Carter-Dominguez</t>
  </si>
  <si>
    <t>10.25.197</t>
  </si>
  <si>
    <t>579 Greenway Road STE 103</t>
  </si>
  <si>
    <t>Boone</t>
  </si>
  <si>
    <t>(828)266-1166</t>
  </si>
  <si>
    <t>Ginger Jordan</t>
  </si>
  <si>
    <t>10.25.70</t>
  </si>
  <si>
    <t>15 West Main Street STE 200</t>
  </si>
  <si>
    <t>Christiansburg</t>
  </si>
  <si>
    <t>(540)382-9311</t>
  </si>
  <si>
    <t>Carolyn Morgan</t>
  </si>
  <si>
    <t>Rebecca Wilson</t>
  </si>
  <si>
    <t>10.25.194</t>
  </si>
  <si>
    <t>150 Courthouse Road STE 301A</t>
  </si>
  <si>
    <t>Princeton</t>
  </si>
  <si>
    <t>WV</t>
  </si>
  <si>
    <t>(304)325-3378</t>
  </si>
  <si>
    <t>10.25.219</t>
  </si>
  <si>
    <t>126 Executive Drive Suite 104</t>
  </si>
  <si>
    <t>Wilkesboro</t>
  </si>
  <si>
    <t>(336)818-3170</t>
  </si>
  <si>
    <t>Sandra Faw</t>
  </si>
  <si>
    <t>Christina Johnson</t>
  </si>
  <si>
    <t>10.25.96</t>
  </si>
  <si>
    <t>126 Executive Drive STE 120</t>
  </si>
  <si>
    <t>(336)667-3389</t>
  </si>
  <si>
    <t xml:space="preserve">934 Cox Road  </t>
  </si>
  <si>
    <t>Gastonia</t>
  </si>
  <si>
    <t>(704)824-7099</t>
  </si>
  <si>
    <t>Kristy Linder</t>
  </si>
  <si>
    <t>10.25.76</t>
  </si>
  <si>
    <t xml:space="preserve">201 Security Street  </t>
  </si>
  <si>
    <t>Kannapolis</t>
  </si>
  <si>
    <t>(704)933-1001</t>
  </si>
  <si>
    <t>Elizabeth Record</t>
  </si>
  <si>
    <t>Patricia Coppin</t>
  </si>
  <si>
    <t>10.25.82</t>
  </si>
  <si>
    <t>1225 West Wheeler Parkway  Bldg C</t>
  </si>
  <si>
    <t>Augusta</t>
  </si>
  <si>
    <t>(706)651-1211</t>
  </si>
  <si>
    <t>Jennifer Sergent</t>
  </si>
  <si>
    <t>Heather Hagan</t>
  </si>
  <si>
    <t>10.160.147</t>
  </si>
  <si>
    <t>905 East Main Street STE 1</t>
  </si>
  <si>
    <t>Spartanburg</t>
  </si>
  <si>
    <t>(864)582-5936</t>
  </si>
  <si>
    <t>April Reininger</t>
  </si>
  <si>
    <t>10.25.164</t>
  </si>
  <si>
    <t>15 Brendan Way STE 250</t>
  </si>
  <si>
    <t>(864)297-5711</t>
  </si>
  <si>
    <t>Cynthia Fry</t>
  </si>
  <si>
    <t>10.25.159</t>
  </si>
  <si>
    <t>206 Chesnee Highway STE G &amp; H</t>
  </si>
  <si>
    <t>Gaffney</t>
  </si>
  <si>
    <t>(864)488-0898</t>
  </si>
  <si>
    <t>Teresa Randolph</t>
  </si>
  <si>
    <t>10.160.251</t>
  </si>
  <si>
    <t>2280 East Victory Drive STE B</t>
  </si>
  <si>
    <t>Savannah</t>
  </si>
  <si>
    <t>(912)355-3409</t>
  </si>
  <si>
    <t>Stephanie Fagnan</t>
  </si>
  <si>
    <t>10.25.202</t>
  </si>
  <si>
    <t>1525 Fair Road STE 106</t>
  </si>
  <si>
    <t>Statesboro</t>
  </si>
  <si>
    <t>(912)486-1900</t>
  </si>
  <si>
    <t>Amanda Anderson</t>
  </si>
  <si>
    <t>10.24.238</t>
  </si>
  <si>
    <t>1240 21st Avenue North STE 200</t>
  </si>
  <si>
    <t>Myrtle Beach</t>
  </si>
  <si>
    <t>(843)448-7060</t>
  </si>
  <si>
    <t>Amanda Miller</t>
  </si>
  <si>
    <t>10.25.161</t>
  </si>
  <si>
    <t xml:space="preserve">80 Physician Drive  </t>
  </si>
  <si>
    <t>Aiken</t>
  </si>
  <si>
    <t>(803)220-3818</t>
  </si>
  <si>
    <t>Erin Hamilton</t>
  </si>
  <si>
    <t>10.160.145</t>
  </si>
  <si>
    <t>2000 Center Point Road STE 2300</t>
  </si>
  <si>
    <t>(803)731-2365</t>
  </si>
  <si>
    <t>Natasha Brown</t>
  </si>
  <si>
    <t>Samantha Dittmar</t>
  </si>
  <si>
    <t>10.25.157</t>
  </si>
  <si>
    <t xml:space="preserve">2521 Evans Street  </t>
  </si>
  <si>
    <t>Newberry</t>
  </si>
  <si>
    <t>(803)276-0273</t>
  </si>
  <si>
    <t>Harriet Guy</t>
  </si>
  <si>
    <t>10.24.6</t>
  </si>
  <si>
    <t>5044 HH - NORTH CHARLOTTE (Now Charlotte HUMANA)</t>
  </si>
  <si>
    <t>9009-C Perimeter Woods Drive</t>
  </si>
  <si>
    <t>(704)598-2716</t>
  </si>
  <si>
    <t>10.25.72</t>
  </si>
  <si>
    <t>1995 Wellness Boulevard STE 220</t>
  </si>
  <si>
    <t>Monroe</t>
  </si>
  <si>
    <t>(704)283-0535</t>
  </si>
  <si>
    <t>Kimberly Cheek</t>
  </si>
  <si>
    <t>Michelle Plyler</t>
  </si>
  <si>
    <t>10.25.85</t>
  </si>
  <si>
    <t>11111 Carmel Commons Blvd. STE 350</t>
  </si>
  <si>
    <t>(704)543-1167</t>
  </si>
  <si>
    <t>Kimberly Selph</t>
  </si>
  <si>
    <t>DeeAnn Niehaus</t>
  </si>
  <si>
    <t>10.25.73</t>
  </si>
  <si>
    <t>7032 HH - CHARLOTTE UNIVERSITY (Now North Charlotte)</t>
  </si>
  <si>
    <t>11111 Carmel Commons Blvd. Suite 350-B</t>
  </si>
  <si>
    <t>(704)594-9029</t>
  </si>
  <si>
    <t>1704 E. Greenville Street STE 2D</t>
  </si>
  <si>
    <t>Anderson</t>
  </si>
  <si>
    <t>(864)332-8200</t>
  </si>
  <si>
    <t>Melissa Price</t>
  </si>
  <si>
    <t>Alysse Ford</t>
  </si>
  <si>
    <t>10.25.154</t>
  </si>
  <si>
    <t xml:space="preserve">977 Tiger Boulevard  </t>
  </si>
  <si>
    <t>Clemson</t>
  </si>
  <si>
    <t>(864)885-1085</t>
  </si>
  <si>
    <t>Sherri Smith</t>
  </si>
  <si>
    <t>10.25.163</t>
  </si>
  <si>
    <t xml:space="preserve">1261 South Duncan Bypass  </t>
  </si>
  <si>
    <t>Union</t>
  </si>
  <si>
    <t>(864)429-4821</t>
  </si>
  <si>
    <t>Elizabeth Moore</t>
  </si>
  <si>
    <t>10.25.166</t>
  </si>
  <si>
    <t xml:space="preserve">250 Piedmont Blvd  </t>
  </si>
  <si>
    <t>Rock Hill</t>
  </si>
  <si>
    <t>(803)329-3184</t>
  </si>
  <si>
    <t>Kay Hull</t>
  </si>
  <si>
    <t>10.25.162</t>
  </si>
  <si>
    <t xml:space="preserve">515 Market Street  </t>
  </si>
  <si>
    <t>Cheraw</t>
  </si>
  <si>
    <t>(843)320-8859</t>
  </si>
  <si>
    <t>Janice Privette</t>
  </si>
  <si>
    <t>10.24.9</t>
  </si>
  <si>
    <t>702 Pamplico Highway STE B</t>
  </si>
  <si>
    <t>(843)317-9686</t>
  </si>
  <si>
    <t>Edith Odom</t>
  </si>
  <si>
    <t>Rebecca Snipes</t>
  </si>
  <si>
    <t>10.24.8</t>
  </si>
  <si>
    <t>1311 N Main Street STE 102</t>
  </si>
  <si>
    <t>Marion</t>
  </si>
  <si>
    <t>(843)774-2284</t>
  </si>
  <si>
    <t>Lauren Jensen</t>
  </si>
  <si>
    <t>10.24.10</t>
  </si>
  <si>
    <t xml:space="preserve">1739 Village Park Drive  </t>
  </si>
  <si>
    <t>Orangeburg</t>
  </si>
  <si>
    <t>(803)937-2490</t>
  </si>
  <si>
    <t xml:space="preserve">Lauren McNeill </t>
  </si>
  <si>
    <t>10.160.173</t>
  </si>
  <si>
    <t xml:space="preserve">122 N. Brooks Street  </t>
  </si>
  <si>
    <t>Manning</t>
  </si>
  <si>
    <t>(803)435-2559</t>
  </si>
  <si>
    <t>April Gladden</t>
  </si>
  <si>
    <t>10.24.11</t>
  </si>
  <si>
    <t>4975 Lacross Road STE 354</t>
  </si>
  <si>
    <t>North Charleston</t>
  </si>
  <si>
    <t>(843)744-1191</t>
  </si>
  <si>
    <t>Alison Holloway</t>
  </si>
  <si>
    <t>Karen Kasper</t>
  </si>
  <si>
    <t xml:space="preserve">415-E Robertson Boulevard  </t>
  </si>
  <si>
    <t>Walterboro</t>
  </si>
  <si>
    <t>(843)542-9540</t>
  </si>
  <si>
    <t>Angela Bunton</t>
  </si>
  <si>
    <t>Rhonda Evans</t>
  </si>
  <si>
    <t>10.24.12</t>
  </si>
  <si>
    <t xml:space="preserve">112 Mellon Street  </t>
  </si>
  <si>
    <t>Beckley</t>
  </si>
  <si>
    <t>(304)255-5263</t>
  </si>
  <si>
    <t>Ashley Hall</t>
  </si>
  <si>
    <t>Robert Furey</t>
  </si>
  <si>
    <t>10.25.218</t>
  </si>
  <si>
    <t xml:space="preserve">800 Broad Street  </t>
  </si>
  <si>
    <t>Summersville</t>
  </si>
  <si>
    <t>(304)872-7380</t>
  </si>
  <si>
    <t>Sarah Nichols</t>
  </si>
  <si>
    <t>10.25.223</t>
  </si>
  <si>
    <t>105 Citation Dr STE B</t>
  </si>
  <si>
    <t>Danville</t>
  </si>
  <si>
    <t>KY</t>
  </si>
  <si>
    <t>(859)236-2193</t>
  </si>
  <si>
    <t>Nancy Yeager</t>
  </si>
  <si>
    <t>Caitlin Norris</t>
  </si>
  <si>
    <t>10.25.24</t>
  </si>
  <si>
    <t>624 Grassmere Park Drive STE 8</t>
  </si>
  <si>
    <t>Nashville</t>
  </si>
  <si>
    <t>(615)360-9000</t>
  </si>
  <si>
    <t>10.25.174</t>
  </si>
  <si>
    <t xml:space="preserve">540 Noel Avenue  </t>
  </si>
  <si>
    <t>Hopkinsville</t>
  </si>
  <si>
    <t>(270)885-7887</t>
  </si>
  <si>
    <t>Gilbert Rosales</t>
  </si>
  <si>
    <t>Mary Bouldin</t>
  </si>
  <si>
    <t>10.25.23</t>
  </si>
  <si>
    <t xml:space="preserve">710 Executive Park  </t>
  </si>
  <si>
    <t>Louisville</t>
  </si>
  <si>
    <t>(502)895-4213</t>
  </si>
  <si>
    <t>Dana Fallot</t>
  </si>
  <si>
    <t>Tamara Nash</t>
  </si>
  <si>
    <t>10.25.25</t>
  </si>
  <si>
    <t>140 Stonecrest Road STE 203</t>
  </si>
  <si>
    <t>Shelbyville</t>
  </si>
  <si>
    <t>(502)647-1025</t>
  </si>
  <si>
    <t>Linda Binion</t>
  </si>
  <si>
    <t>10.25.26</t>
  </si>
  <si>
    <t>5187 US Route 60 STE 28</t>
  </si>
  <si>
    <t>Huntington</t>
  </si>
  <si>
    <t>(304)733-9430</t>
  </si>
  <si>
    <t>Jason Gibson</t>
  </si>
  <si>
    <t>April Blanton</t>
  </si>
  <si>
    <t>10.25.221</t>
  </si>
  <si>
    <t xml:space="preserve">39 12th Street  </t>
  </si>
  <si>
    <t>Parkersburg</t>
  </si>
  <si>
    <t>(304)424-7172</t>
  </si>
  <si>
    <t>Jackie Benton</t>
  </si>
  <si>
    <t>Lora Toncray</t>
  </si>
  <si>
    <t>10.25.222</t>
  </si>
  <si>
    <t>1300 E New Circle Road STE 180</t>
  </si>
  <si>
    <t>Lexington</t>
  </si>
  <si>
    <t>(859)252-4206</t>
  </si>
  <si>
    <t>Michele Baysore</t>
  </si>
  <si>
    <t>Vickie Middleton</t>
  </si>
  <si>
    <t xml:space="preserve">2114 Chamber Center Drive  </t>
  </si>
  <si>
    <t>Fort Mitchell</t>
  </si>
  <si>
    <t>(859)331-5800</t>
  </si>
  <si>
    <t>Julie Brown</t>
  </si>
  <si>
    <t>Sharon Mason</t>
  </si>
  <si>
    <t>10.25.22</t>
  </si>
  <si>
    <t xml:space="preserve">100 Kanawha Blvd West  </t>
  </si>
  <si>
    <t>Charleston</t>
  </si>
  <si>
    <t>(304)346-9667</t>
  </si>
  <si>
    <t>Sharon Chambers</t>
  </si>
  <si>
    <t>10.25.220</t>
  </si>
  <si>
    <t xml:space="preserve">46 Friendly Neighbor Drive  </t>
  </si>
  <si>
    <t>Chapmanville</t>
  </si>
  <si>
    <t>(304)855-7104</t>
  </si>
  <si>
    <t>Lori Anderson</t>
  </si>
  <si>
    <t>10.21.21</t>
  </si>
  <si>
    <t xml:space="preserve">6964 HH - CHARLOTTE CNTRL INTK-SHRD SVCS </t>
  </si>
  <si>
    <t>2221 EDGE LAKE DRIVE</t>
  </si>
  <si>
    <t>CHARLOTTE</t>
  </si>
  <si>
    <t>(704)559-8121</t>
  </si>
  <si>
    <t>Tina Scott</t>
  </si>
  <si>
    <t>10.25.75</t>
  </si>
  <si>
    <t xml:space="preserve">3714 HH - NORFOLK </t>
  </si>
  <si>
    <t>410 N. Center Drive, Bldg. 9, Suite 102</t>
  </si>
  <si>
    <t xml:space="preserve">Norfolk </t>
  </si>
  <si>
    <t>(757)961-0049</t>
  </si>
  <si>
    <t>10.25.110</t>
  </si>
  <si>
    <t>Y-1154</t>
  </si>
  <si>
    <t>7113 Three Chopt Road STE 201</t>
  </si>
  <si>
    <t>Richmond</t>
  </si>
  <si>
    <t>(804)672-7500</t>
  </si>
  <si>
    <t>Onika Samuel</t>
  </si>
  <si>
    <t>Dollie Hamlin</t>
  </si>
  <si>
    <t>10.24.236</t>
  </si>
  <si>
    <t>1303 Hightower Trail STE 105</t>
  </si>
  <si>
    <t>(770)998-1393</t>
  </si>
  <si>
    <t>Tara Etheredge</t>
  </si>
  <si>
    <t>Nicole Dyke</t>
  </si>
  <si>
    <t>10.24.227</t>
  </si>
  <si>
    <t>2467 HH - CUMMINGS</t>
  </si>
  <si>
    <t>2080 Ronald Reagan Blvd STE 500</t>
  </si>
  <si>
    <t>Cumming</t>
  </si>
  <si>
    <t>(770)781-1999</t>
  </si>
  <si>
    <t>Audrey Lindsay</t>
  </si>
  <si>
    <t>10.24.225</t>
  </si>
  <si>
    <t>246 O'Dell Road STE Unit 3</t>
  </si>
  <si>
    <t>Griffin</t>
  </si>
  <si>
    <t>(770)233-0023</t>
  </si>
  <si>
    <t>Tequillia Flewellen</t>
  </si>
  <si>
    <t>10.24.228</t>
  </si>
  <si>
    <t>845 South Carroll Road STE C</t>
  </si>
  <si>
    <t>Villa Rica</t>
  </si>
  <si>
    <t>(678)840-4475</t>
  </si>
  <si>
    <t>Dana Noland</t>
  </si>
  <si>
    <t>Newana Williams</t>
  </si>
  <si>
    <t>10.24.241</t>
  </si>
  <si>
    <t>1075 Old Norcross Road STE S</t>
  </si>
  <si>
    <t>Lawrenceville</t>
  </si>
  <si>
    <t>(678)985-3300</t>
  </si>
  <si>
    <t>Sandra Epps</t>
  </si>
  <si>
    <t>Felicia Thomas</t>
  </si>
  <si>
    <t>10.24.230</t>
  </si>
  <si>
    <t>200 Business Center Drive STE 218</t>
  </si>
  <si>
    <t>Stockbridge</t>
  </si>
  <si>
    <t>(678)289-6044</t>
  </si>
  <si>
    <t>Pamela Heminger</t>
  </si>
  <si>
    <t>Irenee Phillips</t>
  </si>
  <si>
    <t>10.24.240</t>
  </si>
  <si>
    <t>1395 South Marietta Pkwy. STE 902</t>
  </si>
  <si>
    <t>Marietta</t>
  </si>
  <si>
    <t>(470)795-7907</t>
  </si>
  <si>
    <t>LaTonya Jones</t>
  </si>
  <si>
    <t>Jannis Parsons</t>
  </si>
  <si>
    <t>10.24.231</t>
  </si>
  <si>
    <t>277 Hwy 74 North STE 307</t>
  </si>
  <si>
    <t>Peachtree City</t>
  </si>
  <si>
    <t>(770)487-1399</t>
  </si>
  <si>
    <t>Althea Walker</t>
  </si>
  <si>
    <t>Michelle Parks</t>
  </si>
  <si>
    <t>10.24.234</t>
  </si>
  <si>
    <t>A113 - Atlanta Central Intake</t>
  </si>
  <si>
    <t>1303 Hightower Trail, Suite 160</t>
  </si>
  <si>
    <t>Sandy Springs</t>
  </si>
  <si>
    <t>Terron Taylor</t>
  </si>
  <si>
    <t>175 Exchange Street STE 100</t>
  </si>
  <si>
    <t>Bangor</t>
  </si>
  <si>
    <t>ME</t>
  </si>
  <si>
    <t>(207)990-9000</t>
  </si>
  <si>
    <t>Sheldon Brett</t>
  </si>
  <si>
    <t>10.25.39</t>
  </si>
  <si>
    <t>2 Livewell Drive STE 101</t>
  </si>
  <si>
    <t>Kennebunk</t>
  </si>
  <si>
    <t>(207)324-8790</t>
  </si>
  <si>
    <t>Christopher Sylvia</t>
  </si>
  <si>
    <t>10.25.40</t>
  </si>
  <si>
    <t>2435 HH - LANCASTER (PA)</t>
  </si>
  <si>
    <t>1860 Charter Lane STE 106</t>
  </si>
  <si>
    <t>Lancaster</t>
  </si>
  <si>
    <t>(717)291-5943</t>
  </si>
  <si>
    <t>Sandra Acton</t>
  </si>
  <si>
    <t>10.25.136</t>
  </si>
  <si>
    <t xml:space="preserve">2069 Roosevelt Avenue  </t>
  </si>
  <si>
    <t>Springfield</t>
  </si>
  <si>
    <t>MA</t>
  </si>
  <si>
    <t>(413)733-1132</t>
  </si>
  <si>
    <t>Meg Gleason</t>
  </si>
  <si>
    <t>Nicole Nicholson</t>
  </si>
  <si>
    <t>10.25.35</t>
  </si>
  <si>
    <t>279 Dalton Ave. STE B</t>
  </si>
  <si>
    <t>Pittsfield</t>
  </si>
  <si>
    <t>(413)443-3525</t>
  </si>
  <si>
    <t>Melissa Radovanovic</t>
  </si>
  <si>
    <t>10.25.33</t>
  </si>
  <si>
    <t>88 Route 6A STE 101</t>
  </si>
  <si>
    <t>Sandwich</t>
  </si>
  <si>
    <t>(508)888-2932</t>
  </si>
  <si>
    <t>Maureen Clancy</t>
  </si>
  <si>
    <t>210 Main Street STE 1A &amp; 2</t>
  </si>
  <si>
    <t>Old Saybrook</t>
  </si>
  <si>
    <t>CT</t>
  </si>
  <si>
    <t>(860)510-0210</t>
  </si>
  <si>
    <t>Lee Bridgewater</t>
  </si>
  <si>
    <t>10.24.170</t>
  </si>
  <si>
    <t xml:space="preserve">30 Stanford Drive  </t>
  </si>
  <si>
    <t>(860)674-1302</t>
  </si>
  <si>
    <t>Carissa Beaulieu</t>
  </si>
  <si>
    <t>10.24.168</t>
  </si>
  <si>
    <t xml:space="preserve">425 Grant Ave.  </t>
  </si>
  <si>
    <t>Auburn</t>
  </si>
  <si>
    <t>(315)255-1781</t>
  </si>
  <si>
    <t>Lisa Minnoe</t>
  </si>
  <si>
    <t>10.25.116</t>
  </si>
  <si>
    <t xml:space="preserve">1952 Whitney Avenue, 1st Floor  </t>
  </si>
  <si>
    <t>Hamden</t>
  </si>
  <si>
    <t>(203)287-3174</t>
  </si>
  <si>
    <t>Jullie Nuzzolillo</t>
  </si>
  <si>
    <t>10.24.169</t>
  </si>
  <si>
    <t>99 Hawley Lane STE 1101</t>
  </si>
  <si>
    <t>Stratford</t>
  </si>
  <si>
    <t>(203)377-5117</t>
  </si>
  <si>
    <t>Louise Giardina</t>
  </si>
  <si>
    <t>10.24.171</t>
  </si>
  <si>
    <t>11849 East Corning Road STE 108</t>
  </si>
  <si>
    <t>Corning</t>
  </si>
  <si>
    <t>(607)962-0102</t>
  </si>
  <si>
    <t>Kevin Devine</t>
  </si>
  <si>
    <t>Kimberly Calkins</t>
  </si>
  <si>
    <t>10.25.117</t>
  </si>
  <si>
    <t xml:space="preserve">51 Baxter Boulevard  </t>
  </si>
  <si>
    <t>Portland</t>
  </si>
  <si>
    <t>(207)772-0954</t>
  </si>
  <si>
    <t>Catherine Graham</t>
  </si>
  <si>
    <t>10.25.41</t>
  </si>
  <si>
    <t xml:space="preserve">200 Elwood Davis Rd  </t>
  </si>
  <si>
    <t>Liverpool</t>
  </si>
  <si>
    <t>(315)461-0209</t>
  </si>
  <si>
    <t>Christine Fordyce</t>
  </si>
  <si>
    <t>10.25.119</t>
  </si>
  <si>
    <t xml:space="preserve">19 Fourth Avenue  </t>
  </si>
  <si>
    <t>Oswego</t>
  </si>
  <si>
    <t>(315)342-0521</t>
  </si>
  <si>
    <t>Tracy Bender</t>
  </si>
  <si>
    <t>10.25.121</t>
  </si>
  <si>
    <t xml:space="preserve">Clifton Park Center, 320 Ushers Road  </t>
  </si>
  <si>
    <t>Ballston Lake</t>
  </si>
  <si>
    <t>(518)899-1158</t>
  </si>
  <si>
    <t>Sue Peterson</t>
  </si>
  <si>
    <t>10.25.120</t>
  </si>
  <si>
    <t>6956 HH - NO Central Malta Cntrl Intake - SS</t>
  </si>
  <si>
    <t xml:space="preserve">Sites below this line will not be included </t>
  </si>
  <si>
    <t>7020 HH - HUGO (fka 2558) (DM project)</t>
  </si>
  <si>
    <t xml:space="preserve">804 East Jackson Street  </t>
  </si>
  <si>
    <t>Hugo</t>
  </si>
  <si>
    <t>OK</t>
  </si>
  <si>
    <t>(580)326-8376</t>
  </si>
  <si>
    <t>Lou Ellis</t>
  </si>
  <si>
    <t>Rhonda Bozeman</t>
  </si>
  <si>
    <t>2582 HH - TYLER - HARDEN  (DM project)</t>
  </si>
  <si>
    <t>1700 S Southeast Loop 323 STE 110</t>
  </si>
  <si>
    <t>Tyler</t>
  </si>
  <si>
    <t>(903)595-5266</t>
  </si>
  <si>
    <t>Shavontrola Rodriguez</t>
  </si>
  <si>
    <t>10.153.98</t>
  </si>
  <si>
    <t>RF3282 - Kindred at Home Billing (DM project)</t>
  </si>
  <si>
    <t>2560 SW GRAPEVINE PKWY</t>
  </si>
  <si>
    <t>GRAPEVINE</t>
  </si>
  <si>
    <t>(817)310-3905</t>
  </si>
  <si>
    <t>10.140.148-10.140.151</t>
  </si>
  <si>
    <t>3776 HH - KOKOMO, IN closed</t>
  </si>
  <si>
    <t>2130 Sycamore St. STE 240</t>
  </si>
  <si>
    <t>Kokomo</t>
  </si>
  <si>
    <t>(765)878-6519</t>
  </si>
  <si>
    <t>Hannah Klepinger</t>
  </si>
  <si>
    <t>10.160.193</t>
  </si>
  <si>
    <t>2583 HH - WACO - HARDEN  - Moved to DM project</t>
  </si>
  <si>
    <t>5400 Bosque Boulevard STE 245</t>
  </si>
  <si>
    <t>Waco</t>
  </si>
  <si>
    <t>(254)405-6800</t>
  </si>
  <si>
    <t>Andrea Martin</t>
  </si>
  <si>
    <t>10.160.141</t>
  </si>
  <si>
    <t>West Region Office 1  (moved to DM project)</t>
  </si>
  <si>
    <t>2560 SW Grapevine Pkwy, Suite 120</t>
  </si>
  <si>
    <t>Grapevine</t>
  </si>
  <si>
    <t>Girling Community Care Texas by Harden Healthcare of Austin Admin</t>
  </si>
  <si>
    <t>3307 Northland Drive, Suite 260</t>
  </si>
  <si>
    <t>Austin</t>
  </si>
  <si>
    <t xml:space="preserve">R130 - HH West Region </t>
  </si>
  <si>
    <t>14614 N Kierland Blvd, Suite 300N</t>
  </si>
  <si>
    <t>Scottsdale</t>
  </si>
  <si>
    <t>West Regional Sales HH</t>
  </si>
  <si>
    <t>SHELF</t>
  </si>
  <si>
    <t>720 Park Centre Drive STE B</t>
  </si>
  <si>
    <t>(336)564-0185</t>
  </si>
  <si>
    <t>1771 Tate Blvd. SE STE 102</t>
  </si>
  <si>
    <t>(828)270-3990</t>
  </si>
  <si>
    <t>Indicates site was not listed in CI spreadsheet</t>
  </si>
  <si>
    <t>Indicates possible question regarding rollout schedule</t>
  </si>
  <si>
    <t>Indicates Corp site</t>
  </si>
  <si>
    <t>Indicates Win10 date is inside 75 HCHB go-live window</t>
  </si>
  <si>
    <t>Ticket Verbage</t>
  </si>
  <si>
    <t>Thin Client PO</t>
  </si>
  <si>
    <t>Laptop PO</t>
  </si>
  <si>
    <t>A 123</t>
  </si>
  <si>
    <t>Address</t>
  </si>
  <si>
    <t>Zip</t>
  </si>
  <si>
    <t>City_State_Zip</t>
  </si>
  <si>
    <t>CI Facility Number</t>
  </si>
  <si>
    <t>TOTALS</t>
  </si>
  <si>
    <t>Estimate Total Employees</t>
  </si>
  <si>
    <t>Estimate Total Laptops to Reimage</t>
  </si>
  <si>
    <t>Estimate Total Laptops to Replace</t>
  </si>
  <si>
    <t>Actual Total Laptops to Reimage</t>
  </si>
  <si>
    <t>Total Laptops to Replace</t>
  </si>
  <si>
    <t>Estimate Total Desktops To Replace</t>
  </si>
  <si>
    <t>Total Thin Clients to Install</t>
  </si>
  <si>
    <t>Added 2 laptops because inventory was incomplete</t>
  </si>
  <si>
    <t>Add 1 laptop for scanner</t>
  </si>
  <si>
    <t>Add 3 laptop for scanner</t>
  </si>
  <si>
    <t>Add 2 laptop for scanner</t>
  </si>
  <si>
    <t>Add 4 laptops for scanners</t>
  </si>
  <si>
    <t>Ticket Title</t>
  </si>
  <si>
    <t>2514 HH - TRUSSVILLE (now known as HOMEWOOD)</t>
  </si>
  <si>
    <t>Dodie Purnell</t>
  </si>
  <si>
    <t>2574 HH  - DALLAS (104T)</t>
  </si>
  <si>
    <t>2576 HH - Fort Worth (105T)</t>
  </si>
  <si>
    <t>Lindsey Bradley</t>
  </si>
  <si>
    <t>Tracy Jakusz</t>
  </si>
  <si>
    <t>10150 W National Avenue, Ste 300</t>
  </si>
  <si>
    <t>UserName</t>
  </si>
  <si>
    <t>UserNameme2</t>
  </si>
  <si>
    <t>Original Device Information</t>
  </si>
  <si>
    <t>2574 HH  - DALLAS</t>
  </si>
  <si>
    <t>2576 HH - Fort Worth</t>
  </si>
  <si>
    <t>Freeman, Jamil (Termed)</t>
  </si>
  <si>
    <t>Lemi, Noel (Termed)</t>
  </si>
  <si>
    <t>Rosa Cervantez</t>
  </si>
  <si>
    <t>Grant Innes</t>
  </si>
  <si>
    <t>Tulsi Parikh</t>
  </si>
  <si>
    <t>Susan Wilson</t>
  </si>
  <si>
    <t>2545 HH - OSAGE BEACH (added 1/21/20)</t>
  </si>
  <si>
    <t>980 Executive Drive, Suite D</t>
  </si>
  <si>
    <t>Osage Beach</t>
  </si>
  <si>
    <t>(573) 302-7898</t>
  </si>
  <si>
    <t>Kristin Brent</t>
  </si>
  <si>
    <t>Herbert Erne</t>
  </si>
  <si>
    <t>Robbin Lewis</t>
  </si>
  <si>
    <t>Leslie Gee</t>
  </si>
  <si>
    <t>Melissa Burks</t>
  </si>
  <si>
    <t>McMurry, Barry (Termed)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</si>
</sst>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d\-mmm;@"/>
    <numFmt numFmtId="165" formatCode="0.0%"/>
    <numFmt numFmtId="166" formatCode="0.0"/>
    <numFmt numFmtId="167" formatCode="00000"/>
    <numFmt numFmtId="168" formatCode="mm/dd/yy;@"/>
  </numFmts>
  <fonts count="34">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6"/>
      <name val="Calibri"/>
      <family val="2"/>
      <scheme val="minor"/>
    </font>
    <font>
      <sz val="11"/>
      <name val="Calibri"/>
      <family val="2"/>
      <scheme val="minor"/>
    </font>
    <font>
      <sz val="11"/>
      <name val="Calibri"/>
      <family val="2"/>
      <scheme val="minor"/>
    </font>
    <font>
      <sz val="11"/>
      <color theme="1"/>
      <name val="Calibri"/>
      <family val="2"/>
      <scheme val="minor"/>
    </font>
    <font>
      <b/>
      <sz val="9"/>
      <color theme="1"/>
      <name val="Calibri"/>
      <family val="2"/>
      <scheme val="minor"/>
    </font>
    <font>
      <b/>
      <sz val="9"/>
      <name val="Calibri"/>
      <family val="2"/>
      <scheme val="minor"/>
    </font>
    <font>
      <sz val="10"/>
      <color indexed="8"/>
      <name val="Arial"/>
      <family val="2"/>
    </font>
    <font>
      <b/>
      <sz val="9"/>
      <color indexed="8"/>
      <name val="Calibri"/>
      <family val="2"/>
      <scheme val="minor"/>
    </font>
    <font>
      <i/>
      <sz val="10"/>
      <name val="Arial"/>
      <family val="2"/>
    </font>
    <font>
      <i/>
      <sz val="10"/>
      <color theme="1"/>
      <name val="Arial"/>
      <family val="2"/>
    </font>
    <font>
      <sz val="10"/>
      <color theme="1"/>
      <name val="Arial"/>
      <family val="2"/>
    </font>
    <font>
      <sz val="11"/>
      <color theme="1"/>
      <name val="Arial"/>
      <family val="2"/>
    </font>
    <font>
      <sz val="11"/>
      <name val="Arial"/>
      <family val="2"/>
    </font>
    <font>
      <b/>
      <sz val="10"/>
      <color indexed="8"/>
      <name val="Arial"/>
      <family val="2"/>
    </font>
    <font>
      <b/>
      <sz val="10"/>
      <color theme="1"/>
      <name val="Arial"/>
      <family val="2"/>
    </font>
    <font>
      <sz val="10"/>
      <name val="Arial"/>
      <family val="2"/>
    </font>
    <font>
      <b/>
      <sz val="11"/>
      <name val="Arial"/>
      <family val="2"/>
    </font>
    <font>
      <b/>
      <sz val="10"/>
      <name val="Arial"/>
      <family val="2"/>
    </font>
    <font>
      <b/>
      <sz val="10"/>
      <color theme="1"/>
      <name val="Calibri"/>
      <family val="2"/>
      <scheme val="minor"/>
    </font>
    <font>
      <sz val="10"/>
      <color rgb="FF000000"/>
      <name val="Arial"/>
      <family val="2"/>
    </font>
    <font>
      <sz val="9"/>
      <name val="Arial"/>
      <family val="2"/>
    </font>
    <font>
      <sz val="8"/>
      <name val="Arial"/>
      <family val="2"/>
    </font>
    <font>
      <b/>
      <sz val="12"/>
      <color theme="0"/>
      <name val="Arial"/>
      <family val="2"/>
    </font>
    <font>
      <sz val="11"/>
      <color theme="0"/>
      <name val="Arial"/>
      <family val="2"/>
    </font>
    <font>
      <sz val="12"/>
      <name val="Arial"/>
      <family val="2"/>
    </font>
    <font>
      <sz val="11"/>
      <name val="Calibri"/>
      <scheme val="minor"/>
    </font>
    <font>
      <sz val="10"/>
      <name val="Calibri"/>
      <family val="2"/>
      <scheme val="minor"/>
    </font>
    <font>
      <b/>
      <sz val="9"/>
      <color indexed="81"/>
      <name val="Tahoma"/>
      <charset val="1"/>
    </font>
    <font>
      <sz val="9"/>
      <color indexed="81"/>
      <name val="Tahoma"/>
      <charset val="1"/>
    </font>
    <font>
      <b/>
      <sz val="11"/>
      <color theme="1"/>
      <name val="Calibri"/>
      <scheme val="minor"/>
    </font>
  </fonts>
  <fills count="18">
    <fill>
      <patternFill patternType="none"/>
    </fill>
    <fill>
      <patternFill patternType="gray125"/>
    </fill>
    <fill>
      <patternFill patternType="solid">
        <fgColor rgb="FFC6EFCE"/>
      </patternFill>
    </fill>
    <fill>
      <patternFill patternType="solid">
        <fgColor theme="0"/>
        <bgColor indexed="64"/>
      </patternFill>
    </fill>
    <fill>
      <patternFill patternType="solid">
        <fgColor rgb="FFFFC7CE"/>
      </patternFill>
    </fill>
    <fill>
      <patternFill patternType="solid">
        <fgColor rgb="FFFFFF00"/>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1"/>
        <bgColor indexed="64"/>
      </patternFill>
    </fill>
    <fill>
      <patternFill patternType="solid">
        <fgColor rgb="FFFF0000"/>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2" tint="0.79998168889431442"/>
        <bgColor indexed="64"/>
      </patternFill>
    </fill>
    <fill>
      <patternFill patternType="solid">
        <fgColor theme="9" tint="0.7999816888943144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auto="1"/>
      </right>
      <top/>
      <bottom style="thin">
        <color auto="1"/>
      </bottom>
      <diagonal/>
    </border>
    <border>
      <left style="thin">
        <color indexed="64"/>
      </left>
      <right style="thick">
        <color indexed="64"/>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thick">
        <color indexed="64"/>
      </right>
      <top style="thin">
        <color indexed="64"/>
      </top>
      <bottom style="medium">
        <color indexed="64"/>
      </bottom>
      <diagonal/>
    </border>
    <border>
      <left style="thin">
        <color indexed="64"/>
      </left>
      <right style="thick">
        <color indexed="64"/>
      </right>
      <top style="medium">
        <color indexed="64"/>
      </top>
      <bottom style="thin">
        <color indexed="64"/>
      </bottom>
      <diagonal/>
    </border>
    <border>
      <left style="thick">
        <color indexed="64"/>
      </left>
      <right style="thick">
        <color indexed="64"/>
      </right>
      <top style="thin">
        <color indexed="64"/>
      </top>
      <bottom/>
      <diagonal/>
    </border>
  </borders>
  <cellStyleXfs count="6">
    <xf numFmtId="0" fontId="0" fillId="0" borderId="0"/>
    <xf numFmtId="0" fontId="2" fillId="2" borderId="0" applyNumberFormat="0" applyBorder="0" applyAlignment="0" applyProtection="0"/>
    <xf numFmtId="0" fontId="3" fillId="4" borderId="0" applyNumberFormat="0" applyBorder="0" applyAlignment="0" applyProtection="0"/>
    <xf numFmtId="0" fontId="10" fillId="0" borderId="0"/>
    <xf numFmtId="0" fontId="7" fillId="0" borderId="0"/>
    <xf numFmtId="0" fontId="25" fillId="0" borderId="0"/>
  </cellStyleXfs>
  <cellXfs count="370">
    <xf numFmtId="0" fontId="0" fillId="0" borderId="0" xfId="0"/>
    <xf numFmtId="0" fontId="1" fillId="0" borderId="0" xfId="0" applyFont="1" applyAlignment="1">
      <alignment horizontal="right"/>
    </xf>
    <xf numFmtId="0" fontId="0" fillId="3" borderId="0" xfId="0" applyFill="1"/>
    <xf numFmtId="0" fontId="0" fillId="0" borderId="0" xfId="0" applyFill="1"/>
    <xf numFmtId="0" fontId="3" fillId="4" borderId="0" xfId="2"/>
    <xf numFmtId="0" fontId="0" fillId="5" borderId="0" xfId="0" applyFill="1"/>
    <xf numFmtId="0" fontId="0" fillId="8" borderId="1" xfId="0" applyFill="1" applyBorder="1"/>
    <xf numFmtId="0" fontId="0" fillId="7" borderId="1" xfId="0" applyFill="1" applyBorder="1"/>
    <xf numFmtId="0" fontId="0" fillId="0" borderId="1" xfId="0" applyFill="1" applyBorder="1"/>
    <xf numFmtId="0" fontId="0" fillId="7" borderId="2" xfId="0" applyFill="1" applyBorder="1"/>
    <xf numFmtId="0" fontId="5" fillId="9" borderId="3" xfId="0" applyFont="1" applyFill="1" applyBorder="1"/>
    <xf numFmtId="0" fontId="0" fillId="0" borderId="2" xfId="0" applyFill="1" applyBorder="1"/>
    <xf numFmtId="0" fontId="5" fillId="0" borderId="0" xfId="1" applyFont="1" applyFill="1"/>
    <xf numFmtId="0" fontId="0" fillId="8" borderId="2" xfId="0" applyFill="1" applyBorder="1"/>
    <xf numFmtId="0" fontId="0" fillId="7" borderId="4" xfId="0" applyFill="1" applyBorder="1"/>
    <xf numFmtId="0" fontId="0" fillId="0" borderId="4" xfId="0" applyFill="1" applyBorder="1"/>
    <xf numFmtId="0" fontId="4" fillId="9" borderId="3" xfId="0" applyFont="1" applyFill="1" applyBorder="1" applyAlignment="1">
      <alignment horizontal="center"/>
    </xf>
    <xf numFmtId="0" fontId="4" fillId="0" borderId="0" xfId="0" applyFont="1" applyAlignment="1">
      <alignment horizontal="center"/>
    </xf>
    <xf numFmtId="0" fontId="5" fillId="8" borderId="1" xfId="0" applyFont="1" applyFill="1" applyBorder="1" applyAlignment="1">
      <alignment horizontal="center"/>
    </xf>
    <xf numFmtId="0" fontId="5" fillId="8" borderId="2" xfId="0" applyFont="1" applyFill="1" applyBorder="1" applyAlignment="1">
      <alignment horizontal="center"/>
    </xf>
    <xf numFmtId="0" fontId="5" fillId="9" borderId="3" xfId="0" applyFont="1" applyFill="1" applyBorder="1" applyAlignment="1">
      <alignment horizontal="center"/>
    </xf>
    <xf numFmtId="0" fontId="5" fillId="7" borderId="4" xfId="0" applyFont="1" applyFill="1" applyBorder="1" applyAlignment="1">
      <alignment horizontal="center"/>
    </xf>
    <xf numFmtId="0" fontId="5" fillId="7" borderId="1" xfId="0" applyFont="1" applyFill="1" applyBorder="1" applyAlignment="1">
      <alignment horizontal="center"/>
    </xf>
    <xf numFmtId="0" fontId="5" fillId="7" borderId="2" xfId="0" applyFont="1" applyFill="1" applyBorder="1" applyAlignment="1">
      <alignment horizontal="center"/>
    </xf>
    <xf numFmtId="0" fontId="5" fillId="6" borderId="4" xfId="0" applyFont="1" applyFill="1" applyBorder="1" applyAlignment="1">
      <alignment horizontal="center"/>
    </xf>
    <xf numFmtId="0" fontId="5" fillId="6" borderId="1" xfId="0" applyFont="1" applyFill="1" applyBorder="1" applyAlignment="1">
      <alignment horizontal="center"/>
    </xf>
    <xf numFmtId="0" fontId="5" fillId="6" borderId="2" xfId="0" applyFont="1" applyFill="1" applyBorder="1" applyAlignment="1">
      <alignment horizontal="center"/>
    </xf>
    <xf numFmtId="0" fontId="5" fillId="0" borderId="0" xfId="0" applyFont="1" applyAlignment="1">
      <alignment horizontal="center"/>
    </xf>
    <xf numFmtId="14" fontId="5" fillId="6" borderId="1" xfId="0" applyNumberFormat="1" applyFont="1" applyFill="1" applyBorder="1" applyAlignment="1">
      <alignment horizontal="center"/>
    </xf>
    <xf numFmtId="14" fontId="0" fillId="0" borderId="1" xfId="0" applyNumberFormat="1" applyFill="1" applyBorder="1"/>
    <xf numFmtId="0" fontId="6" fillId="9" borderId="3" xfId="0" applyFont="1" applyFill="1" applyBorder="1"/>
    <xf numFmtId="0" fontId="0" fillId="8" borderId="6" xfId="0" applyFill="1" applyBorder="1"/>
    <xf numFmtId="0" fontId="0" fillId="0" borderId="0" xfId="0" applyFont="1"/>
    <xf numFmtId="164" fontId="14" fillId="0" borderId="1" xfId="0" applyNumberFormat="1" applyFont="1" applyFill="1" applyBorder="1" applyAlignment="1">
      <alignment horizontal="left" vertical="center"/>
    </xf>
    <xf numFmtId="0" fontId="14" fillId="0" borderId="1" xfId="0" applyFont="1" applyFill="1" applyBorder="1" applyAlignment="1">
      <alignment horizontal="left" vertical="center"/>
    </xf>
    <xf numFmtId="0" fontId="10" fillId="0" borderId="1" xfId="3" applyFont="1" applyFill="1" applyBorder="1" applyAlignment="1">
      <alignment horizontal="left" vertical="center"/>
    </xf>
    <xf numFmtId="0" fontId="10" fillId="0" borderId="1" xfId="3" applyFont="1" applyFill="1" applyBorder="1" applyAlignment="1">
      <alignment horizontal="center" vertical="center"/>
    </xf>
    <xf numFmtId="0" fontId="17" fillId="0" borderId="1" xfId="3" applyFont="1" applyFill="1" applyBorder="1" applyAlignment="1">
      <alignment horizontal="center" vertical="center"/>
    </xf>
    <xf numFmtId="0" fontId="14" fillId="0" borderId="1" xfId="0" applyFont="1" applyFill="1" applyBorder="1" applyAlignment="1">
      <alignment horizontal="center" vertical="center"/>
    </xf>
    <xf numFmtId="165" fontId="18" fillId="0" borderId="1" xfId="0" applyNumberFormat="1" applyFont="1" applyFill="1" applyBorder="1" applyAlignment="1">
      <alignment horizontal="center" vertical="center"/>
    </xf>
    <xf numFmtId="166" fontId="14" fillId="0" borderId="1" xfId="0" applyNumberFormat="1" applyFont="1" applyFill="1" applyBorder="1" applyAlignment="1">
      <alignment horizontal="center" vertical="center"/>
    </xf>
    <xf numFmtId="164" fontId="12" fillId="0" borderId="1" xfId="0" applyNumberFormat="1" applyFont="1" applyFill="1" applyBorder="1" applyAlignment="1">
      <alignment horizontal="center" vertical="center" wrapText="1"/>
    </xf>
    <xf numFmtId="0" fontId="10" fillId="0" borderId="8" xfId="3" applyFont="1" applyFill="1" applyBorder="1" applyAlignment="1">
      <alignment horizontal="left" vertical="center"/>
    </xf>
    <xf numFmtId="0" fontId="10" fillId="0" borderId="8" xfId="3" applyFont="1" applyFill="1" applyBorder="1" applyAlignment="1">
      <alignment horizontal="left" vertical="center" wrapText="1"/>
    </xf>
    <xf numFmtId="0" fontId="14" fillId="0" borderId="8" xfId="0" applyFont="1" applyFill="1" applyBorder="1" applyAlignment="1">
      <alignment horizontal="left" vertical="center" wrapText="1"/>
    </xf>
    <xf numFmtId="0" fontId="14" fillId="0" borderId="8" xfId="0" applyFont="1" applyFill="1" applyBorder="1" applyAlignment="1">
      <alignment horizontal="left" vertical="center"/>
    </xf>
    <xf numFmtId="0" fontId="10" fillId="0" borderId="8" xfId="3" applyFont="1" applyFill="1" applyBorder="1" applyAlignment="1">
      <alignment horizontal="center" vertical="center" wrapText="1"/>
    </xf>
    <xf numFmtId="1" fontId="14" fillId="0" borderId="8" xfId="0" applyNumberFormat="1" applyFont="1" applyFill="1" applyBorder="1" applyAlignment="1">
      <alignment horizontal="center" vertical="center" wrapText="1"/>
    </xf>
    <xf numFmtId="164" fontId="12" fillId="0" borderId="1" xfId="0" applyNumberFormat="1" applyFont="1" applyFill="1" applyBorder="1" applyAlignment="1">
      <alignment horizontal="center" vertical="center"/>
    </xf>
    <xf numFmtId="0" fontId="10" fillId="0" borderId="8" xfId="3" applyFont="1" applyFill="1" applyBorder="1" applyAlignment="1">
      <alignment horizontal="center" vertical="center"/>
    </xf>
    <xf numFmtId="164" fontId="14" fillId="0" borderId="8" xfId="0" applyNumberFormat="1" applyFont="1" applyFill="1" applyBorder="1" applyAlignment="1">
      <alignment horizontal="center" vertical="center"/>
    </xf>
    <xf numFmtId="164" fontId="10" fillId="0" borderId="8" xfId="3" applyNumberFormat="1" applyFont="1" applyFill="1" applyBorder="1" applyAlignment="1">
      <alignment horizontal="center" vertical="center"/>
    </xf>
    <xf numFmtId="164" fontId="21" fillId="0" borderId="1" xfId="0" applyNumberFormat="1" applyFont="1" applyFill="1" applyBorder="1" applyAlignment="1">
      <alignment horizontal="center" vertical="center"/>
    </xf>
    <xf numFmtId="164" fontId="18" fillId="0" borderId="1" xfId="0" applyNumberFormat="1" applyFont="1" applyFill="1" applyBorder="1" applyAlignment="1">
      <alignment horizontal="center" vertical="center"/>
    </xf>
    <xf numFmtId="164" fontId="17" fillId="0" borderId="1" xfId="3" applyNumberFormat="1" applyFont="1" applyFill="1" applyBorder="1" applyAlignment="1">
      <alignment horizontal="center" vertical="center"/>
    </xf>
    <xf numFmtId="0" fontId="17" fillId="0" borderId="1" xfId="3" applyFont="1" applyFill="1" applyBorder="1" applyAlignment="1">
      <alignment horizontal="left" vertical="center"/>
    </xf>
    <xf numFmtId="0" fontId="18" fillId="0" borderId="1" xfId="0" applyFont="1" applyFill="1" applyBorder="1" applyAlignment="1">
      <alignment horizontal="left" vertical="center"/>
    </xf>
    <xf numFmtId="1" fontId="18" fillId="0" borderId="1" xfId="0" applyNumberFormat="1" applyFont="1" applyFill="1" applyBorder="1" applyAlignment="1">
      <alignment horizontal="center" vertical="center"/>
    </xf>
    <xf numFmtId="164" fontId="19" fillId="0" borderId="1" xfId="0" applyNumberFormat="1" applyFont="1" applyFill="1" applyBorder="1" applyAlignment="1">
      <alignment horizontal="center" vertical="center"/>
    </xf>
    <xf numFmtId="164" fontId="14" fillId="0" borderId="1" xfId="0" applyNumberFormat="1" applyFont="1" applyFill="1" applyBorder="1" applyAlignment="1">
      <alignment horizontal="center" vertical="center"/>
    </xf>
    <xf numFmtId="164" fontId="10" fillId="0" borderId="1" xfId="3" applyNumberFormat="1" applyFont="1" applyFill="1" applyBorder="1" applyAlignment="1">
      <alignment horizontal="center" vertical="center"/>
    </xf>
    <xf numFmtId="1" fontId="14" fillId="0" borderId="1" xfId="0" applyNumberFormat="1" applyFont="1" applyFill="1" applyBorder="1" applyAlignment="1">
      <alignment horizontal="center" vertical="center"/>
    </xf>
    <xf numFmtId="166" fontId="10" fillId="0" borderId="1" xfId="3" applyNumberFormat="1" applyFont="1" applyFill="1" applyBorder="1" applyAlignment="1">
      <alignment horizontal="center" vertical="center"/>
    </xf>
    <xf numFmtId="164" fontId="21" fillId="0" borderId="1" xfId="0" applyNumberFormat="1" applyFont="1" applyFill="1" applyBorder="1" applyAlignment="1">
      <alignment horizontal="center" vertical="center" wrapText="1"/>
    </xf>
    <xf numFmtId="16" fontId="18" fillId="0" borderId="1" xfId="0" applyNumberFormat="1" applyFont="1" applyFill="1" applyBorder="1" applyAlignment="1">
      <alignment horizontal="center" vertical="center"/>
    </xf>
    <xf numFmtId="0" fontId="20" fillId="0" borderId="1" xfId="0" applyNumberFormat="1" applyFont="1" applyFill="1" applyBorder="1" applyAlignment="1">
      <alignment horizontal="center" vertical="center"/>
    </xf>
    <xf numFmtId="164" fontId="19" fillId="0" borderId="1" xfId="0" applyNumberFormat="1" applyFont="1" applyFill="1" applyBorder="1" applyAlignment="1">
      <alignment horizontal="center" vertical="center" wrapText="1"/>
    </xf>
    <xf numFmtId="0" fontId="10" fillId="0" borderId="1" xfId="3" applyFont="1" applyFill="1" applyBorder="1" applyAlignment="1">
      <alignment horizontal="left" vertical="center" wrapText="1"/>
    </xf>
    <xf numFmtId="0" fontId="10" fillId="0" borderId="1" xfId="3" applyFont="1" applyFill="1" applyBorder="1" applyAlignment="1">
      <alignment horizontal="center" vertical="center" wrapText="1"/>
    </xf>
    <xf numFmtId="0" fontId="17" fillId="0" borderId="1" xfId="3" applyFont="1" applyFill="1" applyBorder="1" applyAlignment="1">
      <alignment horizontal="center" vertical="center" wrapText="1"/>
    </xf>
    <xf numFmtId="1" fontId="14" fillId="0" borderId="1" xfId="0" applyNumberFormat="1" applyFont="1" applyFill="1" applyBorder="1" applyAlignment="1">
      <alignment horizontal="center" vertical="center" wrapText="1"/>
    </xf>
    <xf numFmtId="1" fontId="18" fillId="0" borderId="1" xfId="0" applyNumberFormat="1" applyFont="1" applyFill="1" applyBorder="1" applyAlignment="1">
      <alignment horizontal="center" vertical="center" wrapText="1"/>
    </xf>
    <xf numFmtId="165" fontId="18" fillId="0" borderId="1" xfId="0" applyNumberFormat="1" applyFont="1" applyFill="1" applyBorder="1" applyAlignment="1">
      <alignment horizontal="center" vertical="center" wrapText="1"/>
    </xf>
    <xf numFmtId="16" fontId="14" fillId="0" borderId="1" xfId="0" applyNumberFormat="1" applyFont="1" applyFill="1" applyBorder="1" applyAlignment="1">
      <alignment horizontal="center" vertical="center"/>
    </xf>
    <xf numFmtId="164" fontId="14" fillId="0" borderId="1" xfId="0" applyNumberFormat="1" applyFont="1" applyFill="1" applyBorder="1" applyAlignment="1">
      <alignment horizontal="center" vertical="center" wrapText="1"/>
    </xf>
    <xf numFmtId="0" fontId="14" fillId="0" borderId="1" xfId="0" applyFont="1" applyFill="1" applyBorder="1" applyAlignment="1">
      <alignment horizontal="left" vertical="center" wrapText="1"/>
    </xf>
    <xf numFmtId="166" fontId="14" fillId="0" borderId="1" xfId="0" applyNumberFormat="1" applyFont="1" applyFill="1" applyBorder="1" applyAlignment="1">
      <alignment horizontal="center" vertical="center" wrapText="1"/>
    </xf>
    <xf numFmtId="0" fontId="19" fillId="0" borderId="1" xfId="4" applyFont="1" applyFill="1" applyBorder="1" applyAlignment="1">
      <alignment horizontal="left" vertical="center" wrapText="1"/>
    </xf>
    <xf numFmtId="0" fontId="19" fillId="0" borderId="1" xfId="0" applyFont="1" applyFill="1" applyBorder="1" applyAlignment="1">
      <alignment horizontal="left" vertical="center"/>
    </xf>
    <xf numFmtId="1" fontId="10" fillId="0" borderId="1" xfId="3" applyNumberFormat="1" applyFont="1" applyFill="1" applyBorder="1" applyAlignment="1">
      <alignment horizontal="center" vertical="center"/>
    </xf>
    <xf numFmtId="166" fontId="14" fillId="0" borderId="8" xfId="0" applyNumberFormat="1" applyFont="1" applyFill="1" applyBorder="1" applyAlignment="1">
      <alignment horizontal="center" vertical="center"/>
    </xf>
    <xf numFmtId="0" fontId="23" fillId="0" borderId="1" xfId="0" applyFont="1" applyFill="1" applyBorder="1" applyAlignment="1">
      <alignment horizontal="left" vertical="center"/>
    </xf>
    <xf numFmtId="0" fontId="19" fillId="0" borderId="1" xfId="4" applyFont="1" applyFill="1" applyBorder="1" applyAlignment="1">
      <alignment horizontal="left" vertical="center"/>
    </xf>
    <xf numFmtId="164" fontId="19" fillId="0" borderId="1" xfId="3" applyNumberFormat="1" applyFont="1" applyFill="1" applyBorder="1" applyAlignment="1">
      <alignment horizontal="center" vertical="center"/>
    </xf>
    <xf numFmtId="0" fontId="19" fillId="0" borderId="1" xfId="5" applyFont="1" applyFill="1" applyBorder="1" applyAlignment="1">
      <alignment horizontal="left" vertical="center"/>
    </xf>
    <xf numFmtId="164" fontId="18" fillId="0" borderId="1" xfId="0" applyNumberFormat="1" applyFont="1" applyFill="1" applyBorder="1" applyAlignment="1">
      <alignment horizontal="center" vertical="center" wrapText="1"/>
    </xf>
    <xf numFmtId="0" fontId="17" fillId="0" borderId="1" xfId="3" applyFont="1" applyFill="1" applyBorder="1" applyAlignment="1">
      <alignment horizontal="left" vertical="center" wrapText="1"/>
    </xf>
    <xf numFmtId="16" fontId="19" fillId="0" borderId="1" xfId="0" applyNumberFormat="1" applyFont="1" applyFill="1" applyBorder="1" applyAlignment="1">
      <alignment horizontal="center" vertical="center"/>
    </xf>
    <xf numFmtId="0" fontId="19" fillId="0" borderId="1" xfId="3" applyFont="1" applyFill="1" applyBorder="1" applyAlignment="1">
      <alignment horizontal="left" vertical="center"/>
    </xf>
    <xf numFmtId="0" fontId="19" fillId="0" borderId="1" xfId="0" applyFont="1" applyFill="1" applyBorder="1" applyAlignment="1">
      <alignment horizontal="left" vertical="center" wrapText="1"/>
    </xf>
    <xf numFmtId="0" fontId="19" fillId="0" borderId="1" xfId="3" applyFont="1" applyFill="1" applyBorder="1" applyAlignment="1">
      <alignment horizontal="left" vertical="center" wrapText="1"/>
    </xf>
    <xf numFmtId="0" fontId="19" fillId="0" borderId="1" xfId="3" applyFont="1" applyFill="1" applyBorder="1" applyAlignment="1">
      <alignment horizontal="center" vertical="center" wrapText="1"/>
    </xf>
    <xf numFmtId="0" fontId="20" fillId="0" borderId="1" xfId="0" applyNumberFormat="1" applyFont="1" applyFill="1" applyBorder="1" applyAlignment="1">
      <alignment horizontal="center" vertical="center" wrapText="1"/>
    </xf>
    <xf numFmtId="0" fontId="21" fillId="0" borderId="1" xfId="0" applyFont="1" applyFill="1" applyBorder="1" applyAlignment="1">
      <alignment horizontal="left" vertical="center"/>
    </xf>
    <xf numFmtId="0" fontId="18" fillId="0" borderId="1" xfId="0" applyFont="1" applyFill="1" applyBorder="1" applyAlignment="1">
      <alignment horizontal="left" vertical="center" wrapText="1"/>
    </xf>
    <xf numFmtId="0" fontId="19" fillId="0" borderId="1" xfId="3" applyFont="1" applyFill="1" applyBorder="1" applyAlignment="1">
      <alignment horizontal="center" vertical="center"/>
    </xf>
    <xf numFmtId="164" fontId="19" fillId="0" borderId="8" xfId="0" applyNumberFormat="1" applyFont="1" applyFill="1" applyBorder="1" applyAlignment="1">
      <alignment horizontal="center" vertical="center" wrapText="1"/>
    </xf>
    <xf numFmtId="164" fontId="14" fillId="0" borderId="8" xfId="0" applyNumberFormat="1" applyFont="1" applyFill="1" applyBorder="1" applyAlignment="1">
      <alignment horizontal="center" vertical="center" wrapText="1"/>
    </xf>
    <xf numFmtId="0" fontId="19" fillId="0" borderId="1" xfId="0" applyNumberFormat="1" applyFont="1" applyFill="1" applyBorder="1" applyAlignment="1">
      <alignment horizontal="center" vertical="center"/>
    </xf>
    <xf numFmtId="1" fontId="19" fillId="0" borderId="1" xfId="0" applyNumberFormat="1" applyFont="1" applyFill="1" applyBorder="1" applyAlignment="1">
      <alignment horizontal="center" vertical="center" wrapText="1"/>
    </xf>
    <xf numFmtId="1" fontId="28" fillId="0" borderId="1" xfId="0" applyNumberFormat="1" applyFont="1" applyFill="1" applyBorder="1" applyAlignment="1">
      <alignment horizontal="center" vertical="center" wrapText="1"/>
    </xf>
    <xf numFmtId="0" fontId="0" fillId="12" borderId="0" xfId="0" applyFill="1"/>
    <xf numFmtId="0" fontId="0" fillId="6" borderId="0" xfId="0" applyFill="1"/>
    <xf numFmtId="0" fontId="0" fillId="13" borderId="0" xfId="0" applyFill="1"/>
    <xf numFmtId="1" fontId="14" fillId="0" borderId="9" xfId="0" applyNumberFormat="1" applyFont="1" applyFill="1" applyBorder="1" applyAlignment="1">
      <alignment horizontal="left" vertical="center"/>
    </xf>
    <xf numFmtId="1" fontId="10" fillId="0" borderId="10" xfId="3" applyNumberFormat="1" applyFont="1" applyFill="1" applyBorder="1" applyAlignment="1">
      <alignment horizontal="left" vertical="center"/>
    </xf>
    <xf numFmtId="1" fontId="17" fillId="0" borderId="9" xfId="3" applyNumberFormat="1" applyFont="1" applyFill="1" applyBorder="1" applyAlignment="1">
      <alignment horizontal="left" vertical="center"/>
    </xf>
    <xf numFmtId="1" fontId="10" fillId="0" borderId="9" xfId="3" applyNumberFormat="1" applyFont="1" applyFill="1" applyBorder="1" applyAlignment="1">
      <alignment horizontal="left" vertical="center"/>
    </xf>
    <xf numFmtId="1" fontId="19" fillId="0" borderId="9" xfId="3" applyNumberFormat="1" applyFont="1" applyFill="1" applyBorder="1" applyAlignment="1">
      <alignment horizontal="left" vertical="center"/>
    </xf>
    <xf numFmtId="1" fontId="10" fillId="0" borderId="1" xfId="3" applyNumberFormat="1" applyFont="1" applyFill="1" applyBorder="1" applyAlignment="1">
      <alignment horizontal="left" vertical="center"/>
    </xf>
    <xf numFmtId="1" fontId="0" fillId="0" borderId="0" xfId="0" applyNumberFormat="1"/>
    <xf numFmtId="1" fontId="5" fillId="0" borderId="0" xfId="1" applyNumberFormat="1" applyFont="1" applyFill="1"/>
    <xf numFmtId="1" fontId="0" fillId="0" borderId="0" xfId="0" applyNumberFormat="1" applyFill="1"/>
    <xf numFmtId="1" fontId="3" fillId="4" borderId="0" xfId="2" applyNumberFormat="1"/>
    <xf numFmtId="1" fontId="1" fillId="0" borderId="0" xfId="0" applyNumberFormat="1" applyFont="1" applyAlignment="1">
      <alignment horizontal="right"/>
    </xf>
    <xf numFmtId="1" fontId="0" fillId="0" borderId="0" xfId="0" applyNumberFormat="1" applyFont="1"/>
    <xf numFmtId="167" fontId="14" fillId="0" borderId="1" xfId="0" applyNumberFormat="1" applyFont="1" applyFill="1" applyBorder="1" applyAlignment="1">
      <alignment horizontal="left" vertical="center"/>
    </xf>
    <xf numFmtId="167" fontId="10" fillId="0" borderId="8" xfId="3" applyNumberFormat="1" applyFont="1" applyFill="1" applyBorder="1" applyAlignment="1">
      <alignment horizontal="left" vertical="center"/>
    </xf>
    <xf numFmtId="167" fontId="17" fillId="0" borderId="1" xfId="3" applyNumberFormat="1" applyFont="1" applyFill="1" applyBorder="1" applyAlignment="1">
      <alignment horizontal="left" vertical="center"/>
    </xf>
    <xf numFmtId="167" fontId="10" fillId="0" borderId="1" xfId="3" applyNumberFormat="1" applyFont="1" applyFill="1" applyBorder="1" applyAlignment="1">
      <alignment horizontal="left" vertical="center"/>
    </xf>
    <xf numFmtId="167" fontId="19" fillId="0" borderId="1" xfId="3" applyNumberFormat="1" applyFont="1" applyFill="1" applyBorder="1" applyAlignment="1">
      <alignment horizontal="left" vertical="center"/>
    </xf>
    <xf numFmtId="167" fontId="10" fillId="0" borderId="1" xfId="3" quotePrefix="1" applyNumberFormat="1" applyFont="1" applyFill="1" applyBorder="1" applyAlignment="1">
      <alignment horizontal="left" vertical="center"/>
    </xf>
    <xf numFmtId="168" fontId="0" fillId="0" borderId="0" xfId="0" applyNumberFormat="1"/>
    <xf numFmtId="168" fontId="5" fillId="0" borderId="0" xfId="1" applyNumberFormat="1" applyFont="1" applyFill="1"/>
    <xf numFmtId="168" fontId="0" fillId="0" borderId="0" xfId="0" applyNumberFormat="1" applyFill="1"/>
    <xf numFmtId="168" fontId="3" fillId="4" borderId="0" xfId="2" applyNumberFormat="1"/>
    <xf numFmtId="164" fontId="0" fillId="0" borderId="0" xfId="0" applyNumberFormat="1" applyAlignment="1"/>
    <xf numFmtId="164" fontId="5" fillId="0" borderId="0" xfId="1" applyNumberFormat="1" applyFont="1" applyFill="1" applyAlignment="1"/>
    <xf numFmtId="164" fontId="0" fillId="0" borderId="0" xfId="0" applyNumberFormat="1" applyFill="1" applyAlignment="1"/>
    <xf numFmtId="164" fontId="3" fillId="4" borderId="0" xfId="2" applyNumberFormat="1" applyAlignment="1"/>
    <xf numFmtId="0" fontId="0" fillId="0" borderId="0" xfId="0" applyAlignment="1">
      <alignment horizontal="center"/>
    </xf>
    <xf numFmtId="0" fontId="5" fillId="0" borderId="0" xfId="1" applyFont="1" applyFill="1" applyAlignment="1">
      <alignment horizontal="center"/>
    </xf>
    <xf numFmtId="0" fontId="0" fillId="0" borderId="0" xfId="0" applyFill="1" applyAlignment="1">
      <alignment horizontal="center"/>
    </xf>
    <xf numFmtId="0" fontId="3" fillId="4" borderId="0" xfId="2" applyAlignment="1">
      <alignment horizontal="center"/>
    </xf>
    <xf numFmtId="0" fontId="0" fillId="0" borderId="0" xfId="0" applyAlignment="1">
      <alignment horizontal="left" wrapText="1"/>
    </xf>
    <xf numFmtId="0" fontId="5" fillId="0" borderId="0" xfId="1" applyFont="1" applyFill="1" applyAlignment="1">
      <alignment horizontal="left" wrapText="1"/>
    </xf>
    <xf numFmtId="0" fontId="0" fillId="0" borderId="0" xfId="0" applyFill="1" applyAlignment="1">
      <alignment horizontal="left" wrapText="1"/>
    </xf>
    <xf numFmtId="0" fontId="3" fillId="4" borderId="0" xfId="2" applyAlignment="1">
      <alignment horizontal="left" wrapText="1"/>
    </xf>
    <xf numFmtId="1" fontId="14" fillId="0" borderId="1" xfId="0" applyNumberFormat="1" applyFont="1" applyFill="1" applyBorder="1" applyAlignment="1">
      <alignment horizontal="left" vertical="center"/>
    </xf>
    <xf numFmtId="164" fontId="13" fillId="0" borderId="1" xfId="0" applyNumberFormat="1" applyFont="1" applyFill="1" applyBorder="1" applyAlignment="1">
      <alignment horizontal="center" vertical="center" wrapText="1"/>
    </xf>
    <xf numFmtId="0" fontId="19" fillId="0" borderId="1" xfId="0" applyNumberFormat="1" applyFont="1" applyFill="1" applyBorder="1" applyAlignment="1">
      <alignment horizontal="center" vertical="center" wrapText="1"/>
    </xf>
    <xf numFmtId="164" fontId="13" fillId="0" borderId="1" xfId="0" applyNumberFormat="1" applyFont="1" applyFill="1" applyBorder="1" applyAlignment="1">
      <alignment horizontal="center" vertical="center"/>
    </xf>
    <xf numFmtId="1" fontId="17" fillId="0" borderId="1" xfId="3" applyNumberFormat="1" applyFont="1" applyFill="1" applyBorder="1" applyAlignment="1">
      <alignment horizontal="left" vertical="center"/>
    </xf>
    <xf numFmtId="0" fontId="21" fillId="0" borderId="1" xfId="0" applyNumberFormat="1" applyFont="1" applyFill="1" applyBorder="1" applyAlignment="1">
      <alignment horizontal="center" vertical="center"/>
    </xf>
    <xf numFmtId="1" fontId="20" fillId="0" borderId="1" xfId="0" applyNumberFormat="1" applyFont="1" applyFill="1" applyBorder="1" applyAlignment="1">
      <alignment horizontal="center" vertical="center" wrapText="1"/>
    </xf>
    <xf numFmtId="1" fontId="20" fillId="0" borderId="1" xfId="0" applyNumberFormat="1" applyFont="1" applyFill="1" applyBorder="1" applyAlignment="1">
      <alignment horizontal="center" vertical="center"/>
    </xf>
    <xf numFmtId="0" fontId="5" fillId="0" borderId="1" xfId="1" applyFont="1" applyFill="1" applyBorder="1"/>
    <xf numFmtId="0" fontId="24" fillId="0" borderId="1" xfId="0" applyNumberFormat="1" applyFont="1" applyFill="1" applyBorder="1" applyAlignment="1">
      <alignment horizontal="center" vertical="center" wrapText="1"/>
    </xf>
    <xf numFmtId="1" fontId="19" fillId="0" borderId="1" xfId="3" applyNumberFormat="1" applyFont="1" applyFill="1" applyBorder="1" applyAlignment="1">
      <alignment horizontal="left" vertical="center"/>
    </xf>
    <xf numFmtId="164" fontId="19" fillId="3" borderId="1" xfId="0" applyNumberFormat="1" applyFont="1" applyFill="1" applyBorder="1" applyAlignment="1">
      <alignment horizontal="center" vertical="center" wrapText="1"/>
    </xf>
    <xf numFmtId="1" fontId="10" fillId="0" borderId="8" xfId="3" applyNumberFormat="1" applyFont="1" applyFill="1" applyBorder="1" applyAlignment="1">
      <alignment horizontal="left" vertical="center"/>
    </xf>
    <xf numFmtId="1" fontId="10" fillId="0" borderId="14" xfId="3" applyNumberFormat="1" applyFont="1" applyFill="1" applyBorder="1" applyAlignment="1">
      <alignment horizontal="left" vertical="center"/>
    </xf>
    <xf numFmtId="164" fontId="12" fillId="0" borderId="14" xfId="0" applyNumberFormat="1" applyFont="1" applyFill="1" applyBorder="1" applyAlignment="1">
      <alignment horizontal="center" vertical="center"/>
    </xf>
    <xf numFmtId="164" fontId="13" fillId="0" borderId="14" xfId="0" applyNumberFormat="1" applyFont="1" applyFill="1" applyBorder="1" applyAlignment="1">
      <alignment horizontal="center" vertical="center"/>
    </xf>
    <xf numFmtId="164" fontId="10" fillId="0" borderId="14" xfId="3" applyNumberFormat="1" applyFont="1" applyFill="1" applyBorder="1" applyAlignment="1">
      <alignment horizontal="center" vertical="center"/>
    </xf>
    <xf numFmtId="0" fontId="10" fillId="0" borderId="14" xfId="3" applyFont="1" applyFill="1" applyBorder="1" applyAlignment="1">
      <alignment horizontal="left" vertical="center"/>
    </xf>
    <xf numFmtId="167" fontId="10" fillId="0" borderId="14" xfId="3" applyNumberFormat="1" applyFont="1" applyFill="1" applyBorder="1" applyAlignment="1">
      <alignment horizontal="left" vertical="center"/>
    </xf>
    <xf numFmtId="0" fontId="10" fillId="0" borderId="14" xfId="3" applyFont="1" applyFill="1" applyBorder="1" applyAlignment="1">
      <alignment horizontal="center" vertical="center"/>
    </xf>
    <xf numFmtId="1" fontId="14" fillId="0" borderId="14" xfId="0" applyNumberFormat="1" applyFont="1" applyFill="1" applyBorder="1" applyAlignment="1">
      <alignment horizontal="center" vertical="center"/>
    </xf>
    <xf numFmtId="166" fontId="10" fillId="0" borderId="14" xfId="3" applyNumberFormat="1" applyFont="1" applyFill="1" applyBorder="1" applyAlignment="1">
      <alignment horizontal="center" vertical="center"/>
    </xf>
    <xf numFmtId="0" fontId="19" fillId="0" borderId="8" xfId="0" applyNumberFormat="1" applyFont="1" applyFill="1" applyBorder="1" applyAlignment="1">
      <alignment horizontal="center" vertical="center" wrapText="1"/>
    </xf>
    <xf numFmtId="1" fontId="10" fillId="0" borderId="15" xfId="3" applyNumberFormat="1" applyFont="1" applyFill="1" applyBorder="1" applyAlignment="1">
      <alignment horizontal="left" vertical="center"/>
    </xf>
    <xf numFmtId="164" fontId="19" fillId="0" borderId="15" xfId="0" applyNumberFormat="1" applyFont="1" applyFill="1" applyBorder="1" applyAlignment="1">
      <alignment horizontal="center" vertical="center"/>
    </xf>
    <xf numFmtId="164" fontId="14" fillId="0" borderId="15" xfId="0" applyNumberFormat="1" applyFont="1" applyFill="1" applyBorder="1" applyAlignment="1">
      <alignment horizontal="center" vertical="center"/>
    </xf>
    <xf numFmtId="164" fontId="10" fillId="0" borderId="15" xfId="3" applyNumberFormat="1" applyFont="1" applyFill="1" applyBorder="1" applyAlignment="1">
      <alignment horizontal="center" vertical="center"/>
    </xf>
    <xf numFmtId="0" fontId="10" fillId="0" borderId="15" xfId="3" applyFont="1" applyFill="1" applyBorder="1" applyAlignment="1">
      <alignment horizontal="left" vertical="center"/>
    </xf>
    <xf numFmtId="167" fontId="10" fillId="0" borderId="15" xfId="3" applyNumberFormat="1" applyFont="1" applyFill="1" applyBorder="1" applyAlignment="1">
      <alignment horizontal="left" vertical="center"/>
    </xf>
    <xf numFmtId="0" fontId="14" fillId="0" borderId="15" xfId="0" applyFont="1" applyFill="1" applyBorder="1" applyAlignment="1">
      <alignment horizontal="left" vertical="center"/>
    </xf>
    <xf numFmtId="0" fontId="10" fillId="0" borderId="15" xfId="3" applyFont="1" applyFill="1" applyBorder="1" applyAlignment="1">
      <alignment horizontal="center" vertical="center"/>
    </xf>
    <xf numFmtId="1" fontId="14" fillId="0" borderId="15" xfId="0" applyNumberFormat="1" applyFont="1" applyFill="1" applyBorder="1" applyAlignment="1">
      <alignment horizontal="center" vertical="center"/>
    </xf>
    <xf numFmtId="0" fontId="19" fillId="0" borderId="15" xfId="0" applyNumberFormat="1" applyFont="1" applyFill="1" applyBorder="1" applyAlignment="1">
      <alignment horizontal="center" vertical="center"/>
    </xf>
    <xf numFmtId="164" fontId="19" fillId="0" borderId="14" xfId="0" applyNumberFormat="1" applyFont="1" applyFill="1" applyBorder="1" applyAlignment="1">
      <alignment horizontal="center" vertical="center"/>
    </xf>
    <xf numFmtId="164" fontId="14" fillId="0" borderId="14" xfId="0" applyNumberFormat="1" applyFont="1" applyFill="1" applyBorder="1" applyAlignment="1">
      <alignment horizontal="center" vertical="center"/>
    </xf>
    <xf numFmtId="0" fontId="14" fillId="0" borderId="14" xfId="0" applyFont="1" applyFill="1" applyBorder="1" applyAlignment="1">
      <alignment horizontal="left" vertical="center"/>
    </xf>
    <xf numFmtId="164" fontId="19" fillId="0" borderId="15" xfId="0" applyNumberFormat="1" applyFont="1" applyFill="1" applyBorder="1" applyAlignment="1">
      <alignment horizontal="center" vertical="center" wrapText="1"/>
    </xf>
    <xf numFmtId="164" fontId="14" fillId="0" borderId="15" xfId="0" applyNumberFormat="1" applyFont="1" applyFill="1" applyBorder="1" applyAlignment="1">
      <alignment horizontal="center" vertical="center" wrapText="1"/>
    </xf>
    <xf numFmtId="0" fontId="16" fillId="0" borderId="15" xfId="0" applyNumberFormat="1" applyFont="1" applyFill="1" applyBorder="1" applyAlignment="1">
      <alignment horizontal="center" vertical="center" wrapText="1"/>
    </xf>
    <xf numFmtId="0" fontId="14" fillId="0" borderId="15" xfId="0" applyFont="1" applyFill="1" applyBorder="1" applyAlignment="1">
      <alignment horizontal="left" vertical="center" wrapText="1"/>
    </xf>
    <xf numFmtId="0" fontId="10" fillId="0" borderId="15" xfId="3" applyFont="1" applyFill="1" applyBorder="1" applyAlignment="1">
      <alignment horizontal="left" vertical="center" wrapText="1"/>
    </xf>
    <xf numFmtId="0" fontId="10" fillId="0" borderId="15" xfId="3" applyFont="1" applyFill="1" applyBorder="1" applyAlignment="1">
      <alignment horizontal="center" vertical="center" wrapText="1"/>
    </xf>
    <xf numFmtId="1" fontId="14" fillId="0" borderId="15" xfId="0" applyNumberFormat="1" applyFont="1" applyFill="1" applyBorder="1" applyAlignment="1">
      <alignment horizontal="center" vertical="center" wrapText="1"/>
    </xf>
    <xf numFmtId="0" fontId="19" fillId="0" borderId="15" xfId="0" applyNumberFormat="1" applyFont="1" applyFill="1" applyBorder="1" applyAlignment="1">
      <alignment horizontal="center" vertical="center" wrapText="1"/>
    </xf>
    <xf numFmtId="164" fontId="19" fillId="0" borderId="14" xfId="0" applyNumberFormat="1" applyFont="1" applyFill="1" applyBorder="1" applyAlignment="1">
      <alignment horizontal="center" vertical="center" wrapText="1"/>
    </xf>
    <xf numFmtId="164" fontId="14" fillId="0" borderId="14" xfId="0" applyNumberFormat="1" applyFont="1" applyFill="1" applyBorder="1" applyAlignment="1">
      <alignment horizontal="center" vertical="center" wrapText="1"/>
    </xf>
    <xf numFmtId="0" fontId="14" fillId="0" borderId="14" xfId="0" applyFont="1" applyFill="1" applyBorder="1" applyAlignment="1">
      <alignment horizontal="left" vertical="center" wrapText="1"/>
    </xf>
    <xf numFmtId="0" fontId="10" fillId="0" borderId="14" xfId="3" applyFont="1" applyFill="1" applyBorder="1" applyAlignment="1">
      <alignment horizontal="left" vertical="center" wrapText="1"/>
    </xf>
    <xf numFmtId="0" fontId="10" fillId="0" borderId="14" xfId="3" applyFont="1" applyFill="1" applyBorder="1" applyAlignment="1">
      <alignment horizontal="center" vertical="center" wrapText="1"/>
    </xf>
    <xf numFmtId="1" fontId="14" fillId="0" borderId="14" xfId="0" applyNumberFormat="1" applyFont="1" applyFill="1" applyBorder="1" applyAlignment="1">
      <alignment horizontal="center" vertical="center" wrapText="1"/>
    </xf>
    <xf numFmtId="0" fontId="19" fillId="0" borderId="14" xfId="0" applyNumberFormat="1" applyFont="1" applyFill="1" applyBorder="1" applyAlignment="1">
      <alignment horizontal="center" vertical="center" wrapText="1"/>
    </xf>
    <xf numFmtId="1" fontId="10" fillId="0" borderId="16" xfId="3" applyNumberFormat="1" applyFont="1" applyFill="1" applyBorder="1" applyAlignment="1">
      <alignment horizontal="left" vertical="center"/>
    </xf>
    <xf numFmtId="1" fontId="10" fillId="0" borderId="17" xfId="3" applyNumberFormat="1" applyFont="1" applyFill="1" applyBorder="1" applyAlignment="1">
      <alignment horizontal="left" vertical="center"/>
    </xf>
    <xf numFmtId="0" fontId="22" fillId="0" borderId="11" xfId="0" applyFont="1" applyFill="1" applyBorder="1" applyAlignment="1">
      <alignment vertical="center" textRotation="255"/>
    </xf>
    <xf numFmtId="0" fontId="22" fillId="0" borderId="2" xfId="0" applyFont="1" applyFill="1" applyBorder="1" applyAlignment="1">
      <alignment vertical="center" textRotation="255"/>
    </xf>
    <xf numFmtId="0" fontId="1" fillId="0" borderId="2" xfId="0" applyFont="1" applyFill="1" applyBorder="1" applyAlignment="1">
      <alignment vertical="center" textRotation="255"/>
    </xf>
    <xf numFmtId="0" fontId="1" fillId="0" borderId="2" xfId="0" applyFont="1" applyBorder="1" applyAlignment="1">
      <alignment horizontal="center" vertical="center"/>
    </xf>
    <xf numFmtId="1" fontId="14" fillId="0" borderId="10" xfId="0" applyNumberFormat="1" applyFont="1" applyFill="1" applyBorder="1" applyAlignment="1">
      <alignment horizontal="left" vertical="center"/>
    </xf>
    <xf numFmtId="164" fontId="12" fillId="0" borderId="8" xfId="0" applyNumberFormat="1" applyFont="1" applyFill="1" applyBorder="1" applyAlignment="1">
      <alignment horizontal="center" vertical="center" wrapText="1"/>
    </xf>
    <xf numFmtId="164" fontId="13" fillId="0" borderId="8" xfId="0" applyNumberFormat="1" applyFont="1" applyFill="1" applyBorder="1" applyAlignment="1">
      <alignment horizontal="center" vertical="center" wrapText="1"/>
    </xf>
    <xf numFmtId="1" fontId="14" fillId="0" borderId="8" xfId="0" applyNumberFormat="1" applyFont="1" applyFill="1" applyBorder="1" applyAlignment="1">
      <alignment horizontal="left" vertical="center"/>
    </xf>
    <xf numFmtId="164" fontId="14" fillId="0" borderId="8" xfId="0" applyNumberFormat="1" applyFont="1" applyFill="1" applyBorder="1" applyAlignment="1">
      <alignment horizontal="left" vertical="center"/>
    </xf>
    <xf numFmtId="167" fontId="14" fillId="0" borderId="8" xfId="0" applyNumberFormat="1" applyFont="1" applyFill="1" applyBorder="1" applyAlignment="1">
      <alignment horizontal="left" vertical="center"/>
    </xf>
    <xf numFmtId="0" fontId="14" fillId="0" borderId="8" xfId="0" applyFont="1" applyFill="1" applyBorder="1" applyAlignment="1">
      <alignment horizontal="center" vertical="center"/>
    </xf>
    <xf numFmtId="0" fontId="8" fillId="10" borderId="14" xfId="0" applyFont="1" applyFill="1" applyBorder="1" applyAlignment="1">
      <alignment horizontal="center" vertical="center" wrapText="1"/>
    </xf>
    <xf numFmtId="0" fontId="11" fillId="10" borderId="14" xfId="3" applyFont="1" applyFill="1" applyBorder="1" applyAlignment="1">
      <alignment horizontal="center" vertical="center" wrapText="1"/>
    </xf>
    <xf numFmtId="165" fontId="14" fillId="0" borderId="1" xfId="0" applyNumberFormat="1" applyFont="1" applyFill="1" applyBorder="1" applyAlignment="1">
      <alignment horizontal="center" vertical="center"/>
    </xf>
    <xf numFmtId="1" fontId="17" fillId="0" borderId="1" xfId="3" applyNumberFormat="1" applyFont="1" applyFill="1" applyBorder="1" applyAlignment="1">
      <alignment horizontal="center" vertical="center"/>
    </xf>
    <xf numFmtId="0" fontId="0" fillId="0" borderId="2" xfId="0" applyFont="1" applyFill="1" applyBorder="1" applyAlignment="1">
      <alignment vertical="center" textRotation="255"/>
    </xf>
    <xf numFmtId="165" fontId="14" fillId="0" borderId="1" xfId="0" applyNumberFormat="1" applyFont="1" applyFill="1" applyBorder="1" applyAlignment="1">
      <alignment horizontal="center" vertical="center" wrapText="1"/>
    </xf>
    <xf numFmtId="164" fontId="8" fillId="8" borderId="14" xfId="0" applyNumberFormat="1" applyFont="1" applyFill="1" applyBorder="1" applyAlignment="1">
      <alignment horizontal="center" vertical="center" wrapText="1"/>
    </xf>
    <xf numFmtId="164" fontId="9" fillId="14" borderId="14" xfId="0" applyNumberFormat="1" applyFont="1" applyFill="1" applyBorder="1" applyAlignment="1">
      <alignment horizontal="center" vertical="center" wrapText="1"/>
    </xf>
    <xf numFmtId="164" fontId="8" fillId="14" borderId="14" xfId="0" applyNumberFormat="1" applyFont="1" applyFill="1" applyBorder="1" applyAlignment="1">
      <alignment horizontal="center" vertical="center" wrapText="1"/>
    </xf>
    <xf numFmtId="164" fontId="8" fillId="15" borderId="18" xfId="0" applyNumberFormat="1" applyFont="1" applyFill="1" applyBorder="1" applyAlignment="1">
      <alignment horizontal="center" vertical="center" wrapText="1"/>
    </xf>
    <xf numFmtId="1" fontId="8" fillId="15" borderId="16" xfId="0" applyNumberFormat="1" applyFont="1" applyFill="1" applyBorder="1" applyAlignment="1">
      <alignment horizontal="center" vertical="center" wrapText="1"/>
    </xf>
    <xf numFmtId="164" fontId="9" fillId="15" borderId="14" xfId="0" applyNumberFormat="1" applyFont="1" applyFill="1" applyBorder="1" applyAlignment="1">
      <alignment horizontal="center" vertical="center" wrapText="1"/>
    </xf>
    <xf numFmtId="164" fontId="8" fillId="15" borderId="14" xfId="0" applyNumberFormat="1" applyFont="1" applyFill="1" applyBorder="1" applyAlignment="1">
      <alignment horizontal="center" vertical="center" wrapText="1"/>
    </xf>
    <xf numFmtId="1" fontId="8" fillId="15" borderId="14" xfId="0" applyNumberFormat="1" applyFont="1" applyFill="1" applyBorder="1" applyAlignment="1">
      <alignment horizontal="center" vertical="center" wrapText="1"/>
    </xf>
    <xf numFmtId="0" fontId="8" fillId="15" borderId="14" xfId="0" applyFont="1" applyFill="1" applyBorder="1" applyAlignment="1">
      <alignment horizontal="center" vertical="center" wrapText="1"/>
    </xf>
    <xf numFmtId="167" fontId="8" fillId="15" borderId="14" xfId="0" applyNumberFormat="1" applyFont="1" applyFill="1" applyBorder="1" applyAlignment="1">
      <alignment horizontal="center" vertical="center" wrapText="1"/>
    </xf>
    <xf numFmtId="166" fontId="8" fillId="15" borderId="14" xfId="0" applyNumberFormat="1" applyFont="1" applyFill="1" applyBorder="1" applyAlignment="1">
      <alignment horizontal="center" vertical="center" wrapText="1"/>
    </xf>
    <xf numFmtId="0" fontId="8" fillId="16" borderId="14" xfId="0" applyFont="1" applyFill="1" applyBorder="1" applyAlignment="1">
      <alignment horizontal="center" vertical="center" wrapText="1"/>
    </xf>
    <xf numFmtId="0" fontId="11" fillId="16" borderId="14" xfId="3" applyFont="1" applyFill="1" applyBorder="1" applyAlignment="1">
      <alignment horizontal="center" vertical="center" wrapText="1"/>
    </xf>
    <xf numFmtId="165" fontId="8" fillId="16" borderId="14" xfId="0" applyNumberFormat="1" applyFont="1" applyFill="1" applyBorder="1" applyAlignment="1">
      <alignment horizontal="center" vertical="center" wrapText="1"/>
    </xf>
    <xf numFmtId="1" fontId="10" fillId="13" borderId="9" xfId="3" applyNumberFormat="1" applyFont="1" applyFill="1" applyBorder="1" applyAlignment="1">
      <alignment horizontal="left" vertical="center"/>
    </xf>
    <xf numFmtId="164" fontId="19" fillId="13" borderId="1" xfId="0" applyNumberFormat="1" applyFont="1" applyFill="1" applyBorder="1" applyAlignment="1">
      <alignment horizontal="center" vertical="center"/>
    </xf>
    <xf numFmtId="164" fontId="14" fillId="13" borderId="1" xfId="0" applyNumberFormat="1" applyFont="1" applyFill="1" applyBorder="1" applyAlignment="1">
      <alignment horizontal="center" vertical="center"/>
    </xf>
    <xf numFmtId="1" fontId="10" fillId="13" borderId="1" xfId="3" applyNumberFormat="1" applyFont="1" applyFill="1" applyBorder="1" applyAlignment="1">
      <alignment horizontal="left" vertical="center"/>
    </xf>
    <xf numFmtId="0" fontId="10" fillId="13" borderId="1" xfId="3" applyFont="1" applyFill="1" applyBorder="1" applyAlignment="1">
      <alignment horizontal="left" vertical="center"/>
    </xf>
    <xf numFmtId="167" fontId="10" fillId="13" borderId="1" xfId="3" applyNumberFormat="1" applyFont="1" applyFill="1" applyBorder="1" applyAlignment="1">
      <alignment horizontal="left" vertical="center"/>
    </xf>
    <xf numFmtId="0" fontId="14" fillId="13" borderId="1" xfId="0" applyFont="1" applyFill="1" applyBorder="1" applyAlignment="1">
      <alignment horizontal="left" vertical="center"/>
    </xf>
    <xf numFmtId="0" fontId="10" fillId="13" borderId="1" xfId="3" applyFont="1" applyFill="1" applyBorder="1" applyAlignment="1">
      <alignment horizontal="center" vertical="center"/>
    </xf>
    <xf numFmtId="1" fontId="14" fillId="13" borderId="1" xfId="0" applyNumberFormat="1" applyFont="1" applyFill="1" applyBorder="1" applyAlignment="1">
      <alignment horizontal="center" vertical="center"/>
    </xf>
    <xf numFmtId="0" fontId="19" fillId="13" borderId="1" xfId="0" applyNumberFormat="1" applyFont="1" applyFill="1" applyBorder="1" applyAlignment="1">
      <alignment horizontal="center" vertical="center"/>
    </xf>
    <xf numFmtId="0" fontId="27" fillId="13" borderId="1" xfId="0" applyNumberFormat="1" applyFont="1" applyFill="1" applyBorder="1" applyAlignment="1">
      <alignment horizontal="center" vertical="center"/>
    </xf>
    <xf numFmtId="1" fontId="10" fillId="13" borderId="1" xfId="3" applyNumberFormat="1" applyFont="1" applyFill="1" applyBorder="1" applyAlignment="1">
      <alignment horizontal="center" vertical="center"/>
    </xf>
    <xf numFmtId="165" fontId="14" fillId="0" borderId="8" xfId="0" applyNumberFormat="1" applyFont="1" applyFill="1" applyBorder="1" applyAlignment="1">
      <alignment horizontal="center" vertical="center"/>
    </xf>
    <xf numFmtId="165" fontId="14" fillId="0" borderId="14" xfId="0" applyNumberFormat="1" applyFont="1" applyFill="1" applyBorder="1" applyAlignment="1">
      <alignment horizontal="center" vertical="center"/>
    </xf>
    <xf numFmtId="165" fontId="14" fillId="0" borderId="15" xfId="0" applyNumberFormat="1" applyFont="1" applyFill="1" applyBorder="1" applyAlignment="1">
      <alignment horizontal="center" vertical="center"/>
    </xf>
    <xf numFmtId="0" fontId="0" fillId="0" borderId="1" xfId="0" applyFont="1" applyFill="1" applyBorder="1" applyAlignment="1">
      <alignment horizontal="center" vertical="center"/>
    </xf>
    <xf numFmtId="165" fontId="0" fillId="0" borderId="1" xfId="0" applyNumberFormat="1" applyFont="1" applyFill="1" applyBorder="1" applyAlignment="1">
      <alignment horizontal="center" vertical="center"/>
    </xf>
    <xf numFmtId="165" fontId="14" fillId="0" borderId="15" xfId="0" applyNumberFormat="1" applyFont="1" applyFill="1" applyBorder="1" applyAlignment="1">
      <alignment horizontal="center" vertical="center" wrapText="1"/>
    </xf>
    <xf numFmtId="165" fontId="14" fillId="0" borderId="14" xfId="0" applyNumberFormat="1" applyFont="1" applyFill="1" applyBorder="1" applyAlignment="1">
      <alignment horizontal="center" vertical="center" wrapText="1"/>
    </xf>
    <xf numFmtId="165" fontId="14" fillId="0" borderId="8" xfId="0" applyNumberFormat="1" applyFont="1" applyFill="1" applyBorder="1" applyAlignment="1">
      <alignment horizontal="center" vertical="center" wrapText="1"/>
    </xf>
    <xf numFmtId="165" fontId="14" fillId="13" borderId="1" xfId="0" applyNumberFormat="1" applyFont="1" applyFill="1" applyBorder="1" applyAlignment="1">
      <alignment horizontal="center" vertical="center"/>
    </xf>
    <xf numFmtId="0" fontId="0" fillId="0" borderId="1" xfId="0" applyFont="1" applyFill="1" applyBorder="1" applyAlignment="1">
      <alignment horizontal="center" vertical="center" wrapText="1"/>
    </xf>
    <xf numFmtId="165" fontId="0" fillId="0" borderId="1" xfId="0" applyNumberFormat="1" applyFont="1" applyFill="1" applyBorder="1" applyAlignment="1">
      <alignment horizontal="center" vertical="center" wrapText="1"/>
    </xf>
    <xf numFmtId="167" fontId="0" fillId="0" borderId="0" xfId="0" applyNumberFormat="1" applyFont="1"/>
    <xf numFmtId="0" fontId="19" fillId="13" borderId="1" xfId="0" applyNumberFormat="1" applyFont="1" applyFill="1" applyBorder="1" applyAlignment="1">
      <alignment horizontal="center" vertical="center" wrapText="1"/>
    </xf>
    <xf numFmtId="166" fontId="17" fillId="9" borderId="9" xfId="3" applyNumberFormat="1" applyFont="1" applyFill="1" applyBorder="1" applyAlignment="1">
      <alignment horizontal="center" vertical="center"/>
    </xf>
    <xf numFmtId="1" fontId="1" fillId="0" borderId="0" xfId="0" applyNumberFormat="1" applyFont="1"/>
    <xf numFmtId="0" fontId="10" fillId="0" borderId="6" xfId="3" applyFont="1" applyFill="1" applyBorder="1" applyAlignment="1">
      <alignment horizontal="center" vertical="center"/>
    </xf>
    <xf numFmtId="1" fontId="14" fillId="0" borderId="6" xfId="0" applyNumberFormat="1" applyFont="1" applyFill="1" applyBorder="1" applyAlignment="1">
      <alignment horizontal="center" vertical="center"/>
    </xf>
    <xf numFmtId="1" fontId="0" fillId="0" borderId="1" xfId="0" applyNumberFormat="1" applyFont="1" applyFill="1" applyBorder="1" applyAlignment="1">
      <alignment horizontal="center" vertical="center" wrapText="1"/>
    </xf>
    <xf numFmtId="0" fontId="0" fillId="0" borderId="1" xfId="0" applyNumberFormat="1" applyFill="1" applyBorder="1"/>
    <xf numFmtId="0" fontId="0" fillId="0" borderId="2" xfId="0" applyNumberFormat="1" applyFill="1" applyBorder="1"/>
    <xf numFmtId="0" fontId="0" fillId="0" borderId="6" xfId="0" applyFill="1" applyBorder="1"/>
    <xf numFmtId="0" fontId="0" fillId="0" borderId="6" xfId="0" applyNumberFormat="1" applyFill="1" applyBorder="1"/>
    <xf numFmtId="0" fontId="0" fillId="0" borderId="7" xfId="0" applyNumberFormat="1" applyFill="1" applyBorder="1"/>
    <xf numFmtId="0" fontId="29" fillId="9" borderId="3" xfId="0" applyFont="1" applyFill="1" applyBorder="1"/>
    <xf numFmtId="0" fontId="29" fillId="9" borderId="20" xfId="0" applyFont="1" applyFill="1" applyBorder="1"/>
    <xf numFmtId="1" fontId="5" fillId="8" borderId="4" xfId="0" applyNumberFormat="1" applyFont="1" applyFill="1" applyBorder="1" applyAlignment="1">
      <alignment horizontal="center"/>
    </xf>
    <xf numFmtId="1" fontId="0" fillId="8" borderId="4" xfId="0" applyNumberFormat="1" applyFill="1" applyBorder="1"/>
    <xf numFmtId="0" fontId="0" fillId="0" borderId="5" xfId="0" applyFill="1" applyBorder="1"/>
    <xf numFmtId="14" fontId="0" fillId="0" borderId="6" xfId="0" applyNumberFormat="1" applyFill="1" applyBorder="1"/>
    <xf numFmtId="0" fontId="14" fillId="0" borderId="8" xfId="0" applyNumberFormat="1" applyFont="1" applyFill="1" applyBorder="1" applyAlignment="1">
      <alignment horizontal="center" vertical="center"/>
    </xf>
    <xf numFmtId="0" fontId="14" fillId="0" borderId="1" xfId="0" applyNumberFormat="1" applyFont="1" applyFill="1" applyBorder="1" applyAlignment="1">
      <alignment horizontal="center" vertical="center"/>
    </xf>
    <xf numFmtId="1" fontId="19" fillId="0" borderId="14" xfId="0" applyNumberFormat="1" applyFont="1" applyFill="1" applyBorder="1" applyAlignment="1">
      <alignment horizontal="center" vertical="center"/>
    </xf>
    <xf numFmtId="1" fontId="19" fillId="0" borderId="15" xfId="0" applyNumberFormat="1" applyFont="1" applyFill="1" applyBorder="1" applyAlignment="1">
      <alignment horizontal="center" vertical="center" wrapText="1"/>
    </xf>
    <xf numFmtId="1" fontId="21" fillId="0" borderId="1" xfId="0" applyNumberFormat="1" applyFont="1" applyFill="1" applyBorder="1" applyAlignment="1">
      <alignment horizontal="center" vertical="center" wrapText="1"/>
    </xf>
    <xf numFmtId="1" fontId="21" fillId="0" borderId="1" xfId="0" applyNumberFormat="1" applyFont="1" applyFill="1" applyBorder="1" applyAlignment="1">
      <alignment horizontal="center" vertical="center"/>
    </xf>
    <xf numFmtId="1" fontId="19" fillId="0" borderId="1" xfId="0" applyNumberFormat="1" applyFont="1" applyFill="1" applyBorder="1" applyAlignment="1">
      <alignment horizontal="center" vertical="center"/>
    </xf>
    <xf numFmtId="1" fontId="19" fillId="0" borderId="14" xfId="0" applyNumberFormat="1" applyFont="1" applyFill="1" applyBorder="1" applyAlignment="1">
      <alignment horizontal="center" vertical="center" wrapText="1"/>
    </xf>
    <xf numFmtId="0" fontId="30" fillId="0" borderId="1" xfId="0" applyNumberFormat="1" applyFont="1" applyFill="1" applyBorder="1" applyAlignment="1">
      <alignment horizontal="center" vertical="center" wrapText="1"/>
    </xf>
    <xf numFmtId="0" fontId="21" fillId="0" borderId="1" xfId="0" applyNumberFormat="1" applyFont="1" applyFill="1" applyBorder="1" applyAlignment="1">
      <alignment horizontal="center" vertical="center" wrapText="1"/>
    </xf>
    <xf numFmtId="0" fontId="0" fillId="8" borderId="4" xfId="0" applyNumberFormat="1" applyFill="1" applyBorder="1"/>
    <xf numFmtId="0" fontId="0" fillId="17" borderId="6" xfId="0" applyFill="1" applyBorder="1"/>
    <xf numFmtId="0" fontId="0" fillId="17" borderId="1" xfId="0" applyFill="1" applyBorder="1"/>
    <xf numFmtId="0" fontId="0" fillId="8" borderId="1" xfId="0" applyFill="1" applyBorder="1"/>
    <xf numFmtId="0" fontId="0" fillId="7" borderId="1" xfId="0" applyFill="1" applyBorder="1"/>
    <xf numFmtId="0" fontId="0" fillId="0" borderId="1" xfId="0" applyFill="1" applyBorder="1"/>
    <xf numFmtId="0" fontId="0" fillId="7" borderId="2" xfId="0" applyFill="1" applyBorder="1"/>
    <xf numFmtId="0" fontId="0" fillId="8" borderId="2" xfId="0" applyFill="1" applyBorder="1"/>
    <xf numFmtId="0" fontId="0" fillId="7" borderId="4" xfId="0" applyFill="1" applyBorder="1"/>
    <xf numFmtId="0" fontId="0" fillId="0" borderId="4" xfId="0" applyFill="1" applyBorder="1"/>
    <xf numFmtId="14" fontId="0" fillId="0" borderId="1" xfId="0" applyNumberFormat="1" applyFill="1" applyBorder="1"/>
    <xf numFmtId="0" fontId="0" fillId="8" borderId="6" xfId="0" applyFill="1" applyBorder="1"/>
    <xf numFmtId="0" fontId="0" fillId="8" borderId="7" xfId="0" applyFill="1" applyBorder="1"/>
    <xf numFmtId="0" fontId="0" fillId="7" borderId="5" xfId="0" applyFill="1" applyBorder="1"/>
    <xf numFmtId="0" fontId="0" fillId="7" borderId="6" xfId="0" applyFill="1" applyBorder="1"/>
    <xf numFmtId="0" fontId="0" fillId="7" borderId="7" xfId="0" applyFill="1" applyBorder="1"/>
    <xf numFmtId="1" fontId="0" fillId="8" borderId="4" xfId="0" applyNumberFormat="1" applyFill="1" applyBorder="1"/>
    <xf numFmtId="1" fontId="0" fillId="8" borderId="5" xfId="0" applyNumberFormat="1" applyFill="1" applyBorder="1"/>
    <xf numFmtId="0" fontId="7" fillId="0" borderId="0" xfId="4"/>
    <xf numFmtId="0" fontId="0" fillId="0" borderId="0" xfId="4" applyFont="1"/>
    <xf numFmtId="14" fontId="0" fillId="0" borderId="0" xfId="0" applyNumberFormat="1"/>
    <xf numFmtId="14" fontId="7" fillId="0" borderId="0" xfId="4" applyNumberFormat="1"/>
    <xf numFmtId="14" fontId="1" fillId="0" borderId="0" xfId="0" applyNumberFormat="1" applyFont="1"/>
    <xf numFmtId="0" fontId="7" fillId="0" borderId="0" xfId="4" applyAlignment="1">
      <alignment horizontal="center"/>
    </xf>
    <xf numFmtId="0" fontId="5" fillId="0" borderId="0" xfId="1" applyNumberFormat="1" applyFont="1" applyFill="1"/>
    <xf numFmtId="0" fontId="29" fillId="0" borderId="0" xfId="1" applyNumberFormat="1" applyFont="1" applyFill="1"/>
    <xf numFmtId="1" fontId="29" fillId="0" borderId="0" xfId="1" applyNumberFormat="1" applyFont="1" applyFill="1"/>
    <xf numFmtId="0" fontId="0" fillId="0" borderId="0" xfId="0" applyNumberFormat="1" applyAlignment="1">
      <alignment horizontal="center"/>
    </xf>
    <xf numFmtId="0" fontId="5" fillId="9" borderId="20" xfId="0" applyFont="1" applyFill="1" applyBorder="1"/>
    <xf numFmtId="1" fontId="33" fillId="0" borderId="0" xfId="0" applyNumberFormat="1" applyFont="1" applyAlignment="1">
      <alignment horizontal="right"/>
    </xf>
    <xf numFmtId="0" fontId="33" fillId="0" borderId="0" xfId="0" applyFont="1" applyAlignment="1">
      <alignment horizontal="right"/>
    </xf>
    <xf numFmtId="1" fontId="33" fillId="0" borderId="0" xfId="0" applyNumberFormat="1" applyFont="1"/>
    <xf numFmtId="14" fontId="33" fillId="0" borderId="0" xfId="0" applyNumberFormat="1" applyFont="1"/>
    <xf numFmtId="0" fontId="0" fillId="0" borderId="9" xfId="0" applyFill="1" applyBorder="1"/>
    <xf numFmtId="0" fontId="7" fillId="7" borderId="1" xfId="4" applyFill="1" applyBorder="1"/>
    <xf numFmtId="0" fontId="7" fillId="7" borderId="9" xfId="4" applyFill="1" applyBorder="1"/>
    <xf numFmtId="0" fontId="7" fillId="7" borderId="2" xfId="4" applyFill="1" applyBorder="1"/>
    <xf numFmtId="0" fontId="0" fillId="0" borderId="1" xfId="0" applyBorder="1"/>
    <xf numFmtId="0" fontId="5" fillId="0" borderId="1" xfId="2" applyFont="1" applyFill="1" applyBorder="1"/>
    <xf numFmtId="0" fontId="10" fillId="13" borderId="1" xfId="3" applyNumberFormat="1" applyFont="1" applyFill="1" applyBorder="1" applyAlignment="1">
      <alignment horizontal="center" vertical="center"/>
    </xf>
    <xf numFmtId="0" fontId="16" fillId="0" borderId="1" xfId="0" applyNumberFormat="1" applyFont="1" applyFill="1" applyBorder="1" applyAlignment="1">
      <alignment horizontal="center" vertical="center" wrapText="1"/>
    </xf>
    <xf numFmtId="0" fontId="16" fillId="0" borderId="1" xfId="0" applyNumberFormat="1" applyFont="1" applyFill="1" applyBorder="1" applyAlignment="1">
      <alignment horizontal="center" vertical="center"/>
    </xf>
    <xf numFmtId="0" fontId="16" fillId="13" borderId="1" xfId="0" applyNumberFormat="1" applyFont="1" applyFill="1" applyBorder="1" applyAlignment="1">
      <alignment horizontal="center" vertical="center"/>
    </xf>
    <xf numFmtId="1" fontId="16" fillId="0" borderId="1" xfId="0" applyNumberFormat="1" applyFont="1" applyFill="1" applyBorder="1" applyAlignment="1">
      <alignment horizontal="center" vertical="center"/>
    </xf>
    <xf numFmtId="1" fontId="16" fillId="0" borderId="1" xfId="0" applyNumberFormat="1" applyFont="1" applyFill="1" applyBorder="1" applyAlignment="1">
      <alignment horizontal="center" vertical="center" wrapText="1"/>
    </xf>
    <xf numFmtId="0" fontId="15" fillId="0" borderId="8" xfId="0" applyNumberFormat="1" applyFont="1" applyFill="1" applyBorder="1" applyAlignment="1">
      <alignment horizontal="center" vertical="center"/>
    </xf>
    <xf numFmtId="0" fontId="15" fillId="0" borderId="1" xfId="0" applyNumberFormat="1" applyFont="1" applyFill="1" applyBorder="1" applyAlignment="1">
      <alignment horizontal="center" vertical="center"/>
    </xf>
    <xf numFmtId="0" fontId="16" fillId="0" borderId="14" xfId="0" applyNumberFormat="1" applyFont="1" applyFill="1" applyBorder="1" applyAlignment="1">
      <alignment horizontal="center" vertical="center"/>
    </xf>
    <xf numFmtId="1" fontId="16" fillId="0" borderId="14" xfId="0" applyNumberFormat="1" applyFont="1" applyFill="1" applyBorder="1" applyAlignment="1">
      <alignment horizontal="center" vertical="center"/>
    </xf>
    <xf numFmtId="0" fontId="16" fillId="0" borderId="15" xfId="0" applyNumberFormat="1" applyFont="1" applyFill="1" applyBorder="1" applyAlignment="1">
      <alignment horizontal="center" vertical="center"/>
    </xf>
    <xf numFmtId="1" fontId="16" fillId="0" borderId="15" xfId="0" applyNumberFormat="1" applyFont="1" applyFill="1" applyBorder="1" applyAlignment="1">
      <alignment horizontal="center" vertical="center" wrapText="1"/>
    </xf>
    <xf numFmtId="1" fontId="16" fillId="0" borderId="14" xfId="0" applyNumberFormat="1" applyFont="1" applyFill="1" applyBorder="1" applyAlignment="1">
      <alignment horizontal="center" vertical="center" wrapText="1"/>
    </xf>
    <xf numFmtId="0" fontId="16" fillId="0" borderId="14" xfId="0" applyNumberFormat="1" applyFont="1" applyFill="1" applyBorder="1" applyAlignment="1">
      <alignment horizontal="center" vertical="center" wrapText="1"/>
    </xf>
    <xf numFmtId="0" fontId="16" fillId="0" borderId="8" xfId="0" applyNumberFormat="1" applyFont="1" applyFill="1" applyBorder="1" applyAlignment="1">
      <alignment horizontal="center" vertical="center" wrapText="1"/>
    </xf>
    <xf numFmtId="0" fontId="16" fillId="0" borderId="1" xfId="0" applyNumberFormat="1" applyFont="1" applyFill="1" applyBorder="1" applyAlignment="1">
      <alignment horizontal="center" vertical="center"/>
    </xf>
    <xf numFmtId="0" fontId="1" fillId="0" borderId="11"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8" xfId="0" applyFont="1" applyFill="1" applyBorder="1" applyAlignment="1">
      <alignment horizontal="center" vertical="center"/>
    </xf>
    <xf numFmtId="0" fontId="15" fillId="0" borderId="8" xfId="0" applyNumberFormat="1" applyFont="1" applyFill="1" applyBorder="1" applyAlignment="1">
      <alignment horizontal="center" vertical="center"/>
    </xf>
    <xf numFmtId="0" fontId="15" fillId="0" borderId="1" xfId="0" applyNumberFormat="1" applyFont="1" applyFill="1" applyBorder="1" applyAlignment="1">
      <alignment horizontal="center" vertical="center"/>
    </xf>
    <xf numFmtId="0" fontId="16" fillId="0" borderId="14" xfId="0" applyNumberFormat="1" applyFont="1" applyFill="1" applyBorder="1" applyAlignment="1">
      <alignment horizontal="center" vertical="center"/>
    </xf>
    <xf numFmtId="1" fontId="16" fillId="0" borderId="1" xfId="0" applyNumberFormat="1" applyFont="1" applyFill="1" applyBorder="1" applyAlignment="1">
      <alignment horizontal="center" vertical="center"/>
    </xf>
    <xf numFmtId="1" fontId="16" fillId="0" borderId="14" xfId="0" applyNumberFormat="1" applyFont="1" applyFill="1" applyBorder="1" applyAlignment="1">
      <alignment horizontal="center" vertical="center"/>
    </xf>
    <xf numFmtId="0" fontId="1" fillId="0" borderId="19" xfId="0" applyFont="1" applyFill="1" applyBorder="1" applyAlignment="1">
      <alignment horizontal="center" vertical="center" textRotation="255"/>
    </xf>
    <xf numFmtId="0" fontId="1" fillId="0" borderId="2" xfId="0" applyFont="1" applyFill="1" applyBorder="1" applyAlignment="1">
      <alignment horizontal="center" vertical="center" textRotation="255"/>
    </xf>
    <xf numFmtId="0" fontId="1" fillId="0" borderId="18" xfId="0" applyFont="1" applyFill="1" applyBorder="1" applyAlignment="1">
      <alignment horizontal="center" vertical="center" textRotation="255"/>
    </xf>
    <xf numFmtId="0" fontId="16" fillId="0" borderId="15" xfId="0" applyNumberFormat="1" applyFont="1" applyFill="1" applyBorder="1" applyAlignment="1">
      <alignment horizontal="center" vertical="center"/>
    </xf>
    <xf numFmtId="1" fontId="16" fillId="0" borderId="15" xfId="0" applyNumberFormat="1" applyFont="1" applyFill="1" applyBorder="1" applyAlignment="1">
      <alignment horizontal="center" vertical="center" wrapText="1"/>
    </xf>
    <xf numFmtId="1" fontId="16" fillId="0" borderId="1" xfId="0" applyNumberFormat="1" applyFont="1" applyFill="1" applyBorder="1" applyAlignment="1">
      <alignment horizontal="center" vertical="center" wrapText="1"/>
    </xf>
    <xf numFmtId="0" fontId="16" fillId="0" borderId="1" xfId="0" applyNumberFormat="1" applyFont="1" applyFill="1" applyBorder="1" applyAlignment="1">
      <alignment horizontal="center" vertical="center" wrapText="1"/>
    </xf>
    <xf numFmtId="1" fontId="16" fillId="0" borderId="14" xfId="0" applyNumberFormat="1" applyFont="1" applyFill="1" applyBorder="1" applyAlignment="1">
      <alignment horizontal="center" vertical="center" wrapText="1"/>
    </xf>
    <xf numFmtId="0" fontId="22" fillId="0" borderId="19" xfId="0" applyFont="1" applyFill="1" applyBorder="1" applyAlignment="1">
      <alignment horizontal="center" vertical="center" textRotation="255"/>
    </xf>
    <xf numFmtId="0" fontId="22" fillId="0" borderId="2" xfId="0" applyFont="1" applyFill="1" applyBorder="1" applyAlignment="1">
      <alignment horizontal="center" vertical="center" textRotation="255"/>
    </xf>
    <xf numFmtId="0" fontId="22" fillId="0" borderId="18" xfId="0" applyFont="1" applyFill="1" applyBorder="1" applyAlignment="1">
      <alignment horizontal="center" vertical="center" textRotation="255"/>
    </xf>
    <xf numFmtId="0" fontId="16" fillId="0" borderId="14" xfId="0" applyNumberFormat="1" applyFont="1" applyFill="1" applyBorder="1" applyAlignment="1">
      <alignment horizontal="center" vertical="center" wrapText="1"/>
    </xf>
    <xf numFmtId="0" fontId="16" fillId="0" borderId="8" xfId="0" applyNumberFormat="1" applyFont="1" applyFill="1" applyBorder="1" applyAlignment="1">
      <alignment horizontal="center" vertical="center" wrapText="1"/>
    </xf>
    <xf numFmtId="0" fontId="5" fillId="0" borderId="1" xfId="0" applyNumberFormat="1" applyFont="1" applyFill="1" applyBorder="1" applyAlignment="1">
      <alignment horizontal="center" vertical="center"/>
    </xf>
    <xf numFmtId="0" fontId="1" fillId="9" borderId="12" xfId="0" applyFont="1" applyFill="1" applyBorder="1" applyAlignment="1">
      <alignment horizontal="right"/>
    </xf>
    <xf numFmtId="0" fontId="1" fillId="9" borderId="13" xfId="0" applyFont="1" applyFill="1" applyBorder="1" applyAlignment="1">
      <alignment horizontal="right"/>
    </xf>
    <xf numFmtId="0" fontId="1" fillId="9" borderId="9" xfId="0" applyFont="1" applyFill="1" applyBorder="1" applyAlignment="1">
      <alignment horizontal="right"/>
    </xf>
    <xf numFmtId="164" fontId="26" fillId="11" borderId="12" xfId="0" applyNumberFormat="1" applyFont="1" applyFill="1" applyBorder="1" applyAlignment="1">
      <alignment horizontal="center" vertical="center"/>
    </xf>
    <xf numFmtId="164" fontId="26" fillId="11" borderId="13" xfId="0" applyNumberFormat="1" applyFont="1" applyFill="1" applyBorder="1" applyAlignment="1">
      <alignment horizontal="center" vertical="center"/>
    </xf>
    <xf numFmtId="164" fontId="26" fillId="11" borderId="9" xfId="0" applyNumberFormat="1" applyFont="1" applyFill="1" applyBorder="1" applyAlignment="1">
      <alignment horizontal="center" vertical="center"/>
    </xf>
    <xf numFmtId="0" fontId="10" fillId="13" borderId="1" xfId="3" applyNumberFormat="1" applyFont="1" applyFill="1" applyBorder="1" applyAlignment="1">
      <alignment horizontal="center" vertical="center"/>
    </xf>
    <xf numFmtId="0" fontId="16" fillId="13" borderId="1" xfId="0" applyNumberFormat="1" applyFont="1" applyFill="1" applyBorder="1" applyAlignment="1">
      <alignment horizontal="center" vertical="center"/>
    </xf>
    <xf numFmtId="0" fontId="1" fillId="11" borderId="12" xfId="0" applyFont="1" applyFill="1" applyBorder="1" applyAlignment="1">
      <alignment horizontal="center" vertical="center" textRotation="255"/>
    </xf>
    <xf numFmtId="0" fontId="1" fillId="11" borderId="13" xfId="0" applyFont="1" applyFill="1" applyBorder="1" applyAlignment="1">
      <alignment horizontal="center" vertical="center" textRotation="255"/>
    </xf>
    <xf numFmtId="0" fontId="1" fillId="11" borderId="9" xfId="0" applyFont="1" applyFill="1" applyBorder="1" applyAlignment="1">
      <alignment horizontal="center" vertical="center" textRotation="255"/>
    </xf>
    <xf numFmtId="0" fontId="4" fillId="8" borderId="4" xfId="0" applyFont="1" applyFill="1" applyBorder="1" applyAlignment="1">
      <alignment horizontal="center"/>
    </xf>
    <xf numFmtId="0" fontId="4" fillId="8" borderId="1" xfId="0" applyFont="1" applyFill="1" applyBorder="1" applyAlignment="1">
      <alignment horizontal="center"/>
    </xf>
    <xf numFmtId="0" fontId="4" fillId="8" borderId="2" xfId="0" applyFont="1" applyFill="1" applyBorder="1" applyAlignment="1">
      <alignment horizontal="center"/>
    </xf>
    <xf numFmtId="0" fontId="4" fillId="7" borderId="4" xfId="0" applyFont="1" applyFill="1" applyBorder="1" applyAlignment="1">
      <alignment horizontal="center"/>
    </xf>
    <xf numFmtId="0" fontId="4" fillId="7" borderId="1" xfId="0" applyFont="1" applyFill="1" applyBorder="1" applyAlignment="1">
      <alignment horizontal="center"/>
    </xf>
    <xf numFmtId="0" fontId="4" fillId="7" borderId="2" xfId="0" applyFont="1" applyFill="1" applyBorder="1" applyAlignment="1">
      <alignment horizontal="center"/>
    </xf>
    <xf numFmtId="0" fontId="4" fillId="6" borderId="4" xfId="0" applyFont="1" applyFill="1" applyBorder="1" applyAlignment="1">
      <alignment horizontal="center"/>
    </xf>
    <xf numFmtId="0" fontId="4" fillId="6" borderId="1" xfId="0" applyFont="1" applyFill="1" applyBorder="1" applyAlignment="1">
      <alignment horizontal="center"/>
    </xf>
    <xf numFmtId="0" fontId="4" fillId="6" borderId="2" xfId="0" applyFont="1" applyFill="1" applyBorder="1" applyAlignment="1">
      <alignment horizontal="center"/>
    </xf>
  </cellXfs>
  <cellStyles count="6">
    <cellStyle name="Bad" xfId="2" builtinId="27"/>
    <cellStyle name="Good" xfId="1" builtinId="26"/>
    <cellStyle name="Normal" xfId="0" builtinId="0"/>
    <cellStyle name="Normal 10" xfId="4" xr:uid="{00000000-0005-0000-0000-000003000000}"/>
    <cellStyle name="Normal 4 3" xfId="5" xr:uid="{00000000-0005-0000-0000-000004000000}"/>
    <cellStyle name="Normal_828 Locations" xfId="3" xr:uid="{00000000-0005-0000-0000-000005000000}"/>
  </cellStyles>
  <dxfs count="73">
    <dxf>
      <numFmt numFmtId="0" formatCode="General"/>
      <fill>
        <patternFill patternType="none">
          <fgColor indexed="64"/>
          <bgColor auto="1"/>
        </patternFill>
      </fill>
      <border diagonalUp="0" diagonalDown="0">
        <left style="thin">
          <color indexed="64"/>
        </left>
        <right style="thick">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m/d/yyyy"/>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numFmt numFmtId="19" formatCode="m/d/yyyy"/>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auto="1"/>
        </patternFill>
      </fill>
      <border diagonalUp="0" diagonalDown="0">
        <left style="thick">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theme="4" tint="0.79998168889431442"/>
        </patternFill>
      </fill>
      <border diagonalUp="0" diagonalDown="0">
        <left style="thin">
          <color indexed="64"/>
        </left>
        <right style="thick">
          <color indexed="64"/>
        </right>
        <top style="thin">
          <color indexed="64"/>
        </top>
        <bottom style="thin">
          <color indexed="64"/>
        </bottom>
        <vertical style="thin">
          <color indexed="64"/>
        </vertical>
        <horizontal style="thin">
          <color indexed="64"/>
        </horizontal>
      </border>
    </dxf>
    <dxf>
      <fill>
        <patternFill>
          <fgColor indexed="64"/>
          <bgColor theme="4"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theme="4"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theme="4" tint="0.79998168889431442"/>
        </patternFill>
      </fill>
      <border diagonalUp="0" diagonalDown="0">
        <left style="thick">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color auto="1"/>
        <name val="Calibri"/>
        <scheme val="minor"/>
      </font>
      <fill>
        <patternFill patternType="solid">
          <fgColor indexed="64"/>
          <bgColor theme="0" tint="-0.14999847407452621"/>
        </patternFill>
      </fill>
      <border diagonalUp="0" diagonalDown="0">
        <left style="thick">
          <color indexed="64"/>
        </left>
        <right style="thick">
          <color indexed="64"/>
        </right>
        <top style="thin">
          <color indexed="64"/>
        </top>
        <bottom style="thin">
          <color indexed="64"/>
        </bottom>
        <vertical/>
        <horizontal style="thin">
          <color indexed="64"/>
        </horizontal>
      </border>
    </dxf>
    <dxf>
      <fill>
        <patternFill patternType="solid">
          <fgColor indexed="64"/>
          <bgColor theme="6" tint="0.79998168889431442"/>
        </patternFill>
      </fill>
      <border diagonalUp="0" diagonalDown="0">
        <left style="thin">
          <color indexed="64"/>
        </left>
        <right style="thick">
          <color indexed="64"/>
        </right>
        <top style="thin">
          <color indexed="64"/>
        </top>
        <bottom style="thin">
          <color indexed="64"/>
        </bottom>
        <vertical style="thin">
          <color indexed="64"/>
        </vertical>
        <horizontal style="thin">
          <color indexed="64"/>
        </horizontal>
      </border>
    </dxf>
    <dxf>
      <fill>
        <patternFill patternType="solid">
          <fgColor indexed="64"/>
          <bgColor theme="6"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6"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solid">
          <fgColor indexed="64"/>
          <bgColor theme="6" tint="0.79998168889431442"/>
        </patternFill>
      </fill>
      <border diagonalUp="0" diagonalDown="0">
        <left style="thick">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font>
        <strike val="0"/>
        <outline val="0"/>
        <shadow val="0"/>
        <u val="none"/>
        <vertAlign val="baseline"/>
        <color auto="1"/>
        <name val="Calibri"/>
        <scheme val="minor"/>
      </font>
      <alignment horizontal="center" vertical="bottom" textRotation="0" wrapText="0" indent="0" justifyLastLine="0" shrinkToFit="0" readingOrder="0"/>
      <border diagonalUp="0" diagonalDown="0" outline="0">
        <left style="thin">
          <color auto="1"/>
        </left>
        <right style="thin">
          <color auto="1"/>
        </right>
        <top/>
        <bottom/>
      </border>
    </dxf>
    <dxf>
      <alignment horizontal="left" vertical="bottom" textRotation="0" wrapText="1" indent="0" justifyLastLine="0" shrinkToFit="0" readingOrder="0"/>
    </dxf>
    <dxf>
      <alignment horizontal="left" vertical="bottom"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409]d\-mmm;@"/>
      <alignment horizontal="general" vertical="bottom" textRotation="0" wrapText="0" indent="0" justifyLastLine="0" shrinkToFit="0" readingOrder="0"/>
    </dxf>
    <dxf>
      <numFmt numFmtId="164" formatCode="[$-409]d\-mmm;@"/>
      <alignment horizontal="general" vertical="bottom" textRotation="0" wrapText="0" indent="0" justifyLastLine="0" shrinkToFit="0" readingOrder="0"/>
    </dxf>
    <dxf>
      <numFmt numFmtId="1" formatCode="0"/>
    </dxf>
    <dxf>
      <font>
        <b val="0"/>
        <i val="0"/>
        <strike val="0"/>
        <condense val="0"/>
        <extend val="0"/>
        <outline val="0"/>
        <shadow val="0"/>
        <u val="none"/>
        <vertAlign val="baseline"/>
        <sz val="11"/>
        <color auto="1"/>
        <name val="Calibri"/>
        <scheme val="minor"/>
      </font>
      <numFmt numFmtId="1" formatCode="0"/>
      <fill>
        <patternFill patternType="none">
          <fgColor indexed="64"/>
          <bgColor indexed="65"/>
        </patternFill>
      </fill>
    </dxf>
    <dxf>
      <numFmt numFmtId="1" formatCode="0"/>
    </dxf>
    <dxf>
      <numFmt numFmtId="1" formatCode="0"/>
    </dxf>
    <dxf>
      <numFmt numFmtId="1" formatCode="0"/>
    </dxf>
    <dxf>
      <numFmt numFmtId="1" formatCode="0"/>
    </dxf>
    <dxf>
      <numFmt numFmtId="19" formatCode="m/d/yyyy"/>
    </dxf>
    <dxf>
      <numFmt numFmtId="168" formatCode="mm/dd/yy;@"/>
    </dxf>
    <dxf>
      <numFmt numFmtId="19" formatCode="m/d/yyyy"/>
    </dxf>
    <dxf>
      <numFmt numFmtId="168" formatCode="mm/dd/yy;@"/>
    </dxf>
    <dxf>
      <font>
        <b/>
        <i val="0"/>
        <strike val="0"/>
        <condense val="0"/>
        <extend val="0"/>
        <outline val="0"/>
        <shadow val="0"/>
        <u val="none"/>
        <vertAlign val="baseline"/>
        <sz val="11"/>
        <color theme="1"/>
        <name val="Calibri"/>
        <scheme val="minor"/>
      </font>
      <numFmt numFmtId="19" formatCode="m/d/yyyy"/>
    </dxf>
    <dxf>
      <numFmt numFmtId="168" formatCode="mm/dd/yy;@"/>
    </dxf>
    <dxf>
      <font>
        <b/>
        <i val="0"/>
        <strike val="0"/>
        <condense val="0"/>
        <extend val="0"/>
        <outline val="0"/>
        <shadow val="0"/>
        <u val="none"/>
        <vertAlign val="baseline"/>
        <sz val="11"/>
        <color theme="1"/>
        <name val="Calibri"/>
        <scheme val="minor"/>
      </font>
      <numFmt numFmtId="1" formatCode="0"/>
    </dxf>
    <dxf>
      <numFmt numFmtId="1" formatCode="0"/>
    </dxf>
    <dxf>
      <font>
        <b/>
        <i val="0"/>
        <strike val="0"/>
        <condense val="0"/>
        <extend val="0"/>
        <outline val="0"/>
        <shadow val="0"/>
        <u val="none"/>
        <vertAlign val="baseline"/>
        <sz val="11"/>
        <color theme="1"/>
        <name val="Calibri"/>
        <scheme val="minor"/>
      </font>
      <numFmt numFmtId="1" formatCode="0"/>
    </dxf>
    <dxf>
      <numFmt numFmtId="1" formatCode="0"/>
    </dxf>
    <dxf>
      <font>
        <b/>
        <i val="0"/>
        <strike val="0"/>
        <condense val="0"/>
        <extend val="0"/>
        <outline val="0"/>
        <shadow val="0"/>
        <u val="none"/>
        <vertAlign val="baseline"/>
        <sz val="11"/>
        <color theme="1"/>
        <name val="Calibri"/>
        <scheme val="minor"/>
      </font>
      <numFmt numFmtId="1" formatCode="0"/>
    </dxf>
    <dxf>
      <numFmt numFmtId="1" formatCode="0"/>
    </dxf>
    <dxf>
      <font>
        <b/>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dxf>
    <dxf>
      <font>
        <b/>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dxf>
    <dxf>
      <font>
        <b/>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dxf>
    <dxf>
      <font>
        <b/>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dxf>
    <dxf>
      <font>
        <b/>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numFmt numFmtId="0" formatCode="General"/>
    </dxf>
    <dxf>
      <font>
        <b/>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 formatCode="0"/>
      <alignment horizontal="right" vertical="bottom" textRotation="0" wrapText="0" indent="0" justifyLastLine="0" shrinkToFit="0" readingOrder="0"/>
    </dxf>
    <dxf>
      <numFmt numFmtId="1" formatCode="0"/>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1:A5" totalsRowShown="0">
  <autoFilter ref="A1:A5" xr:uid="{00000000-0009-0000-0100-000003000000}"/>
  <tableColumns count="1">
    <tableColumn id="1" xr3:uid="{00000000-0010-0000-0000-000001000000}" name="Action (Col E)"/>
  </tableColumns>
  <tableStyleInfo name="TableStyleMedium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C1:C38" totalsRowShown="0">
  <autoFilter ref="C1:C38" xr:uid="{00000000-0009-0000-0100-000004000000}"/>
  <tableColumns count="1">
    <tableColumn id="1" xr3:uid="{00000000-0010-0000-0100-000001000000}" name="Technician (Col L)"/>
  </tableColumns>
  <tableStyleInfo name="TableStyleMedium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ServiceTickets" displayName="ServiceTickets" ref="A1:V269" totalsRowCount="1">
  <autoFilter ref="A1:V268" xr:uid="{00000000-0009-0000-0100-000001000000}">
    <filterColumn colId="10">
      <filters>
        <dateGroupItem year="2020" month="2" day="10" dateTimeGrouping="day"/>
      </filters>
    </filterColumn>
  </autoFilter>
  <tableColumns count="22">
    <tableColumn id="1" xr3:uid="{00000000-0010-0000-0200-000001000000}" name="Facility ID" totalsRowLabel="Totals" dataDxfId="65" totalsRowDxfId="64"/>
    <tableColumn id="11" xr3:uid="{00000000-0010-0000-0200-00000B000000}" name="Site" totalsRowDxfId="63"/>
    <tableColumn id="17" xr3:uid="{00000000-0010-0000-0200-000011000000}" name="Address" dataDxfId="62" totalsRowDxfId="61">
      <calculatedColumnFormula>VLOOKUP(ServiceTickets[[#This Row],[Facility ID]],FacilityInformation,3,FALSE)</calculatedColumnFormula>
    </tableColumn>
    <tableColumn id="18" xr3:uid="{00000000-0010-0000-0200-000012000000}" name="City" dataDxfId="60" totalsRowDxfId="59" dataCellStyle="Good">
      <calculatedColumnFormula>VLOOKUP(ServiceTickets[[#This Row],[Facility ID]],FacilityInformation,4,FALSE)</calculatedColumnFormula>
    </tableColumn>
    <tableColumn id="19" xr3:uid="{00000000-0010-0000-0200-000013000000}" name="State" dataDxfId="58" totalsRowDxfId="57" dataCellStyle="Good">
      <calculatedColumnFormula>VLOOKUP(ServiceTickets[[#This Row],[Facility ID]],FacilityInformation,5,FALSE)</calculatedColumnFormula>
    </tableColumn>
    <tableColumn id="20" xr3:uid="{00000000-0010-0000-0200-000014000000}" name="Zip" dataDxfId="56" totalsRowDxfId="55" dataCellStyle="Good">
      <calculatedColumnFormula>VLOOKUP(ServiceTickets[[#This Row],[Facility ID]],FacilityInformation,6,FALSE)</calculatedColumnFormula>
    </tableColumn>
    <tableColumn id="21" xr3:uid="{00000000-0010-0000-0200-000015000000}" name="City_State_Zip" dataDxfId="54" totalsRowDxfId="53" dataCellStyle="Good">
      <calculatedColumnFormula>ServiceTickets[[#This Row],[City]]&amp;", "&amp;ServiceTickets[[#This Row],[State]]&amp;" "&amp;ServiceTickets[[#This Row],[Zip]]</calculatedColumnFormula>
    </tableColumn>
    <tableColumn id="2" xr3:uid="{00000000-0010-0000-0200-000002000000}" name="Thin Clients" totalsRowFunction="custom" dataDxfId="52" totalsRowDxfId="51">
      <calculatedColumnFormula>VLOOKUP(ServiceTickets[[#This Row],[Facility ID]],'T-Schedule'!B$2:AH$286,30,FALSE)</calculatedColumnFormula>
      <totalsRowFormula>SUMIF(ServiceTickets[Thin Clients],"&lt;&gt;#N/A")</totalsRowFormula>
    </tableColumn>
    <tableColumn id="3" xr3:uid="{00000000-0010-0000-0200-000003000000}" name="Net New Laptops" totalsRowFunction="custom" dataDxfId="50" totalsRowDxfId="49">
      <calculatedColumnFormula>VLOOKUP(ServiceTickets[[#This Row],[Facility ID]],'T-Schedule'!B$2:AI$286,28,FALSE)</calculatedColumnFormula>
      <totalsRowFormula>SUMIF(ServiceTickets[Net New Laptops],"&lt;&gt;#N/A")</totalsRowFormula>
    </tableColumn>
    <tableColumn id="4" xr3:uid="{00000000-0010-0000-0200-000004000000}" name="Laptop Upgrade" totalsRowFunction="custom" dataDxfId="48" totalsRowDxfId="47">
      <calculatedColumnFormula>VLOOKUP(ServiceTickets[[#This Row],[Facility ID]],'T-Schedule'!B$2:AI$286,26,FALSE)</calculatedColumnFormula>
      <totalsRowFormula>SUMIF(ServiceTickets[Laptop Upgrade],"&lt;&gt;#N/A")</totalsRowFormula>
    </tableColumn>
    <tableColumn id="9" xr3:uid="{00000000-0010-0000-0200-000009000000}" name="Migration Date" dataDxfId="46" totalsRowDxfId="45">
      <calculatedColumnFormula>VLOOKUP(ServiceTickets[[#This Row],[Facility ID]],'T-Schedule'!B$2:C$286,2,FALSE)</calculatedColumnFormula>
    </tableColumn>
    <tableColumn id="5" xr3:uid="{00000000-0010-0000-0200-000005000000}" name="Onsite By" dataDxfId="44" totalsRowDxfId="43">
      <calculatedColumnFormula>ServiceTickets[[#This Row],[Migration Date]] - WEEKDAY(ServiceTickets[[#This Row],[Migration Date]]-6)</calculatedColumnFormula>
    </tableColumn>
    <tableColumn id="10" xr3:uid="{00000000-0010-0000-0200-00000A000000}" name="Order By" dataDxfId="42" totalsRowDxfId="41">
      <calculatedColumnFormula>ServiceTickets[[#This Row],[Migration Date]] - 14</calculatedColumnFormula>
    </tableColumn>
    <tableColumn id="15" xr3:uid="{00000000-0010-0000-0200-00000F000000}" name="Thin Client PO" dataDxfId="40" totalsRowDxfId="39"/>
    <tableColumn id="16" xr3:uid="{00000000-0010-0000-0200-000010000000}" name="Laptop PO" dataDxfId="38" totalsRowDxfId="37"/>
    <tableColumn id="24" xr3:uid="{00000000-0010-0000-0200-000018000000}" name="Ticket Title" dataDxfId="36" totalsRowDxfId="35" dataCellStyle="Good">
      <calculatedColumnFormula>ServiceTickets[[#This Row],[Site]]&amp;" KAH Win10 Upgrade Project Equipment Request"</calculatedColumnFormula>
    </tableColumn>
    <tableColumn id="14" xr3:uid="{00000000-0010-0000-0200-00000E000000}" name="Ticket Verbage" dataDxfId="34" totalsRowDxfId="33">
      <calculatedColumnFormula>"Please ship "&amp;H2&amp;" UD3 Thin Client devices and "&amp;I2&amp;" laptops with the Gentiva Win10 Image with docking stations. 
Please send the equipment on PO"&amp;N2&amp;" and PO"&amp;O2&amp;" to be at facility by "&amp;TEXT(L2,"mm/dd/yy")&amp;". 
Ship to:
ATTN: Kindred Implementation Services Tech
"&amp;C2&amp;"
"&amp;G2</calculatedColumnFormula>
    </tableColumn>
    <tableColumn id="6" xr3:uid="{00000000-0010-0000-0200-000006000000}" name="Ticket Number " dataDxfId="32" totalsRowDxfId="31"/>
    <tableColumn id="8" xr3:uid="{00000000-0010-0000-0200-000008000000}" name="Site Updated" dataDxfId="30" totalsRowDxfId="29"/>
    <tableColumn id="12" xr3:uid="{00000000-0010-0000-0200-00000C000000}" name="Completed" dataDxfId="28" totalsRowDxfId="27">
      <calculatedColumnFormula>VLOOKUP(ServiceTickets[[#This Row],[Facility ID]],'T-Schedule'!B$2:I$286,8,FALSE)</calculatedColumnFormula>
    </tableColumn>
    <tableColumn id="13" xr3:uid="{00000000-0010-0000-0200-00000D000000}" name="Year Completed" dataDxfId="26" totalsRowDxfId="25"/>
    <tableColumn id="7" xr3:uid="{00000000-0010-0000-0200-000007000000}" name="Notes" dataDxfId="24" totalsRowDxfId="23"/>
  </tableColumns>
  <tableStyleInfo name="TableStyleMedium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Asset_to_Loc_Tracking" displayName="Asset_to_Loc_Tracking" ref="A2:U831" totalsRowShown="0" headerRowDxfId="22" headerRowBorderDxfId="21">
  <autoFilter ref="A2:U831" xr:uid="{00000000-0009-0000-0100-000002000000}"/>
  <tableColumns count="21">
    <tableColumn id="1" xr3:uid="{00000000-0010-0000-0300-000001000000}" name="Pre-PCN" dataDxfId="20"/>
    <tableColumn id="2" xr3:uid="{00000000-0010-0000-0300-000002000000}" name="Device Type" dataDxfId="19"/>
    <tableColumn id="3" xr3:uid="{00000000-0010-0000-0300-000003000000}" name="Device SN" dataDxfId="18"/>
    <tableColumn id="4" xr3:uid="{00000000-0010-0000-0300-000004000000}" name="UserName" dataDxfId="17"/>
    <tableColumn id="5" xr3:uid="{00000000-0010-0000-0300-000005000000}" name="Action" dataDxfId="16"/>
    <tableColumn id="6" xr3:uid="{00000000-0010-0000-0300-000006000000}" name="Post-PCN" dataDxfId="15"/>
    <tableColumn id="7" xr3:uid="{00000000-0010-0000-0300-000007000000}" name="Device Type2" dataDxfId="14"/>
    <tableColumn id="8" xr3:uid="{00000000-0010-0000-0300-000008000000}" name="Device SN2" dataDxfId="13"/>
    <tableColumn id="9" xr3:uid="{00000000-0010-0000-0300-000009000000}" name="UserNameme2" dataDxfId="12"/>
    <tableColumn id="10" xr3:uid="{00000000-0010-0000-0300-00000A000000}" name="Project" dataDxfId="11"/>
    <tableColumn id="11" xr3:uid="{00000000-0010-0000-0300-00000B000000}" name="Project Phase" dataDxfId="10"/>
    <tableColumn id="21" xr3:uid="{00000000-0010-0000-0300-000015000000}" name="Date Start" dataDxfId="9"/>
    <tableColumn id="22" xr3:uid="{00000000-0010-0000-0300-000016000000}" name="Date Finish" dataDxfId="8"/>
    <tableColumn id="12" xr3:uid="{00000000-0010-0000-0300-00000C000000}" name="Technician" dataDxfId="7"/>
    <tableColumn id="13" xr3:uid="{00000000-0010-0000-0300-00000D000000}" name="Facility ID" dataDxfId="6"/>
    <tableColumn id="14" xr3:uid="{00000000-0010-0000-0300-00000E000000}" name="Facility Name" dataDxfId="5"/>
    <tableColumn id="15" xr3:uid="{00000000-0010-0000-0300-00000F000000}" name="Facility Street 1" dataDxfId="4"/>
    <tableColumn id="17" xr3:uid="{00000000-0010-0000-0300-000011000000}" name="Facility City" dataDxfId="3"/>
    <tableColumn id="18" xr3:uid="{00000000-0010-0000-0300-000012000000}" name="Facility State" dataDxfId="2"/>
    <tableColumn id="19" xr3:uid="{00000000-0010-0000-0300-000013000000}" name="Facility Zip" dataDxfId="1"/>
    <tableColumn id="20" xr3:uid="{00000000-0010-0000-0300-000014000000}" name="Facility Phone"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Kindred IS Update">
      <a:dk1>
        <a:srgbClr val="000000"/>
      </a:dk1>
      <a:lt1>
        <a:sysClr val="window" lastClr="FFFFFF"/>
      </a:lt1>
      <a:dk2>
        <a:srgbClr val="D80A1E"/>
      </a:dk2>
      <a:lt2>
        <a:srgbClr val="644DC2"/>
      </a:lt2>
      <a:accent1>
        <a:srgbClr val="16828F"/>
      </a:accent1>
      <a:accent2>
        <a:srgbClr val="5BA9D9"/>
      </a:accent2>
      <a:accent3>
        <a:srgbClr val="66BC44"/>
      </a:accent3>
      <a:accent4>
        <a:srgbClr val="BD2679"/>
      </a:accent4>
      <a:accent5>
        <a:srgbClr val="EF6A2F"/>
      </a:accent5>
      <a:accent6>
        <a:srgbClr val="FCA304"/>
      </a:accent6>
      <a:hlink>
        <a:srgbClr val="4BACC6"/>
      </a:hlink>
      <a:folHlink>
        <a:srgbClr val="8064A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38"/>
  <sheetViews>
    <sheetView workbookViewId="0">
      <selection activeCell="E13" sqref="E13"/>
    </sheetView>
  </sheetViews>
  <sheetFormatPr defaultRowHeight="15"/>
  <cols>
    <col min="1" max="1" width="15.28515625" bestFit="1" customWidth="1"/>
    <col min="3" max="3" width="23.5703125" bestFit="1" customWidth="1"/>
  </cols>
  <sheetData>
    <row r="1" spans="1:3">
      <c r="A1" t="s">
        <v>336</v>
      </c>
      <c r="C1" t="s">
        <v>361</v>
      </c>
    </row>
    <row r="2" spans="1:3">
      <c r="A2" t="s">
        <v>334</v>
      </c>
      <c r="C2" t="s">
        <v>337</v>
      </c>
    </row>
    <row r="3" spans="1:3">
      <c r="A3" t="s">
        <v>335</v>
      </c>
      <c r="C3" t="s">
        <v>338</v>
      </c>
    </row>
    <row r="4" spans="1:3">
      <c r="A4" t="s">
        <v>372</v>
      </c>
      <c r="C4" t="s">
        <v>339</v>
      </c>
    </row>
    <row r="5" spans="1:3">
      <c r="A5" t="s">
        <v>373</v>
      </c>
      <c r="C5" t="s">
        <v>340</v>
      </c>
    </row>
    <row r="6" spans="1:3">
      <c r="C6" t="s">
        <v>341</v>
      </c>
    </row>
    <row r="7" spans="1:3">
      <c r="C7" t="s">
        <v>342</v>
      </c>
    </row>
    <row r="8" spans="1:3">
      <c r="C8" t="s">
        <v>343</v>
      </c>
    </row>
    <row r="9" spans="1:3">
      <c r="C9" t="s">
        <v>344</v>
      </c>
    </row>
    <row r="10" spans="1:3">
      <c r="C10" t="s">
        <v>345</v>
      </c>
    </row>
    <row r="11" spans="1:3">
      <c r="C11" t="s">
        <v>346</v>
      </c>
    </row>
    <row r="12" spans="1:3">
      <c r="C12" t="s">
        <v>347</v>
      </c>
    </row>
    <row r="13" spans="1:3">
      <c r="C13" t="s">
        <v>348</v>
      </c>
    </row>
    <row r="14" spans="1:3">
      <c r="C14" t="s">
        <v>349</v>
      </c>
    </row>
    <row r="15" spans="1:3">
      <c r="C15" t="s">
        <v>350</v>
      </c>
    </row>
    <row r="16" spans="1:3">
      <c r="C16" t="s">
        <v>351</v>
      </c>
    </row>
    <row r="17" spans="3:3">
      <c r="C17" t="s">
        <v>352</v>
      </c>
    </row>
    <row r="18" spans="3:3">
      <c r="C18" t="s">
        <v>353</v>
      </c>
    </row>
    <row r="19" spans="3:3">
      <c r="C19" t="s">
        <v>354</v>
      </c>
    </row>
    <row r="20" spans="3:3">
      <c r="C20" t="s">
        <v>355</v>
      </c>
    </row>
    <row r="21" spans="3:3">
      <c r="C21" t="s">
        <v>1942</v>
      </c>
    </row>
    <row r="22" spans="3:3">
      <c r="C22" t="s">
        <v>1943</v>
      </c>
    </row>
    <row r="23" spans="3:3">
      <c r="C23" t="s">
        <v>356</v>
      </c>
    </row>
    <row r="24" spans="3:3">
      <c r="C24" t="s">
        <v>357</v>
      </c>
    </row>
    <row r="25" spans="3:3">
      <c r="C25" t="s">
        <v>358</v>
      </c>
    </row>
    <row r="26" spans="3:3">
      <c r="C26" t="s">
        <v>1957</v>
      </c>
    </row>
    <row r="27" spans="3:3">
      <c r="C27" t="s">
        <v>359</v>
      </c>
    </row>
    <row r="28" spans="3:3">
      <c r="C28" t="s">
        <v>360</v>
      </c>
    </row>
    <row r="29" spans="3:3">
      <c r="C29" t="s">
        <v>362</v>
      </c>
    </row>
    <row r="30" spans="3:3">
      <c r="C30" t="s">
        <v>363</v>
      </c>
    </row>
    <row r="31" spans="3:3">
      <c r="C31" t="s">
        <v>364</v>
      </c>
    </row>
    <row r="32" spans="3:3">
      <c r="C32" t="s">
        <v>365</v>
      </c>
    </row>
    <row r="33" spans="3:3">
      <c r="C33" t="s">
        <v>366</v>
      </c>
    </row>
    <row r="34" spans="3:3">
      <c r="C34" t="s">
        <v>367</v>
      </c>
    </row>
    <row r="35" spans="3:3">
      <c r="C35" t="s">
        <v>368</v>
      </c>
    </row>
    <row r="36" spans="3:3">
      <c r="C36" t="s">
        <v>369</v>
      </c>
    </row>
    <row r="37" spans="3:3">
      <c r="C37" t="s">
        <v>370</v>
      </c>
    </row>
    <row r="38" spans="3:3">
      <c r="C38" t="s">
        <v>371</v>
      </c>
    </row>
  </sheetData>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I293"/>
  <sheetViews>
    <sheetView workbookViewId="0">
      <pane ySplit="1" topLeftCell="A2" activePane="bottomLeft" state="frozen"/>
      <selection activeCell="P1" sqref="P1"/>
      <selection pane="bottomLeft" activeCell="J25" sqref="J25"/>
    </sheetView>
  </sheetViews>
  <sheetFormatPr defaultRowHeight="15"/>
  <cols>
    <col min="1" max="1" width="5.7109375" bestFit="1" customWidth="1"/>
    <col min="2" max="2" width="7.85546875" style="110" customWidth="1"/>
    <col min="3" max="3" width="50.42578125" style="32" bestFit="1" customWidth="1"/>
    <col min="4" max="4" width="7.140625" style="32" customWidth="1"/>
    <col min="5" max="5" width="6.5703125" style="32" customWidth="1"/>
    <col min="6" max="6" width="7.140625" style="32" customWidth="1"/>
    <col min="7" max="7" width="7.7109375" style="32" customWidth="1"/>
    <col min="8" max="8" width="8.28515625" style="32" customWidth="1"/>
    <col min="9" max="9" width="9" style="32" customWidth="1"/>
    <col min="10" max="10" width="7.85546875" style="32" customWidth="1"/>
    <col min="11" max="11" width="4.85546875" style="32" customWidth="1"/>
    <col min="12" max="12" width="7.85546875" style="115" customWidth="1"/>
    <col min="13" max="13" width="56.85546875" style="32" bestFit="1" customWidth="1"/>
    <col min="14" max="14" width="53.42578125" style="32" customWidth="1"/>
    <col min="15" max="15" width="17" style="32" customWidth="1"/>
    <col min="16" max="16" width="4.42578125" style="32" customWidth="1"/>
    <col min="17" max="17" width="5.85546875" style="245" customWidth="1"/>
    <col min="18" max="18" width="13.42578125" style="32" customWidth="1"/>
    <col min="19" max="19" width="25.5703125" style="32" customWidth="1"/>
    <col min="20" max="20" width="19.42578125" style="32" customWidth="1"/>
    <col min="21" max="21" width="19.85546875" style="32" customWidth="1"/>
    <col min="22" max="22" width="6.7109375" style="32" customWidth="1"/>
    <col min="23" max="24" width="8.28515625" style="32" customWidth="1"/>
    <col min="25" max="25" width="7.42578125" style="32" customWidth="1"/>
    <col min="26" max="26" width="8.140625" style="32" customWidth="1"/>
    <col min="27" max="27" width="9.42578125" style="32" customWidth="1"/>
    <col min="28" max="28" width="9.5703125" style="32" customWidth="1"/>
    <col min="29" max="29" width="9.140625" style="32" customWidth="1"/>
    <col min="30" max="30" width="9" style="32" customWidth="1"/>
    <col min="31" max="31" width="8.42578125" style="32" customWidth="1"/>
    <col min="32" max="32" width="7.28515625" style="32" customWidth="1"/>
    <col min="33" max="33" width="7" style="32" customWidth="1"/>
    <col min="34" max="34" width="8.42578125" style="32" customWidth="1"/>
    <col min="35" max="35" width="14.7109375" style="32" bestFit="1" customWidth="1"/>
  </cols>
  <sheetData>
    <row r="1" spans="1:35" ht="60.75" thickBot="1">
      <c r="A1" s="211" t="s">
        <v>380</v>
      </c>
      <c r="B1" s="212" t="s">
        <v>323</v>
      </c>
      <c r="C1" s="213" t="s">
        <v>381</v>
      </c>
      <c r="D1" s="209" t="s">
        <v>382</v>
      </c>
      <c r="E1" s="210" t="s">
        <v>383</v>
      </c>
      <c r="F1" s="210" t="s">
        <v>384</v>
      </c>
      <c r="G1" s="208" t="s">
        <v>385</v>
      </c>
      <c r="H1" s="208" t="s">
        <v>386</v>
      </c>
      <c r="I1" s="214" t="s">
        <v>387</v>
      </c>
      <c r="J1" s="214" t="s">
        <v>1915</v>
      </c>
      <c r="K1" s="214" t="s">
        <v>388</v>
      </c>
      <c r="L1" s="215" t="s">
        <v>323</v>
      </c>
      <c r="M1" s="214" t="s">
        <v>389</v>
      </c>
      <c r="N1" s="216" t="s">
        <v>391</v>
      </c>
      <c r="O1" s="216" t="s">
        <v>392</v>
      </c>
      <c r="P1" s="216" t="s">
        <v>393</v>
      </c>
      <c r="Q1" s="217" t="s">
        <v>394</v>
      </c>
      <c r="R1" s="216" t="s">
        <v>395</v>
      </c>
      <c r="S1" s="216" t="s">
        <v>396</v>
      </c>
      <c r="T1" s="216" t="s">
        <v>397</v>
      </c>
      <c r="U1" s="203" t="s">
        <v>398</v>
      </c>
      <c r="V1" s="202" t="s">
        <v>390</v>
      </c>
      <c r="W1" s="220" t="s">
        <v>399</v>
      </c>
      <c r="X1" s="220" t="s">
        <v>1917</v>
      </c>
      <c r="Y1" s="220" t="s">
        <v>400</v>
      </c>
      <c r="Z1" s="220" t="s">
        <v>1918</v>
      </c>
      <c r="AA1" s="220" t="s">
        <v>1920</v>
      </c>
      <c r="AB1" s="220" t="s">
        <v>1919</v>
      </c>
      <c r="AC1" s="220" t="s">
        <v>1921</v>
      </c>
      <c r="AD1" s="219" t="s">
        <v>1922</v>
      </c>
      <c r="AE1" s="219" t="s">
        <v>1923</v>
      </c>
      <c r="AF1" s="221" t="s">
        <v>401</v>
      </c>
      <c r="AG1" s="219" t="s">
        <v>402</v>
      </c>
      <c r="AH1" s="219" t="s">
        <v>403</v>
      </c>
      <c r="AI1" s="218" t="s">
        <v>404</v>
      </c>
    </row>
    <row r="2" spans="1:35">
      <c r="A2" s="328" t="s">
        <v>405</v>
      </c>
      <c r="B2" s="195">
        <v>5049201</v>
      </c>
      <c r="C2" s="196">
        <v>43640</v>
      </c>
      <c r="D2" s="196">
        <f t="shared" ref="D2:D45" si="0">F2-35</f>
        <v>43655</v>
      </c>
      <c r="E2" s="197">
        <v>43662</v>
      </c>
      <c r="F2" s="50">
        <v>43690</v>
      </c>
      <c r="G2" s="331">
        <v>2</v>
      </c>
      <c r="H2" s="331">
        <v>2</v>
      </c>
      <c r="I2" s="318" t="s">
        <v>291</v>
      </c>
      <c r="J2" s="326" t="s">
        <v>406</v>
      </c>
      <c r="K2" s="263" t="s">
        <v>407</v>
      </c>
      <c r="L2" s="198">
        <v>5049201</v>
      </c>
      <c r="M2" s="199" t="s">
        <v>191</v>
      </c>
      <c r="N2" s="45" t="s">
        <v>408</v>
      </c>
      <c r="O2" s="45" t="s">
        <v>409</v>
      </c>
      <c r="P2" s="45" t="s">
        <v>410</v>
      </c>
      <c r="Q2" s="200">
        <v>28147</v>
      </c>
      <c r="R2" s="45" t="s">
        <v>411</v>
      </c>
      <c r="S2" s="45" t="s">
        <v>412</v>
      </c>
      <c r="T2" s="45" t="s">
        <v>413</v>
      </c>
      <c r="U2" s="42" t="s">
        <v>414</v>
      </c>
      <c r="V2" s="45"/>
      <c r="W2" s="49">
        <v>53</v>
      </c>
      <c r="X2" s="49">
        <v>49</v>
      </c>
      <c r="Y2" s="79">
        <f t="shared" ref="Y2:Y65" si="1">W2-Z2-AB2</f>
        <v>48</v>
      </c>
      <c r="Z2" s="49">
        <v>5</v>
      </c>
      <c r="AA2" s="49">
        <v>5</v>
      </c>
      <c r="AB2" s="49">
        <v>0</v>
      </c>
      <c r="AC2" s="49">
        <v>0</v>
      </c>
      <c r="AD2" s="201">
        <v>10</v>
      </c>
      <c r="AE2" s="201">
        <v>14</v>
      </c>
      <c r="AF2" s="234">
        <f t="shared" ref="AF2:AF57" si="2">SUM(AE2/X2)</f>
        <v>0.2857142857142857</v>
      </c>
      <c r="AG2" s="201">
        <v>15</v>
      </c>
      <c r="AH2" s="201"/>
      <c r="AI2" s="80" t="s">
        <v>415</v>
      </c>
    </row>
    <row r="3" spans="1:35">
      <c r="A3" s="329"/>
      <c r="B3" s="104">
        <v>5056201</v>
      </c>
      <c r="C3" s="41">
        <v>43640</v>
      </c>
      <c r="D3" s="41">
        <f t="shared" si="0"/>
        <v>43655</v>
      </c>
      <c r="E3" s="139">
        <v>43662</v>
      </c>
      <c r="F3" s="59">
        <v>43690</v>
      </c>
      <c r="G3" s="332"/>
      <c r="H3" s="332"/>
      <c r="I3" s="319" t="s">
        <v>291</v>
      </c>
      <c r="J3" s="313" t="s">
        <v>406</v>
      </c>
      <c r="K3" s="264" t="s">
        <v>407</v>
      </c>
      <c r="L3" s="138">
        <v>5056201</v>
      </c>
      <c r="M3" s="33" t="s">
        <v>192</v>
      </c>
      <c r="N3" s="34" t="s">
        <v>416</v>
      </c>
      <c r="O3" s="34" t="s">
        <v>417</v>
      </c>
      <c r="P3" s="34" t="s">
        <v>410</v>
      </c>
      <c r="Q3" s="116">
        <v>28625</v>
      </c>
      <c r="R3" s="34" t="s">
        <v>418</v>
      </c>
      <c r="S3" s="34" t="s">
        <v>419</v>
      </c>
      <c r="T3" s="34"/>
      <c r="U3" s="35" t="s">
        <v>420</v>
      </c>
      <c r="V3" s="34"/>
      <c r="W3" s="36">
        <v>73</v>
      </c>
      <c r="X3" s="36">
        <v>66</v>
      </c>
      <c r="Y3" s="79">
        <f t="shared" si="1"/>
        <v>70</v>
      </c>
      <c r="Z3" s="36">
        <v>1</v>
      </c>
      <c r="AA3" s="36">
        <v>3</v>
      </c>
      <c r="AB3" s="36">
        <v>2</v>
      </c>
      <c r="AC3" s="36">
        <v>5</v>
      </c>
      <c r="AD3" s="38">
        <v>10</v>
      </c>
      <c r="AE3" s="38">
        <v>19</v>
      </c>
      <c r="AF3" s="204">
        <f t="shared" si="2"/>
        <v>0.2878787878787879</v>
      </c>
      <c r="AG3" s="38">
        <v>13</v>
      </c>
      <c r="AH3" s="38">
        <v>27</v>
      </c>
      <c r="AI3" s="40" t="s">
        <v>415</v>
      </c>
    </row>
    <row r="4" spans="1:35">
      <c r="A4" s="329"/>
      <c r="B4" s="107">
        <v>2475201</v>
      </c>
      <c r="C4" s="41">
        <v>43640</v>
      </c>
      <c r="D4" s="41">
        <f t="shared" si="0"/>
        <v>43655</v>
      </c>
      <c r="E4" s="139">
        <v>43662</v>
      </c>
      <c r="F4" s="60">
        <v>43690</v>
      </c>
      <c r="G4" s="313">
        <v>1</v>
      </c>
      <c r="H4" s="314">
        <v>1</v>
      </c>
      <c r="I4" s="319" t="s">
        <v>291</v>
      </c>
      <c r="J4" s="316" t="s">
        <v>421</v>
      </c>
      <c r="K4" s="264" t="s">
        <v>422</v>
      </c>
      <c r="L4" s="109">
        <v>2475201</v>
      </c>
      <c r="M4" s="35" t="s">
        <v>58</v>
      </c>
      <c r="N4" s="35" t="s">
        <v>423</v>
      </c>
      <c r="O4" s="35" t="s">
        <v>424</v>
      </c>
      <c r="P4" s="35" t="s">
        <v>425</v>
      </c>
      <c r="Q4" s="119">
        <v>32401</v>
      </c>
      <c r="R4" s="35" t="s">
        <v>426</v>
      </c>
      <c r="S4" s="75" t="s">
        <v>427</v>
      </c>
      <c r="T4" s="75" t="s">
        <v>428</v>
      </c>
      <c r="U4" s="34" t="s">
        <v>429</v>
      </c>
      <c r="V4" s="67"/>
      <c r="W4" s="68">
        <v>70</v>
      </c>
      <c r="X4" s="68">
        <v>70</v>
      </c>
      <c r="Y4" s="79">
        <f t="shared" si="1"/>
        <v>60</v>
      </c>
      <c r="Z4" s="70">
        <v>10</v>
      </c>
      <c r="AA4" s="70">
        <v>9</v>
      </c>
      <c r="AB4" s="70">
        <v>0</v>
      </c>
      <c r="AC4" s="70">
        <v>0</v>
      </c>
      <c r="AD4" s="70">
        <v>17</v>
      </c>
      <c r="AE4" s="70">
        <v>9</v>
      </c>
      <c r="AF4" s="207">
        <f t="shared" si="2"/>
        <v>0.12857142857142856</v>
      </c>
      <c r="AG4" s="70">
        <f t="shared" ref="AG4:AH35" si="3">SUM(Z4,AB4,AD4)</f>
        <v>27</v>
      </c>
      <c r="AH4" s="70"/>
      <c r="AI4" s="140" t="s">
        <v>415</v>
      </c>
    </row>
    <row r="5" spans="1:35">
      <c r="A5" s="329"/>
      <c r="B5" s="107">
        <v>5033201</v>
      </c>
      <c r="C5" s="48">
        <v>43640</v>
      </c>
      <c r="D5" s="48">
        <f t="shared" si="0"/>
        <v>43655</v>
      </c>
      <c r="E5" s="141">
        <v>43662</v>
      </c>
      <c r="F5" s="60">
        <v>43690</v>
      </c>
      <c r="G5" s="327">
        <v>2</v>
      </c>
      <c r="H5" s="334">
        <v>2</v>
      </c>
      <c r="I5" s="319" t="s">
        <v>291</v>
      </c>
      <c r="J5" s="314" t="s">
        <v>430</v>
      </c>
      <c r="K5" s="264" t="s">
        <v>407</v>
      </c>
      <c r="L5" s="109">
        <v>5033201</v>
      </c>
      <c r="M5" s="35" t="s">
        <v>178</v>
      </c>
      <c r="N5" s="35" t="s">
        <v>431</v>
      </c>
      <c r="O5" s="35" t="s">
        <v>432</v>
      </c>
      <c r="P5" s="35" t="s">
        <v>410</v>
      </c>
      <c r="Q5" s="119">
        <v>28501</v>
      </c>
      <c r="R5" s="35" t="s">
        <v>433</v>
      </c>
      <c r="S5" s="35" t="s">
        <v>434</v>
      </c>
      <c r="T5" s="35" t="s">
        <v>435</v>
      </c>
      <c r="U5" s="35" t="s">
        <v>436</v>
      </c>
      <c r="V5" s="35"/>
      <c r="W5" s="36">
        <v>33</v>
      </c>
      <c r="X5" s="36">
        <v>34</v>
      </c>
      <c r="Y5" s="79">
        <f t="shared" si="1"/>
        <v>29</v>
      </c>
      <c r="Z5" s="61">
        <v>4</v>
      </c>
      <c r="AA5" s="61">
        <v>4</v>
      </c>
      <c r="AB5" s="61">
        <v>0</v>
      </c>
      <c r="AC5" s="61">
        <v>1</v>
      </c>
      <c r="AD5" s="61">
        <v>5</v>
      </c>
      <c r="AE5" s="61">
        <v>9</v>
      </c>
      <c r="AF5" s="204">
        <f t="shared" si="2"/>
        <v>0.26470588235294118</v>
      </c>
      <c r="AG5" s="61">
        <f t="shared" si="3"/>
        <v>9</v>
      </c>
      <c r="AH5" s="61"/>
      <c r="AI5" s="62" t="s">
        <v>415</v>
      </c>
    </row>
    <row r="6" spans="1:35" ht="15.75" thickBot="1">
      <c r="A6" s="330"/>
      <c r="B6" s="189">
        <v>5031201</v>
      </c>
      <c r="C6" s="152">
        <v>43640</v>
      </c>
      <c r="D6" s="152">
        <f t="shared" si="0"/>
        <v>43655</v>
      </c>
      <c r="E6" s="153">
        <v>43662</v>
      </c>
      <c r="F6" s="154">
        <v>43690</v>
      </c>
      <c r="G6" s="333"/>
      <c r="H6" s="335"/>
      <c r="I6" s="321" t="s">
        <v>291</v>
      </c>
      <c r="J6" s="320" t="s">
        <v>430</v>
      </c>
      <c r="K6" s="265" t="s">
        <v>407</v>
      </c>
      <c r="L6" s="151">
        <v>5031201</v>
      </c>
      <c r="M6" s="155" t="s">
        <v>176</v>
      </c>
      <c r="N6" s="155" t="s">
        <v>437</v>
      </c>
      <c r="O6" s="155" t="s">
        <v>438</v>
      </c>
      <c r="P6" s="155" t="s">
        <v>410</v>
      </c>
      <c r="Q6" s="156">
        <v>27534</v>
      </c>
      <c r="R6" s="155" t="s">
        <v>439</v>
      </c>
      <c r="S6" s="155" t="s">
        <v>440</v>
      </c>
      <c r="T6" s="155"/>
      <c r="U6" s="155" t="s">
        <v>441</v>
      </c>
      <c r="V6" s="155"/>
      <c r="W6" s="157">
        <v>51</v>
      </c>
      <c r="X6" s="157">
        <v>39</v>
      </c>
      <c r="Y6" s="79">
        <f t="shared" si="1"/>
        <v>48</v>
      </c>
      <c r="Z6" s="158">
        <v>3</v>
      </c>
      <c r="AA6" s="158">
        <v>4</v>
      </c>
      <c r="AB6" s="158">
        <v>0</v>
      </c>
      <c r="AC6" s="158">
        <v>0</v>
      </c>
      <c r="AD6" s="158">
        <v>6</v>
      </c>
      <c r="AE6" s="158">
        <v>16</v>
      </c>
      <c r="AF6" s="235">
        <f t="shared" si="2"/>
        <v>0.41025641025641024</v>
      </c>
      <c r="AG6" s="158">
        <f t="shared" si="3"/>
        <v>9</v>
      </c>
      <c r="AH6" s="158"/>
      <c r="AI6" s="159" t="s">
        <v>415</v>
      </c>
    </row>
    <row r="7" spans="1:35" ht="14.45" customHeight="1">
      <c r="A7" s="336" t="s">
        <v>442</v>
      </c>
      <c r="B7" s="190">
        <v>5023201</v>
      </c>
      <c r="C7" s="162">
        <v>43647</v>
      </c>
      <c r="D7" s="162">
        <f t="shared" si="0"/>
        <v>43655</v>
      </c>
      <c r="E7" s="163">
        <v>43662</v>
      </c>
      <c r="F7" s="164">
        <v>43690</v>
      </c>
      <c r="G7" s="339">
        <v>1</v>
      </c>
      <c r="H7" s="340">
        <v>2</v>
      </c>
      <c r="I7" s="323" t="s">
        <v>291</v>
      </c>
      <c r="J7" s="322" t="s">
        <v>430</v>
      </c>
      <c r="K7" s="266" t="s">
        <v>407</v>
      </c>
      <c r="L7" s="161">
        <v>5023201</v>
      </c>
      <c r="M7" s="165" t="s">
        <v>170</v>
      </c>
      <c r="N7" s="165" t="s">
        <v>443</v>
      </c>
      <c r="O7" s="165" t="s">
        <v>444</v>
      </c>
      <c r="P7" s="165" t="s">
        <v>410</v>
      </c>
      <c r="Q7" s="166">
        <v>27103</v>
      </c>
      <c r="R7" s="165" t="s">
        <v>445</v>
      </c>
      <c r="S7" s="167"/>
      <c r="T7" s="167"/>
      <c r="U7" s="167" t="s">
        <v>446</v>
      </c>
      <c r="V7" s="165">
        <v>5027</v>
      </c>
      <c r="W7" s="168">
        <v>44</v>
      </c>
      <c r="X7" s="168">
        <v>41</v>
      </c>
      <c r="Y7" s="79">
        <f t="shared" si="1"/>
        <v>36</v>
      </c>
      <c r="Z7" s="169">
        <v>7</v>
      </c>
      <c r="AA7" s="169">
        <v>8</v>
      </c>
      <c r="AB7" s="169">
        <v>1</v>
      </c>
      <c r="AC7" s="169">
        <v>2</v>
      </c>
      <c r="AD7" s="169">
        <v>6</v>
      </c>
      <c r="AE7" s="169">
        <v>17</v>
      </c>
      <c r="AF7" s="236">
        <f t="shared" si="2"/>
        <v>0.41463414634146339</v>
      </c>
      <c r="AG7" s="169">
        <f t="shared" si="3"/>
        <v>14</v>
      </c>
      <c r="AH7" s="169"/>
      <c r="AI7" s="170" t="s">
        <v>415</v>
      </c>
    </row>
    <row r="8" spans="1:35">
      <c r="A8" s="337"/>
      <c r="B8" s="106">
        <v>5027201</v>
      </c>
      <c r="C8" s="52">
        <v>43647</v>
      </c>
      <c r="D8" s="52">
        <f t="shared" si="0"/>
        <v>43655</v>
      </c>
      <c r="E8" s="53">
        <v>43662</v>
      </c>
      <c r="F8" s="54">
        <v>43690</v>
      </c>
      <c r="G8" s="327"/>
      <c r="H8" s="341"/>
      <c r="I8" s="144" t="s">
        <v>291</v>
      </c>
      <c r="J8" s="144" t="s">
        <v>430</v>
      </c>
      <c r="K8" s="267" t="s">
        <v>407</v>
      </c>
      <c r="L8" s="142">
        <v>5027201</v>
      </c>
      <c r="M8" s="55" t="s">
        <v>447</v>
      </c>
      <c r="N8" s="55" t="s">
        <v>448</v>
      </c>
      <c r="O8" s="55" t="s">
        <v>444</v>
      </c>
      <c r="P8" s="55" t="s">
        <v>410</v>
      </c>
      <c r="Q8" s="118">
        <v>27103</v>
      </c>
      <c r="R8" s="55" t="s">
        <v>449</v>
      </c>
      <c r="S8" s="56" t="s">
        <v>450</v>
      </c>
      <c r="T8" s="56"/>
      <c r="U8" s="93" t="s">
        <v>451</v>
      </c>
      <c r="V8" s="55">
        <v>5023</v>
      </c>
      <c r="W8" s="37">
        <v>34</v>
      </c>
      <c r="X8" s="37">
        <v>28</v>
      </c>
      <c r="Y8" s="205">
        <f t="shared" si="1"/>
        <v>29</v>
      </c>
      <c r="Z8" s="57">
        <v>4</v>
      </c>
      <c r="AA8" s="57">
        <v>4</v>
      </c>
      <c r="AB8" s="57">
        <v>1</v>
      </c>
      <c r="AC8" s="57">
        <v>1</v>
      </c>
      <c r="AD8" s="57">
        <v>9</v>
      </c>
      <c r="AE8" s="57">
        <v>14</v>
      </c>
      <c r="AF8" s="39">
        <f t="shared" si="2"/>
        <v>0.5</v>
      </c>
      <c r="AG8" s="57">
        <f t="shared" si="3"/>
        <v>14</v>
      </c>
      <c r="AH8" s="57"/>
      <c r="AI8" s="143" t="s">
        <v>415</v>
      </c>
    </row>
    <row r="9" spans="1:35">
      <c r="A9" s="337"/>
      <c r="B9" s="107">
        <v>5047201</v>
      </c>
      <c r="C9" s="58">
        <v>43647</v>
      </c>
      <c r="D9" s="58">
        <f t="shared" si="0"/>
        <v>43655</v>
      </c>
      <c r="E9" s="59">
        <v>43662</v>
      </c>
      <c r="F9" s="60">
        <v>43690</v>
      </c>
      <c r="G9" s="314">
        <v>1</v>
      </c>
      <c r="H9" s="317">
        <v>1</v>
      </c>
      <c r="I9" s="317" t="s">
        <v>291</v>
      </c>
      <c r="J9" s="313" t="s">
        <v>406</v>
      </c>
      <c r="K9" s="99" t="s">
        <v>407</v>
      </c>
      <c r="L9" s="109">
        <v>5047201</v>
      </c>
      <c r="M9" s="35" t="s">
        <v>189</v>
      </c>
      <c r="N9" s="35" t="s">
        <v>452</v>
      </c>
      <c r="O9" s="35" t="s">
        <v>453</v>
      </c>
      <c r="P9" s="35" t="s">
        <v>410</v>
      </c>
      <c r="Q9" s="119">
        <v>27021</v>
      </c>
      <c r="R9" s="35" t="s">
        <v>454</v>
      </c>
      <c r="S9" s="35" t="s">
        <v>455</v>
      </c>
      <c r="T9" s="35"/>
      <c r="U9" s="35" t="s">
        <v>456</v>
      </c>
      <c r="V9" s="35"/>
      <c r="W9" s="36">
        <v>56</v>
      </c>
      <c r="X9" s="36">
        <v>52</v>
      </c>
      <c r="Y9" s="79">
        <f t="shared" si="1"/>
        <v>50</v>
      </c>
      <c r="Z9" s="61">
        <v>3</v>
      </c>
      <c r="AA9" s="61">
        <v>5</v>
      </c>
      <c r="AB9" s="61">
        <v>3</v>
      </c>
      <c r="AC9" s="61">
        <v>6</v>
      </c>
      <c r="AD9" s="61">
        <v>10</v>
      </c>
      <c r="AE9" s="61">
        <v>11</v>
      </c>
      <c r="AF9" s="204">
        <f t="shared" si="2"/>
        <v>0.21153846153846154</v>
      </c>
      <c r="AG9" s="61">
        <f t="shared" si="3"/>
        <v>16</v>
      </c>
      <c r="AH9" s="61"/>
      <c r="AI9" s="62" t="s">
        <v>415</v>
      </c>
    </row>
    <row r="10" spans="1:35">
      <c r="A10" s="337"/>
      <c r="B10" s="106">
        <v>2472201</v>
      </c>
      <c r="C10" s="63">
        <v>43647</v>
      </c>
      <c r="D10" s="63">
        <f t="shared" si="0"/>
        <v>43655</v>
      </c>
      <c r="E10" s="64">
        <v>43662</v>
      </c>
      <c r="F10" s="54">
        <v>43690</v>
      </c>
      <c r="G10" s="65">
        <v>1</v>
      </c>
      <c r="H10" s="145">
        <v>1</v>
      </c>
      <c r="I10" s="145" t="s">
        <v>291</v>
      </c>
      <c r="J10" s="145" t="s">
        <v>421</v>
      </c>
      <c r="K10" s="268" t="s">
        <v>422</v>
      </c>
      <c r="L10" s="142">
        <v>2472201</v>
      </c>
      <c r="M10" s="55" t="s">
        <v>457</v>
      </c>
      <c r="N10" s="55" t="s">
        <v>458</v>
      </c>
      <c r="O10" s="55" t="s">
        <v>459</v>
      </c>
      <c r="P10" s="55" t="s">
        <v>425</v>
      </c>
      <c r="Q10" s="118">
        <v>32548</v>
      </c>
      <c r="R10" s="55" t="s">
        <v>460</v>
      </c>
      <c r="S10" s="56" t="s">
        <v>461</v>
      </c>
      <c r="T10" s="56" t="s">
        <v>462</v>
      </c>
      <c r="U10" s="56" t="s">
        <v>463</v>
      </c>
      <c r="V10" s="55"/>
      <c r="W10" s="37">
        <v>50</v>
      </c>
      <c r="X10" s="37">
        <v>46</v>
      </c>
      <c r="Y10" s="205">
        <f t="shared" si="1"/>
        <v>36</v>
      </c>
      <c r="Z10" s="57">
        <v>12</v>
      </c>
      <c r="AA10" s="57">
        <v>38</v>
      </c>
      <c r="AB10" s="57">
        <v>2</v>
      </c>
      <c r="AC10" s="57">
        <v>1</v>
      </c>
      <c r="AD10" s="57">
        <v>8</v>
      </c>
      <c r="AE10" s="57">
        <v>6</v>
      </c>
      <c r="AF10" s="39">
        <f t="shared" si="2"/>
        <v>0.13043478260869565</v>
      </c>
      <c r="AG10" s="57">
        <f t="shared" si="3"/>
        <v>22</v>
      </c>
      <c r="AH10" s="57">
        <f t="shared" si="3"/>
        <v>45</v>
      </c>
      <c r="AI10" s="143" t="s">
        <v>415</v>
      </c>
    </row>
    <row r="11" spans="1:35">
      <c r="A11" s="337"/>
      <c r="B11" s="107">
        <v>5034201</v>
      </c>
      <c r="C11" s="66">
        <v>43647</v>
      </c>
      <c r="D11" s="66">
        <f t="shared" si="0"/>
        <v>43655</v>
      </c>
      <c r="E11" s="59">
        <v>43662</v>
      </c>
      <c r="F11" s="60">
        <v>43690</v>
      </c>
      <c r="G11" s="342">
        <v>1</v>
      </c>
      <c r="H11" s="342">
        <v>2</v>
      </c>
      <c r="I11" s="313" t="s">
        <v>291</v>
      </c>
      <c r="J11" s="314" t="s">
        <v>430</v>
      </c>
      <c r="K11" s="140" t="s">
        <v>407</v>
      </c>
      <c r="L11" s="109">
        <v>5034201</v>
      </c>
      <c r="M11" s="35" t="s">
        <v>179</v>
      </c>
      <c r="N11" s="35" t="s">
        <v>464</v>
      </c>
      <c r="O11" s="35" t="s">
        <v>465</v>
      </c>
      <c r="P11" s="35" t="s">
        <v>410</v>
      </c>
      <c r="Q11" s="119">
        <v>28557</v>
      </c>
      <c r="R11" s="35" t="s">
        <v>466</v>
      </c>
      <c r="S11" s="67" t="s">
        <v>467</v>
      </c>
      <c r="T11" s="67"/>
      <c r="U11" s="35" t="s">
        <v>468</v>
      </c>
      <c r="V11" s="67"/>
      <c r="W11" s="68">
        <v>25</v>
      </c>
      <c r="X11" s="68">
        <v>25</v>
      </c>
      <c r="Y11" s="79">
        <f t="shared" si="1"/>
        <v>18</v>
      </c>
      <c r="Z11" s="70">
        <v>3</v>
      </c>
      <c r="AA11" s="70">
        <v>6</v>
      </c>
      <c r="AB11" s="70">
        <v>4</v>
      </c>
      <c r="AC11" s="70">
        <v>1</v>
      </c>
      <c r="AD11" s="70">
        <v>3</v>
      </c>
      <c r="AE11" s="70">
        <v>6</v>
      </c>
      <c r="AF11" s="207">
        <f t="shared" si="2"/>
        <v>0.24</v>
      </c>
      <c r="AG11" s="70">
        <f t="shared" si="3"/>
        <v>10</v>
      </c>
      <c r="AH11" s="70">
        <f t="shared" si="3"/>
        <v>13</v>
      </c>
      <c r="AI11" s="140" t="s">
        <v>415</v>
      </c>
    </row>
    <row r="12" spans="1:35">
      <c r="A12" s="337"/>
      <c r="B12" s="107">
        <v>5036201</v>
      </c>
      <c r="C12" s="66">
        <v>43647</v>
      </c>
      <c r="D12" s="66">
        <f t="shared" si="0"/>
        <v>43655</v>
      </c>
      <c r="E12" s="59">
        <v>43662</v>
      </c>
      <c r="F12" s="60">
        <v>43690</v>
      </c>
      <c r="G12" s="342"/>
      <c r="H12" s="342"/>
      <c r="I12" s="313" t="s">
        <v>291</v>
      </c>
      <c r="J12" s="314" t="s">
        <v>430</v>
      </c>
      <c r="K12" s="140" t="s">
        <v>407</v>
      </c>
      <c r="L12" s="109">
        <v>5036201</v>
      </c>
      <c r="M12" s="35" t="s">
        <v>181</v>
      </c>
      <c r="N12" s="35" t="s">
        <v>469</v>
      </c>
      <c r="O12" s="35" t="s">
        <v>470</v>
      </c>
      <c r="P12" s="35" t="s">
        <v>410</v>
      </c>
      <c r="Q12" s="119">
        <v>28573</v>
      </c>
      <c r="R12" s="35" t="s">
        <v>471</v>
      </c>
      <c r="S12" s="67" t="s">
        <v>472</v>
      </c>
      <c r="T12" s="67"/>
      <c r="U12" s="35" t="s">
        <v>473</v>
      </c>
      <c r="V12" s="67"/>
      <c r="W12" s="68">
        <v>52</v>
      </c>
      <c r="X12" s="68">
        <v>54</v>
      </c>
      <c r="Y12" s="79">
        <f t="shared" si="1"/>
        <v>47</v>
      </c>
      <c r="Z12" s="70">
        <v>5</v>
      </c>
      <c r="AA12" s="70">
        <v>7</v>
      </c>
      <c r="AB12" s="70">
        <v>0</v>
      </c>
      <c r="AC12" s="70">
        <v>0</v>
      </c>
      <c r="AD12" s="70">
        <v>9</v>
      </c>
      <c r="AE12" s="70">
        <v>7</v>
      </c>
      <c r="AF12" s="207">
        <f t="shared" si="2"/>
        <v>0.12962962962962962</v>
      </c>
      <c r="AG12" s="70">
        <f t="shared" si="3"/>
        <v>14</v>
      </c>
      <c r="AH12" s="70">
        <f t="shared" si="3"/>
        <v>14</v>
      </c>
      <c r="AI12" s="140" t="s">
        <v>415</v>
      </c>
    </row>
    <row r="13" spans="1:35">
      <c r="A13" s="337"/>
      <c r="B13" s="107">
        <v>5029201</v>
      </c>
      <c r="C13" s="66">
        <v>43647</v>
      </c>
      <c r="D13" s="66">
        <f t="shared" si="0"/>
        <v>43655</v>
      </c>
      <c r="E13" s="59">
        <v>43662</v>
      </c>
      <c r="F13" s="60">
        <v>43690</v>
      </c>
      <c r="G13" s="327">
        <v>1</v>
      </c>
      <c r="H13" s="334">
        <v>2</v>
      </c>
      <c r="I13" s="316" t="s">
        <v>291</v>
      </c>
      <c r="J13" s="314" t="s">
        <v>430</v>
      </c>
      <c r="K13" s="269" t="s">
        <v>407</v>
      </c>
      <c r="L13" s="109">
        <v>5029201</v>
      </c>
      <c r="M13" s="35" t="s">
        <v>174</v>
      </c>
      <c r="N13" s="35" t="s">
        <v>474</v>
      </c>
      <c r="O13" s="35" t="s">
        <v>475</v>
      </c>
      <c r="P13" s="35" t="s">
        <v>410</v>
      </c>
      <c r="Q13" s="119">
        <v>27596</v>
      </c>
      <c r="R13" s="35" t="s">
        <v>476</v>
      </c>
      <c r="S13" s="34" t="s">
        <v>477</v>
      </c>
      <c r="T13" s="34"/>
      <c r="U13" s="34" t="s">
        <v>478</v>
      </c>
      <c r="V13" s="35"/>
      <c r="W13" s="36">
        <v>33</v>
      </c>
      <c r="X13" s="36">
        <v>28</v>
      </c>
      <c r="Y13" s="79">
        <f t="shared" si="1"/>
        <v>30</v>
      </c>
      <c r="Z13" s="61">
        <v>3</v>
      </c>
      <c r="AA13" s="61">
        <v>3</v>
      </c>
      <c r="AB13" s="61">
        <v>0</v>
      </c>
      <c r="AC13" s="61">
        <v>2</v>
      </c>
      <c r="AD13" s="61">
        <v>6</v>
      </c>
      <c r="AE13" s="61">
        <v>9</v>
      </c>
      <c r="AF13" s="204">
        <f t="shared" si="2"/>
        <v>0.32142857142857145</v>
      </c>
      <c r="AG13" s="61">
        <f t="shared" si="3"/>
        <v>9</v>
      </c>
      <c r="AH13" s="61">
        <f t="shared" si="3"/>
        <v>14</v>
      </c>
      <c r="AI13" s="62" t="s">
        <v>415</v>
      </c>
    </row>
    <row r="14" spans="1:35">
      <c r="A14" s="337"/>
      <c r="B14" s="107">
        <v>1294201</v>
      </c>
      <c r="C14" s="66">
        <v>43647</v>
      </c>
      <c r="D14" s="66">
        <f t="shared" si="0"/>
        <v>43655</v>
      </c>
      <c r="E14" s="59">
        <v>43662</v>
      </c>
      <c r="F14" s="60">
        <v>43690</v>
      </c>
      <c r="G14" s="327"/>
      <c r="H14" s="334"/>
      <c r="I14" s="316" t="s">
        <v>291</v>
      </c>
      <c r="J14" s="314" t="s">
        <v>430</v>
      </c>
      <c r="K14" s="269"/>
      <c r="L14" s="109">
        <v>1294201</v>
      </c>
      <c r="M14" s="35" t="s">
        <v>1</v>
      </c>
      <c r="N14" s="35" t="s">
        <v>479</v>
      </c>
      <c r="O14" s="35" t="s">
        <v>480</v>
      </c>
      <c r="P14" s="35" t="s">
        <v>410</v>
      </c>
      <c r="Q14" s="119">
        <v>27546</v>
      </c>
      <c r="R14" s="35" t="s">
        <v>481</v>
      </c>
      <c r="S14" s="34" t="s">
        <v>482</v>
      </c>
      <c r="T14" s="34"/>
      <c r="U14" s="34" t="s">
        <v>483</v>
      </c>
      <c r="V14" s="35"/>
      <c r="W14" s="36">
        <v>20</v>
      </c>
      <c r="X14" s="36">
        <v>21</v>
      </c>
      <c r="Y14" s="79">
        <f t="shared" si="1"/>
        <v>20</v>
      </c>
      <c r="Z14" s="38">
        <v>0</v>
      </c>
      <c r="AA14" s="38">
        <v>2</v>
      </c>
      <c r="AB14" s="61">
        <v>0</v>
      </c>
      <c r="AC14" s="61">
        <v>0</v>
      </c>
      <c r="AD14" s="61">
        <v>4</v>
      </c>
      <c r="AE14" s="61">
        <v>4</v>
      </c>
      <c r="AF14" s="204">
        <f t="shared" si="2"/>
        <v>0.19047619047619047</v>
      </c>
      <c r="AG14" s="61">
        <f t="shared" si="3"/>
        <v>4</v>
      </c>
      <c r="AH14" s="61">
        <f t="shared" si="3"/>
        <v>6</v>
      </c>
      <c r="AI14" s="62" t="s">
        <v>415</v>
      </c>
    </row>
    <row r="15" spans="1:35">
      <c r="A15" s="337"/>
      <c r="B15" s="107">
        <v>5058201</v>
      </c>
      <c r="C15" s="66">
        <v>43647</v>
      </c>
      <c r="D15" s="66">
        <f t="shared" si="0"/>
        <v>43655</v>
      </c>
      <c r="E15" s="73">
        <v>43662</v>
      </c>
      <c r="F15" s="60">
        <v>43690</v>
      </c>
      <c r="G15" s="314">
        <v>1</v>
      </c>
      <c r="H15" s="316">
        <v>1</v>
      </c>
      <c r="I15" s="316" t="s">
        <v>291</v>
      </c>
      <c r="J15" s="316" t="s">
        <v>406</v>
      </c>
      <c r="K15" s="269" t="s">
        <v>484</v>
      </c>
      <c r="L15" s="109">
        <v>5058201</v>
      </c>
      <c r="M15" s="35" t="s">
        <v>193</v>
      </c>
      <c r="N15" s="35" t="s">
        <v>485</v>
      </c>
      <c r="O15" s="35" t="s">
        <v>486</v>
      </c>
      <c r="P15" s="35" t="s">
        <v>410</v>
      </c>
      <c r="Q15" s="119">
        <v>28803</v>
      </c>
      <c r="R15" s="35" t="s">
        <v>487</v>
      </c>
      <c r="S15" s="35" t="s">
        <v>488</v>
      </c>
      <c r="T15" s="35"/>
      <c r="U15" s="35" t="s">
        <v>489</v>
      </c>
      <c r="V15" s="35"/>
      <c r="W15" s="36">
        <v>212</v>
      </c>
      <c r="X15" s="36">
        <v>203</v>
      </c>
      <c r="Y15" s="79">
        <f t="shared" si="1"/>
        <v>200</v>
      </c>
      <c r="Z15" s="61">
        <v>10</v>
      </c>
      <c r="AA15" s="61">
        <v>10</v>
      </c>
      <c r="AB15" s="61">
        <v>2</v>
      </c>
      <c r="AC15" s="61">
        <v>4</v>
      </c>
      <c r="AD15" s="61">
        <v>18</v>
      </c>
      <c r="AE15" s="61">
        <v>29</v>
      </c>
      <c r="AF15" s="204">
        <f t="shared" si="2"/>
        <v>0.14285714285714285</v>
      </c>
      <c r="AG15" s="61">
        <f t="shared" si="3"/>
        <v>30</v>
      </c>
      <c r="AH15" s="61">
        <f t="shared" si="3"/>
        <v>43</v>
      </c>
      <c r="AI15" s="62" t="s">
        <v>415</v>
      </c>
    </row>
    <row r="16" spans="1:35">
      <c r="A16" s="337"/>
      <c r="B16" s="107">
        <v>5032201</v>
      </c>
      <c r="C16" s="66">
        <v>43647</v>
      </c>
      <c r="D16" s="66">
        <f t="shared" si="0"/>
        <v>43655</v>
      </c>
      <c r="E16" s="59">
        <v>43662</v>
      </c>
      <c r="F16" s="60">
        <v>43690</v>
      </c>
      <c r="G16" s="327">
        <v>1</v>
      </c>
      <c r="H16" s="334">
        <v>2</v>
      </c>
      <c r="I16" s="316" t="s">
        <v>291</v>
      </c>
      <c r="J16" s="314" t="s">
        <v>430</v>
      </c>
      <c r="K16" s="269" t="s">
        <v>407</v>
      </c>
      <c r="L16" s="109">
        <v>5032201</v>
      </c>
      <c r="M16" s="35" t="s">
        <v>177</v>
      </c>
      <c r="N16" s="35" t="s">
        <v>490</v>
      </c>
      <c r="O16" s="35" t="s">
        <v>491</v>
      </c>
      <c r="P16" s="35" t="s">
        <v>410</v>
      </c>
      <c r="Q16" s="119">
        <v>27834</v>
      </c>
      <c r="R16" s="35" t="s">
        <v>492</v>
      </c>
      <c r="S16" s="35" t="s">
        <v>493</v>
      </c>
      <c r="T16" s="35" t="s">
        <v>494</v>
      </c>
      <c r="U16" s="35" t="s">
        <v>495</v>
      </c>
      <c r="V16" s="35"/>
      <c r="W16" s="36">
        <v>75</v>
      </c>
      <c r="X16" s="36">
        <v>65</v>
      </c>
      <c r="Y16" s="79">
        <f t="shared" si="1"/>
        <v>69</v>
      </c>
      <c r="Z16" s="61">
        <v>6</v>
      </c>
      <c r="AA16" s="61">
        <v>7</v>
      </c>
      <c r="AB16" s="61">
        <v>0</v>
      </c>
      <c r="AC16" s="61">
        <v>1</v>
      </c>
      <c r="AD16" s="61">
        <v>12</v>
      </c>
      <c r="AE16" s="61">
        <v>10</v>
      </c>
      <c r="AF16" s="204">
        <f t="shared" si="2"/>
        <v>0.15384615384615385</v>
      </c>
      <c r="AG16" s="61">
        <f t="shared" si="3"/>
        <v>18</v>
      </c>
      <c r="AH16" s="61">
        <f t="shared" si="3"/>
        <v>18</v>
      </c>
      <c r="AI16" s="62" t="s">
        <v>415</v>
      </c>
    </row>
    <row r="17" spans="1:35">
      <c r="A17" s="337"/>
      <c r="B17" s="107">
        <v>5038201</v>
      </c>
      <c r="C17" s="66">
        <v>43647</v>
      </c>
      <c r="D17" s="66">
        <f t="shared" si="0"/>
        <v>43655</v>
      </c>
      <c r="E17" s="59">
        <v>43662</v>
      </c>
      <c r="F17" s="60">
        <v>43690</v>
      </c>
      <c r="G17" s="327"/>
      <c r="H17" s="334"/>
      <c r="I17" s="316" t="s">
        <v>291</v>
      </c>
      <c r="J17" s="314" t="s">
        <v>430</v>
      </c>
      <c r="K17" s="269" t="s">
        <v>407</v>
      </c>
      <c r="L17" s="109">
        <v>5038201</v>
      </c>
      <c r="M17" s="35" t="s">
        <v>183</v>
      </c>
      <c r="N17" s="35" t="s">
        <v>496</v>
      </c>
      <c r="O17" s="35" t="s">
        <v>497</v>
      </c>
      <c r="P17" s="35" t="s">
        <v>410</v>
      </c>
      <c r="Q17" s="119">
        <v>27889</v>
      </c>
      <c r="R17" s="35" t="s">
        <v>498</v>
      </c>
      <c r="S17" s="35" t="s">
        <v>499</v>
      </c>
      <c r="T17" s="35" t="s">
        <v>500</v>
      </c>
      <c r="U17" s="35" t="s">
        <v>501</v>
      </c>
      <c r="V17" s="35"/>
      <c r="W17" s="36">
        <v>99</v>
      </c>
      <c r="X17" s="36">
        <v>89</v>
      </c>
      <c r="Y17" s="79">
        <f t="shared" si="1"/>
        <v>93</v>
      </c>
      <c r="Z17" s="61">
        <v>6</v>
      </c>
      <c r="AA17" s="61">
        <v>5</v>
      </c>
      <c r="AB17" s="61">
        <v>0</v>
      </c>
      <c r="AC17" s="61">
        <v>0</v>
      </c>
      <c r="AD17" s="61">
        <v>13</v>
      </c>
      <c r="AE17" s="61">
        <v>20</v>
      </c>
      <c r="AF17" s="204">
        <f t="shared" si="2"/>
        <v>0.2247191011235955</v>
      </c>
      <c r="AG17" s="61">
        <f t="shared" si="3"/>
        <v>19</v>
      </c>
      <c r="AH17" s="61">
        <f t="shared" si="3"/>
        <v>25</v>
      </c>
      <c r="AI17" s="62" t="s">
        <v>415</v>
      </c>
    </row>
    <row r="18" spans="1:35">
      <c r="A18" s="337"/>
      <c r="B18" s="107">
        <v>5060201</v>
      </c>
      <c r="C18" s="58">
        <v>43647</v>
      </c>
      <c r="D18" s="58">
        <f t="shared" si="0"/>
        <v>43655</v>
      </c>
      <c r="E18" s="59">
        <v>43662</v>
      </c>
      <c r="F18" s="60">
        <v>43690</v>
      </c>
      <c r="G18" s="327">
        <v>1</v>
      </c>
      <c r="H18" s="341">
        <v>2</v>
      </c>
      <c r="I18" s="317" t="s">
        <v>291</v>
      </c>
      <c r="J18" s="313" t="s">
        <v>406</v>
      </c>
      <c r="K18" s="99" t="s">
        <v>484</v>
      </c>
      <c r="L18" s="109">
        <v>5060201</v>
      </c>
      <c r="M18" s="35" t="s">
        <v>195</v>
      </c>
      <c r="N18" s="35" t="s">
        <v>502</v>
      </c>
      <c r="O18" s="35" t="s">
        <v>503</v>
      </c>
      <c r="P18" s="35" t="s">
        <v>410</v>
      </c>
      <c r="Q18" s="119">
        <v>28602</v>
      </c>
      <c r="R18" s="35" t="s">
        <v>504</v>
      </c>
      <c r="S18" s="35" t="s">
        <v>505</v>
      </c>
      <c r="T18" s="35"/>
      <c r="U18" s="35" t="s">
        <v>506</v>
      </c>
      <c r="V18" s="35">
        <v>5061</v>
      </c>
      <c r="W18" s="36">
        <v>56</v>
      </c>
      <c r="X18" s="36">
        <v>53</v>
      </c>
      <c r="Y18" s="79">
        <f t="shared" si="1"/>
        <v>47</v>
      </c>
      <c r="Z18" s="237">
        <v>7</v>
      </c>
      <c r="AA18" s="237">
        <v>1</v>
      </c>
      <c r="AB18" s="237">
        <v>2</v>
      </c>
      <c r="AC18" s="237">
        <v>0</v>
      </c>
      <c r="AD18" s="237">
        <v>25</v>
      </c>
      <c r="AE18" s="237">
        <v>12</v>
      </c>
      <c r="AF18" s="238">
        <f t="shared" si="2"/>
        <v>0.22641509433962265</v>
      </c>
      <c r="AG18" s="237">
        <f t="shared" si="3"/>
        <v>34</v>
      </c>
      <c r="AH18" s="237">
        <f t="shared" si="3"/>
        <v>13</v>
      </c>
      <c r="AI18" s="62" t="s">
        <v>415</v>
      </c>
    </row>
    <row r="19" spans="1:35">
      <c r="A19" s="337"/>
      <c r="B19" s="107">
        <v>5061201</v>
      </c>
      <c r="C19" s="58">
        <v>43647</v>
      </c>
      <c r="D19" s="58">
        <f t="shared" si="0"/>
        <v>43655</v>
      </c>
      <c r="E19" s="59">
        <v>43662</v>
      </c>
      <c r="F19" s="60">
        <v>43690</v>
      </c>
      <c r="G19" s="327"/>
      <c r="H19" s="341"/>
      <c r="I19" s="317" t="s">
        <v>291</v>
      </c>
      <c r="J19" s="313" t="s">
        <v>406</v>
      </c>
      <c r="K19" s="99" t="s">
        <v>484</v>
      </c>
      <c r="L19" s="109">
        <v>5061201</v>
      </c>
      <c r="M19" s="35" t="s">
        <v>196</v>
      </c>
      <c r="N19" s="35" t="s">
        <v>507</v>
      </c>
      <c r="O19" s="35" t="s">
        <v>503</v>
      </c>
      <c r="P19" s="35" t="s">
        <v>410</v>
      </c>
      <c r="Q19" s="119">
        <v>28602</v>
      </c>
      <c r="R19" s="35" t="s">
        <v>508</v>
      </c>
      <c r="S19" s="35" t="s">
        <v>505</v>
      </c>
      <c r="T19" s="35"/>
      <c r="U19" s="35" t="s">
        <v>506</v>
      </c>
      <c r="V19" s="35">
        <v>5060</v>
      </c>
      <c r="W19" s="36">
        <v>87</v>
      </c>
      <c r="X19" s="36">
        <v>83</v>
      </c>
      <c r="Y19" s="79">
        <f t="shared" si="1"/>
        <v>87</v>
      </c>
      <c r="Z19" s="237"/>
      <c r="AA19" s="237">
        <v>14</v>
      </c>
      <c r="AB19" s="237"/>
      <c r="AC19" s="237">
        <v>0</v>
      </c>
      <c r="AD19" s="237"/>
      <c r="AE19" s="237">
        <v>23</v>
      </c>
      <c r="AF19" s="238">
        <f t="shared" si="2"/>
        <v>0.27710843373493976</v>
      </c>
      <c r="AG19" s="237">
        <f t="shared" si="3"/>
        <v>0</v>
      </c>
      <c r="AH19" s="237">
        <f t="shared" si="3"/>
        <v>37</v>
      </c>
      <c r="AI19" s="62" t="s">
        <v>415</v>
      </c>
    </row>
    <row r="20" spans="1:35">
      <c r="A20" s="337"/>
      <c r="B20" s="107">
        <v>5063201</v>
      </c>
      <c r="C20" s="58">
        <v>43654</v>
      </c>
      <c r="D20" s="58">
        <f t="shared" si="0"/>
        <v>43655</v>
      </c>
      <c r="E20" s="59">
        <v>43662</v>
      </c>
      <c r="F20" s="60">
        <v>43690</v>
      </c>
      <c r="G20" s="327">
        <v>1</v>
      </c>
      <c r="H20" s="341">
        <v>2</v>
      </c>
      <c r="I20" s="317" t="s">
        <v>291</v>
      </c>
      <c r="J20" s="313" t="s">
        <v>406</v>
      </c>
      <c r="K20" s="99" t="s">
        <v>484</v>
      </c>
      <c r="L20" s="109">
        <v>5063201</v>
      </c>
      <c r="M20" s="35" t="s">
        <v>198</v>
      </c>
      <c r="N20" s="35" t="s">
        <v>509</v>
      </c>
      <c r="O20" s="35" t="s">
        <v>510</v>
      </c>
      <c r="P20" s="35" t="s">
        <v>410</v>
      </c>
      <c r="Q20" s="119">
        <v>28150</v>
      </c>
      <c r="R20" s="35" t="s">
        <v>511</v>
      </c>
      <c r="S20" s="35" t="s">
        <v>512</v>
      </c>
      <c r="T20" s="35" t="s">
        <v>513</v>
      </c>
      <c r="U20" s="35" t="s">
        <v>514</v>
      </c>
      <c r="V20" s="35"/>
      <c r="W20" s="36">
        <v>115</v>
      </c>
      <c r="X20" s="36">
        <v>113</v>
      </c>
      <c r="Y20" s="79">
        <f t="shared" si="1"/>
        <v>106</v>
      </c>
      <c r="Z20" s="61">
        <v>6</v>
      </c>
      <c r="AA20" s="61">
        <v>10</v>
      </c>
      <c r="AB20" s="61">
        <v>3</v>
      </c>
      <c r="AC20" s="61">
        <v>5</v>
      </c>
      <c r="AD20" s="61">
        <v>19</v>
      </c>
      <c r="AE20" s="61">
        <v>28</v>
      </c>
      <c r="AF20" s="204">
        <f t="shared" si="2"/>
        <v>0.24778761061946902</v>
      </c>
      <c r="AG20" s="61">
        <f t="shared" si="3"/>
        <v>28</v>
      </c>
      <c r="AH20" s="61">
        <f t="shared" si="3"/>
        <v>43</v>
      </c>
      <c r="AI20" s="62" t="s">
        <v>415</v>
      </c>
    </row>
    <row r="21" spans="1:35" ht="15.75" thickBot="1">
      <c r="A21" s="338"/>
      <c r="B21" s="189">
        <v>6989201</v>
      </c>
      <c r="C21" s="171">
        <v>43654</v>
      </c>
      <c r="D21" s="171">
        <f t="shared" si="0"/>
        <v>43655</v>
      </c>
      <c r="E21" s="172">
        <v>43662</v>
      </c>
      <c r="F21" s="154">
        <v>43690</v>
      </c>
      <c r="G21" s="333"/>
      <c r="H21" s="343"/>
      <c r="I21" s="324" t="s">
        <v>291</v>
      </c>
      <c r="J21" s="325" t="s">
        <v>406</v>
      </c>
      <c r="K21" s="270"/>
      <c r="L21" s="151">
        <v>6989201</v>
      </c>
      <c r="M21" s="155" t="s">
        <v>234</v>
      </c>
      <c r="N21" s="155" t="s">
        <v>515</v>
      </c>
      <c r="O21" s="155" t="s">
        <v>516</v>
      </c>
      <c r="P21" s="155" t="s">
        <v>410</v>
      </c>
      <c r="Q21" s="156">
        <v>28092</v>
      </c>
      <c r="R21" s="155" t="s">
        <v>517</v>
      </c>
      <c r="S21" s="173"/>
      <c r="T21" s="173"/>
      <c r="U21" s="173" t="s">
        <v>518</v>
      </c>
      <c r="V21" s="155"/>
      <c r="W21" s="157">
        <v>26</v>
      </c>
      <c r="X21" s="157">
        <v>28</v>
      </c>
      <c r="Y21" s="79">
        <f t="shared" si="1"/>
        <v>26</v>
      </c>
      <c r="Z21" s="158">
        <v>0</v>
      </c>
      <c r="AA21" s="158">
        <v>2</v>
      </c>
      <c r="AB21" s="158">
        <v>0</v>
      </c>
      <c r="AC21" s="158">
        <v>0</v>
      </c>
      <c r="AD21" s="158">
        <v>5</v>
      </c>
      <c r="AE21" s="158">
        <v>6</v>
      </c>
      <c r="AF21" s="235">
        <f t="shared" si="2"/>
        <v>0.21428571428571427</v>
      </c>
      <c r="AG21" s="158">
        <f t="shared" si="3"/>
        <v>5</v>
      </c>
      <c r="AH21" s="158">
        <f t="shared" si="3"/>
        <v>8</v>
      </c>
      <c r="AI21" s="159" t="s">
        <v>415</v>
      </c>
    </row>
    <row r="22" spans="1:35" ht="14.45" customHeight="1">
      <c r="A22" s="344" t="s">
        <v>519</v>
      </c>
      <c r="B22" s="190">
        <v>2439201</v>
      </c>
      <c r="C22" s="174">
        <v>43661</v>
      </c>
      <c r="D22" s="174">
        <f t="shared" si="0"/>
        <v>43704</v>
      </c>
      <c r="E22" s="175">
        <f>F22-28</f>
        <v>43711</v>
      </c>
      <c r="F22" s="164">
        <v>43739</v>
      </c>
      <c r="G22" s="176">
        <v>1</v>
      </c>
      <c r="H22" s="176">
        <v>1</v>
      </c>
      <c r="I22" s="176" t="s">
        <v>291</v>
      </c>
      <c r="J22" s="176" t="s">
        <v>520</v>
      </c>
      <c r="K22" s="181"/>
      <c r="L22" s="161">
        <v>2439201</v>
      </c>
      <c r="M22" s="165" t="s">
        <v>521</v>
      </c>
      <c r="N22" s="165" t="s">
        <v>522</v>
      </c>
      <c r="O22" s="165" t="s">
        <v>523</v>
      </c>
      <c r="P22" s="165" t="s">
        <v>524</v>
      </c>
      <c r="Q22" s="166">
        <v>18360</v>
      </c>
      <c r="R22" s="165" t="s">
        <v>525</v>
      </c>
      <c r="S22" s="177" t="s">
        <v>526</v>
      </c>
      <c r="T22" s="177" t="s">
        <v>527</v>
      </c>
      <c r="U22" s="167" t="s">
        <v>528</v>
      </c>
      <c r="V22" s="178"/>
      <c r="W22" s="179">
        <v>79</v>
      </c>
      <c r="X22" s="179">
        <v>71</v>
      </c>
      <c r="Y22" s="79">
        <f t="shared" si="1"/>
        <v>70</v>
      </c>
      <c r="Z22" s="180">
        <v>6</v>
      </c>
      <c r="AA22" s="180">
        <v>7</v>
      </c>
      <c r="AB22" s="180">
        <v>3</v>
      </c>
      <c r="AC22" s="180">
        <v>6</v>
      </c>
      <c r="AD22" s="180">
        <v>15</v>
      </c>
      <c r="AE22" s="180">
        <v>13</v>
      </c>
      <c r="AF22" s="239">
        <f t="shared" si="2"/>
        <v>0.18309859154929578</v>
      </c>
      <c r="AG22" s="180">
        <f t="shared" si="3"/>
        <v>24</v>
      </c>
      <c r="AH22" s="180">
        <f t="shared" si="3"/>
        <v>26</v>
      </c>
      <c r="AI22" s="181" t="s">
        <v>415</v>
      </c>
    </row>
    <row r="23" spans="1:35">
      <c r="A23" s="345"/>
      <c r="B23" s="107">
        <v>2399201</v>
      </c>
      <c r="C23" s="66">
        <v>43661</v>
      </c>
      <c r="D23" s="66">
        <f t="shared" si="0"/>
        <v>43704</v>
      </c>
      <c r="E23" s="74">
        <f>F23-28</f>
        <v>43711</v>
      </c>
      <c r="F23" s="60">
        <v>43739</v>
      </c>
      <c r="G23" s="313">
        <v>1</v>
      </c>
      <c r="H23" s="313">
        <v>1</v>
      </c>
      <c r="I23" s="313" t="s">
        <v>291</v>
      </c>
      <c r="J23" s="313" t="s">
        <v>520</v>
      </c>
      <c r="K23" s="140"/>
      <c r="L23" s="109">
        <v>2399201</v>
      </c>
      <c r="M23" s="35" t="s">
        <v>27</v>
      </c>
      <c r="N23" s="35" t="s">
        <v>529</v>
      </c>
      <c r="O23" s="35" t="s">
        <v>530</v>
      </c>
      <c r="P23" s="35" t="s">
        <v>531</v>
      </c>
      <c r="Q23" s="119">
        <v>44685</v>
      </c>
      <c r="R23" s="35" t="s">
        <v>532</v>
      </c>
      <c r="S23" s="75" t="s">
        <v>533</v>
      </c>
      <c r="T23" s="75"/>
      <c r="U23" s="34" t="s">
        <v>534</v>
      </c>
      <c r="V23" s="67"/>
      <c r="W23" s="68">
        <v>28</v>
      </c>
      <c r="X23" s="68">
        <v>26</v>
      </c>
      <c r="Y23" s="79">
        <f t="shared" si="1"/>
        <v>23</v>
      </c>
      <c r="Z23" s="70">
        <v>4</v>
      </c>
      <c r="AA23" s="70">
        <v>4</v>
      </c>
      <c r="AB23" s="70">
        <v>1</v>
      </c>
      <c r="AC23" s="70">
        <v>0</v>
      </c>
      <c r="AD23" s="70">
        <v>4</v>
      </c>
      <c r="AE23" s="70">
        <v>4</v>
      </c>
      <c r="AF23" s="207">
        <f t="shared" si="2"/>
        <v>0.15384615384615385</v>
      </c>
      <c r="AG23" s="70">
        <f t="shared" si="3"/>
        <v>9</v>
      </c>
      <c r="AH23" s="70">
        <f t="shared" si="3"/>
        <v>8</v>
      </c>
      <c r="AI23" s="140" t="s">
        <v>415</v>
      </c>
    </row>
    <row r="24" spans="1:35">
      <c r="A24" s="345"/>
      <c r="B24" s="107">
        <v>2473201</v>
      </c>
      <c r="C24" s="66">
        <v>43668</v>
      </c>
      <c r="D24" s="66">
        <f t="shared" si="0"/>
        <v>43655</v>
      </c>
      <c r="E24" s="73">
        <v>43662</v>
      </c>
      <c r="F24" s="60">
        <v>43690</v>
      </c>
      <c r="G24" s="314">
        <v>1</v>
      </c>
      <c r="H24" s="316">
        <v>1</v>
      </c>
      <c r="I24" s="316" t="s">
        <v>291</v>
      </c>
      <c r="J24" s="316" t="s">
        <v>421</v>
      </c>
      <c r="K24" s="269" t="s">
        <v>422</v>
      </c>
      <c r="L24" s="109">
        <v>2473201</v>
      </c>
      <c r="M24" s="35" t="s">
        <v>56</v>
      </c>
      <c r="N24" s="35" t="s">
        <v>535</v>
      </c>
      <c r="O24" s="35" t="s">
        <v>536</v>
      </c>
      <c r="P24" s="35" t="s">
        <v>425</v>
      </c>
      <c r="Q24" s="119">
        <v>32536</v>
      </c>
      <c r="R24" s="35" t="s">
        <v>537</v>
      </c>
      <c r="S24" s="34" t="s">
        <v>538</v>
      </c>
      <c r="T24" s="34" t="s">
        <v>539</v>
      </c>
      <c r="U24" s="34" t="s">
        <v>540</v>
      </c>
      <c r="V24" s="35"/>
      <c r="W24" s="36">
        <v>37</v>
      </c>
      <c r="X24" s="36">
        <v>33</v>
      </c>
      <c r="Y24" s="79">
        <f t="shared" si="1"/>
        <v>26</v>
      </c>
      <c r="Z24" s="61">
        <v>9</v>
      </c>
      <c r="AA24" s="61">
        <v>10</v>
      </c>
      <c r="AB24" s="61">
        <v>2</v>
      </c>
      <c r="AC24" s="61">
        <v>2</v>
      </c>
      <c r="AD24" s="61">
        <v>5</v>
      </c>
      <c r="AE24" s="61">
        <v>12</v>
      </c>
      <c r="AF24" s="204">
        <f t="shared" si="2"/>
        <v>0.36363636363636365</v>
      </c>
      <c r="AG24" s="61">
        <f t="shared" si="3"/>
        <v>16</v>
      </c>
      <c r="AH24" s="61">
        <f t="shared" si="3"/>
        <v>24</v>
      </c>
      <c r="AI24" s="98" t="s">
        <v>415</v>
      </c>
    </row>
    <row r="25" spans="1:35">
      <c r="A25" s="345"/>
      <c r="B25" s="107">
        <v>5030201</v>
      </c>
      <c r="C25" s="66">
        <v>43668</v>
      </c>
      <c r="D25" s="66">
        <f t="shared" si="0"/>
        <v>43655</v>
      </c>
      <c r="E25" s="74">
        <v>43662</v>
      </c>
      <c r="F25" s="60">
        <v>43690</v>
      </c>
      <c r="G25" s="313">
        <v>2</v>
      </c>
      <c r="H25" s="313">
        <v>1</v>
      </c>
      <c r="I25" s="313" t="s">
        <v>291</v>
      </c>
      <c r="J25" s="314" t="s">
        <v>430</v>
      </c>
      <c r="K25" s="140" t="s">
        <v>407</v>
      </c>
      <c r="L25" s="109">
        <v>5030201</v>
      </c>
      <c r="M25" s="35" t="s">
        <v>175</v>
      </c>
      <c r="N25" s="35" t="s">
        <v>541</v>
      </c>
      <c r="O25" s="35" t="s">
        <v>542</v>
      </c>
      <c r="P25" s="35" t="s">
        <v>410</v>
      </c>
      <c r="Q25" s="119">
        <v>27609</v>
      </c>
      <c r="R25" s="35" t="s">
        <v>543</v>
      </c>
      <c r="S25" s="67" t="s">
        <v>544</v>
      </c>
      <c r="T25" s="67" t="s">
        <v>545</v>
      </c>
      <c r="U25" s="35" t="s">
        <v>546</v>
      </c>
      <c r="V25" s="67"/>
      <c r="W25" s="68">
        <v>127</v>
      </c>
      <c r="X25" s="68">
        <v>92</v>
      </c>
      <c r="Y25" s="79">
        <f t="shared" si="1"/>
        <v>105</v>
      </c>
      <c r="Z25" s="70">
        <v>20</v>
      </c>
      <c r="AA25" s="70">
        <v>22</v>
      </c>
      <c r="AB25" s="70">
        <v>2</v>
      </c>
      <c r="AC25" s="70">
        <v>10</v>
      </c>
      <c r="AD25" s="70">
        <v>16</v>
      </c>
      <c r="AE25" s="70">
        <v>23</v>
      </c>
      <c r="AF25" s="207">
        <f t="shared" si="2"/>
        <v>0.25</v>
      </c>
      <c r="AG25" s="70">
        <f t="shared" si="3"/>
        <v>38</v>
      </c>
      <c r="AH25" s="70">
        <f t="shared" si="3"/>
        <v>55</v>
      </c>
      <c r="AI25" s="140" t="s">
        <v>415</v>
      </c>
    </row>
    <row r="26" spans="1:35">
      <c r="A26" s="345"/>
      <c r="B26" s="107">
        <v>5084201</v>
      </c>
      <c r="C26" s="66">
        <v>43668</v>
      </c>
      <c r="D26" s="66">
        <f t="shared" si="0"/>
        <v>43704</v>
      </c>
      <c r="E26" s="74">
        <f t="shared" ref="E26:E45" si="4">F26-28</f>
        <v>43711</v>
      </c>
      <c r="F26" s="60">
        <v>43739</v>
      </c>
      <c r="G26" s="342">
        <v>2</v>
      </c>
      <c r="H26" s="342">
        <v>2</v>
      </c>
      <c r="I26" s="313" t="s">
        <v>291</v>
      </c>
      <c r="J26" s="313" t="s">
        <v>406</v>
      </c>
      <c r="K26" s="140" t="s">
        <v>547</v>
      </c>
      <c r="L26" s="109">
        <v>5084201</v>
      </c>
      <c r="M26" s="35" t="s">
        <v>548</v>
      </c>
      <c r="N26" s="35" t="s">
        <v>549</v>
      </c>
      <c r="O26" s="35" t="s">
        <v>550</v>
      </c>
      <c r="P26" s="35" t="s">
        <v>551</v>
      </c>
      <c r="Q26" s="119">
        <v>37923</v>
      </c>
      <c r="R26" s="35" t="s">
        <v>552</v>
      </c>
      <c r="S26" s="75" t="s">
        <v>553</v>
      </c>
      <c r="T26" s="75" t="s">
        <v>554</v>
      </c>
      <c r="U26" s="34" t="s">
        <v>555</v>
      </c>
      <c r="V26" s="67"/>
      <c r="W26" s="68">
        <v>30</v>
      </c>
      <c r="X26" s="68">
        <v>29</v>
      </c>
      <c r="Y26" s="79">
        <f t="shared" si="1"/>
        <v>26</v>
      </c>
      <c r="Z26" s="70">
        <v>4</v>
      </c>
      <c r="AA26" s="70">
        <v>7</v>
      </c>
      <c r="AB26" s="70">
        <v>0</v>
      </c>
      <c r="AC26" s="70">
        <v>0</v>
      </c>
      <c r="AD26" s="70">
        <v>3</v>
      </c>
      <c r="AE26" s="70">
        <v>7</v>
      </c>
      <c r="AF26" s="207">
        <f t="shared" si="2"/>
        <v>0.2413793103448276</v>
      </c>
      <c r="AG26" s="70">
        <f t="shared" si="3"/>
        <v>7</v>
      </c>
      <c r="AH26" s="70">
        <f t="shared" si="3"/>
        <v>14</v>
      </c>
      <c r="AI26" s="140" t="s">
        <v>415</v>
      </c>
    </row>
    <row r="27" spans="1:35" ht="15.75" thickBot="1">
      <c r="A27" s="346"/>
      <c r="B27" s="189">
        <v>5083201</v>
      </c>
      <c r="C27" s="182">
        <v>43668</v>
      </c>
      <c r="D27" s="182">
        <f t="shared" si="0"/>
        <v>43704</v>
      </c>
      <c r="E27" s="183">
        <f t="shared" si="4"/>
        <v>43711</v>
      </c>
      <c r="F27" s="154">
        <v>43739</v>
      </c>
      <c r="G27" s="347"/>
      <c r="H27" s="347"/>
      <c r="I27" s="325" t="s">
        <v>291</v>
      </c>
      <c r="J27" s="325" t="s">
        <v>406</v>
      </c>
      <c r="K27" s="188" t="s">
        <v>547</v>
      </c>
      <c r="L27" s="151">
        <v>5083201</v>
      </c>
      <c r="M27" s="155" t="s">
        <v>211</v>
      </c>
      <c r="N27" s="155" t="s">
        <v>556</v>
      </c>
      <c r="O27" s="155" t="s">
        <v>557</v>
      </c>
      <c r="P27" s="155" t="s">
        <v>551</v>
      </c>
      <c r="Q27" s="156">
        <v>37660</v>
      </c>
      <c r="R27" s="155" t="s">
        <v>558</v>
      </c>
      <c r="S27" s="184" t="s">
        <v>559</v>
      </c>
      <c r="T27" s="184" t="s">
        <v>560</v>
      </c>
      <c r="U27" s="173" t="s">
        <v>561</v>
      </c>
      <c r="V27" s="185"/>
      <c r="W27" s="186">
        <v>36</v>
      </c>
      <c r="X27" s="186">
        <v>37</v>
      </c>
      <c r="Y27" s="79">
        <f t="shared" si="1"/>
        <v>30</v>
      </c>
      <c r="Z27" s="187">
        <v>5</v>
      </c>
      <c r="AA27" s="187">
        <v>5</v>
      </c>
      <c r="AB27" s="187">
        <v>1</v>
      </c>
      <c r="AC27" s="187">
        <v>0</v>
      </c>
      <c r="AD27" s="187">
        <v>4</v>
      </c>
      <c r="AE27" s="187">
        <v>10</v>
      </c>
      <c r="AF27" s="240">
        <f t="shared" si="2"/>
        <v>0.27027027027027029</v>
      </c>
      <c r="AG27" s="187">
        <f t="shared" si="3"/>
        <v>10</v>
      </c>
      <c r="AH27" s="187">
        <f t="shared" si="3"/>
        <v>15</v>
      </c>
      <c r="AI27" s="188" t="s">
        <v>415</v>
      </c>
    </row>
    <row r="28" spans="1:35">
      <c r="A28" s="191"/>
      <c r="B28" s="105">
        <v>5085201</v>
      </c>
      <c r="C28" s="96">
        <v>43682</v>
      </c>
      <c r="D28" s="96">
        <f t="shared" si="0"/>
        <v>43704</v>
      </c>
      <c r="E28" s="97">
        <f t="shared" si="4"/>
        <v>43711</v>
      </c>
      <c r="F28" s="51">
        <v>43739</v>
      </c>
      <c r="G28" s="348">
        <v>1</v>
      </c>
      <c r="H28" s="348">
        <v>2</v>
      </c>
      <c r="I28" s="326" t="s">
        <v>291</v>
      </c>
      <c r="J28" s="326" t="s">
        <v>406</v>
      </c>
      <c r="K28" s="160" t="s">
        <v>547</v>
      </c>
      <c r="L28" s="150">
        <v>5085201</v>
      </c>
      <c r="M28" s="42" t="s">
        <v>213</v>
      </c>
      <c r="N28" s="42" t="s">
        <v>562</v>
      </c>
      <c r="O28" s="42" t="s">
        <v>563</v>
      </c>
      <c r="P28" s="42" t="s">
        <v>551</v>
      </c>
      <c r="Q28" s="117">
        <v>37411</v>
      </c>
      <c r="R28" s="42" t="s">
        <v>564</v>
      </c>
      <c r="S28" s="44" t="s">
        <v>553</v>
      </c>
      <c r="T28" s="44" t="s">
        <v>565</v>
      </c>
      <c r="U28" s="45" t="s">
        <v>566</v>
      </c>
      <c r="V28" s="43"/>
      <c r="W28" s="46">
        <v>16</v>
      </c>
      <c r="X28" s="46">
        <v>10</v>
      </c>
      <c r="Y28" s="79">
        <f t="shared" si="1"/>
        <v>11</v>
      </c>
      <c r="Z28" s="47">
        <v>5</v>
      </c>
      <c r="AA28" s="47">
        <v>3</v>
      </c>
      <c r="AB28" s="47">
        <v>0</v>
      </c>
      <c r="AC28" s="47">
        <v>1</v>
      </c>
      <c r="AD28" s="47">
        <v>3</v>
      </c>
      <c r="AE28" s="47">
        <v>4</v>
      </c>
      <c r="AF28" s="241">
        <f t="shared" si="2"/>
        <v>0.4</v>
      </c>
      <c r="AG28" s="47">
        <f t="shared" si="3"/>
        <v>8</v>
      </c>
      <c r="AH28" s="47">
        <f t="shared" si="3"/>
        <v>8</v>
      </c>
      <c r="AI28" s="160" t="s">
        <v>415</v>
      </c>
    </row>
    <row r="29" spans="1:35">
      <c r="A29" s="192"/>
      <c r="B29" s="107">
        <v>2468201</v>
      </c>
      <c r="C29" s="66">
        <v>43682</v>
      </c>
      <c r="D29" s="66">
        <f t="shared" si="0"/>
        <v>43746</v>
      </c>
      <c r="E29" s="74">
        <f t="shared" si="4"/>
        <v>43753</v>
      </c>
      <c r="F29" s="60">
        <v>43781</v>
      </c>
      <c r="G29" s="342"/>
      <c r="H29" s="342"/>
      <c r="I29" s="313" t="s">
        <v>291</v>
      </c>
      <c r="J29" s="314" t="s">
        <v>567</v>
      </c>
      <c r="K29" s="140" t="s">
        <v>568</v>
      </c>
      <c r="L29" s="109">
        <v>2468201</v>
      </c>
      <c r="M29" s="35" t="s">
        <v>52</v>
      </c>
      <c r="N29" s="35" t="s">
        <v>569</v>
      </c>
      <c r="O29" s="35" t="s">
        <v>570</v>
      </c>
      <c r="P29" s="35" t="s">
        <v>568</v>
      </c>
      <c r="Q29" s="119">
        <v>30161</v>
      </c>
      <c r="R29" s="35" t="s">
        <v>571</v>
      </c>
      <c r="S29" s="34" t="s">
        <v>572</v>
      </c>
      <c r="T29" s="75" t="s">
        <v>573</v>
      </c>
      <c r="U29" s="34" t="s">
        <v>574</v>
      </c>
      <c r="V29" s="67"/>
      <c r="W29" s="68">
        <v>71</v>
      </c>
      <c r="X29" s="68">
        <v>65</v>
      </c>
      <c r="Y29" s="79">
        <f t="shared" si="1"/>
        <v>65</v>
      </c>
      <c r="Z29" s="70">
        <v>5</v>
      </c>
      <c r="AA29" s="70">
        <v>6</v>
      </c>
      <c r="AB29" s="70">
        <v>1</v>
      </c>
      <c r="AC29" s="70">
        <v>2</v>
      </c>
      <c r="AD29" s="70">
        <v>5</v>
      </c>
      <c r="AE29" s="70">
        <v>13</v>
      </c>
      <c r="AF29" s="207">
        <f t="shared" si="2"/>
        <v>0.2</v>
      </c>
      <c r="AG29" s="70">
        <f t="shared" si="3"/>
        <v>11</v>
      </c>
      <c r="AH29" s="70">
        <f t="shared" si="3"/>
        <v>21</v>
      </c>
      <c r="AI29" s="140" t="s">
        <v>415</v>
      </c>
    </row>
    <row r="30" spans="1:35">
      <c r="A30" s="192" t="s">
        <v>301</v>
      </c>
      <c r="B30" s="107">
        <v>5080201</v>
      </c>
      <c r="C30" s="66">
        <v>43682</v>
      </c>
      <c r="D30" s="66">
        <f t="shared" si="0"/>
        <v>43704</v>
      </c>
      <c r="E30" s="74">
        <f t="shared" si="4"/>
        <v>43711</v>
      </c>
      <c r="F30" s="60">
        <v>43739</v>
      </c>
      <c r="G30" s="342">
        <v>1</v>
      </c>
      <c r="H30" s="342">
        <v>2</v>
      </c>
      <c r="I30" s="313" t="s">
        <v>291</v>
      </c>
      <c r="J30" s="313" t="s">
        <v>406</v>
      </c>
      <c r="K30" s="140" t="s">
        <v>547</v>
      </c>
      <c r="L30" s="109">
        <v>5080201</v>
      </c>
      <c r="M30" s="35" t="s">
        <v>209</v>
      </c>
      <c r="N30" s="35" t="s">
        <v>575</v>
      </c>
      <c r="O30" s="35" t="s">
        <v>576</v>
      </c>
      <c r="P30" s="35" t="s">
        <v>551</v>
      </c>
      <c r="Q30" s="119">
        <v>37087</v>
      </c>
      <c r="R30" s="35" t="s">
        <v>577</v>
      </c>
      <c r="S30" s="75" t="s">
        <v>578</v>
      </c>
      <c r="T30" s="75" t="s">
        <v>579</v>
      </c>
      <c r="U30" s="34" t="s">
        <v>580</v>
      </c>
      <c r="V30" s="67"/>
      <c r="W30" s="68">
        <v>38</v>
      </c>
      <c r="X30" s="68">
        <v>34</v>
      </c>
      <c r="Y30" s="79">
        <f t="shared" si="1"/>
        <v>34</v>
      </c>
      <c r="Z30" s="70">
        <v>3</v>
      </c>
      <c r="AA30" s="70">
        <v>4</v>
      </c>
      <c r="AB30" s="70">
        <v>1</v>
      </c>
      <c r="AC30" s="70">
        <v>1</v>
      </c>
      <c r="AD30" s="70">
        <v>8</v>
      </c>
      <c r="AE30" s="70">
        <v>9</v>
      </c>
      <c r="AF30" s="207">
        <f t="shared" si="2"/>
        <v>0.26470588235294118</v>
      </c>
      <c r="AG30" s="70">
        <f t="shared" si="3"/>
        <v>12</v>
      </c>
      <c r="AH30" s="70">
        <f t="shared" si="3"/>
        <v>14</v>
      </c>
      <c r="AI30" s="140" t="s">
        <v>415</v>
      </c>
    </row>
    <row r="31" spans="1:35">
      <c r="A31" s="192"/>
      <c r="B31" s="107">
        <v>5082201</v>
      </c>
      <c r="C31" s="66">
        <v>43682</v>
      </c>
      <c r="D31" s="66">
        <f t="shared" si="0"/>
        <v>43704</v>
      </c>
      <c r="E31" s="74">
        <f t="shared" si="4"/>
        <v>43711</v>
      </c>
      <c r="F31" s="60">
        <v>43739</v>
      </c>
      <c r="G31" s="342"/>
      <c r="H31" s="342"/>
      <c r="I31" s="313" t="s">
        <v>291</v>
      </c>
      <c r="J31" s="313" t="s">
        <v>406</v>
      </c>
      <c r="K31" s="140" t="s">
        <v>547</v>
      </c>
      <c r="L31" s="109">
        <v>5082201</v>
      </c>
      <c r="M31" s="35" t="s">
        <v>210</v>
      </c>
      <c r="N31" s="35" t="s">
        <v>581</v>
      </c>
      <c r="O31" s="35" t="s">
        <v>582</v>
      </c>
      <c r="P31" s="35" t="s">
        <v>551</v>
      </c>
      <c r="Q31" s="119">
        <v>37167</v>
      </c>
      <c r="R31" s="35" t="s">
        <v>583</v>
      </c>
      <c r="S31" s="67" t="s">
        <v>584</v>
      </c>
      <c r="T31" s="67"/>
      <c r="U31" s="35" t="s">
        <v>585</v>
      </c>
      <c r="V31" s="67"/>
      <c r="W31" s="68">
        <v>11</v>
      </c>
      <c r="X31" s="68">
        <v>9</v>
      </c>
      <c r="Y31" s="79">
        <f t="shared" si="1"/>
        <v>11</v>
      </c>
      <c r="Z31" s="70">
        <v>0</v>
      </c>
      <c r="AA31" s="70">
        <v>0</v>
      </c>
      <c r="AB31" s="70">
        <v>0</v>
      </c>
      <c r="AC31" s="70">
        <v>0</v>
      </c>
      <c r="AD31" s="70">
        <v>0</v>
      </c>
      <c r="AE31" s="70">
        <v>2</v>
      </c>
      <c r="AF31" s="207">
        <f t="shared" si="2"/>
        <v>0.22222222222222221</v>
      </c>
      <c r="AG31" s="70">
        <f t="shared" si="3"/>
        <v>0</v>
      </c>
      <c r="AH31" s="70">
        <f t="shared" si="3"/>
        <v>2</v>
      </c>
      <c r="AI31" s="140" t="s">
        <v>415</v>
      </c>
    </row>
    <row r="32" spans="1:35">
      <c r="A32" s="192"/>
      <c r="B32" s="107">
        <v>2655201</v>
      </c>
      <c r="C32" s="66">
        <v>43689</v>
      </c>
      <c r="D32" s="66">
        <f t="shared" si="0"/>
        <v>43704</v>
      </c>
      <c r="E32" s="74">
        <f t="shared" si="4"/>
        <v>43711</v>
      </c>
      <c r="F32" s="60">
        <v>43739</v>
      </c>
      <c r="G32" s="313">
        <v>3</v>
      </c>
      <c r="H32" s="313">
        <v>1</v>
      </c>
      <c r="I32" s="313" t="s">
        <v>291</v>
      </c>
      <c r="J32" s="313"/>
      <c r="K32" s="140"/>
      <c r="L32" s="109">
        <v>2655201</v>
      </c>
      <c r="M32" s="35" t="s">
        <v>146</v>
      </c>
      <c r="N32" s="35" t="s">
        <v>586</v>
      </c>
      <c r="O32" s="35" t="s">
        <v>587</v>
      </c>
      <c r="P32" s="35" t="s">
        <v>588</v>
      </c>
      <c r="Q32" s="119">
        <v>98125</v>
      </c>
      <c r="R32" s="35" t="s">
        <v>589</v>
      </c>
      <c r="S32" s="75" t="s">
        <v>590</v>
      </c>
      <c r="T32" s="75" t="s">
        <v>591</v>
      </c>
      <c r="U32" s="34" t="s">
        <v>592</v>
      </c>
      <c r="V32" s="67"/>
      <c r="W32" s="68">
        <v>47</v>
      </c>
      <c r="X32" s="68">
        <v>42</v>
      </c>
      <c r="Y32" s="79">
        <f t="shared" si="1"/>
        <v>34</v>
      </c>
      <c r="Z32" s="70">
        <v>12</v>
      </c>
      <c r="AA32" s="70">
        <v>9</v>
      </c>
      <c r="AB32" s="70">
        <v>1</v>
      </c>
      <c r="AC32" s="70">
        <v>0</v>
      </c>
      <c r="AD32" s="70">
        <v>18</v>
      </c>
      <c r="AE32" s="70">
        <v>14</v>
      </c>
      <c r="AF32" s="207">
        <f t="shared" si="2"/>
        <v>0.33333333333333331</v>
      </c>
      <c r="AG32" s="70">
        <f t="shared" si="3"/>
        <v>31</v>
      </c>
      <c r="AH32" s="70">
        <f t="shared" si="3"/>
        <v>23</v>
      </c>
      <c r="AI32" s="140" t="s">
        <v>415</v>
      </c>
    </row>
    <row r="33" spans="1:35">
      <c r="A33" s="192"/>
      <c r="B33" s="107">
        <v>7026201</v>
      </c>
      <c r="C33" s="66">
        <v>43689</v>
      </c>
      <c r="D33" s="66">
        <f t="shared" si="0"/>
        <v>43704</v>
      </c>
      <c r="E33" s="74">
        <f t="shared" si="4"/>
        <v>43711</v>
      </c>
      <c r="F33" s="60">
        <v>43739</v>
      </c>
      <c r="G33" s="342">
        <v>2</v>
      </c>
      <c r="H33" s="342">
        <v>2</v>
      </c>
      <c r="I33" s="313" t="s">
        <v>291</v>
      </c>
      <c r="J33" s="313"/>
      <c r="K33" s="140"/>
      <c r="L33" s="109">
        <v>7026201</v>
      </c>
      <c r="M33" s="77" t="s">
        <v>250</v>
      </c>
      <c r="N33" s="78" t="s">
        <v>593</v>
      </c>
      <c r="O33" s="78" t="s">
        <v>594</v>
      </c>
      <c r="P33" s="78" t="s">
        <v>588</v>
      </c>
      <c r="Q33" s="119">
        <v>98204</v>
      </c>
      <c r="R33" s="35" t="s">
        <v>595</v>
      </c>
      <c r="S33" s="67" t="s">
        <v>596</v>
      </c>
      <c r="T33" s="67" t="s">
        <v>597</v>
      </c>
      <c r="U33" s="35" t="s">
        <v>598</v>
      </c>
      <c r="V33" s="67"/>
      <c r="W33" s="68">
        <v>31</v>
      </c>
      <c r="X33" s="68">
        <v>30</v>
      </c>
      <c r="Y33" s="79">
        <f t="shared" si="1"/>
        <v>26</v>
      </c>
      <c r="Z33" s="70">
        <v>5</v>
      </c>
      <c r="AA33" s="70">
        <v>7</v>
      </c>
      <c r="AB33" s="70">
        <v>0</v>
      </c>
      <c r="AC33" s="70">
        <v>0</v>
      </c>
      <c r="AD33" s="70">
        <v>7</v>
      </c>
      <c r="AE33" s="70">
        <v>13</v>
      </c>
      <c r="AF33" s="207">
        <f t="shared" si="2"/>
        <v>0.43333333333333335</v>
      </c>
      <c r="AG33" s="70">
        <f t="shared" si="3"/>
        <v>12</v>
      </c>
      <c r="AH33" s="70">
        <f t="shared" si="3"/>
        <v>20</v>
      </c>
      <c r="AI33" s="140" t="s">
        <v>415</v>
      </c>
    </row>
    <row r="34" spans="1:35">
      <c r="A34" s="192"/>
      <c r="B34" s="107">
        <v>7027201</v>
      </c>
      <c r="C34" s="66">
        <v>43689</v>
      </c>
      <c r="D34" s="66">
        <f t="shared" si="0"/>
        <v>43704</v>
      </c>
      <c r="E34" s="74">
        <f t="shared" si="4"/>
        <v>43711</v>
      </c>
      <c r="F34" s="60">
        <v>43739</v>
      </c>
      <c r="G34" s="342"/>
      <c r="H34" s="342"/>
      <c r="I34" s="313" t="s">
        <v>291</v>
      </c>
      <c r="J34" s="313"/>
      <c r="K34" s="140"/>
      <c r="L34" s="109">
        <v>7027201</v>
      </c>
      <c r="M34" s="35" t="s">
        <v>251</v>
      </c>
      <c r="N34" s="35" t="s">
        <v>599</v>
      </c>
      <c r="O34" s="35" t="s">
        <v>600</v>
      </c>
      <c r="P34" s="35" t="s">
        <v>588</v>
      </c>
      <c r="Q34" s="119">
        <v>98004</v>
      </c>
      <c r="R34" s="35" t="s">
        <v>601</v>
      </c>
      <c r="S34" s="67" t="s">
        <v>602</v>
      </c>
      <c r="T34" s="67" t="s">
        <v>603</v>
      </c>
      <c r="U34" s="35" t="s">
        <v>604</v>
      </c>
      <c r="V34" s="67"/>
      <c r="W34" s="68">
        <v>35</v>
      </c>
      <c r="X34" s="68">
        <v>39</v>
      </c>
      <c r="Y34" s="79">
        <f t="shared" si="1"/>
        <v>28</v>
      </c>
      <c r="Z34" s="70">
        <v>6</v>
      </c>
      <c r="AA34" s="70">
        <v>8</v>
      </c>
      <c r="AB34" s="70">
        <v>1</v>
      </c>
      <c r="AC34" s="70">
        <v>1</v>
      </c>
      <c r="AD34" s="70">
        <v>6</v>
      </c>
      <c r="AE34" s="70">
        <v>12</v>
      </c>
      <c r="AF34" s="207">
        <f t="shared" si="2"/>
        <v>0.30769230769230771</v>
      </c>
      <c r="AG34" s="70">
        <f t="shared" si="3"/>
        <v>13</v>
      </c>
      <c r="AH34" s="70">
        <f t="shared" si="3"/>
        <v>21</v>
      </c>
      <c r="AI34" s="140" t="s">
        <v>415</v>
      </c>
    </row>
    <row r="35" spans="1:35">
      <c r="A35" s="192"/>
      <c r="B35" s="107">
        <v>2438201</v>
      </c>
      <c r="C35" s="66">
        <v>43689</v>
      </c>
      <c r="D35" s="66">
        <f t="shared" si="0"/>
        <v>43704</v>
      </c>
      <c r="E35" s="74">
        <f t="shared" si="4"/>
        <v>43711</v>
      </c>
      <c r="F35" s="60">
        <v>43739</v>
      </c>
      <c r="G35" s="342">
        <v>2</v>
      </c>
      <c r="H35" s="342">
        <v>2</v>
      </c>
      <c r="I35" s="313" t="s">
        <v>291</v>
      </c>
      <c r="J35" s="314" t="s">
        <v>520</v>
      </c>
      <c r="K35" s="140" t="s">
        <v>605</v>
      </c>
      <c r="L35" s="109">
        <v>2438201</v>
      </c>
      <c r="M35" s="35" t="s">
        <v>32</v>
      </c>
      <c r="N35" s="35" t="s">
        <v>606</v>
      </c>
      <c r="O35" s="35" t="s">
        <v>607</v>
      </c>
      <c r="P35" s="35" t="s">
        <v>605</v>
      </c>
      <c r="Q35" s="119">
        <v>11590</v>
      </c>
      <c r="R35" s="35" t="s">
        <v>608</v>
      </c>
      <c r="S35" s="75" t="s">
        <v>609</v>
      </c>
      <c r="T35" s="75"/>
      <c r="U35" s="34" t="s">
        <v>610</v>
      </c>
      <c r="V35" s="67"/>
      <c r="W35" s="68">
        <v>49</v>
      </c>
      <c r="X35" s="68">
        <v>41</v>
      </c>
      <c r="Y35" s="79">
        <f t="shared" si="1"/>
        <v>43</v>
      </c>
      <c r="Z35" s="70">
        <v>6</v>
      </c>
      <c r="AA35" s="70">
        <v>5</v>
      </c>
      <c r="AB35" s="70">
        <v>0</v>
      </c>
      <c r="AC35" s="70">
        <v>0</v>
      </c>
      <c r="AD35" s="70">
        <v>8</v>
      </c>
      <c r="AE35" s="70">
        <v>10</v>
      </c>
      <c r="AF35" s="207">
        <f t="shared" si="2"/>
        <v>0.24390243902439024</v>
      </c>
      <c r="AG35" s="70">
        <f t="shared" si="3"/>
        <v>14</v>
      </c>
      <c r="AH35" s="70">
        <f t="shared" si="3"/>
        <v>15</v>
      </c>
      <c r="AI35" s="140" t="s">
        <v>415</v>
      </c>
    </row>
    <row r="36" spans="1:35">
      <c r="A36" s="192"/>
      <c r="B36" s="107">
        <v>3197201</v>
      </c>
      <c r="C36" s="66">
        <v>43689</v>
      </c>
      <c r="D36" s="66">
        <f t="shared" si="0"/>
        <v>43704</v>
      </c>
      <c r="E36" s="74">
        <f t="shared" si="4"/>
        <v>43711</v>
      </c>
      <c r="F36" s="60">
        <v>43739</v>
      </c>
      <c r="G36" s="342"/>
      <c r="H36" s="342"/>
      <c r="I36" s="313" t="s">
        <v>291</v>
      </c>
      <c r="J36" s="314" t="s">
        <v>520</v>
      </c>
      <c r="K36" s="140" t="s">
        <v>605</v>
      </c>
      <c r="L36" s="109">
        <v>3197201</v>
      </c>
      <c r="M36" s="35" t="s">
        <v>159</v>
      </c>
      <c r="N36" s="35" t="s">
        <v>611</v>
      </c>
      <c r="O36" s="35" t="s">
        <v>612</v>
      </c>
      <c r="P36" s="35" t="s">
        <v>605</v>
      </c>
      <c r="Q36" s="119">
        <v>11901</v>
      </c>
      <c r="R36" s="35" t="s">
        <v>613</v>
      </c>
      <c r="S36" s="75" t="s">
        <v>614</v>
      </c>
      <c r="T36" s="75" t="s">
        <v>615</v>
      </c>
      <c r="U36" s="34" t="s">
        <v>616</v>
      </c>
      <c r="V36" s="67"/>
      <c r="W36" s="68">
        <v>44</v>
      </c>
      <c r="X36" s="68">
        <v>43</v>
      </c>
      <c r="Y36" s="79">
        <f t="shared" si="1"/>
        <v>40</v>
      </c>
      <c r="Z36" s="70">
        <v>4</v>
      </c>
      <c r="AA36" s="70">
        <v>5</v>
      </c>
      <c r="AB36" s="70">
        <v>0</v>
      </c>
      <c r="AC36" s="70">
        <v>1</v>
      </c>
      <c r="AD36" s="70">
        <v>3</v>
      </c>
      <c r="AE36" s="70">
        <v>12</v>
      </c>
      <c r="AF36" s="207">
        <f t="shared" si="2"/>
        <v>0.27906976744186046</v>
      </c>
      <c r="AG36" s="70">
        <f t="shared" ref="AG36:AH53" si="5">SUM(Z36,AB36,AD36)</f>
        <v>7</v>
      </c>
      <c r="AH36" s="70">
        <f t="shared" si="5"/>
        <v>18</v>
      </c>
      <c r="AI36" s="140" t="s">
        <v>415</v>
      </c>
    </row>
    <row r="37" spans="1:35">
      <c r="A37" s="192"/>
      <c r="B37" s="107">
        <v>2685201</v>
      </c>
      <c r="C37" s="66">
        <v>43689</v>
      </c>
      <c r="D37" s="66">
        <f t="shared" si="0"/>
        <v>43704</v>
      </c>
      <c r="E37" s="74">
        <f t="shared" si="4"/>
        <v>43711</v>
      </c>
      <c r="F37" s="60">
        <v>43739</v>
      </c>
      <c r="G37" s="342">
        <v>2</v>
      </c>
      <c r="H37" s="342">
        <v>2</v>
      </c>
      <c r="I37" s="313" t="s">
        <v>291</v>
      </c>
      <c r="J37" s="313"/>
      <c r="K37" s="140"/>
      <c r="L37" s="109">
        <v>2685201</v>
      </c>
      <c r="M37" s="35" t="s">
        <v>147</v>
      </c>
      <c r="N37" s="35" t="s">
        <v>617</v>
      </c>
      <c r="O37" s="35" t="s">
        <v>618</v>
      </c>
      <c r="P37" s="35" t="s">
        <v>588</v>
      </c>
      <c r="Q37" s="119">
        <v>98684</v>
      </c>
      <c r="R37" s="35" t="s">
        <v>619</v>
      </c>
      <c r="S37" s="67" t="s">
        <v>620</v>
      </c>
      <c r="T37" s="67" t="s">
        <v>621</v>
      </c>
      <c r="U37" s="35" t="s">
        <v>622</v>
      </c>
      <c r="V37" s="67"/>
      <c r="W37" s="68">
        <v>45</v>
      </c>
      <c r="X37" s="68">
        <v>38</v>
      </c>
      <c r="Y37" s="79">
        <f t="shared" si="1"/>
        <v>40</v>
      </c>
      <c r="Z37" s="70">
        <v>4</v>
      </c>
      <c r="AA37" s="70">
        <v>6</v>
      </c>
      <c r="AB37" s="70">
        <v>1</v>
      </c>
      <c r="AC37" s="70">
        <v>2</v>
      </c>
      <c r="AD37" s="70">
        <v>4</v>
      </c>
      <c r="AE37" s="70">
        <v>11</v>
      </c>
      <c r="AF37" s="207">
        <f t="shared" si="2"/>
        <v>0.28947368421052633</v>
      </c>
      <c r="AG37" s="70">
        <f t="shared" si="5"/>
        <v>9</v>
      </c>
      <c r="AH37" s="70">
        <f t="shared" si="5"/>
        <v>19</v>
      </c>
      <c r="AI37" s="140" t="s">
        <v>415</v>
      </c>
    </row>
    <row r="38" spans="1:35">
      <c r="A38" s="192"/>
      <c r="B38" s="107">
        <v>2697201</v>
      </c>
      <c r="C38" s="66">
        <v>43689</v>
      </c>
      <c r="D38" s="66">
        <f t="shared" si="0"/>
        <v>43704</v>
      </c>
      <c r="E38" s="74">
        <f t="shared" si="4"/>
        <v>43711</v>
      </c>
      <c r="F38" s="60">
        <v>43739</v>
      </c>
      <c r="G38" s="342"/>
      <c r="H38" s="342"/>
      <c r="I38" s="313" t="s">
        <v>291</v>
      </c>
      <c r="J38" s="313"/>
      <c r="K38" s="140"/>
      <c r="L38" s="109">
        <v>2697201</v>
      </c>
      <c r="M38" s="35" t="s">
        <v>149</v>
      </c>
      <c r="N38" s="35" t="s">
        <v>623</v>
      </c>
      <c r="O38" s="35" t="s">
        <v>624</v>
      </c>
      <c r="P38" s="35" t="s">
        <v>625</v>
      </c>
      <c r="Q38" s="119">
        <v>97035</v>
      </c>
      <c r="R38" s="35" t="s">
        <v>626</v>
      </c>
      <c r="S38" s="75" t="s">
        <v>627</v>
      </c>
      <c r="T38" s="75"/>
      <c r="U38" s="34" t="s">
        <v>628</v>
      </c>
      <c r="V38" s="67"/>
      <c r="W38" s="68">
        <v>33</v>
      </c>
      <c r="X38" s="68">
        <v>31</v>
      </c>
      <c r="Y38" s="79">
        <f t="shared" si="1"/>
        <v>25</v>
      </c>
      <c r="Z38" s="70">
        <v>8</v>
      </c>
      <c r="AA38" s="70">
        <v>6</v>
      </c>
      <c r="AB38" s="70">
        <v>0</v>
      </c>
      <c r="AC38" s="70">
        <v>0</v>
      </c>
      <c r="AD38" s="70">
        <v>8</v>
      </c>
      <c r="AE38" s="70">
        <v>8</v>
      </c>
      <c r="AF38" s="207">
        <f t="shared" si="2"/>
        <v>0.25806451612903225</v>
      </c>
      <c r="AG38" s="70">
        <f t="shared" si="5"/>
        <v>16</v>
      </c>
      <c r="AH38" s="70">
        <f t="shared" si="5"/>
        <v>14</v>
      </c>
      <c r="AI38" s="140" t="s">
        <v>415</v>
      </c>
    </row>
    <row r="39" spans="1:35">
      <c r="A39" s="192"/>
      <c r="B39" s="107">
        <v>2395201</v>
      </c>
      <c r="C39" s="66">
        <v>43689</v>
      </c>
      <c r="D39" s="66">
        <f t="shared" si="0"/>
        <v>43704</v>
      </c>
      <c r="E39" s="74">
        <f t="shared" si="4"/>
        <v>43711</v>
      </c>
      <c r="F39" s="60">
        <v>43739</v>
      </c>
      <c r="G39" s="342">
        <v>2</v>
      </c>
      <c r="H39" s="342">
        <v>2</v>
      </c>
      <c r="I39" s="313" t="s">
        <v>291</v>
      </c>
      <c r="J39" s="313" t="s">
        <v>520</v>
      </c>
      <c r="K39" s="140"/>
      <c r="L39" s="109">
        <v>2395201</v>
      </c>
      <c r="M39" s="35" t="s">
        <v>24</v>
      </c>
      <c r="N39" s="35" t="s">
        <v>629</v>
      </c>
      <c r="O39" s="35" t="s">
        <v>630</v>
      </c>
      <c r="P39" s="35" t="s">
        <v>631</v>
      </c>
      <c r="Q39" s="119">
        <v>49546</v>
      </c>
      <c r="R39" s="35" t="s">
        <v>632</v>
      </c>
      <c r="S39" s="67" t="s">
        <v>633</v>
      </c>
      <c r="T39" s="67"/>
      <c r="U39" s="35" t="s">
        <v>634</v>
      </c>
      <c r="V39" s="67"/>
      <c r="W39" s="68">
        <v>47</v>
      </c>
      <c r="X39" s="68">
        <v>35</v>
      </c>
      <c r="Y39" s="79">
        <f t="shared" si="1"/>
        <v>38</v>
      </c>
      <c r="Z39" s="70">
        <v>7</v>
      </c>
      <c r="AA39" s="70">
        <v>7</v>
      </c>
      <c r="AB39" s="70">
        <v>2</v>
      </c>
      <c r="AC39" s="70">
        <v>7</v>
      </c>
      <c r="AD39" s="70">
        <v>7</v>
      </c>
      <c r="AE39" s="70">
        <v>7</v>
      </c>
      <c r="AF39" s="207">
        <f t="shared" si="2"/>
        <v>0.2</v>
      </c>
      <c r="AG39" s="70">
        <f t="shared" si="5"/>
        <v>16</v>
      </c>
      <c r="AH39" s="70">
        <f t="shared" si="5"/>
        <v>21</v>
      </c>
      <c r="AI39" s="140" t="s">
        <v>415</v>
      </c>
    </row>
    <row r="40" spans="1:35">
      <c r="A40" s="192"/>
      <c r="B40" s="107">
        <v>2394201</v>
      </c>
      <c r="C40" s="66">
        <v>43689</v>
      </c>
      <c r="D40" s="66">
        <f t="shared" si="0"/>
        <v>43704</v>
      </c>
      <c r="E40" s="74">
        <f t="shared" si="4"/>
        <v>43711</v>
      </c>
      <c r="F40" s="60">
        <v>43739</v>
      </c>
      <c r="G40" s="342"/>
      <c r="H40" s="342"/>
      <c r="I40" s="313" t="s">
        <v>291</v>
      </c>
      <c r="J40" s="313" t="s">
        <v>520</v>
      </c>
      <c r="K40" s="140"/>
      <c r="L40" s="109">
        <v>2394201</v>
      </c>
      <c r="M40" s="35" t="s">
        <v>23</v>
      </c>
      <c r="N40" s="35" t="s">
        <v>635</v>
      </c>
      <c r="O40" s="35" t="s">
        <v>636</v>
      </c>
      <c r="P40" s="35" t="s">
        <v>631</v>
      </c>
      <c r="Q40" s="119">
        <v>48532</v>
      </c>
      <c r="R40" s="35" t="s">
        <v>637</v>
      </c>
      <c r="S40" s="67" t="s">
        <v>638</v>
      </c>
      <c r="T40" s="67"/>
      <c r="U40" s="35" t="s">
        <v>639</v>
      </c>
      <c r="V40" s="67"/>
      <c r="W40" s="68">
        <v>40</v>
      </c>
      <c r="X40" s="68">
        <v>37</v>
      </c>
      <c r="Y40" s="79">
        <f t="shared" si="1"/>
        <v>34</v>
      </c>
      <c r="Z40" s="70">
        <v>5</v>
      </c>
      <c r="AA40" s="70">
        <v>3</v>
      </c>
      <c r="AB40" s="70">
        <v>1</v>
      </c>
      <c r="AC40" s="70">
        <v>0</v>
      </c>
      <c r="AD40" s="70">
        <v>6</v>
      </c>
      <c r="AE40" s="70">
        <v>7</v>
      </c>
      <c r="AF40" s="207">
        <f t="shared" si="2"/>
        <v>0.1891891891891892</v>
      </c>
      <c r="AG40" s="70">
        <f t="shared" si="5"/>
        <v>12</v>
      </c>
      <c r="AH40" s="70">
        <f t="shared" si="5"/>
        <v>10</v>
      </c>
      <c r="AI40" s="140" t="s">
        <v>415</v>
      </c>
    </row>
    <row r="41" spans="1:35">
      <c r="A41" s="192"/>
      <c r="B41" s="107">
        <v>2393201</v>
      </c>
      <c r="C41" s="66">
        <v>43689</v>
      </c>
      <c r="D41" s="66">
        <f t="shared" si="0"/>
        <v>43704</v>
      </c>
      <c r="E41" s="74">
        <f t="shared" si="4"/>
        <v>43711</v>
      </c>
      <c r="F41" s="60">
        <v>43739</v>
      </c>
      <c r="G41" s="313">
        <v>1</v>
      </c>
      <c r="H41" s="313">
        <v>1</v>
      </c>
      <c r="I41" s="313" t="s">
        <v>291</v>
      </c>
      <c r="J41" s="313" t="s">
        <v>520</v>
      </c>
      <c r="K41" s="140"/>
      <c r="L41" s="109">
        <v>2393201</v>
      </c>
      <c r="M41" s="35" t="s">
        <v>22</v>
      </c>
      <c r="N41" s="35" t="s">
        <v>640</v>
      </c>
      <c r="O41" s="35" t="s">
        <v>641</v>
      </c>
      <c r="P41" s="35" t="s">
        <v>631</v>
      </c>
      <c r="Q41" s="119">
        <v>49002</v>
      </c>
      <c r="R41" s="35" t="s">
        <v>642</v>
      </c>
      <c r="S41" s="67" t="s">
        <v>643</v>
      </c>
      <c r="T41" s="67"/>
      <c r="U41" s="35" t="s">
        <v>644</v>
      </c>
      <c r="V41" s="67"/>
      <c r="W41" s="68">
        <v>50</v>
      </c>
      <c r="X41" s="68">
        <v>50</v>
      </c>
      <c r="Y41" s="79">
        <f t="shared" si="1"/>
        <v>40</v>
      </c>
      <c r="Z41" s="70">
        <v>8</v>
      </c>
      <c r="AA41" s="70">
        <v>6</v>
      </c>
      <c r="AB41" s="70">
        <v>2</v>
      </c>
      <c r="AC41" s="70">
        <v>0</v>
      </c>
      <c r="AD41" s="70">
        <v>6</v>
      </c>
      <c r="AE41" s="70">
        <v>10</v>
      </c>
      <c r="AF41" s="207">
        <f t="shared" si="2"/>
        <v>0.2</v>
      </c>
      <c r="AG41" s="70">
        <f t="shared" si="5"/>
        <v>16</v>
      </c>
      <c r="AH41" s="70">
        <f t="shared" si="5"/>
        <v>16</v>
      </c>
      <c r="AI41" s="140" t="s">
        <v>415</v>
      </c>
    </row>
    <row r="42" spans="1:35">
      <c r="A42" s="192"/>
      <c r="B42" s="107">
        <v>2626201</v>
      </c>
      <c r="C42" s="66">
        <v>43689</v>
      </c>
      <c r="D42" s="66">
        <f t="shared" si="0"/>
        <v>43704</v>
      </c>
      <c r="E42" s="74">
        <f t="shared" si="4"/>
        <v>43711</v>
      </c>
      <c r="F42" s="60">
        <v>43739</v>
      </c>
      <c r="G42" s="342">
        <v>2</v>
      </c>
      <c r="H42" s="342">
        <v>2</v>
      </c>
      <c r="I42" s="313" t="s">
        <v>291</v>
      </c>
      <c r="J42" s="313"/>
      <c r="K42" s="140"/>
      <c r="L42" s="109">
        <v>2626201</v>
      </c>
      <c r="M42" s="35" t="s">
        <v>135</v>
      </c>
      <c r="N42" s="35" t="s">
        <v>645</v>
      </c>
      <c r="O42" s="35" t="s">
        <v>646</v>
      </c>
      <c r="P42" s="35" t="s">
        <v>647</v>
      </c>
      <c r="Q42" s="119">
        <v>95126</v>
      </c>
      <c r="R42" s="35" t="s">
        <v>648</v>
      </c>
      <c r="S42" s="75" t="s">
        <v>649</v>
      </c>
      <c r="T42" s="75" t="s">
        <v>650</v>
      </c>
      <c r="U42" s="34" t="s">
        <v>651</v>
      </c>
      <c r="V42" s="67"/>
      <c r="W42" s="68">
        <v>101</v>
      </c>
      <c r="X42" s="68">
        <v>99</v>
      </c>
      <c r="Y42" s="79">
        <f t="shared" si="1"/>
        <v>97</v>
      </c>
      <c r="Z42" s="70">
        <v>4</v>
      </c>
      <c r="AA42" s="70">
        <v>3</v>
      </c>
      <c r="AB42" s="70">
        <v>0</v>
      </c>
      <c r="AC42" s="70">
        <v>0</v>
      </c>
      <c r="AD42" s="70">
        <v>20</v>
      </c>
      <c r="AE42" s="70">
        <v>19</v>
      </c>
      <c r="AF42" s="207">
        <f t="shared" si="2"/>
        <v>0.19191919191919191</v>
      </c>
      <c r="AG42" s="70">
        <f t="shared" si="5"/>
        <v>24</v>
      </c>
      <c r="AH42" s="70">
        <f t="shared" si="5"/>
        <v>22</v>
      </c>
      <c r="AI42" s="140" t="s">
        <v>415</v>
      </c>
    </row>
    <row r="43" spans="1:35">
      <c r="A43" s="192"/>
      <c r="B43" s="107">
        <v>2617201</v>
      </c>
      <c r="C43" s="66">
        <v>43689</v>
      </c>
      <c r="D43" s="66">
        <f t="shared" si="0"/>
        <v>43704</v>
      </c>
      <c r="E43" s="74">
        <f t="shared" si="4"/>
        <v>43711</v>
      </c>
      <c r="F43" s="60">
        <v>43739</v>
      </c>
      <c r="G43" s="342"/>
      <c r="H43" s="342"/>
      <c r="I43" s="313" t="s">
        <v>291</v>
      </c>
      <c r="J43" s="313"/>
      <c r="K43" s="140"/>
      <c r="L43" s="109">
        <v>2617201</v>
      </c>
      <c r="M43" s="35" t="s">
        <v>131</v>
      </c>
      <c r="N43" s="35" t="s">
        <v>652</v>
      </c>
      <c r="O43" s="35" t="s">
        <v>646</v>
      </c>
      <c r="P43" s="35" t="s">
        <v>647</v>
      </c>
      <c r="Q43" s="119">
        <v>95117</v>
      </c>
      <c r="R43" s="35" t="s">
        <v>653</v>
      </c>
      <c r="S43" s="75" t="s">
        <v>654</v>
      </c>
      <c r="T43" s="75" t="s">
        <v>655</v>
      </c>
      <c r="U43" s="34" t="s">
        <v>656</v>
      </c>
      <c r="V43" s="67"/>
      <c r="W43" s="68">
        <v>38</v>
      </c>
      <c r="X43" s="68">
        <v>36</v>
      </c>
      <c r="Y43" s="79">
        <f t="shared" si="1"/>
        <v>30</v>
      </c>
      <c r="Z43" s="70">
        <v>8</v>
      </c>
      <c r="AA43" s="70">
        <v>7</v>
      </c>
      <c r="AB43" s="70">
        <v>0</v>
      </c>
      <c r="AC43" s="70">
        <v>0</v>
      </c>
      <c r="AD43" s="70">
        <v>4</v>
      </c>
      <c r="AE43" s="70">
        <v>6</v>
      </c>
      <c r="AF43" s="207">
        <f t="shared" si="2"/>
        <v>0.16666666666666666</v>
      </c>
      <c r="AG43" s="70">
        <f t="shared" si="5"/>
        <v>12</v>
      </c>
      <c r="AH43" s="70">
        <f t="shared" si="5"/>
        <v>13</v>
      </c>
      <c r="AI43" s="140" t="s">
        <v>415</v>
      </c>
    </row>
    <row r="44" spans="1:35">
      <c r="A44" s="192"/>
      <c r="B44" s="107">
        <v>2436201</v>
      </c>
      <c r="C44" s="66">
        <v>43696</v>
      </c>
      <c r="D44" s="66">
        <f t="shared" si="0"/>
        <v>43704</v>
      </c>
      <c r="E44" s="74">
        <f t="shared" si="4"/>
        <v>43711</v>
      </c>
      <c r="F44" s="60">
        <v>43739</v>
      </c>
      <c r="G44" s="313">
        <v>2</v>
      </c>
      <c r="H44" s="313">
        <v>1</v>
      </c>
      <c r="I44" s="313" t="s">
        <v>291</v>
      </c>
      <c r="J44" s="313" t="s">
        <v>520</v>
      </c>
      <c r="K44" s="140" t="s">
        <v>605</v>
      </c>
      <c r="L44" s="109">
        <v>2436201</v>
      </c>
      <c r="M44" s="35" t="s">
        <v>31</v>
      </c>
      <c r="N44" s="35" t="s">
        <v>657</v>
      </c>
      <c r="O44" s="35" t="s">
        <v>658</v>
      </c>
      <c r="P44" s="35" t="s">
        <v>605</v>
      </c>
      <c r="Q44" s="119">
        <v>11788</v>
      </c>
      <c r="R44" s="35" t="s">
        <v>659</v>
      </c>
      <c r="S44" s="34" t="s">
        <v>660</v>
      </c>
      <c r="T44" s="34"/>
      <c r="U44" s="34" t="s">
        <v>661</v>
      </c>
      <c r="V44" s="35"/>
      <c r="W44" s="36">
        <v>77</v>
      </c>
      <c r="X44" s="36">
        <v>74</v>
      </c>
      <c r="Y44" s="79">
        <f t="shared" si="1"/>
        <v>68</v>
      </c>
      <c r="Z44" s="61">
        <v>6</v>
      </c>
      <c r="AA44" s="61">
        <v>7</v>
      </c>
      <c r="AB44" s="61">
        <v>3</v>
      </c>
      <c r="AC44" s="61">
        <v>5</v>
      </c>
      <c r="AD44" s="61">
        <v>16</v>
      </c>
      <c r="AE44" s="61">
        <v>18</v>
      </c>
      <c r="AF44" s="204">
        <f t="shared" si="2"/>
        <v>0.24324324324324326</v>
      </c>
      <c r="AG44" s="61">
        <f t="shared" si="5"/>
        <v>25</v>
      </c>
      <c r="AH44" s="70">
        <f t="shared" si="5"/>
        <v>30</v>
      </c>
      <c r="AI44" s="98" t="s">
        <v>415</v>
      </c>
    </row>
    <row r="45" spans="1:35">
      <c r="A45" s="11"/>
      <c r="B45" s="107">
        <v>2623201</v>
      </c>
      <c r="C45" s="66">
        <v>43703</v>
      </c>
      <c r="D45" s="66">
        <f t="shared" si="0"/>
        <v>43704</v>
      </c>
      <c r="E45" s="74">
        <f t="shared" si="4"/>
        <v>43711</v>
      </c>
      <c r="F45" s="60">
        <v>43739</v>
      </c>
      <c r="G45" s="342">
        <v>2</v>
      </c>
      <c r="H45" s="342">
        <v>2</v>
      </c>
      <c r="I45" s="313" t="s">
        <v>291</v>
      </c>
      <c r="J45" s="313"/>
      <c r="K45" s="140"/>
      <c r="L45" s="109">
        <v>2623201</v>
      </c>
      <c r="M45" s="35" t="s">
        <v>134</v>
      </c>
      <c r="N45" s="35" t="s">
        <v>662</v>
      </c>
      <c r="O45" s="35" t="s">
        <v>663</v>
      </c>
      <c r="P45" s="35" t="s">
        <v>647</v>
      </c>
      <c r="Q45" s="119">
        <v>94501</v>
      </c>
      <c r="R45" s="35" t="s">
        <v>664</v>
      </c>
      <c r="S45" s="75" t="s">
        <v>665</v>
      </c>
      <c r="T45" s="75" t="s">
        <v>666</v>
      </c>
      <c r="U45" s="34" t="s">
        <v>667</v>
      </c>
      <c r="V45" s="67"/>
      <c r="W45" s="68">
        <v>76</v>
      </c>
      <c r="X45" s="68">
        <v>72</v>
      </c>
      <c r="Y45" s="79">
        <f t="shared" si="1"/>
        <v>74</v>
      </c>
      <c r="Z45" s="70">
        <v>2</v>
      </c>
      <c r="AA45" s="70">
        <v>1</v>
      </c>
      <c r="AB45" s="70">
        <v>0</v>
      </c>
      <c r="AC45" s="70">
        <v>0</v>
      </c>
      <c r="AD45" s="70">
        <v>13</v>
      </c>
      <c r="AE45" s="70">
        <v>17</v>
      </c>
      <c r="AF45" s="207">
        <f t="shared" si="2"/>
        <v>0.2361111111111111</v>
      </c>
      <c r="AG45" s="70">
        <f t="shared" si="5"/>
        <v>15</v>
      </c>
      <c r="AH45" s="70">
        <f t="shared" si="5"/>
        <v>18</v>
      </c>
      <c r="AI45" s="140" t="s">
        <v>415</v>
      </c>
    </row>
    <row r="46" spans="1:35">
      <c r="A46" s="192"/>
      <c r="B46" s="107">
        <v>7021201</v>
      </c>
      <c r="C46" s="66">
        <v>43703</v>
      </c>
      <c r="D46" s="66"/>
      <c r="E46" s="74"/>
      <c r="F46" s="60">
        <v>43564</v>
      </c>
      <c r="G46" s="342"/>
      <c r="H46" s="342"/>
      <c r="I46" s="313" t="s">
        <v>291</v>
      </c>
      <c r="J46" s="313"/>
      <c r="K46" s="140"/>
      <c r="L46" s="109">
        <v>7021201</v>
      </c>
      <c r="M46" s="77" t="s">
        <v>668</v>
      </c>
      <c r="N46" s="35" t="s">
        <v>669</v>
      </c>
      <c r="O46" s="35" t="s">
        <v>670</v>
      </c>
      <c r="P46" s="35" t="s">
        <v>647</v>
      </c>
      <c r="Q46" s="119">
        <v>94954</v>
      </c>
      <c r="R46" s="35" t="s">
        <v>671</v>
      </c>
      <c r="S46" s="75" t="s">
        <v>672</v>
      </c>
      <c r="T46" s="75" t="s">
        <v>673</v>
      </c>
      <c r="U46" s="34" t="s">
        <v>674</v>
      </c>
      <c r="V46" s="67"/>
      <c r="W46" s="68">
        <v>44</v>
      </c>
      <c r="X46" s="68">
        <v>42</v>
      </c>
      <c r="Y46" s="79">
        <f t="shared" si="1"/>
        <v>40</v>
      </c>
      <c r="Z46" s="70">
        <v>4</v>
      </c>
      <c r="AA46" s="70">
        <v>7</v>
      </c>
      <c r="AB46" s="70">
        <v>0</v>
      </c>
      <c r="AC46" s="70">
        <v>0</v>
      </c>
      <c r="AD46" s="70">
        <v>7</v>
      </c>
      <c r="AE46" s="70">
        <v>10</v>
      </c>
      <c r="AF46" s="207">
        <f t="shared" si="2"/>
        <v>0.23809523809523808</v>
      </c>
      <c r="AG46" s="70">
        <f t="shared" si="5"/>
        <v>11</v>
      </c>
      <c r="AH46" s="70">
        <f t="shared" si="5"/>
        <v>17</v>
      </c>
      <c r="AI46" s="140" t="s">
        <v>415</v>
      </c>
    </row>
    <row r="47" spans="1:35">
      <c r="A47" s="192"/>
      <c r="B47" s="107">
        <v>2111201</v>
      </c>
      <c r="C47" s="66">
        <v>43703</v>
      </c>
      <c r="D47" s="66">
        <f>F47-35</f>
        <v>43704</v>
      </c>
      <c r="E47" s="74">
        <f>F47-28</f>
        <v>43711</v>
      </c>
      <c r="F47" s="60">
        <v>43739</v>
      </c>
      <c r="G47" s="342">
        <v>1</v>
      </c>
      <c r="H47" s="342">
        <v>2</v>
      </c>
      <c r="I47" s="313" t="s">
        <v>291</v>
      </c>
      <c r="J47" s="313"/>
      <c r="K47" s="140"/>
      <c r="L47" s="109">
        <v>2111201</v>
      </c>
      <c r="M47" s="35" t="s">
        <v>675</v>
      </c>
      <c r="N47" s="35" t="s">
        <v>676</v>
      </c>
      <c r="O47" s="35" t="s">
        <v>677</v>
      </c>
      <c r="P47" s="35" t="s">
        <v>588</v>
      </c>
      <c r="Q47" s="119">
        <v>98409</v>
      </c>
      <c r="R47" s="35" t="s">
        <v>678</v>
      </c>
      <c r="S47" s="67" t="s">
        <v>679</v>
      </c>
      <c r="T47" s="67"/>
      <c r="U47" s="35" t="s">
        <v>680</v>
      </c>
      <c r="V47" s="67"/>
      <c r="W47" s="68">
        <v>60</v>
      </c>
      <c r="X47" s="68">
        <v>56</v>
      </c>
      <c r="Y47" s="79">
        <f t="shared" si="1"/>
        <v>60</v>
      </c>
      <c r="Z47" s="70">
        <v>0</v>
      </c>
      <c r="AA47" s="70">
        <v>11</v>
      </c>
      <c r="AB47" s="70">
        <v>0</v>
      </c>
      <c r="AC47" s="70">
        <v>3</v>
      </c>
      <c r="AD47" s="70">
        <v>12</v>
      </c>
      <c r="AE47" s="70">
        <v>13</v>
      </c>
      <c r="AF47" s="207">
        <f t="shared" si="2"/>
        <v>0.23214285714285715</v>
      </c>
      <c r="AG47" s="70">
        <f t="shared" si="5"/>
        <v>12</v>
      </c>
      <c r="AH47" s="70">
        <f t="shared" si="5"/>
        <v>27</v>
      </c>
      <c r="AI47" s="140" t="s">
        <v>415</v>
      </c>
    </row>
    <row r="48" spans="1:35">
      <c r="A48" s="192"/>
      <c r="B48" s="107">
        <v>2730201</v>
      </c>
      <c r="C48" s="66">
        <v>43703</v>
      </c>
      <c r="D48" s="66">
        <f>F48-35</f>
        <v>43704</v>
      </c>
      <c r="E48" s="74">
        <f>F48-28</f>
        <v>43711</v>
      </c>
      <c r="F48" s="60">
        <v>43739</v>
      </c>
      <c r="G48" s="342"/>
      <c r="H48" s="342"/>
      <c r="I48" s="313" t="s">
        <v>291</v>
      </c>
      <c r="J48" s="313"/>
      <c r="K48" s="140"/>
      <c r="L48" s="109">
        <v>2730201</v>
      </c>
      <c r="M48" s="146" t="s">
        <v>150</v>
      </c>
      <c r="N48" s="35" t="s">
        <v>681</v>
      </c>
      <c r="O48" s="35" t="s">
        <v>682</v>
      </c>
      <c r="P48" s="35" t="s">
        <v>588</v>
      </c>
      <c r="Q48" s="119">
        <v>98372</v>
      </c>
      <c r="R48" s="35" t="s">
        <v>683</v>
      </c>
      <c r="S48" s="67" t="s">
        <v>684</v>
      </c>
      <c r="T48" s="67"/>
      <c r="U48" s="35" t="s">
        <v>685</v>
      </c>
      <c r="V48" s="67"/>
      <c r="W48" s="68">
        <v>39</v>
      </c>
      <c r="X48" s="68">
        <v>37</v>
      </c>
      <c r="Y48" s="79">
        <f t="shared" si="1"/>
        <v>37</v>
      </c>
      <c r="Z48" s="70">
        <v>2</v>
      </c>
      <c r="AA48" s="70">
        <v>0</v>
      </c>
      <c r="AB48" s="70">
        <v>0</v>
      </c>
      <c r="AC48" s="70">
        <v>0</v>
      </c>
      <c r="AD48" s="70">
        <v>4</v>
      </c>
      <c r="AE48" s="70">
        <v>5</v>
      </c>
      <c r="AF48" s="207">
        <f t="shared" si="2"/>
        <v>0.13513513513513514</v>
      </c>
      <c r="AG48" s="70">
        <f t="shared" si="5"/>
        <v>6</v>
      </c>
      <c r="AH48" s="70">
        <f t="shared" si="5"/>
        <v>5</v>
      </c>
      <c r="AI48" s="140" t="s">
        <v>415</v>
      </c>
    </row>
    <row r="49" spans="1:35">
      <c r="A49" s="193"/>
      <c r="B49" s="107">
        <v>2534201</v>
      </c>
      <c r="C49" s="58">
        <v>43717</v>
      </c>
      <c r="D49" s="58">
        <f>F49+75</f>
        <v>43674</v>
      </c>
      <c r="E49" s="59"/>
      <c r="F49" s="60">
        <v>43599</v>
      </c>
      <c r="G49" s="327">
        <v>1</v>
      </c>
      <c r="H49" s="327">
        <v>2</v>
      </c>
      <c r="I49" s="314" t="s">
        <v>291</v>
      </c>
      <c r="J49" s="314" t="s">
        <v>686</v>
      </c>
      <c r="K49" s="98" t="s">
        <v>378</v>
      </c>
      <c r="L49" s="109">
        <v>2534201</v>
      </c>
      <c r="M49" s="35" t="s">
        <v>102</v>
      </c>
      <c r="N49" s="35" t="s">
        <v>687</v>
      </c>
      <c r="O49" s="35" t="s">
        <v>688</v>
      </c>
      <c r="P49" s="35" t="s">
        <v>378</v>
      </c>
      <c r="Q49" s="119">
        <v>35967</v>
      </c>
      <c r="R49" s="35" t="s">
        <v>689</v>
      </c>
      <c r="S49" s="34" t="s">
        <v>690</v>
      </c>
      <c r="T49" s="34"/>
      <c r="U49" s="34" t="s">
        <v>691</v>
      </c>
      <c r="V49" s="35"/>
      <c r="W49" s="36">
        <v>19</v>
      </c>
      <c r="X49" s="36">
        <v>18</v>
      </c>
      <c r="Y49" s="79">
        <f t="shared" si="1"/>
        <v>17</v>
      </c>
      <c r="Z49" s="61">
        <v>1</v>
      </c>
      <c r="AA49" s="61">
        <v>2</v>
      </c>
      <c r="AB49" s="61">
        <v>1</v>
      </c>
      <c r="AC49" s="61">
        <v>2</v>
      </c>
      <c r="AD49" s="61">
        <v>3</v>
      </c>
      <c r="AE49" s="61">
        <v>3</v>
      </c>
      <c r="AF49" s="204">
        <f t="shared" si="2"/>
        <v>0.16666666666666666</v>
      </c>
      <c r="AG49" s="61">
        <f t="shared" si="5"/>
        <v>5</v>
      </c>
      <c r="AH49" s="70">
        <f t="shared" si="5"/>
        <v>7</v>
      </c>
      <c r="AI49" s="98" t="s">
        <v>415</v>
      </c>
    </row>
    <row r="50" spans="1:35">
      <c r="A50" s="193"/>
      <c r="B50" s="107">
        <v>2533201</v>
      </c>
      <c r="C50" s="58">
        <v>43717</v>
      </c>
      <c r="D50" s="58">
        <f>F50+75</f>
        <v>43674</v>
      </c>
      <c r="E50" s="59"/>
      <c r="F50" s="60">
        <v>43599</v>
      </c>
      <c r="G50" s="327"/>
      <c r="H50" s="327"/>
      <c r="I50" s="314" t="s">
        <v>291</v>
      </c>
      <c r="J50" s="314" t="s">
        <v>686</v>
      </c>
      <c r="K50" s="98" t="s">
        <v>378</v>
      </c>
      <c r="L50" s="109">
        <v>2533201</v>
      </c>
      <c r="M50" s="35" t="s">
        <v>101</v>
      </c>
      <c r="N50" s="35" t="s">
        <v>692</v>
      </c>
      <c r="O50" s="35" t="s">
        <v>693</v>
      </c>
      <c r="P50" s="35" t="s">
        <v>378</v>
      </c>
      <c r="Q50" s="119">
        <v>35951</v>
      </c>
      <c r="R50" s="35" t="s">
        <v>694</v>
      </c>
      <c r="S50" s="34" t="s">
        <v>695</v>
      </c>
      <c r="T50" s="34"/>
      <c r="U50" s="34" t="s">
        <v>696</v>
      </c>
      <c r="V50" s="35"/>
      <c r="W50" s="36">
        <v>27</v>
      </c>
      <c r="X50" s="36">
        <v>25</v>
      </c>
      <c r="Y50" s="79">
        <f t="shared" si="1"/>
        <v>24</v>
      </c>
      <c r="Z50" s="61">
        <v>3</v>
      </c>
      <c r="AA50" s="61">
        <v>4</v>
      </c>
      <c r="AB50" s="61">
        <v>0</v>
      </c>
      <c r="AC50" s="61">
        <v>1</v>
      </c>
      <c r="AD50" s="61">
        <v>5</v>
      </c>
      <c r="AE50" s="61">
        <v>7</v>
      </c>
      <c r="AF50" s="204">
        <f t="shared" si="2"/>
        <v>0.28000000000000003</v>
      </c>
      <c r="AG50" s="61">
        <f t="shared" si="5"/>
        <v>8</v>
      </c>
      <c r="AH50" s="70">
        <f t="shared" si="5"/>
        <v>12</v>
      </c>
      <c r="AI50" s="98" t="s">
        <v>415</v>
      </c>
    </row>
    <row r="51" spans="1:35">
      <c r="A51" s="193"/>
      <c r="B51" s="107">
        <v>2536201</v>
      </c>
      <c r="C51" s="58">
        <v>43724</v>
      </c>
      <c r="D51" s="58">
        <f>F51+75</f>
        <v>43674</v>
      </c>
      <c r="E51" s="59"/>
      <c r="F51" s="60">
        <v>43599</v>
      </c>
      <c r="G51" s="314">
        <v>1</v>
      </c>
      <c r="H51" s="314">
        <v>1</v>
      </c>
      <c r="I51" s="314" t="s">
        <v>291</v>
      </c>
      <c r="J51" s="314" t="s">
        <v>686</v>
      </c>
      <c r="K51" s="98" t="s">
        <v>378</v>
      </c>
      <c r="L51" s="109">
        <v>2536201</v>
      </c>
      <c r="M51" s="35" t="s">
        <v>104</v>
      </c>
      <c r="N51" s="35" t="s">
        <v>697</v>
      </c>
      <c r="O51" s="35" t="s">
        <v>698</v>
      </c>
      <c r="P51" s="35" t="s">
        <v>378</v>
      </c>
      <c r="Q51" s="119">
        <v>35634</v>
      </c>
      <c r="R51" s="35" t="s">
        <v>699</v>
      </c>
      <c r="S51" s="34" t="s">
        <v>700</v>
      </c>
      <c r="T51" s="34" t="s">
        <v>701</v>
      </c>
      <c r="U51" s="34" t="s">
        <v>702</v>
      </c>
      <c r="V51" s="35"/>
      <c r="W51" s="36">
        <v>41</v>
      </c>
      <c r="X51" s="36">
        <v>35</v>
      </c>
      <c r="Y51" s="79">
        <f t="shared" si="1"/>
        <v>39</v>
      </c>
      <c r="Z51" s="61">
        <v>2</v>
      </c>
      <c r="AA51" s="61">
        <v>2</v>
      </c>
      <c r="AB51" s="61">
        <v>0</v>
      </c>
      <c r="AC51" s="61">
        <v>0</v>
      </c>
      <c r="AD51" s="61">
        <v>8</v>
      </c>
      <c r="AE51" s="61">
        <v>10</v>
      </c>
      <c r="AF51" s="204">
        <f t="shared" si="2"/>
        <v>0.2857142857142857</v>
      </c>
      <c r="AG51" s="61">
        <f t="shared" si="5"/>
        <v>10</v>
      </c>
      <c r="AH51" s="70">
        <f t="shared" si="5"/>
        <v>12</v>
      </c>
      <c r="AI51" s="98" t="s">
        <v>415</v>
      </c>
    </row>
    <row r="52" spans="1:35">
      <c r="A52" s="193"/>
      <c r="B52" s="107">
        <v>2458201</v>
      </c>
      <c r="C52" s="58">
        <v>43724</v>
      </c>
      <c r="D52" s="66">
        <f>F52+75</f>
        <v>43856</v>
      </c>
      <c r="E52" s="74">
        <f>F52-28</f>
        <v>43753</v>
      </c>
      <c r="F52" s="60">
        <v>43781</v>
      </c>
      <c r="G52" s="314">
        <v>1</v>
      </c>
      <c r="H52" s="314">
        <v>1</v>
      </c>
      <c r="I52" s="314" t="s">
        <v>291</v>
      </c>
      <c r="J52" s="314" t="s">
        <v>686</v>
      </c>
      <c r="K52" s="98" t="s">
        <v>378</v>
      </c>
      <c r="L52" s="109">
        <v>2458201</v>
      </c>
      <c r="M52" s="35" t="s">
        <v>43</v>
      </c>
      <c r="N52" s="35" t="s">
        <v>703</v>
      </c>
      <c r="O52" s="35" t="s">
        <v>704</v>
      </c>
      <c r="P52" s="35" t="s">
        <v>568</v>
      </c>
      <c r="Q52" s="119">
        <v>31904</v>
      </c>
      <c r="R52" s="35" t="s">
        <v>705</v>
      </c>
      <c r="S52" s="34" t="s">
        <v>706</v>
      </c>
      <c r="T52" s="34" t="s">
        <v>707</v>
      </c>
      <c r="U52" s="34" t="s">
        <v>708</v>
      </c>
      <c r="V52" s="35"/>
      <c r="W52" s="36">
        <v>43</v>
      </c>
      <c r="X52" s="36">
        <v>31</v>
      </c>
      <c r="Y52" s="79">
        <f t="shared" si="1"/>
        <v>38</v>
      </c>
      <c r="Z52" s="61">
        <v>5</v>
      </c>
      <c r="AA52" s="61">
        <v>9</v>
      </c>
      <c r="AB52" s="61">
        <v>0</v>
      </c>
      <c r="AC52" s="61">
        <v>1</v>
      </c>
      <c r="AD52" s="61">
        <v>6</v>
      </c>
      <c r="AE52" s="61">
        <v>9</v>
      </c>
      <c r="AF52" s="204">
        <f t="shared" si="2"/>
        <v>0.29032258064516131</v>
      </c>
      <c r="AG52" s="61">
        <f t="shared" si="5"/>
        <v>11</v>
      </c>
      <c r="AH52" s="70">
        <f t="shared" si="5"/>
        <v>19</v>
      </c>
      <c r="AI52" s="98" t="s">
        <v>415</v>
      </c>
    </row>
    <row r="53" spans="1:35" ht="16.5">
      <c r="A53" s="193" t="s">
        <v>301</v>
      </c>
      <c r="B53" s="107">
        <v>2492201</v>
      </c>
      <c r="C53" s="58">
        <v>43738</v>
      </c>
      <c r="D53" s="58">
        <f>F53+75</f>
        <v>43674</v>
      </c>
      <c r="E53" s="59"/>
      <c r="F53" s="60">
        <v>43599</v>
      </c>
      <c r="G53" s="314">
        <v>1</v>
      </c>
      <c r="H53" s="314">
        <v>1</v>
      </c>
      <c r="I53" s="314" t="s">
        <v>291</v>
      </c>
      <c r="J53" s="314"/>
      <c r="K53" s="98" t="s">
        <v>709</v>
      </c>
      <c r="L53" s="109">
        <v>2492201</v>
      </c>
      <c r="M53" s="35" t="s">
        <v>72</v>
      </c>
      <c r="N53" s="35" t="s">
        <v>710</v>
      </c>
      <c r="O53" s="35" t="s">
        <v>711</v>
      </c>
      <c r="P53" s="35" t="s">
        <v>378</v>
      </c>
      <c r="Q53" s="119">
        <v>36904</v>
      </c>
      <c r="R53" s="35" t="s">
        <v>712</v>
      </c>
      <c r="S53" s="34" t="s">
        <v>713</v>
      </c>
      <c r="T53" s="34" t="s">
        <v>714</v>
      </c>
      <c r="U53" s="34" t="s">
        <v>715</v>
      </c>
      <c r="V53" s="35"/>
      <c r="W53" s="36">
        <v>27</v>
      </c>
      <c r="X53" s="36">
        <v>26</v>
      </c>
      <c r="Y53" s="79">
        <f t="shared" si="1"/>
        <v>25</v>
      </c>
      <c r="Z53" s="61">
        <v>2</v>
      </c>
      <c r="AA53" s="61">
        <v>3</v>
      </c>
      <c r="AB53" s="61">
        <v>0</v>
      </c>
      <c r="AC53" s="61">
        <v>1</v>
      </c>
      <c r="AD53" s="61">
        <v>3</v>
      </c>
      <c r="AE53" s="61">
        <v>5</v>
      </c>
      <c r="AF53" s="204">
        <f t="shared" si="2"/>
        <v>0.19230769230769232</v>
      </c>
      <c r="AG53" s="61">
        <f t="shared" si="5"/>
        <v>5</v>
      </c>
      <c r="AH53" s="70">
        <f t="shared" si="5"/>
        <v>9</v>
      </c>
      <c r="AI53" s="98" t="s">
        <v>415</v>
      </c>
    </row>
    <row r="54" spans="1:35">
      <c r="A54" s="193"/>
      <c r="B54" s="107">
        <v>2490201</v>
      </c>
      <c r="C54" s="58">
        <v>43773</v>
      </c>
      <c r="D54" s="58">
        <f t="shared" ref="D54:D89" si="6">F54+75</f>
        <v>43674</v>
      </c>
      <c r="E54" s="59"/>
      <c r="F54" s="60">
        <v>43599</v>
      </c>
      <c r="G54" s="314">
        <v>1</v>
      </c>
      <c r="H54" s="314">
        <v>1</v>
      </c>
      <c r="I54" s="314" t="s">
        <v>291</v>
      </c>
      <c r="J54" s="314"/>
      <c r="K54" s="98" t="s">
        <v>709</v>
      </c>
      <c r="L54" s="109">
        <v>2490201</v>
      </c>
      <c r="M54" s="35" t="s">
        <v>70</v>
      </c>
      <c r="N54" s="35" t="s">
        <v>737</v>
      </c>
      <c r="O54" s="35" t="s">
        <v>738</v>
      </c>
      <c r="P54" s="35" t="s">
        <v>709</v>
      </c>
      <c r="Q54" s="119">
        <v>39305</v>
      </c>
      <c r="R54" s="35" t="s">
        <v>739</v>
      </c>
      <c r="S54" s="35" t="s">
        <v>740</v>
      </c>
      <c r="T54" s="35"/>
      <c r="U54" s="35" t="s">
        <v>741</v>
      </c>
      <c r="V54" s="35"/>
      <c r="W54" s="36">
        <v>46</v>
      </c>
      <c r="X54" s="36">
        <v>42</v>
      </c>
      <c r="Y54" s="79">
        <f t="shared" si="1"/>
        <v>39</v>
      </c>
      <c r="Z54" s="61">
        <v>7</v>
      </c>
      <c r="AA54" s="61">
        <v>9</v>
      </c>
      <c r="AB54" s="61">
        <v>0</v>
      </c>
      <c r="AC54" s="61">
        <v>1</v>
      </c>
      <c r="AD54" s="61">
        <v>5</v>
      </c>
      <c r="AE54" s="61">
        <v>10</v>
      </c>
      <c r="AF54" s="204">
        <f t="shared" si="2"/>
        <v>0.23809523809523808</v>
      </c>
      <c r="AG54" s="61">
        <f t="shared" ref="AG54:AH85" si="7">SUM(Z54,AB54,AD54)</f>
        <v>12</v>
      </c>
      <c r="AH54" s="70">
        <f t="shared" si="7"/>
        <v>20</v>
      </c>
      <c r="AI54" s="98" t="s">
        <v>415</v>
      </c>
    </row>
    <row r="55" spans="1:35">
      <c r="A55" s="193"/>
      <c r="B55" s="107">
        <v>2491201</v>
      </c>
      <c r="C55" s="58">
        <v>43773</v>
      </c>
      <c r="D55" s="58">
        <f t="shared" si="6"/>
        <v>43674</v>
      </c>
      <c r="E55" s="59"/>
      <c r="F55" s="60">
        <v>43599</v>
      </c>
      <c r="G55" s="314">
        <v>1</v>
      </c>
      <c r="H55" s="314">
        <v>1</v>
      </c>
      <c r="I55" s="314" t="s">
        <v>291</v>
      </c>
      <c r="J55" s="314"/>
      <c r="K55" s="98" t="s">
        <v>709</v>
      </c>
      <c r="L55" s="109">
        <v>2491201</v>
      </c>
      <c r="M55" s="35" t="s">
        <v>71</v>
      </c>
      <c r="N55" s="35" t="s">
        <v>742</v>
      </c>
      <c r="O55" s="35" t="s">
        <v>743</v>
      </c>
      <c r="P55" s="35" t="s">
        <v>709</v>
      </c>
      <c r="Q55" s="119">
        <v>39350</v>
      </c>
      <c r="R55" s="35" t="s">
        <v>744</v>
      </c>
      <c r="S55" s="35" t="s">
        <v>745</v>
      </c>
      <c r="T55" s="35" t="s">
        <v>746</v>
      </c>
      <c r="U55" s="35" t="s">
        <v>747</v>
      </c>
      <c r="V55" s="35"/>
      <c r="W55" s="36">
        <v>46</v>
      </c>
      <c r="X55" s="36">
        <v>37</v>
      </c>
      <c r="Y55" s="79">
        <f t="shared" si="1"/>
        <v>44</v>
      </c>
      <c r="Z55" s="61">
        <v>0</v>
      </c>
      <c r="AA55" s="61">
        <v>3</v>
      </c>
      <c r="AB55" s="61">
        <v>2</v>
      </c>
      <c r="AC55" s="61">
        <v>2</v>
      </c>
      <c r="AD55" s="61">
        <v>6</v>
      </c>
      <c r="AE55" s="61">
        <v>10</v>
      </c>
      <c r="AF55" s="204">
        <f t="shared" si="2"/>
        <v>0.27027027027027029</v>
      </c>
      <c r="AG55" s="61">
        <f t="shared" si="7"/>
        <v>8</v>
      </c>
      <c r="AH55" s="70">
        <f t="shared" si="7"/>
        <v>15</v>
      </c>
      <c r="AI55" s="98" t="s">
        <v>415</v>
      </c>
    </row>
    <row r="56" spans="1:35">
      <c r="A56" s="193"/>
      <c r="B56" s="107">
        <v>2505201</v>
      </c>
      <c r="C56" s="58">
        <v>43773</v>
      </c>
      <c r="D56" s="58">
        <f t="shared" si="6"/>
        <v>43674</v>
      </c>
      <c r="E56" s="59"/>
      <c r="F56" s="60">
        <v>43599</v>
      </c>
      <c r="G56" s="314">
        <v>1</v>
      </c>
      <c r="H56" s="314">
        <v>1</v>
      </c>
      <c r="I56" s="314" t="s">
        <v>291</v>
      </c>
      <c r="J56" s="314"/>
      <c r="K56" s="98" t="s">
        <v>709</v>
      </c>
      <c r="L56" s="109">
        <v>2505201</v>
      </c>
      <c r="M56" s="35" t="s">
        <v>83</v>
      </c>
      <c r="N56" s="35" t="s">
        <v>748</v>
      </c>
      <c r="O56" s="35" t="s">
        <v>749</v>
      </c>
      <c r="P56" s="35" t="s">
        <v>709</v>
      </c>
      <c r="Q56" s="119">
        <v>39110</v>
      </c>
      <c r="R56" s="35" t="s">
        <v>750</v>
      </c>
      <c r="S56" s="35" t="s">
        <v>751</v>
      </c>
      <c r="T56" s="35"/>
      <c r="U56" s="35" t="s">
        <v>752</v>
      </c>
      <c r="V56" s="35"/>
      <c r="W56" s="36">
        <v>14</v>
      </c>
      <c r="X56" s="36">
        <v>15</v>
      </c>
      <c r="Y56" s="79">
        <f t="shared" si="1"/>
        <v>12</v>
      </c>
      <c r="Z56" s="61">
        <v>2</v>
      </c>
      <c r="AA56" s="61">
        <v>2</v>
      </c>
      <c r="AB56" s="61">
        <v>0</v>
      </c>
      <c r="AC56" s="61">
        <v>0</v>
      </c>
      <c r="AD56" s="61">
        <v>3</v>
      </c>
      <c r="AE56" s="61">
        <v>3</v>
      </c>
      <c r="AF56" s="204">
        <f t="shared" si="2"/>
        <v>0.2</v>
      </c>
      <c r="AG56" s="61">
        <f t="shared" si="7"/>
        <v>5</v>
      </c>
      <c r="AH56" s="70">
        <f t="shared" si="7"/>
        <v>5</v>
      </c>
      <c r="AI56" s="98" t="s">
        <v>415</v>
      </c>
    </row>
    <row r="57" spans="1:35">
      <c r="A57" s="193"/>
      <c r="B57" s="107">
        <v>2498201</v>
      </c>
      <c r="C57" s="58">
        <v>43773</v>
      </c>
      <c r="D57" s="58">
        <f t="shared" si="6"/>
        <v>43674</v>
      </c>
      <c r="E57" s="59"/>
      <c r="F57" s="60">
        <v>43599</v>
      </c>
      <c r="G57" s="314">
        <v>1</v>
      </c>
      <c r="H57" s="314">
        <v>1</v>
      </c>
      <c r="I57" s="314" t="s">
        <v>291</v>
      </c>
      <c r="J57" s="314"/>
      <c r="K57" s="98" t="s">
        <v>709</v>
      </c>
      <c r="L57" s="109">
        <v>2498201</v>
      </c>
      <c r="M57" s="35" t="s">
        <v>78</v>
      </c>
      <c r="N57" s="35" t="s">
        <v>753</v>
      </c>
      <c r="O57" s="35" t="s">
        <v>754</v>
      </c>
      <c r="P57" s="35" t="s">
        <v>709</v>
      </c>
      <c r="Q57" s="119">
        <v>38652</v>
      </c>
      <c r="R57" s="35" t="s">
        <v>755</v>
      </c>
      <c r="S57" s="34" t="s">
        <v>756</v>
      </c>
      <c r="T57" s="34"/>
      <c r="U57" s="34" t="s">
        <v>757</v>
      </c>
      <c r="V57" s="35"/>
      <c r="W57" s="36">
        <v>26</v>
      </c>
      <c r="X57" s="36">
        <v>30</v>
      </c>
      <c r="Y57" s="79">
        <f t="shared" si="1"/>
        <v>23</v>
      </c>
      <c r="Z57" s="61">
        <v>2</v>
      </c>
      <c r="AA57" s="61">
        <v>4</v>
      </c>
      <c r="AB57" s="61">
        <v>1</v>
      </c>
      <c r="AC57" s="61">
        <v>1</v>
      </c>
      <c r="AD57" s="61">
        <v>4</v>
      </c>
      <c r="AE57" s="61">
        <v>6</v>
      </c>
      <c r="AF57" s="204">
        <f t="shared" si="2"/>
        <v>0.2</v>
      </c>
      <c r="AG57" s="61">
        <f t="shared" si="7"/>
        <v>7</v>
      </c>
      <c r="AH57" s="70">
        <f t="shared" si="7"/>
        <v>11</v>
      </c>
      <c r="AI57" s="98" t="s">
        <v>415</v>
      </c>
    </row>
    <row r="58" spans="1:35">
      <c r="A58" s="193"/>
      <c r="B58" s="107">
        <v>2497201</v>
      </c>
      <c r="C58" s="58">
        <v>43773</v>
      </c>
      <c r="D58" s="58">
        <f t="shared" si="6"/>
        <v>43674</v>
      </c>
      <c r="E58" s="59"/>
      <c r="F58" s="60">
        <v>43599</v>
      </c>
      <c r="G58" s="314">
        <v>1</v>
      </c>
      <c r="H58" s="314">
        <v>1</v>
      </c>
      <c r="I58" s="314" t="s">
        <v>291</v>
      </c>
      <c r="J58" s="314"/>
      <c r="K58" s="98" t="s">
        <v>709</v>
      </c>
      <c r="L58" s="109">
        <v>2497201</v>
      </c>
      <c r="M58" s="35" t="s">
        <v>77</v>
      </c>
      <c r="N58" s="35" t="s">
        <v>758</v>
      </c>
      <c r="O58" s="35" t="s">
        <v>759</v>
      </c>
      <c r="P58" s="35" t="s">
        <v>709</v>
      </c>
      <c r="Q58" s="119">
        <v>38829</v>
      </c>
      <c r="R58" s="35" t="s">
        <v>760</v>
      </c>
      <c r="S58" s="34" t="s">
        <v>761</v>
      </c>
      <c r="T58" s="34"/>
      <c r="U58" s="34" t="s">
        <v>762</v>
      </c>
      <c r="V58" s="35"/>
      <c r="W58" s="36">
        <v>49</v>
      </c>
      <c r="X58" s="36">
        <v>46</v>
      </c>
      <c r="Y58" s="79">
        <f t="shared" si="1"/>
        <v>47</v>
      </c>
      <c r="Z58" s="61">
        <v>2</v>
      </c>
      <c r="AA58" s="61">
        <v>5</v>
      </c>
      <c r="AB58" s="61">
        <v>0</v>
      </c>
      <c r="AC58" s="61">
        <v>0</v>
      </c>
      <c r="AD58" s="61">
        <v>8</v>
      </c>
      <c r="AE58" s="61">
        <v>10</v>
      </c>
      <c r="AF58" s="204">
        <f t="shared" ref="AF58:AF121" si="8">SUM(AE58/X58)</f>
        <v>0.21739130434782608</v>
      </c>
      <c r="AG58" s="61">
        <f t="shared" si="7"/>
        <v>10</v>
      </c>
      <c r="AH58" s="70">
        <f t="shared" si="7"/>
        <v>15</v>
      </c>
      <c r="AI58" s="98" t="s">
        <v>415</v>
      </c>
    </row>
    <row r="59" spans="1:35">
      <c r="A59" s="193"/>
      <c r="B59" s="107">
        <v>2499201</v>
      </c>
      <c r="C59" s="58">
        <v>43773</v>
      </c>
      <c r="D59" s="58">
        <f t="shared" si="6"/>
        <v>43674</v>
      </c>
      <c r="E59" s="59"/>
      <c r="F59" s="60">
        <v>43599</v>
      </c>
      <c r="G59" s="314">
        <v>1</v>
      </c>
      <c r="H59" s="314">
        <v>1</v>
      </c>
      <c r="I59" s="314" t="s">
        <v>291</v>
      </c>
      <c r="J59" s="314"/>
      <c r="K59" s="98" t="s">
        <v>709</v>
      </c>
      <c r="L59" s="109">
        <v>2499201</v>
      </c>
      <c r="M59" s="35" t="s">
        <v>79</v>
      </c>
      <c r="N59" s="35" t="s">
        <v>763</v>
      </c>
      <c r="O59" s="35" t="s">
        <v>764</v>
      </c>
      <c r="P59" s="35" t="s">
        <v>709</v>
      </c>
      <c r="Q59" s="119">
        <v>38663</v>
      </c>
      <c r="R59" s="35" t="s">
        <v>765</v>
      </c>
      <c r="S59" s="34" t="s">
        <v>766</v>
      </c>
      <c r="T59" s="34"/>
      <c r="U59" s="34" t="s">
        <v>767</v>
      </c>
      <c r="V59" s="35"/>
      <c r="W59" s="36">
        <v>25</v>
      </c>
      <c r="X59" s="36">
        <v>27</v>
      </c>
      <c r="Y59" s="79">
        <f t="shared" si="1"/>
        <v>21</v>
      </c>
      <c r="Z59" s="61">
        <v>1</v>
      </c>
      <c r="AA59" s="61">
        <v>4</v>
      </c>
      <c r="AB59" s="61">
        <v>3</v>
      </c>
      <c r="AC59" s="61">
        <v>0</v>
      </c>
      <c r="AD59" s="61">
        <v>2</v>
      </c>
      <c r="AE59" s="61">
        <v>6</v>
      </c>
      <c r="AF59" s="204">
        <f t="shared" si="8"/>
        <v>0.22222222222222221</v>
      </c>
      <c r="AG59" s="61">
        <f t="shared" si="7"/>
        <v>6</v>
      </c>
      <c r="AH59" s="70">
        <f t="shared" si="7"/>
        <v>10</v>
      </c>
      <c r="AI59" s="98" t="s">
        <v>415</v>
      </c>
    </row>
    <row r="60" spans="1:35">
      <c r="A60" s="193"/>
      <c r="B60" s="107">
        <v>2493201</v>
      </c>
      <c r="C60" s="58">
        <v>43773</v>
      </c>
      <c r="D60" s="58">
        <f t="shared" si="6"/>
        <v>43674</v>
      </c>
      <c r="E60" s="59"/>
      <c r="F60" s="60">
        <v>43599</v>
      </c>
      <c r="G60" s="314">
        <v>1</v>
      </c>
      <c r="H60" s="314">
        <v>1</v>
      </c>
      <c r="I60" s="314" t="s">
        <v>291</v>
      </c>
      <c r="J60" s="314"/>
      <c r="K60" s="98" t="s">
        <v>709</v>
      </c>
      <c r="L60" s="109">
        <v>2493201</v>
      </c>
      <c r="M60" s="35" t="s">
        <v>73</v>
      </c>
      <c r="N60" s="35" t="s">
        <v>768</v>
      </c>
      <c r="O60" s="35" t="s">
        <v>769</v>
      </c>
      <c r="P60" s="35" t="s">
        <v>709</v>
      </c>
      <c r="Q60" s="119">
        <v>38801</v>
      </c>
      <c r="R60" s="35" t="s">
        <v>770</v>
      </c>
      <c r="S60" s="34" t="s">
        <v>771</v>
      </c>
      <c r="T60" s="34" t="s">
        <v>772</v>
      </c>
      <c r="U60" s="34" t="s">
        <v>773</v>
      </c>
      <c r="V60" s="35"/>
      <c r="W60" s="36">
        <v>27</v>
      </c>
      <c r="X60" s="36">
        <v>25</v>
      </c>
      <c r="Y60" s="79">
        <f t="shared" si="1"/>
        <v>23</v>
      </c>
      <c r="Z60" s="61">
        <v>3</v>
      </c>
      <c r="AA60" s="61">
        <v>5</v>
      </c>
      <c r="AB60" s="61">
        <v>1</v>
      </c>
      <c r="AC60" s="61">
        <v>1</v>
      </c>
      <c r="AD60" s="61">
        <v>5</v>
      </c>
      <c r="AE60" s="61">
        <v>7</v>
      </c>
      <c r="AF60" s="204">
        <f t="shared" si="8"/>
        <v>0.28000000000000003</v>
      </c>
      <c r="AG60" s="61">
        <f t="shared" si="7"/>
        <v>9</v>
      </c>
      <c r="AH60" s="70">
        <f t="shared" si="7"/>
        <v>13</v>
      </c>
      <c r="AI60" s="98" t="s">
        <v>415</v>
      </c>
    </row>
    <row r="61" spans="1:35">
      <c r="A61" s="193"/>
      <c r="B61" s="107">
        <v>2496201</v>
      </c>
      <c r="C61" s="58">
        <v>43773</v>
      </c>
      <c r="D61" s="58">
        <f t="shared" si="6"/>
        <v>43674</v>
      </c>
      <c r="E61" s="59"/>
      <c r="F61" s="60">
        <v>43599</v>
      </c>
      <c r="G61" s="314">
        <v>1</v>
      </c>
      <c r="H61" s="314">
        <v>1</v>
      </c>
      <c r="I61" s="314" t="s">
        <v>291</v>
      </c>
      <c r="J61" s="314"/>
      <c r="K61" s="98" t="s">
        <v>709</v>
      </c>
      <c r="L61" s="109">
        <v>2496201</v>
      </c>
      <c r="M61" s="35" t="s">
        <v>76</v>
      </c>
      <c r="N61" s="35" t="s">
        <v>774</v>
      </c>
      <c r="O61" s="35" t="s">
        <v>775</v>
      </c>
      <c r="P61" s="35" t="s">
        <v>709</v>
      </c>
      <c r="Q61" s="119">
        <v>38821</v>
      </c>
      <c r="R61" s="35" t="s">
        <v>776</v>
      </c>
      <c r="S61" s="35" t="s">
        <v>777</v>
      </c>
      <c r="T61" s="35"/>
      <c r="U61" s="35" t="s">
        <v>778</v>
      </c>
      <c r="V61" s="35"/>
      <c r="W61" s="36">
        <v>33</v>
      </c>
      <c r="X61" s="36">
        <v>30</v>
      </c>
      <c r="Y61" s="79">
        <f t="shared" si="1"/>
        <v>31</v>
      </c>
      <c r="Z61" s="61">
        <v>1</v>
      </c>
      <c r="AA61" s="61">
        <v>4</v>
      </c>
      <c r="AB61" s="61">
        <v>1</v>
      </c>
      <c r="AC61" s="61">
        <v>2</v>
      </c>
      <c r="AD61" s="61">
        <v>9</v>
      </c>
      <c r="AE61" s="61">
        <v>7</v>
      </c>
      <c r="AF61" s="204">
        <f t="shared" si="8"/>
        <v>0.23333333333333334</v>
      </c>
      <c r="AG61" s="61">
        <f t="shared" si="7"/>
        <v>11</v>
      </c>
      <c r="AH61" s="70">
        <f t="shared" si="7"/>
        <v>13</v>
      </c>
      <c r="AI61" s="98" t="s">
        <v>415</v>
      </c>
    </row>
    <row r="62" spans="1:35">
      <c r="A62" s="193"/>
      <c r="B62" s="107">
        <v>2504201</v>
      </c>
      <c r="C62" s="58">
        <v>43773</v>
      </c>
      <c r="D62" s="58">
        <f t="shared" si="6"/>
        <v>43674</v>
      </c>
      <c r="E62" s="59"/>
      <c r="F62" s="60">
        <v>43599</v>
      </c>
      <c r="G62" s="314">
        <v>1</v>
      </c>
      <c r="H62" s="314">
        <v>1</v>
      </c>
      <c r="I62" s="314" t="s">
        <v>291</v>
      </c>
      <c r="J62" s="314"/>
      <c r="K62" s="98" t="s">
        <v>709</v>
      </c>
      <c r="L62" s="109">
        <v>2504201</v>
      </c>
      <c r="M62" s="35" t="s">
        <v>82</v>
      </c>
      <c r="N62" s="35" t="s">
        <v>779</v>
      </c>
      <c r="O62" s="35" t="s">
        <v>780</v>
      </c>
      <c r="P62" s="35" t="s">
        <v>709</v>
      </c>
      <c r="Q62" s="119">
        <v>39180</v>
      </c>
      <c r="R62" s="35" t="s">
        <v>781</v>
      </c>
      <c r="S62" s="35" t="s">
        <v>782</v>
      </c>
      <c r="T62" s="35" t="s">
        <v>783</v>
      </c>
      <c r="U62" s="35" t="s">
        <v>784</v>
      </c>
      <c r="V62" s="35"/>
      <c r="W62" s="36">
        <v>24</v>
      </c>
      <c r="X62" s="36">
        <v>28</v>
      </c>
      <c r="Y62" s="79">
        <f t="shared" si="1"/>
        <v>19</v>
      </c>
      <c r="Z62" s="61">
        <v>3</v>
      </c>
      <c r="AA62" s="61">
        <v>3</v>
      </c>
      <c r="AB62" s="61">
        <v>2</v>
      </c>
      <c r="AC62" s="61">
        <v>0</v>
      </c>
      <c r="AD62" s="61">
        <v>3</v>
      </c>
      <c r="AE62" s="61">
        <v>7</v>
      </c>
      <c r="AF62" s="204">
        <f t="shared" si="8"/>
        <v>0.25</v>
      </c>
      <c r="AG62" s="61">
        <f t="shared" si="7"/>
        <v>8</v>
      </c>
      <c r="AH62" s="70">
        <f t="shared" si="7"/>
        <v>10</v>
      </c>
      <c r="AI62" s="98" t="s">
        <v>415</v>
      </c>
    </row>
    <row r="63" spans="1:35">
      <c r="A63" s="193"/>
      <c r="B63" s="107">
        <v>2506201</v>
      </c>
      <c r="C63" s="58">
        <v>43773</v>
      </c>
      <c r="D63" s="58">
        <f t="shared" si="6"/>
        <v>43674</v>
      </c>
      <c r="E63" s="59"/>
      <c r="F63" s="60">
        <v>43599</v>
      </c>
      <c r="G63" s="314">
        <v>1</v>
      </c>
      <c r="H63" s="314">
        <v>1</v>
      </c>
      <c r="I63" s="314" t="s">
        <v>291</v>
      </c>
      <c r="J63" s="314"/>
      <c r="K63" s="98" t="s">
        <v>709</v>
      </c>
      <c r="L63" s="109">
        <v>2506201</v>
      </c>
      <c r="M63" s="35" t="s">
        <v>84</v>
      </c>
      <c r="N63" s="35" t="s">
        <v>785</v>
      </c>
      <c r="O63" s="35" t="s">
        <v>786</v>
      </c>
      <c r="P63" s="35" t="s">
        <v>709</v>
      </c>
      <c r="Q63" s="119">
        <v>39083</v>
      </c>
      <c r="R63" s="35" t="s">
        <v>787</v>
      </c>
      <c r="S63" s="35" t="s">
        <v>788</v>
      </c>
      <c r="T63" s="35" t="s">
        <v>789</v>
      </c>
      <c r="U63" s="35" t="s">
        <v>790</v>
      </c>
      <c r="V63" s="35"/>
      <c r="W63" s="36">
        <v>26</v>
      </c>
      <c r="X63" s="36">
        <v>19</v>
      </c>
      <c r="Y63" s="79">
        <f t="shared" si="1"/>
        <v>23</v>
      </c>
      <c r="Z63" s="61">
        <v>3</v>
      </c>
      <c r="AA63" s="61">
        <v>3</v>
      </c>
      <c r="AB63" s="61">
        <v>0</v>
      </c>
      <c r="AC63" s="61">
        <v>0</v>
      </c>
      <c r="AD63" s="61">
        <v>6</v>
      </c>
      <c r="AE63" s="61">
        <v>5</v>
      </c>
      <c r="AF63" s="204">
        <f t="shared" si="8"/>
        <v>0.26315789473684209</v>
      </c>
      <c r="AG63" s="61">
        <f t="shared" si="7"/>
        <v>9</v>
      </c>
      <c r="AH63" s="70">
        <f t="shared" si="7"/>
        <v>8</v>
      </c>
      <c r="AI63" s="98" t="s">
        <v>415</v>
      </c>
    </row>
    <row r="64" spans="1:35">
      <c r="A64" s="193"/>
      <c r="B64" s="107">
        <v>2508201</v>
      </c>
      <c r="C64" s="58">
        <v>43780</v>
      </c>
      <c r="D64" s="58">
        <f t="shared" si="6"/>
        <v>43674</v>
      </c>
      <c r="E64" s="59"/>
      <c r="F64" s="60">
        <v>43599</v>
      </c>
      <c r="G64" s="327">
        <v>1</v>
      </c>
      <c r="H64" s="327">
        <v>2</v>
      </c>
      <c r="I64" s="314" t="s">
        <v>291</v>
      </c>
      <c r="J64" s="314"/>
      <c r="K64" s="98" t="s">
        <v>709</v>
      </c>
      <c r="L64" s="109">
        <v>2508201</v>
      </c>
      <c r="M64" s="35" t="s">
        <v>86</v>
      </c>
      <c r="N64" s="35" t="s">
        <v>791</v>
      </c>
      <c r="O64" s="35" t="s">
        <v>792</v>
      </c>
      <c r="P64" s="35" t="s">
        <v>709</v>
      </c>
      <c r="Q64" s="119">
        <v>39111</v>
      </c>
      <c r="R64" s="35" t="s">
        <v>793</v>
      </c>
      <c r="S64" s="35" t="s">
        <v>794</v>
      </c>
      <c r="T64" s="35"/>
      <c r="U64" s="35" t="s">
        <v>795</v>
      </c>
      <c r="V64" s="35"/>
      <c r="W64" s="36">
        <v>26</v>
      </c>
      <c r="X64" s="36">
        <v>26</v>
      </c>
      <c r="Y64" s="79">
        <f t="shared" si="1"/>
        <v>21</v>
      </c>
      <c r="Z64" s="61">
        <v>5</v>
      </c>
      <c r="AA64" s="61">
        <v>4</v>
      </c>
      <c r="AB64" s="61">
        <v>0</v>
      </c>
      <c r="AC64" s="61">
        <v>0</v>
      </c>
      <c r="AD64" s="61">
        <v>7</v>
      </c>
      <c r="AE64" s="61">
        <v>8</v>
      </c>
      <c r="AF64" s="204">
        <f t="shared" si="8"/>
        <v>0.30769230769230771</v>
      </c>
      <c r="AG64" s="61">
        <f t="shared" si="7"/>
        <v>12</v>
      </c>
      <c r="AH64" s="70">
        <f t="shared" si="7"/>
        <v>12</v>
      </c>
      <c r="AI64" s="98" t="s">
        <v>415</v>
      </c>
    </row>
    <row r="65" spans="1:35">
      <c r="A65" s="193"/>
      <c r="B65" s="107">
        <v>2507201</v>
      </c>
      <c r="C65" s="58">
        <v>43780</v>
      </c>
      <c r="D65" s="58">
        <f t="shared" si="6"/>
        <v>43674</v>
      </c>
      <c r="E65" s="59"/>
      <c r="F65" s="60">
        <v>43599</v>
      </c>
      <c r="G65" s="327"/>
      <c r="H65" s="327"/>
      <c r="I65" s="314" t="s">
        <v>291</v>
      </c>
      <c r="J65" s="314"/>
      <c r="K65" s="98" t="s">
        <v>709</v>
      </c>
      <c r="L65" s="109">
        <v>2507201</v>
      </c>
      <c r="M65" s="35" t="s">
        <v>85</v>
      </c>
      <c r="N65" s="35" t="s">
        <v>796</v>
      </c>
      <c r="O65" s="35" t="s">
        <v>797</v>
      </c>
      <c r="P65" s="35" t="s">
        <v>709</v>
      </c>
      <c r="Q65" s="119">
        <v>39117</v>
      </c>
      <c r="R65" s="35" t="s">
        <v>798</v>
      </c>
      <c r="S65" s="35" t="s">
        <v>799</v>
      </c>
      <c r="T65" s="35"/>
      <c r="U65" s="35" t="s">
        <v>800</v>
      </c>
      <c r="V65" s="35"/>
      <c r="W65" s="36">
        <v>27</v>
      </c>
      <c r="X65" s="36">
        <v>26</v>
      </c>
      <c r="Y65" s="79">
        <f t="shared" si="1"/>
        <v>24</v>
      </c>
      <c r="Z65" s="61">
        <v>3</v>
      </c>
      <c r="AA65" s="61">
        <v>7</v>
      </c>
      <c r="AB65" s="61">
        <v>0</v>
      </c>
      <c r="AC65" s="61">
        <v>0</v>
      </c>
      <c r="AD65" s="61">
        <v>6</v>
      </c>
      <c r="AE65" s="61">
        <v>6</v>
      </c>
      <c r="AF65" s="204">
        <f t="shared" si="8"/>
        <v>0.23076923076923078</v>
      </c>
      <c r="AG65" s="61">
        <f t="shared" si="7"/>
        <v>9</v>
      </c>
      <c r="AH65" s="70">
        <f t="shared" si="7"/>
        <v>13</v>
      </c>
      <c r="AI65" s="98" t="s">
        <v>415</v>
      </c>
    </row>
    <row r="66" spans="1:35">
      <c r="A66" s="193"/>
      <c r="B66" s="107">
        <v>2494201</v>
      </c>
      <c r="C66" s="58">
        <v>43780</v>
      </c>
      <c r="D66" s="58">
        <f t="shared" si="6"/>
        <v>43674</v>
      </c>
      <c r="E66" s="59"/>
      <c r="F66" s="60">
        <v>43599</v>
      </c>
      <c r="G66" s="314">
        <v>1</v>
      </c>
      <c r="H66" s="314">
        <v>1</v>
      </c>
      <c r="I66" s="314" t="s">
        <v>291</v>
      </c>
      <c r="J66" s="314"/>
      <c r="K66" s="98" t="s">
        <v>709</v>
      </c>
      <c r="L66" s="109">
        <v>2494201</v>
      </c>
      <c r="M66" s="35" t="s">
        <v>74</v>
      </c>
      <c r="N66" s="35" t="s">
        <v>801</v>
      </c>
      <c r="O66" s="35" t="s">
        <v>704</v>
      </c>
      <c r="P66" s="35" t="s">
        <v>709</v>
      </c>
      <c r="Q66" s="119">
        <v>39705</v>
      </c>
      <c r="R66" s="35" t="s">
        <v>802</v>
      </c>
      <c r="S66" s="35" t="s">
        <v>803</v>
      </c>
      <c r="T66" s="35" t="s">
        <v>804</v>
      </c>
      <c r="U66" s="35" t="s">
        <v>805</v>
      </c>
      <c r="V66" s="35"/>
      <c r="W66" s="36">
        <v>26</v>
      </c>
      <c r="X66" s="36">
        <v>26</v>
      </c>
      <c r="Y66" s="79">
        <f t="shared" ref="Y66:Y129" si="9">W66-Z66-AB66</f>
        <v>22</v>
      </c>
      <c r="Z66" s="61">
        <v>4</v>
      </c>
      <c r="AA66" s="61">
        <v>6</v>
      </c>
      <c r="AB66" s="61">
        <v>0</v>
      </c>
      <c r="AC66" s="61">
        <v>1</v>
      </c>
      <c r="AD66" s="61">
        <v>8</v>
      </c>
      <c r="AE66" s="61">
        <v>8</v>
      </c>
      <c r="AF66" s="204">
        <f t="shared" si="8"/>
        <v>0.30769230769230771</v>
      </c>
      <c r="AG66" s="61">
        <f t="shared" si="7"/>
        <v>12</v>
      </c>
      <c r="AH66" s="70">
        <f t="shared" si="7"/>
        <v>15</v>
      </c>
      <c r="AI66" s="98" t="s">
        <v>415</v>
      </c>
    </row>
    <row r="67" spans="1:35">
      <c r="A67" s="193"/>
      <c r="B67" s="107">
        <v>2487201</v>
      </c>
      <c r="C67" s="58">
        <v>43780</v>
      </c>
      <c r="D67" s="58">
        <f t="shared" si="6"/>
        <v>43737</v>
      </c>
      <c r="E67" s="59"/>
      <c r="F67" s="60">
        <v>43662</v>
      </c>
      <c r="G67" s="314">
        <v>1</v>
      </c>
      <c r="H67" s="316">
        <v>1</v>
      </c>
      <c r="I67" s="316" t="s">
        <v>291</v>
      </c>
      <c r="J67" s="316" t="s">
        <v>421</v>
      </c>
      <c r="K67" s="269" t="s">
        <v>806</v>
      </c>
      <c r="L67" s="109">
        <v>2487201</v>
      </c>
      <c r="M67" s="35" t="s">
        <v>67</v>
      </c>
      <c r="N67" s="35" t="s">
        <v>807</v>
      </c>
      <c r="O67" s="35" t="s">
        <v>808</v>
      </c>
      <c r="P67" s="35" t="s">
        <v>425</v>
      </c>
      <c r="Q67" s="119">
        <v>34471</v>
      </c>
      <c r="R67" s="35" t="s">
        <v>809</v>
      </c>
      <c r="S67" s="34" t="s">
        <v>810</v>
      </c>
      <c r="T67" s="34" t="s">
        <v>811</v>
      </c>
      <c r="U67" s="34" t="s">
        <v>812</v>
      </c>
      <c r="V67" s="35"/>
      <c r="W67" s="36">
        <v>57</v>
      </c>
      <c r="X67" s="36">
        <v>53</v>
      </c>
      <c r="Y67" s="79">
        <f t="shared" si="9"/>
        <v>46</v>
      </c>
      <c r="Z67" s="61">
        <v>11</v>
      </c>
      <c r="AA67" s="61">
        <v>6</v>
      </c>
      <c r="AB67" s="61">
        <v>0</v>
      </c>
      <c r="AC67" s="61">
        <v>6</v>
      </c>
      <c r="AD67" s="61">
        <v>7</v>
      </c>
      <c r="AE67" s="61">
        <v>14</v>
      </c>
      <c r="AF67" s="204">
        <f t="shared" si="8"/>
        <v>0.26415094339622641</v>
      </c>
      <c r="AG67" s="61">
        <f t="shared" si="7"/>
        <v>18</v>
      </c>
      <c r="AH67" s="70">
        <f t="shared" si="7"/>
        <v>26</v>
      </c>
      <c r="AI67" s="98" t="s">
        <v>415</v>
      </c>
    </row>
    <row r="68" spans="1:35">
      <c r="A68" s="193"/>
      <c r="B68" s="107">
        <v>2488201</v>
      </c>
      <c r="C68" s="58">
        <v>43780</v>
      </c>
      <c r="D68" s="58">
        <f t="shared" si="6"/>
        <v>43639</v>
      </c>
      <c r="E68" s="59"/>
      <c r="F68" s="60">
        <v>43564</v>
      </c>
      <c r="G68" s="314">
        <v>1</v>
      </c>
      <c r="H68" s="316">
        <v>1</v>
      </c>
      <c r="I68" s="316" t="s">
        <v>291</v>
      </c>
      <c r="J68" s="316" t="s">
        <v>421</v>
      </c>
      <c r="K68" s="269" t="s">
        <v>806</v>
      </c>
      <c r="L68" s="109">
        <v>2488201</v>
      </c>
      <c r="M68" s="35" t="s">
        <v>68</v>
      </c>
      <c r="N68" s="35" t="s">
        <v>813</v>
      </c>
      <c r="O68" s="35" t="s">
        <v>814</v>
      </c>
      <c r="P68" s="35" t="s">
        <v>425</v>
      </c>
      <c r="Q68" s="119">
        <v>32177</v>
      </c>
      <c r="R68" s="35" t="s">
        <v>815</v>
      </c>
      <c r="S68" s="34" t="s">
        <v>816</v>
      </c>
      <c r="T68" s="34"/>
      <c r="U68" s="34" t="s">
        <v>817</v>
      </c>
      <c r="V68" s="35"/>
      <c r="W68" s="36">
        <v>22</v>
      </c>
      <c r="X68" s="36">
        <v>20</v>
      </c>
      <c r="Y68" s="79">
        <f t="shared" si="9"/>
        <v>13</v>
      </c>
      <c r="Z68" s="61">
        <v>9</v>
      </c>
      <c r="AA68" s="61">
        <v>4</v>
      </c>
      <c r="AB68" s="61">
        <v>0</v>
      </c>
      <c r="AC68" s="61">
        <v>1</v>
      </c>
      <c r="AD68" s="61">
        <v>2</v>
      </c>
      <c r="AE68" s="61">
        <v>6</v>
      </c>
      <c r="AF68" s="204">
        <f t="shared" si="8"/>
        <v>0.3</v>
      </c>
      <c r="AG68" s="61">
        <f t="shared" si="7"/>
        <v>11</v>
      </c>
      <c r="AH68" s="70">
        <f t="shared" si="7"/>
        <v>11</v>
      </c>
      <c r="AI68" s="98" t="s">
        <v>415</v>
      </c>
    </row>
    <row r="69" spans="1:35">
      <c r="A69" s="193"/>
      <c r="B69" s="107">
        <v>2483201</v>
      </c>
      <c r="C69" s="58">
        <v>43780</v>
      </c>
      <c r="D69" s="58">
        <f t="shared" si="6"/>
        <v>43737</v>
      </c>
      <c r="E69" s="59"/>
      <c r="F69" s="60">
        <v>43662</v>
      </c>
      <c r="G69" s="314">
        <v>1</v>
      </c>
      <c r="H69" s="316">
        <v>1</v>
      </c>
      <c r="I69" s="316" t="s">
        <v>291</v>
      </c>
      <c r="J69" s="316" t="s">
        <v>421</v>
      </c>
      <c r="K69" s="269" t="s">
        <v>806</v>
      </c>
      <c r="L69" s="109">
        <v>2483201</v>
      </c>
      <c r="M69" s="35" t="s">
        <v>64</v>
      </c>
      <c r="N69" s="35" t="s">
        <v>818</v>
      </c>
      <c r="O69" s="35" t="s">
        <v>819</v>
      </c>
      <c r="P69" s="35" t="s">
        <v>425</v>
      </c>
      <c r="Q69" s="119">
        <v>32073</v>
      </c>
      <c r="R69" s="35" t="s">
        <v>820</v>
      </c>
      <c r="S69" s="34" t="s">
        <v>821</v>
      </c>
      <c r="T69" s="34" t="s">
        <v>822</v>
      </c>
      <c r="U69" s="34" t="s">
        <v>823</v>
      </c>
      <c r="V69" s="35"/>
      <c r="W69" s="36">
        <v>44</v>
      </c>
      <c r="X69" s="36">
        <v>41</v>
      </c>
      <c r="Y69" s="79">
        <f t="shared" si="9"/>
        <v>33</v>
      </c>
      <c r="Z69" s="61">
        <v>11</v>
      </c>
      <c r="AA69" s="61"/>
      <c r="AB69" s="61">
        <v>0</v>
      </c>
      <c r="AC69" s="61"/>
      <c r="AD69" s="61">
        <v>9</v>
      </c>
      <c r="AE69" s="61"/>
      <c r="AF69" s="204">
        <f t="shared" si="8"/>
        <v>0</v>
      </c>
      <c r="AG69" s="61">
        <f t="shared" si="7"/>
        <v>20</v>
      </c>
      <c r="AH69" s="70">
        <f t="shared" si="7"/>
        <v>0</v>
      </c>
      <c r="AI69" s="98" t="s">
        <v>415</v>
      </c>
    </row>
    <row r="70" spans="1:35">
      <c r="A70" s="193"/>
      <c r="B70" s="107">
        <v>2479201</v>
      </c>
      <c r="C70" s="58">
        <v>43780</v>
      </c>
      <c r="D70" s="58">
        <f t="shared" si="6"/>
        <v>43639</v>
      </c>
      <c r="E70" s="59"/>
      <c r="F70" s="60">
        <v>43564</v>
      </c>
      <c r="G70" s="314">
        <v>1</v>
      </c>
      <c r="H70" s="316">
        <v>1</v>
      </c>
      <c r="I70" s="314" t="s">
        <v>291</v>
      </c>
      <c r="J70" s="316" t="s">
        <v>421</v>
      </c>
      <c r="K70" s="98" t="s">
        <v>806</v>
      </c>
      <c r="L70" s="109">
        <v>2479201</v>
      </c>
      <c r="M70" s="35" t="s">
        <v>60</v>
      </c>
      <c r="N70" s="35" t="s">
        <v>824</v>
      </c>
      <c r="O70" s="35" t="s">
        <v>825</v>
      </c>
      <c r="P70" s="35" t="s">
        <v>425</v>
      </c>
      <c r="Q70" s="119">
        <v>32117</v>
      </c>
      <c r="R70" s="35" t="s">
        <v>826</v>
      </c>
      <c r="S70" s="34" t="s">
        <v>827</v>
      </c>
      <c r="T70" s="34"/>
      <c r="U70" s="34" t="s">
        <v>828</v>
      </c>
      <c r="V70" s="35"/>
      <c r="W70" s="36">
        <v>44</v>
      </c>
      <c r="X70" s="36">
        <v>39</v>
      </c>
      <c r="Y70" s="79">
        <f t="shared" si="9"/>
        <v>32</v>
      </c>
      <c r="Z70" s="61">
        <v>12</v>
      </c>
      <c r="AA70" s="61">
        <v>9</v>
      </c>
      <c r="AB70" s="61">
        <v>0</v>
      </c>
      <c r="AC70" s="61">
        <v>2</v>
      </c>
      <c r="AD70" s="61">
        <v>6</v>
      </c>
      <c r="AE70" s="61">
        <v>11</v>
      </c>
      <c r="AF70" s="204">
        <f t="shared" si="8"/>
        <v>0.28205128205128205</v>
      </c>
      <c r="AG70" s="61">
        <f t="shared" si="7"/>
        <v>18</v>
      </c>
      <c r="AH70" s="70">
        <f t="shared" si="7"/>
        <v>22</v>
      </c>
      <c r="AI70" s="98" t="s">
        <v>415</v>
      </c>
    </row>
    <row r="71" spans="1:35" ht="16.5">
      <c r="A71" s="193" t="s">
        <v>301</v>
      </c>
      <c r="B71" s="107">
        <v>2480201</v>
      </c>
      <c r="C71" s="58">
        <v>43780</v>
      </c>
      <c r="D71" s="58">
        <f t="shared" si="6"/>
        <v>43639</v>
      </c>
      <c r="E71" s="59"/>
      <c r="F71" s="60">
        <v>43564</v>
      </c>
      <c r="G71" s="314">
        <v>1</v>
      </c>
      <c r="H71" s="316">
        <v>1</v>
      </c>
      <c r="I71" s="314" t="s">
        <v>291</v>
      </c>
      <c r="J71" s="316" t="s">
        <v>421</v>
      </c>
      <c r="K71" s="98" t="s">
        <v>806</v>
      </c>
      <c r="L71" s="109">
        <v>2480201</v>
      </c>
      <c r="M71" s="35" t="s">
        <v>61</v>
      </c>
      <c r="N71" s="35" t="s">
        <v>829</v>
      </c>
      <c r="O71" s="35" t="s">
        <v>830</v>
      </c>
      <c r="P71" s="35" t="s">
        <v>425</v>
      </c>
      <c r="Q71" s="119">
        <v>32720</v>
      </c>
      <c r="R71" s="35" t="s">
        <v>831</v>
      </c>
      <c r="S71" s="34" t="s">
        <v>832</v>
      </c>
      <c r="T71" s="34"/>
      <c r="U71" s="34" t="s">
        <v>833</v>
      </c>
      <c r="V71" s="35"/>
      <c r="W71" s="36">
        <v>49</v>
      </c>
      <c r="X71" s="36">
        <v>38</v>
      </c>
      <c r="Y71" s="79">
        <f t="shared" si="9"/>
        <v>37</v>
      </c>
      <c r="Z71" s="61">
        <v>11</v>
      </c>
      <c r="AA71" s="61">
        <v>7</v>
      </c>
      <c r="AB71" s="61">
        <v>1</v>
      </c>
      <c r="AC71" s="61">
        <v>0</v>
      </c>
      <c r="AD71" s="61">
        <v>6</v>
      </c>
      <c r="AE71" s="61">
        <v>6</v>
      </c>
      <c r="AF71" s="204">
        <f t="shared" si="8"/>
        <v>0.15789473684210525</v>
      </c>
      <c r="AG71" s="61">
        <f t="shared" si="7"/>
        <v>18</v>
      </c>
      <c r="AH71" s="70">
        <f t="shared" si="7"/>
        <v>13</v>
      </c>
      <c r="AI71" s="98" t="s">
        <v>415</v>
      </c>
    </row>
    <row r="72" spans="1:35">
      <c r="A72" s="193"/>
      <c r="B72" s="107">
        <v>2495201</v>
      </c>
      <c r="C72" s="58">
        <v>43787</v>
      </c>
      <c r="D72" s="58">
        <f t="shared" si="6"/>
        <v>43674</v>
      </c>
      <c r="E72" s="59"/>
      <c r="F72" s="60">
        <v>43599</v>
      </c>
      <c r="G72" s="327">
        <v>1</v>
      </c>
      <c r="H72" s="327">
        <v>2</v>
      </c>
      <c r="I72" s="314" t="s">
        <v>291</v>
      </c>
      <c r="J72" s="314"/>
      <c r="K72" s="98" t="s">
        <v>709</v>
      </c>
      <c r="L72" s="109">
        <v>2495201</v>
      </c>
      <c r="M72" s="35" t="s">
        <v>75</v>
      </c>
      <c r="N72" s="35" t="s">
        <v>834</v>
      </c>
      <c r="O72" s="35" t="s">
        <v>835</v>
      </c>
      <c r="P72" s="35" t="s">
        <v>709</v>
      </c>
      <c r="Q72" s="119">
        <v>38915</v>
      </c>
      <c r="R72" s="35" t="s">
        <v>836</v>
      </c>
      <c r="S72" s="35" t="s">
        <v>837</v>
      </c>
      <c r="T72" s="35" t="s">
        <v>838</v>
      </c>
      <c r="U72" s="35" t="s">
        <v>839</v>
      </c>
      <c r="V72" s="35"/>
      <c r="W72" s="36">
        <v>27</v>
      </c>
      <c r="X72" s="36">
        <v>27</v>
      </c>
      <c r="Y72" s="79">
        <f t="shared" si="9"/>
        <v>21</v>
      </c>
      <c r="Z72" s="61">
        <v>6</v>
      </c>
      <c r="AA72" s="61">
        <v>5</v>
      </c>
      <c r="AB72" s="61">
        <v>0</v>
      </c>
      <c r="AC72" s="61">
        <v>0</v>
      </c>
      <c r="AD72" s="61">
        <v>7</v>
      </c>
      <c r="AE72" s="61">
        <v>8</v>
      </c>
      <c r="AF72" s="204">
        <f t="shared" si="8"/>
        <v>0.29629629629629628</v>
      </c>
      <c r="AG72" s="61">
        <f t="shared" si="7"/>
        <v>13</v>
      </c>
      <c r="AH72" s="70">
        <f t="shared" si="7"/>
        <v>13</v>
      </c>
      <c r="AI72" s="98" t="s">
        <v>415</v>
      </c>
    </row>
    <row r="73" spans="1:35">
      <c r="A73" s="193"/>
      <c r="B73" s="107">
        <v>2502201</v>
      </c>
      <c r="C73" s="58">
        <v>43787</v>
      </c>
      <c r="D73" s="58">
        <f t="shared" si="6"/>
        <v>43674</v>
      </c>
      <c r="E73" s="59"/>
      <c r="F73" s="60">
        <v>43599</v>
      </c>
      <c r="G73" s="327"/>
      <c r="H73" s="327"/>
      <c r="I73" s="314" t="s">
        <v>291</v>
      </c>
      <c r="J73" s="314"/>
      <c r="K73" s="98" t="s">
        <v>709</v>
      </c>
      <c r="L73" s="109">
        <v>2502201</v>
      </c>
      <c r="M73" s="35" t="s">
        <v>80</v>
      </c>
      <c r="N73" s="35" t="s">
        <v>840</v>
      </c>
      <c r="O73" s="35" t="s">
        <v>841</v>
      </c>
      <c r="P73" s="35" t="s">
        <v>709</v>
      </c>
      <c r="Q73" s="119">
        <v>39759</v>
      </c>
      <c r="R73" s="35" t="s">
        <v>842</v>
      </c>
      <c r="S73" s="35" t="s">
        <v>843</v>
      </c>
      <c r="T73" s="35"/>
      <c r="U73" s="35" t="s">
        <v>844</v>
      </c>
      <c r="V73" s="35"/>
      <c r="W73" s="36">
        <v>28</v>
      </c>
      <c r="X73" s="36">
        <v>27</v>
      </c>
      <c r="Y73" s="79">
        <f t="shared" si="9"/>
        <v>24</v>
      </c>
      <c r="Z73" s="61">
        <v>4</v>
      </c>
      <c r="AA73" s="61">
        <v>5</v>
      </c>
      <c r="AB73" s="61">
        <v>0</v>
      </c>
      <c r="AC73" s="61">
        <v>2</v>
      </c>
      <c r="AD73" s="61">
        <v>6</v>
      </c>
      <c r="AE73" s="61">
        <v>7</v>
      </c>
      <c r="AF73" s="204">
        <f t="shared" si="8"/>
        <v>0.25925925925925924</v>
      </c>
      <c r="AG73" s="61">
        <f t="shared" si="7"/>
        <v>10</v>
      </c>
      <c r="AH73" s="70">
        <f t="shared" si="7"/>
        <v>14</v>
      </c>
      <c r="AI73" s="98" t="s">
        <v>415</v>
      </c>
    </row>
    <row r="74" spans="1:35">
      <c r="A74" s="193"/>
      <c r="B74" s="107">
        <v>2481201</v>
      </c>
      <c r="C74" s="58">
        <v>43787</v>
      </c>
      <c r="D74" s="58">
        <f t="shared" si="6"/>
        <v>43737</v>
      </c>
      <c r="E74" s="59"/>
      <c r="F74" s="60">
        <v>43662</v>
      </c>
      <c r="G74" s="314">
        <v>2</v>
      </c>
      <c r="H74" s="316">
        <v>1</v>
      </c>
      <c r="I74" s="316" t="s">
        <v>291</v>
      </c>
      <c r="J74" s="316" t="s">
        <v>421</v>
      </c>
      <c r="K74" s="269" t="s">
        <v>806</v>
      </c>
      <c r="L74" s="109">
        <v>2481201</v>
      </c>
      <c r="M74" s="35" t="s">
        <v>62</v>
      </c>
      <c r="N74" s="35" t="s">
        <v>845</v>
      </c>
      <c r="O74" s="35" t="s">
        <v>846</v>
      </c>
      <c r="P74" s="35" t="s">
        <v>425</v>
      </c>
      <c r="Q74" s="119">
        <v>32606</v>
      </c>
      <c r="R74" s="35" t="s">
        <v>847</v>
      </c>
      <c r="S74" s="34" t="s">
        <v>848</v>
      </c>
      <c r="T74" s="34" t="s">
        <v>849</v>
      </c>
      <c r="U74" s="34" t="s">
        <v>850</v>
      </c>
      <c r="V74" s="35"/>
      <c r="W74" s="36">
        <v>56</v>
      </c>
      <c r="X74" s="36">
        <v>40</v>
      </c>
      <c r="Y74" s="79">
        <f t="shared" si="9"/>
        <v>39</v>
      </c>
      <c r="Z74" s="61">
        <v>17</v>
      </c>
      <c r="AA74" s="61">
        <v>9</v>
      </c>
      <c r="AB74" s="61">
        <v>0</v>
      </c>
      <c r="AC74" s="61">
        <v>0</v>
      </c>
      <c r="AD74" s="61">
        <v>9</v>
      </c>
      <c r="AE74" s="61">
        <v>10</v>
      </c>
      <c r="AF74" s="204">
        <f t="shared" si="8"/>
        <v>0.25</v>
      </c>
      <c r="AG74" s="61">
        <f t="shared" si="7"/>
        <v>26</v>
      </c>
      <c r="AH74" s="70">
        <f t="shared" si="7"/>
        <v>19</v>
      </c>
      <c r="AI74" s="98" t="s">
        <v>415</v>
      </c>
    </row>
    <row r="75" spans="1:35">
      <c r="A75" s="193"/>
      <c r="B75" s="107">
        <v>2489201</v>
      </c>
      <c r="C75" s="58">
        <v>43787</v>
      </c>
      <c r="D75" s="58">
        <f t="shared" si="6"/>
        <v>43765</v>
      </c>
      <c r="E75" s="59"/>
      <c r="F75" s="60">
        <v>43690</v>
      </c>
      <c r="G75" s="342">
        <v>1</v>
      </c>
      <c r="H75" s="327">
        <v>2</v>
      </c>
      <c r="I75" s="314" t="s">
        <v>291</v>
      </c>
      <c r="J75" s="316" t="s">
        <v>421</v>
      </c>
      <c r="K75" s="98" t="s">
        <v>806</v>
      </c>
      <c r="L75" s="109">
        <v>2489201</v>
      </c>
      <c r="M75" s="35" t="s">
        <v>69</v>
      </c>
      <c r="N75" s="35" t="s">
        <v>851</v>
      </c>
      <c r="O75" s="35" t="s">
        <v>852</v>
      </c>
      <c r="P75" s="35" t="s">
        <v>425</v>
      </c>
      <c r="Q75" s="119">
        <v>32308</v>
      </c>
      <c r="R75" s="35" t="s">
        <v>853</v>
      </c>
      <c r="S75" s="34" t="s">
        <v>854</v>
      </c>
      <c r="T75" s="34" t="s">
        <v>855</v>
      </c>
      <c r="U75" s="34" t="s">
        <v>856</v>
      </c>
      <c r="V75" s="35"/>
      <c r="W75" s="36">
        <v>69</v>
      </c>
      <c r="X75" s="36">
        <v>62</v>
      </c>
      <c r="Y75" s="79">
        <f t="shared" si="9"/>
        <v>59</v>
      </c>
      <c r="Z75" s="61">
        <v>10</v>
      </c>
      <c r="AA75" s="61">
        <v>12</v>
      </c>
      <c r="AB75" s="61">
        <v>0</v>
      </c>
      <c r="AC75" s="61">
        <v>0</v>
      </c>
      <c r="AD75" s="61">
        <v>11</v>
      </c>
      <c r="AE75" s="61">
        <v>16</v>
      </c>
      <c r="AF75" s="204">
        <f t="shared" si="8"/>
        <v>0.25806451612903225</v>
      </c>
      <c r="AG75" s="61">
        <f t="shared" si="7"/>
        <v>21</v>
      </c>
      <c r="AH75" s="70">
        <f t="shared" si="7"/>
        <v>28</v>
      </c>
      <c r="AI75" s="98" t="s">
        <v>415</v>
      </c>
    </row>
    <row r="76" spans="1:35">
      <c r="A76" s="193"/>
      <c r="B76" s="107">
        <v>2482201</v>
      </c>
      <c r="C76" s="58">
        <v>43787</v>
      </c>
      <c r="D76" s="58">
        <f t="shared" si="6"/>
        <v>43737</v>
      </c>
      <c r="E76" s="59"/>
      <c r="F76" s="60">
        <v>43662</v>
      </c>
      <c r="G76" s="342"/>
      <c r="H76" s="327"/>
      <c r="I76" s="316" t="s">
        <v>291</v>
      </c>
      <c r="J76" s="316" t="s">
        <v>421</v>
      </c>
      <c r="K76" s="269" t="s">
        <v>806</v>
      </c>
      <c r="L76" s="109">
        <v>2482201</v>
      </c>
      <c r="M76" s="35" t="s">
        <v>857</v>
      </c>
      <c r="N76" s="35" t="s">
        <v>858</v>
      </c>
      <c r="O76" s="35" t="s">
        <v>859</v>
      </c>
      <c r="P76" s="35" t="s">
        <v>425</v>
      </c>
      <c r="Q76" s="119">
        <v>32693</v>
      </c>
      <c r="R76" s="35" t="s">
        <v>860</v>
      </c>
      <c r="S76" s="34" t="s">
        <v>861</v>
      </c>
      <c r="T76" s="34"/>
      <c r="U76" s="34" t="s">
        <v>862</v>
      </c>
      <c r="V76" s="35"/>
      <c r="W76" s="36">
        <v>35</v>
      </c>
      <c r="X76" s="36">
        <v>31</v>
      </c>
      <c r="Y76" s="79">
        <f t="shared" si="9"/>
        <v>34</v>
      </c>
      <c r="Z76" s="61">
        <v>1</v>
      </c>
      <c r="AA76" s="61">
        <v>2</v>
      </c>
      <c r="AB76" s="61">
        <v>0</v>
      </c>
      <c r="AC76" s="61">
        <v>3</v>
      </c>
      <c r="AD76" s="61">
        <v>6</v>
      </c>
      <c r="AE76" s="61">
        <v>11</v>
      </c>
      <c r="AF76" s="204">
        <f t="shared" si="8"/>
        <v>0.35483870967741937</v>
      </c>
      <c r="AG76" s="61">
        <f t="shared" si="7"/>
        <v>7</v>
      </c>
      <c r="AH76" s="70">
        <f t="shared" si="7"/>
        <v>16</v>
      </c>
      <c r="AI76" s="98" t="s">
        <v>415</v>
      </c>
    </row>
    <row r="77" spans="1:35">
      <c r="A77" s="193"/>
      <c r="B77" s="107">
        <v>2484201</v>
      </c>
      <c r="C77" s="58">
        <v>43787</v>
      </c>
      <c r="D77" s="58">
        <f t="shared" si="6"/>
        <v>43737</v>
      </c>
      <c r="E77" s="59"/>
      <c r="F77" s="60">
        <v>43662</v>
      </c>
      <c r="G77" s="327">
        <v>1</v>
      </c>
      <c r="H77" s="334">
        <v>2</v>
      </c>
      <c r="I77" s="316" t="s">
        <v>291</v>
      </c>
      <c r="J77" s="316" t="s">
        <v>421</v>
      </c>
      <c r="K77" s="269" t="s">
        <v>806</v>
      </c>
      <c r="L77" s="109">
        <v>2484201</v>
      </c>
      <c r="M77" s="35" t="s">
        <v>65</v>
      </c>
      <c r="N77" s="35" t="s">
        <v>863</v>
      </c>
      <c r="O77" s="35" t="s">
        <v>864</v>
      </c>
      <c r="P77" s="35" t="s">
        <v>425</v>
      </c>
      <c r="Q77" s="119">
        <v>32064</v>
      </c>
      <c r="R77" s="35" t="s">
        <v>865</v>
      </c>
      <c r="S77" s="34" t="s">
        <v>866</v>
      </c>
      <c r="T77" s="34"/>
      <c r="U77" s="34" t="s">
        <v>867</v>
      </c>
      <c r="V77" s="35"/>
      <c r="W77" s="36">
        <v>23</v>
      </c>
      <c r="X77" s="36">
        <v>22</v>
      </c>
      <c r="Y77" s="79">
        <f t="shared" si="9"/>
        <v>18</v>
      </c>
      <c r="Z77" s="61">
        <v>5</v>
      </c>
      <c r="AA77" s="61">
        <v>3</v>
      </c>
      <c r="AB77" s="61">
        <v>0</v>
      </c>
      <c r="AC77" s="61">
        <v>0</v>
      </c>
      <c r="AD77" s="61">
        <v>7</v>
      </c>
      <c r="AE77" s="61">
        <v>6</v>
      </c>
      <c r="AF77" s="204">
        <f t="shared" si="8"/>
        <v>0.27272727272727271</v>
      </c>
      <c r="AG77" s="61">
        <f t="shared" si="7"/>
        <v>12</v>
      </c>
      <c r="AH77" s="70">
        <f t="shared" si="7"/>
        <v>9</v>
      </c>
      <c r="AI77" s="98" t="s">
        <v>415</v>
      </c>
    </row>
    <row r="78" spans="1:35">
      <c r="A78" s="193"/>
      <c r="B78" s="107">
        <v>2485201</v>
      </c>
      <c r="C78" s="58">
        <v>43787</v>
      </c>
      <c r="D78" s="58">
        <f t="shared" si="6"/>
        <v>43737</v>
      </c>
      <c r="E78" s="59"/>
      <c r="F78" s="60">
        <v>43662</v>
      </c>
      <c r="G78" s="327"/>
      <c r="H78" s="334"/>
      <c r="I78" s="316" t="s">
        <v>291</v>
      </c>
      <c r="J78" s="316" t="s">
        <v>421</v>
      </c>
      <c r="K78" s="269" t="s">
        <v>806</v>
      </c>
      <c r="L78" s="109">
        <v>2485201</v>
      </c>
      <c r="M78" s="35" t="s">
        <v>66</v>
      </c>
      <c r="N78" s="35" t="s">
        <v>868</v>
      </c>
      <c r="O78" s="35" t="s">
        <v>869</v>
      </c>
      <c r="P78" s="35" t="s">
        <v>425</v>
      </c>
      <c r="Q78" s="119">
        <v>32025</v>
      </c>
      <c r="R78" s="35" t="s">
        <v>870</v>
      </c>
      <c r="S78" s="34" t="s">
        <v>871</v>
      </c>
      <c r="T78" s="34" t="s">
        <v>872</v>
      </c>
      <c r="U78" s="34" t="s">
        <v>873</v>
      </c>
      <c r="V78" s="35"/>
      <c r="W78" s="36">
        <v>39</v>
      </c>
      <c r="X78" s="36">
        <v>34</v>
      </c>
      <c r="Y78" s="79">
        <f t="shared" si="9"/>
        <v>31</v>
      </c>
      <c r="Z78" s="61">
        <v>7</v>
      </c>
      <c r="AA78" s="61">
        <v>4</v>
      </c>
      <c r="AB78" s="61">
        <v>1</v>
      </c>
      <c r="AC78" s="61">
        <v>0</v>
      </c>
      <c r="AD78" s="61">
        <v>9</v>
      </c>
      <c r="AE78" s="61">
        <v>11</v>
      </c>
      <c r="AF78" s="204">
        <f t="shared" si="8"/>
        <v>0.3235294117647059</v>
      </c>
      <c r="AG78" s="61">
        <f t="shared" si="7"/>
        <v>17</v>
      </c>
      <c r="AH78" s="70">
        <f t="shared" si="7"/>
        <v>15</v>
      </c>
      <c r="AI78" s="98" t="s">
        <v>415</v>
      </c>
    </row>
    <row r="79" spans="1:35">
      <c r="A79" s="193"/>
      <c r="B79" s="107">
        <v>2477201</v>
      </c>
      <c r="C79" s="58">
        <v>43787</v>
      </c>
      <c r="D79" s="58">
        <f t="shared" si="6"/>
        <v>43765</v>
      </c>
      <c r="E79" s="59"/>
      <c r="F79" s="60">
        <v>43690</v>
      </c>
      <c r="G79" s="313">
        <v>2</v>
      </c>
      <c r="H79" s="314">
        <v>1</v>
      </c>
      <c r="I79" s="314" t="s">
        <v>291</v>
      </c>
      <c r="J79" s="316" t="s">
        <v>421</v>
      </c>
      <c r="K79" s="98" t="s">
        <v>422</v>
      </c>
      <c r="L79" s="109">
        <v>2477201</v>
      </c>
      <c r="M79" s="35" t="s">
        <v>59</v>
      </c>
      <c r="N79" s="35" t="s">
        <v>874</v>
      </c>
      <c r="O79" s="35" t="s">
        <v>875</v>
      </c>
      <c r="P79" s="35" t="s">
        <v>425</v>
      </c>
      <c r="Q79" s="119">
        <v>32448</v>
      </c>
      <c r="R79" s="35" t="s">
        <v>876</v>
      </c>
      <c r="S79" s="34" t="s">
        <v>877</v>
      </c>
      <c r="T79" s="34" t="s">
        <v>878</v>
      </c>
      <c r="U79" s="34" t="s">
        <v>879</v>
      </c>
      <c r="V79" s="35"/>
      <c r="W79" s="36">
        <v>76</v>
      </c>
      <c r="X79" s="36">
        <v>59</v>
      </c>
      <c r="Y79" s="79">
        <f t="shared" si="9"/>
        <v>56</v>
      </c>
      <c r="Z79" s="61">
        <v>17</v>
      </c>
      <c r="AA79" s="61">
        <v>24</v>
      </c>
      <c r="AB79" s="61">
        <v>3</v>
      </c>
      <c r="AC79" s="61">
        <v>4</v>
      </c>
      <c r="AD79" s="61">
        <v>19</v>
      </c>
      <c r="AE79" s="61">
        <v>28</v>
      </c>
      <c r="AF79" s="204">
        <f t="shared" si="8"/>
        <v>0.47457627118644069</v>
      </c>
      <c r="AG79" s="61">
        <f t="shared" si="7"/>
        <v>39</v>
      </c>
      <c r="AH79" s="70">
        <f t="shared" si="7"/>
        <v>56</v>
      </c>
      <c r="AI79" s="98" t="s">
        <v>415</v>
      </c>
    </row>
    <row r="80" spans="1:35">
      <c r="A80" s="193"/>
      <c r="B80" s="107">
        <v>2445201</v>
      </c>
      <c r="C80" s="58">
        <v>43787</v>
      </c>
      <c r="D80" s="58">
        <f t="shared" si="6"/>
        <v>43737</v>
      </c>
      <c r="E80" s="59"/>
      <c r="F80" s="60">
        <v>43662</v>
      </c>
      <c r="G80" s="314">
        <v>1</v>
      </c>
      <c r="H80" s="316">
        <v>1</v>
      </c>
      <c r="I80" s="316" t="s">
        <v>291</v>
      </c>
      <c r="J80" s="316" t="s">
        <v>880</v>
      </c>
      <c r="K80" s="269" t="s">
        <v>806</v>
      </c>
      <c r="L80" s="109">
        <v>2445201</v>
      </c>
      <c r="M80" s="35" t="s">
        <v>37</v>
      </c>
      <c r="N80" s="35" t="s">
        <v>881</v>
      </c>
      <c r="O80" s="35" t="s">
        <v>882</v>
      </c>
      <c r="P80" s="35" t="s">
        <v>425</v>
      </c>
      <c r="Q80" s="119">
        <v>32814</v>
      </c>
      <c r="R80" s="35" t="s">
        <v>883</v>
      </c>
      <c r="S80" s="34" t="s">
        <v>884</v>
      </c>
      <c r="T80" s="34"/>
      <c r="U80" s="34" t="s">
        <v>885</v>
      </c>
      <c r="V80" s="35"/>
      <c r="W80" s="36">
        <v>101</v>
      </c>
      <c r="X80" s="36">
        <v>68</v>
      </c>
      <c r="Y80" s="79">
        <f t="shared" si="9"/>
        <v>87</v>
      </c>
      <c r="Z80" s="61">
        <v>10</v>
      </c>
      <c r="AA80" s="61">
        <v>12</v>
      </c>
      <c r="AB80" s="61">
        <v>4</v>
      </c>
      <c r="AC80" s="61">
        <v>1</v>
      </c>
      <c r="AD80" s="61">
        <v>16</v>
      </c>
      <c r="AE80" s="61">
        <v>22</v>
      </c>
      <c r="AF80" s="204">
        <f t="shared" si="8"/>
        <v>0.3235294117647059</v>
      </c>
      <c r="AG80" s="61">
        <f t="shared" si="7"/>
        <v>30</v>
      </c>
      <c r="AH80" s="70">
        <f t="shared" si="7"/>
        <v>35</v>
      </c>
      <c r="AI80" s="98" t="s">
        <v>415</v>
      </c>
    </row>
    <row r="81" spans="1:35">
      <c r="A81" s="193"/>
      <c r="B81" s="107">
        <v>2474201</v>
      </c>
      <c r="C81" s="58">
        <v>43787</v>
      </c>
      <c r="D81" s="58">
        <f t="shared" si="6"/>
        <v>43765</v>
      </c>
      <c r="E81" s="73"/>
      <c r="F81" s="60">
        <v>43690</v>
      </c>
      <c r="G81" s="313">
        <v>1</v>
      </c>
      <c r="H81" s="316">
        <v>1</v>
      </c>
      <c r="I81" s="316" t="s">
        <v>291</v>
      </c>
      <c r="J81" s="316" t="s">
        <v>421</v>
      </c>
      <c r="K81" s="99" t="s">
        <v>422</v>
      </c>
      <c r="L81" s="109">
        <v>2474201</v>
      </c>
      <c r="M81" s="35" t="s">
        <v>886</v>
      </c>
      <c r="N81" s="35" t="s">
        <v>887</v>
      </c>
      <c r="O81" s="35" t="s">
        <v>888</v>
      </c>
      <c r="P81" s="35" t="s">
        <v>378</v>
      </c>
      <c r="Q81" s="119">
        <v>36609</v>
      </c>
      <c r="R81" s="35" t="s">
        <v>889</v>
      </c>
      <c r="S81" s="75" t="s">
        <v>890</v>
      </c>
      <c r="T81" s="75" t="s">
        <v>891</v>
      </c>
      <c r="U81" s="34" t="s">
        <v>892</v>
      </c>
      <c r="V81" s="67"/>
      <c r="W81" s="68">
        <v>45</v>
      </c>
      <c r="X81" s="68">
        <v>42</v>
      </c>
      <c r="Y81" s="79">
        <f t="shared" si="9"/>
        <v>32</v>
      </c>
      <c r="Z81" s="70">
        <v>12</v>
      </c>
      <c r="AA81" s="70">
        <v>10</v>
      </c>
      <c r="AB81" s="70">
        <v>1</v>
      </c>
      <c r="AC81" s="70">
        <v>1</v>
      </c>
      <c r="AD81" s="70">
        <v>11</v>
      </c>
      <c r="AE81" s="70">
        <v>11</v>
      </c>
      <c r="AF81" s="207">
        <f t="shared" si="8"/>
        <v>0.26190476190476192</v>
      </c>
      <c r="AG81" s="70">
        <f t="shared" si="7"/>
        <v>24</v>
      </c>
      <c r="AH81" s="70">
        <f t="shared" si="7"/>
        <v>22</v>
      </c>
      <c r="AI81" s="140" t="s">
        <v>415</v>
      </c>
    </row>
    <row r="82" spans="1:35">
      <c r="A82" s="193"/>
      <c r="B82" s="107">
        <v>2447201</v>
      </c>
      <c r="C82" s="58">
        <v>43801</v>
      </c>
      <c r="D82" s="58">
        <f t="shared" si="6"/>
        <v>43737</v>
      </c>
      <c r="E82" s="59"/>
      <c r="F82" s="60">
        <v>43662</v>
      </c>
      <c r="G82" s="327">
        <v>1</v>
      </c>
      <c r="H82" s="334">
        <v>2</v>
      </c>
      <c r="I82" s="316" t="s">
        <v>291</v>
      </c>
      <c r="J82" s="316" t="s">
        <v>880</v>
      </c>
      <c r="K82" s="269" t="s">
        <v>806</v>
      </c>
      <c r="L82" s="109">
        <v>2447201</v>
      </c>
      <c r="M82" s="35" t="s">
        <v>893</v>
      </c>
      <c r="N82" s="35" t="s">
        <v>894</v>
      </c>
      <c r="O82" s="35" t="s">
        <v>895</v>
      </c>
      <c r="P82" s="35" t="s">
        <v>425</v>
      </c>
      <c r="Q82" s="119">
        <v>32712</v>
      </c>
      <c r="R82" s="35" t="s">
        <v>896</v>
      </c>
      <c r="S82" s="34" t="s">
        <v>897</v>
      </c>
      <c r="T82" s="34"/>
      <c r="U82" s="34" t="s">
        <v>898</v>
      </c>
      <c r="V82" s="35"/>
      <c r="W82" s="36">
        <v>17</v>
      </c>
      <c r="X82" s="36">
        <v>13</v>
      </c>
      <c r="Y82" s="79">
        <f t="shared" si="9"/>
        <v>14</v>
      </c>
      <c r="Z82" s="61">
        <v>3</v>
      </c>
      <c r="AA82" s="61">
        <v>3</v>
      </c>
      <c r="AB82" s="61">
        <v>0</v>
      </c>
      <c r="AC82" s="61">
        <v>0</v>
      </c>
      <c r="AD82" s="61">
        <v>2</v>
      </c>
      <c r="AE82" s="61">
        <v>5</v>
      </c>
      <c r="AF82" s="204">
        <f t="shared" si="8"/>
        <v>0.38461538461538464</v>
      </c>
      <c r="AG82" s="61">
        <f t="shared" si="7"/>
        <v>5</v>
      </c>
      <c r="AH82" s="70">
        <f t="shared" si="7"/>
        <v>8</v>
      </c>
      <c r="AI82" s="98" t="s">
        <v>415</v>
      </c>
    </row>
    <row r="83" spans="1:35">
      <c r="A83" s="193"/>
      <c r="B83" s="107">
        <v>2446201</v>
      </c>
      <c r="C83" s="58">
        <v>43801</v>
      </c>
      <c r="D83" s="58">
        <f t="shared" si="6"/>
        <v>43737</v>
      </c>
      <c r="E83" s="59"/>
      <c r="F83" s="60">
        <v>43662</v>
      </c>
      <c r="G83" s="327"/>
      <c r="H83" s="334"/>
      <c r="I83" s="316" t="s">
        <v>291</v>
      </c>
      <c r="J83" s="316" t="s">
        <v>880</v>
      </c>
      <c r="K83" s="269" t="s">
        <v>806</v>
      </c>
      <c r="L83" s="109">
        <v>2446201</v>
      </c>
      <c r="M83" s="35" t="s">
        <v>38</v>
      </c>
      <c r="N83" s="35" t="s">
        <v>899</v>
      </c>
      <c r="O83" s="35" t="s">
        <v>900</v>
      </c>
      <c r="P83" s="35" t="s">
        <v>425</v>
      </c>
      <c r="Q83" s="119">
        <v>34741</v>
      </c>
      <c r="R83" s="35" t="s">
        <v>901</v>
      </c>
      <c r="S83" s="34" t="s">
        <v>897</v>
      </c>
      <c r="T83" s="34"/>
      <c r="U83" s="34" t="s">
        <v>902</v>
      </c>
      <c r="V83" s="35"/>
      <c r="W83" s="36">
        <v>21</v>
      </c>
      <c r="X83" s="36">
        <v>19</v>
      </c>
      <c r="Y83" s="79">
        <f t="shared" si="9"/>
        <v>19</v>
      </c>
      <c r="Z83" s="61">
        <v>0</v>
      </c>
      <c r="AA83" s="61">
        <v>2</v>
      </c>
      <c r="AB83" s="61">
        <v>2</v>
      </c>
      <c r="AC83" s="61">
        <v>0</v>
      </c>
      <c r="AD83" s="61">
        <v>4</v>
      </c>
      <c r="AE83" s="61">
        <v>8</v>
      </c>
      <c r="AF83" s="204">
        <f t="shared" si="8"/>
        <v>0.42105263157894735</v>
      </c>
      <c r="AG83" s="61">
        <f t="shared" si="7"/>
        <v>6</v>
      </c>
      <c r="AH83" s="70">
        <f t="shared" si="7"/>
        <v>10</v>
      </c>
      <c r="AI83" s="98" t="s">
        <v>415</v>
      </c>
    </row>
    <row r="84" spans="1:35" ht="16.5">
      <c r="A84" s="193" t="s">
        <v>301</v>
      </c>
      <c r="B84" s="107">
        <v>2455201</v>
      </c>
      <c r="C84" s="58">
        <v>43801</v>
      </c>
      <c r="D84" s="58">
        <f t="shared" si="6"/>
        <v>43737</v>
      </c>
      <c r="E84" s="59"/>
      <c r="F84" s="60">
        <v>43662</v>
      </c>
      <c r="G84" s="327">
        <v>1</v>
      </c>
      <c r="H84" s="334">
        <v>2</v>
      </c>
      <c r="I84" s="316" t="s">
        <v>291</v>
      </c>
      <c r="J84" s="316" t="s">
        <v>880</v>
      </c>
      <c r="K84" s="269" t="s">
        <v>806</v>
      </c>
      <c r="L84" s="109">
        <v>2455201</v>
      </c>
      <c r="M84" s="35" t="s">
        <v>42</v>
      </c>
      <c r="N84" s="35" t="s">
        <v>903</v>
      </c>
      <c r="O84" s="35" t="s">
        <v>904</v>
      </c>
      <c r="P84" s="35" t="s">
        <v>425</v>
      </c>
      <c r="Q84" s="119">
        <v>34205</v>
      </c>
      <c r="R84" s="35" t="s">
        <v>905</v>
      </c>
      <c r="S84" s="34" t="s">
        <v>906</v>
      </c>
      <c r="T84" s="34" t="s">
        <v>907</v>
      </c>
      <c r="U84" s="34" t="s">
        <v>908</v>
      </c>
      <c r="V84" s="35"/>
      <c r="W84" s="36">
        <v>51</v>
      </c>
      <c r="X84" s="36">
        <v>37</v>
      </c>
      <c r="Y84" s="79">
        <f t="shared" si="9"/>
        <v>43</v>
      </c>
      <c r="Z84" s="61">
        <v>8</v>
      </c>
      <c r="AA84" s="61">
        <v>8</v>
      </c>
      <c r="AB84" s="61">
        <v>0</v>
      </c>
      <c r="AC84" s="61">
        <v>3</v>
      </c>
      <c r="AD84" s="61">
        <v>9</v>
      </c>
      <c r="AE84" s="61">
        <v>10</v>
      </c>
      <c r="AF84" s="204">
        <f t="shared" si="8"/>
        <v>0.27027027027027029</v>
      </c>
      <c r="AG84" s="61">
        <f t="shared" si="7"/>
        <v>17</v>
      </c>
      <c r="AH84" s="70">
        <f t="shared" si="7"/>
        <v>21</v>
      </c>
      <c r="AI84" s="98" t="s">
        <v>415</v>
      </c>
    </row>
    <row r="85" spans="1:35">
      <c r="A85" s="193"/>
      <c r="B85" s="107">
        <v>2454201</v>
      </c>
      <c r="C85" s="58">
        <v>43801</v>
      </c>
      <c r="D85" s="58">
        <f t="shared" si="6"/>
        <v>43737</v>
      </c>
      <c r="E85" s="59"/>
      <c r="F85" s="60">
        <v>43662</v>
      </c>
      <c r="G85" s="327"/>
      <c r="H85" s="334"/>
      <c r="I85" s="316" t="s">
        <v>291</v>
      </c>
      <c r="J85" s="316" t="s">
        <v>880</v>
      </c>
      <c r="K85" s="269" t="s">
        <v>806</v>
      </c>
      <c r="L85" s="109">
        <v>2454201</v>
      </c>
      <c r="M85" s="35" t="s">
        <v>41</v>
      </c>
      <c r="N85" s="35" t="s">
        <v>909</v>
      </c>
      <c r="O85" s="35" t="s">
        <v>910</v>
      </c>
      <c r="P85" s="35" t="s">
        <v>425</v>
      </c>
      <c r="Q85" s="119">
        <v>34232</v>
      </c>
      <c r="R85" s="35" t="s">
        <v>911</v>
      </c>
      <c r="S85" s="34" t="s">
        <v>912</v>
      </c>
      <c r="T85" s="34" t="s">
        <v>913</v>
      </c>
      <c r="U85" s="34" t="s">
        <v>914</v>
      </c>
      <c r="V85" s="35"/>
      <c r="W85" s="36">
        <v>48</v>
      </c>
      <c r="X85" s="36">
        <v>38</v>
      </c>
      <c r="Y85" s="79">
        <f t="shared" si="9"/>
        <v>46</v>
      </c>
      <c r="Z85" s="61">
        <v>2</v>
      </c>
      <c r="AA85" s="61">
        <v>9</v>
      </c>
      <c r="AB85" s="61">
        <v>0</v>
      </c>
      <c r="AC85" s="61">
        <v>0</v>
      </c>
      <c r="AD85" s="61">
        <v>6</v>
      </c>
      <c r="AE85" s="61">
        <v>10</v>
      </c>
      <c r="AF85" s="204">
        <f t="shared" si="8"/>
        <v>0.26315789473684209</v>
      </c>
      <c r="AG85" s="61">
        <f t="shared" si="7"/>
        <v>8</v>
      </c>
      <c r="AH85" s="70">
        <f t="shared" si="7"/>
        <v>19</v>
      </c>
      <c r="AI85" s="98" t="s">
        <v>415</v>
      </c>
    </row>
    <row r="86" spans="1:35">
      <c r="A86" s="193"/>
      <c r="B86" s="107">
        <v>2441201</v>
      </c>
      <c r="C86" s="58">
        <v>43801</v>
      </c>
      <c r="D86" s="58">
        <f t="shared" si="6"/>
        <v>43737</v>
      </c>
      <c r="E86" s="59"/>
      <c r="F86" s="60">
        <v>43662</v>
      </c>
      <c r="G86" s="314">
        <v>1</v>
      </c>
      <c r="H86" s="316">
        <v>1</v>
      </c>
      <c r="I86" s="316" t="s">
        <v>291</v>
      </c>
      <c r="J86" s="316" t="s">
        <v>880</v>
      </c>
      <c r="K86" s="269" t="s">
        <v>806</v>
      </c>
      <c r="L86" s="109">
        <v>2441201</v>
      </c>
      <c r="M86" s="35" t="s">
        <v>34</v>
      </c>
      <c r="N86" s="35" t="s">
        <v>915</v>
      </c>
      <c r="O86" s="35" t="s">
        <v>916</v>
      </c>
      <c r="P86" s="35" t="s">
        <v>425</v>
      </c>
      <c r="Q86" s="119">
        <v>33812</v>
      </c>
      <c r="R86" s="35" t="s">
        <v>917</v>
      </c>
      <c r="S86" s="34" t="s">
        <v>918</v>
      </c>
      <c r="T86" s="34" t="s">
        <v>919</v>
      </c>
      <c r="U86" s="34" t="s">
        <v>920</v>
      </c>
      <c r="V86" s="35"/>
      <c r="W86" s="36">
        <v>45</v>
      </c>
      <c r="X86" s="36">
        <v>39</v>
      </c>
      <c r="Y86" s="79">
        <f t="shared" si="9"/>
        <v>39</v>
      </c>
      <c r="Z86" s="61">
        <v>6</v>
      </c>
      <c r="AA86" s="61">
        <v>7</v>
      </c>
      <c r="AB86" s="61">
        <v>0</v>
      </c>
      <c r="AC86" s="61">
        <v>0</v>
      </c>
      <c r="AD86" s="61">
        <v>11</v>
      </c>
      <c r="AE86" s="61">
        <v>10</v>
      </c>
      <c r="AF86" s="204">
        <f t="shared" si="8"/>
        <v>0.25641025641025639</v>
      </c>
      <c r="AG86" s="61">
        <v>17</v>
      </c>
      <c r="AH86" s="70">
        <f t="shared" ref="AH86:AH149" si="10">SUM(AA86,AC86,AE86)</f>
        <v>17</v>
      </c>
      <c r="AI86" s="98" t="s">
        <v>415</v>
      </c>
    </row>
    <row r="87" spans="1:35">
      <c r="A87" s="193"/>
      <c r="B87" s="107">
        <v>2442201</v>
      </c>
      <c r="C87" s="58">
        <v>43815</v>
      </c>
      <c r="D87" s="58">
        <f t="shared" si="6"/>
        <v>43737</v>
      </c>
      <c r="E87" s="59"/>
      <c r="F87" s="60">
        <v>43662</v>
      </c>
      <c r="G87" s="314">
        <v>1</v>
      </c>
      <c r="H87" s="316">
        <v>1</v>
      </c>
      <c r="I87" s="316" t="s">
        <v>291</v>
      </c>
      <c r="J87" s="316" t="s">
        <v>880</v>
      </c>
      <c r="K87" s="269" t="s">
        <v>806</v>
      </c>
      <c r="L87" s="109">
        <v>2442201</v>
      </c>
      <c r="M87" s="35" t="s">
        <v>35</v>
      </c>
      <c r="N87" s="35" t="s">
        <v>921</v>
      </c>
      <c r="O87" s="35" t="s">
        <v>922</v>
      </c>
      <c r="P87" s="35" t="s">
        <v>425</v>
      </c>
      <c r="Q87" s="119">
        <v>32940</v>
      </c>
      <c r="R87" s="35" t="s">
        <v>923</v>
      </c>
      <c r="S87" s="34" t="s">
        <v>924</v>
      </c>
      <c r="T87" s="34" t="s">
        <v>925</v>
      </c>
      <c r="U87" s="34" t="s">
        <v>926</v>
      </c>
      <c r="V87" s="35"/>
      <c r="W87" s="36">
        <v>53</v>
      </c>
      <c r="X87" s="36">
        <v>38</v>
      </c>
      <c r="Y87" s="79">
        <f t="shared" si="9"/>
        <v>49</v>
      </c>
      <c r="Z87" s="61">
        <v>3</v>
      </c>
      <c r="AA87" s="61">
        <v>2</v>
      </c>
      <c r="AB87" s="61">
        <v>1</v>
      </c>
      <c r="AC87" s="61">
        <v>2</v>
      </c>
      <c r="AD87" s="61">
        <v>7</v>
      </c>
      <c r="AE87" s="61">
        <v>10</v>
      </c>
      <c r="AF87" s="204">
        <f t="shared" si="8"/>
        <v>0.26315789473684209</v>
      </c>
      <c r="AG87" s="61">
        <f>SUM(Z87,AB87,AD87)</f>
        <v>11</v>
      </c>
      <c r="AH87" s="70">
        <f t="shared" si="10"/>
        <v>14</v>
      </c>
      <c r="AI87" s="98" t="s">
        <v>415</v>
      </c>
    </row>
    <row r="88" spans="1:35">
      <c r="A88" s="193"/>
      <c r="B88" s="107">
        <v>2444201</v>
      </c>
      <c r="C88" s="58">
        <v>43815</v>
      </c>
      <c r="D88" s="58">
        <f t="shared" si="6"/>
        <v>43737</v>
      </c>
      <c r="E88" s="59"/>
      <c r="F88" s="60">
        <v>43662</v>
      </c>
      <c r="G88" s="314">
        <v>1</v>
      </c>
      <c r="H88" s="316">
        <v>1</v>
      </c>
      <c r="I88" s="316" t="s">
        <v>291</v>
      </c>
      <c r="J88" s="316" t="s">
        <v>880</v>
      </c>
      <c r="K88" s="269" t="s">
        <v>806</v>
      </c>
      <c r="L88" s="109">
        <v>2444201</v>
      </c>
      <c r="M88" s="35" t="s">
        <v>36</v>
      </c>
      <c r="N88" s="35" t="s">
        <v>927</v>
      </c>
      <c r="O88" s="35" t="s">
        <v>922</v>
      </c>
      <c r="P88" s="35" t="s">
        <v>425</v>
      </c>
      <c r="Q88" s="119">
        <v>32935</v>
      </c>
      <c r="R88" s="35" t="s">
        <v>928</v>
      </c>
      <c r="S88" s="34" t="s">
        <v>924</v>
      </c>
      <c r="T88" s="34" t="s">
        <v>929</v>
      </c>
      <c r="U88" s="34" t="s">
        <v>930</v>
      </c>
      <c r="V88" s="35"/>
      <c r="W88" s="36">
        <v>44</v>
      </c>
      <c r="X88" s="36">
        <v>31</v>
      </c>
      <c r="Y88" s="79">
        <f t="shared" si="9"/>
        <v>38</v>
      </c>
      <c r="Z88" s="61">
        <v>5</v>
      </c>
      <c r="AA88" s="61">
        <v>1</v>
      </c>
      <c r="AB88" s="61">
        <v>1</v>
      </c>
      <c r="AC88" s="61">
        <v>4</v>
      </c>
      <c r="AD88" s="61">
        <v>6</v>
      </c>
      <c r="AE88" s="61">
        <v>10</v>
      </c>
      <c r="AF88" s="204">
        <f t="shared" si="8"/>
        <v>0.32258064516129031</v>
      </c>
      <c r="AG88" s="61">
        <f>SUM(Z88,AB88,AD88)</f>
        <v>12</v>
      </c>
      <c r="AH88" s="70">
        <f t="shared" si="10"/>
        <v>15</v>
      </c>
      <c r="AI88" s="98" t="s">
        <v>415</v>
      </c>
    </row>
    <row r="89" spans="1:35">
      <c r="A89" s="193"/>
      <c r="B89" s="107">
        <v>2452201</v>
      </c>
      <c r="C89" s="58">
        <v>43815</v>
      </c>
      <c r="D89" s="58">
        <f t="shared" si="6"/>
        <v>43639</v>
      </c>
      <c r="E89" s="59"/>
      <c r="F89" s="60">
        <v>43564</v>
      </c>
      <c r="G89" s="327">
        <v>2</v>
      </c>
      <c r="H89" s="327">
        <v>2</v>
      </c>
      <c r="I89" s="314" t="s">
        <v>291</v>
      </c>
      <c r="J89" s="316" t="s">
        <v>880</v>
      </c>
      <c r="K89" s="98" t="s">
        <v>806</v>
      </c>
      <c r="L89" s="109">
        <v>2452201</v>
      </c>
      <c r="M89" s="35" t="s">
        <v>931</v>
      </c>
      <c r="N89" s="35" t="s">
        <v>932</v>
      </c>
      <c r="O89" s="35" t="s">
        <v>933</v>
      </c>
      <c r="P89" s="35" t="s">
        <v>425</v>
      </c>
      <c r="Q89" s="119">
        <v>33614</v>
      </c>
      <c r="R89" s="35" t="s">
        <v>934</v>
      </c>
      <c r="S89" s="34" t="s">
        <v>935</v>
      </c>
      <c r="T89" s="34" t="s">
        <v>936</v>
      </c>
      <c r="U89" s="34" t="s">
        <v>937</v>
      </c>
      <c r="V89" s="35"/>
      <c r="W89" s="36">
        <v>61</v>
      </c>
      <c r="X89" s="36">
        <v>49</v>
      </c>
      <c r="Y89" s="79">
        <f t="shared" si="9"/>
        <v>39</v>
      </c>
      <c r="Z89" s="61">
        <v>21</v>
      </c>
      <c r="AA89" s="61">
        <v>9</v>
      </c>
      <c r="AB89" s="61">
        <v>1</v>
      </c>
      <c r="AC89" s="61">
        <v>0</v>
      </c>
      <c r="AD89" s="61">
        <v>15</v>
      </c>
      <c r="AE89" s="61">
        <v>10</v>
      </c>
      <c r="AF89" s="204">
        <f t="shared" si="8"/>
        <v>0.20408163265306123</v>
      </c>
      <c r="AG89" s="61">
        <f>SUM(Z89,AB89,AD89)</f>
        <v>37</v>
      </c>
      <c r="AH89" s="70">
        <f t="shared" si="10"/>
        <v>19</v>
      </c>
      <c r="AI89" s="98" t="s">
        <v>415</v>
      </c>
    </row>
    <row r="90" spans="1:35">
      <c r="A90" s="193"/>
      <c r="B90" s="106">
        <v>6957097</v>
      </c>
      <c r="C90" s="52">
        <v>43815</v>
      </c>
      <c r="D90" s="52"/>
      <c r="E90" s="53"/>
      <c r="F90" s="54"/>
      <c r="G90" s="327"/>
      <c r="H90" s="327"/>
      <c r="I90" s="65" t="s">
        <v>291</v>
      </c>
      <c r="J90" s="145" t="s">
        <v>880</v>
      </c>
      <c r="K90" s="143" t="s">
        <v>806</v>
      </c>
      <c r="L90" s="142">
        <v>6957097</v>
      </c>
      <c r="M90" s="55" t="s">
        <v>938</v>
      </c>
      <c r="N90" s="55" t="s">
        <v>939</v>
      </c>
      <c r="O90" s="55" t="s">
        <v>933</v>
      </c>
      <c r="P90" s="55" t="s">
        <v>425</v>
      </c>
      <c r="Q90" s="118">
        <v>33614</v>
      </c>
      <c r="R90" s="55" t="s">
        <v>940</v>
      </c>
      <c r="S90" s="56" t="s">
        <v>941</v>
      </c>
      <c r="T90" s="56"/>
      <c r="U90" s="56"/>
      <c r="V90" s="55">
        <v>2452</v>
      </c>
      <c r="W90" s="37">
        <v>17</v>
      </c>
      <c r="X90" s="37">
        <v>16</v>
      </c>
      <c r="Y90" s="205">
        <f t="shared" si="9"/>
        <v>17</v>
      </c>
      <c r="Z90" s="57"/>
      <c r="AA90" s="57"/>
      <c r="AB90" s="57"/>
      <c r="AC90" s="57">
        <v>3</v>
      </c>
      <c r="AD90" s="57"/>
      <c r="AE90" s="57">
        <v>9</v>
      </c>
      <c r="AF90" s="39">
        <f t="shared" si="8"/>
        <v>0.5625</v>
      </c>
      <c r="AG90" s="57"/>
      <c r="AH90" s="71">
        <f t="shared" si="10"/>
        <v>12</v>
      </c>
      <c r="AI90" s="143" t="s">
        <v>415</v>
      </c>
    </row>
    <row r="91" spans="1:35">
      <c r="A91" s="193"/>
      <c r="B91" s="107">
        <v>2532201</v>
      </c>
      <c r="C91" s="58">
        <v>43815</v>
      </c>
      <c r="D91" s="58">
        <f t="shared" ref="D91:D100" si="11">F91+75</f>
        <v>43674</v>
      </c>
      <c r="E91" s="59"/>
      <c r="F91" s="60">
        <v>43599</v>
      </c>
      <c r="G91" s="327">
        <v>1</v>
      </c>
      <c r="H91" s="327">
        <v>2</v>
      </c>
      <c r="I91" s="314" t="s">
        <v>291</v>
      </c>
      <c r="J91" s="314" t="s">
        <v>686</v>
      </c>
      <c r="K91" s="98" t="s">
        <v>378</v>
      </c>
      <c r="L91" s="109">
        <v>2532201</v>
      </c>
      <c r="M91" s="35" t="s">
        <v>100</v>
      </c>
      <c r="N91" s="35" t="s">
        <v>942</v>
      </c>
      <c r="O91" s="35" t="s">
        <v>943</v>
      </c>
      <c r="P91" s="35" t="s">
        <v>378</v>
      </c>
      <c r="Q91" s="119">
        <v>36207</v>
      </c>
      <c r="R91" s="35" t="s">
        <v>944</v>
      </c>
      <c r="S91" s="34" t="s">
        <v>945</v>
      </c>
      <c r="T91" s="34" t="s">
        <v>946</v>
      </c>
      <c r="U91" s="34" t="s">
        <v>947</v>
      </c>
      <c r="V91" s="35"/>
      <c r="W91" s="36">
        <v>31</v>
      </c>
      <c r="X91" s="36">
        <v>25</v>
      </c>
      <c r="Y91" s="79">
        <f t="shared" si="9"/>
        <v>28</v>
      </c>
      <c r="Z91" s="61">
        <v>3</v>
      </c>
      <c r="AA91" s="61">
        <v>1</v>
      </c>
      <c r="AB91" s="61">
        <v>0</v>
      </c>
      <c r="AC91" s="61">
        <v>1</v>
      </c>
      <c r="AD91" s="61">
        <v>3</v>
      </c>
      <c r="AE91" s="61">
        <v>8</v>
      </c>
      <c r="AF91" s="204">
        <f t="shared" si="8"/>
        <v>0.32</v>
      </c>
      <c r="AG91" s="61">
        <f t="shared" ref="AG91:AG100" si="12">SUM(Z91,AB91,AD91)</f>
        <v>6</v>
      </c>
      <c r="AH91" s="70">
        <f t="shared" si="10"/>
        <v>10</v>
      </c>
      <c r="AI91" s="98" t="s">
        <v>415</v>
      </c>
    </row>
    <row r="92" spans="1:35">
      <c r="A92" s="193"/>
      <c r="B92" s="107">
        <v>2535201</v>
      </c>
      <c r="C92" s="58">
        <v>43815</v>
      </c>
      <c r="D92" s="58">
        <f t="shared" si="11"/>
        <v>43674</v>
      </c>
      <c r="E92" s="59"/>
      <c r="F92" s="60">
        <v>43599</v>
      </c>
      <c r="G92" s="327"/>
      <c r="H92" s="327"/>
      <c r="I92" s="314" t="s">
        <v>291</v>
      </c>
      <c r="J92" s="314" t="s">
        <v>686</v>
      </c>
      <c r="K92" s="98" t="s">
        <v>378</v>
      </c>
      <c r="L92" s="109">
        <v>2535201</v>
      </c>
      <c r="M92" s="35" t="s">
        <v>103</v>
      </c>
      <c r="N92" s="35" t="s">
        <v>948</v>
      </c>
      <c r="O92" s="35" t="s">
        <v>949</v>
      </c>
      <c r="P92" s="35" t="s">
        <v>378</v>
      </c>
      <c r="Q92" s="119">
        <v>35906</v>
      </c>
      <c r="R92" s="35" t="s">
        <v>950</v>
      </c>
      <c r="S92" s="81" t="s">
        <v>951</v>
      </c>
      <c r="T92" s="81" t="s">
        <v>952</v>
      </c>
      <c r="U92" s="81" t="s">
        <v>953</v>
      </c>
      <c r="V92" s="35"/>
      <c r="W92" s="36">
        <v>41</v>
      </c>
      <c r="X92" s="36">
        <v>36</v>
      </c>
      <c r="Y92" s="79">
        <f t="shared" si="9"/>
        <v>38</v>
      </c>
      <c r="Z92" s="61">
        <v>3</v>
      </c>
      <c r="AA92" s="61">
        <v>7</v>
      </c>
      <c r="AB92" s="61">
        <v>0</v>
      </c>
      <c r="AC92" s="61">
        <v>1</v>
      </c>
      <c r="AD92" s="61">
        <v>9</v>
      </c>
      <c r="AE92" s="61">
        <v>13</v>
      </c>
      <c r="AF92" s="204">
        <f t="shared" si="8"/>
        <v>0.3611111111111111</v>
      </c>
      <c r="AG92" s="61">
        <f t="shared" si="12"/>
        <v>12</v>
      </c>
      <c r="AH92" s="70">
        <f t="shared" si="10"/>
        <v>21</v>
      </c>
      <c r="AI92" s="98" t="s">
        <v>415</v>
      </c>
    </row>
    <row r="93" spans="1:35">
      <c r="A93" s="193"/>
      <c r="B93" s="107">
        <v>2540201</v>
      </c>
      <c r="C93" s="58">
        <v>43815</v>
      </c>
      <c r="D93" s="58">
        <f t="shared" si="11"/>
        <v>43674</v>
      </c>
      <c r="E93" s="59"/>
      <c r="F93" s="60">
        <v>43599</v>
      </c>
      <c r="G93" s="327">
        <v>1</v>
      </c>
      <c r="H93" s="327">
        <v>2</v>
      </c>
      <c r="I93" s="314" t="s">
        <v>291</v>
      </c>
      <c r="J93" s="314" t="s">
        <v>686</v>
      </c>
      <c r="K93" s="98" t="s">
        <v>378</v>
      </c>
      <c r="L93" s="109">
        <v>2540201</v>
      </c>
      <c r="M93" s="35" t="s">
        <v>108</v>
      </c>
      <c r="N93" s="35" t="s">
        <v>954</v>
      </c>
      <c r="O93" s="35" t="s">
        <v>955</v>
      </c>
      <c r="P93" s="35" t="s">
        <v>378</v>
      </c>
      <c r="Q93" s="119">
        <v>35661</v>
      </c>
      <c r="R93" s="35" t="s">
        <v>956</v>
      </c>
      <c r="S93" s="34" t="s">
        <v>957</v>
      </c>
      <c r="T93" s="34" t="s">
        <v>958</v>
      </c>
      <c r="U93" s="34" t="s">
        <v>959</v>
      </c>
      <c r="V93" s="35"/>
      <c r="W93" s="36">
        <v>29</v>
      </c>
      <c r="X93" s="36">
        <v>29</v>
      </c>
      <c r="Y93" s="79">
        <f t="shared" si="9"/>
        <v>27</v>
      </c>
      <c r="Z93" s="61">
        <v>2</v>
      </c>
      <c r="AA93" s="61">
        <v>4</v>
      </c>
      <c r="AB93" s="61">
        <v>0</v>
      </c>
      <c r="AC93" s="61">
        <v>1</v>
      </c>
      <c r="AD93" s="61">
        <v>3</v>
      </c>
      <c r="AE93" s="61">
        <v>8</v>
      </c>
      <c r="AF93" s="204">
        <f t="shared" si="8"/>
        <v>0.27586206896551724</v>
      </c>
      <c r="AG93" s="61">
        <f t="shared" si="12"/>
        <v>5</v>
      </c>
      <c r="AH93" s="70">
        <f t="shared" si="10"/>
        <v>13</v>
      </c>
      <c r="AI93" s="98" t="s">
        <v>415</v>
      </c>
    </row>
    <row r="94" spans="1:35">
      <c r="A94" s="193"/>
      <c r="B94" s="107">
        <v>2538201</v>
      </c>
      <c r="C94" s="58">
        <v>43815</v>
      </c>
      <c r="D94" s="58">
        <f t="shared" si="11"/>
        <v>43674</v>
      </c>
      <c r="E94" s="59"/>
      <c r="F94" s="60">
        <v>43599</v>
      </c>
      <c r="G94" s="327"/>
      <c r="H94" s="327"/>
      <c r="I94" s="314" t="s">
        <v>291</v>
      </c>
      <c r="J94" s="314" t="s">
        <v>686</v>
      </c>
      <c r="K94" s="98" t="s">
        <v>378</v>
      </c>
      <c r="L94" s="109">
        <v>2538201</v>
      </c>
      <c r="M94" s="35" t="s">
        <v>106</v>
      </c>
      <c r="N94" s="35" t="s">
        <v>960</v>
      </c>
      <c r="O94" s="35" t="s">
        <v>961</v>
      </c>
      <c r="P94" s="35" t="s">
        <v>378</v>
      </c>
      <c r="Q94" s="119">
        <v>35653</v>
      </c>
      <c r="R94" s="35" t="s">
        <v>962</v>
      </c>
      <c r="S94" s="81" t="s">
        <v>963</v>
      </c>
      <c r="T94" s="81" t="s">
        <v>964</v>
      </c>
      <c r="U94" s="81" t="s">
        <v>965</v>
      </c>
      <c r="V94" s="35"/>
      <c r="W94" s="36">
        <v>39</v>
      </c>
      <c r="X94" s="36">
        <v>34</v>
      </c>
      <c r="Y94" s="79">
        <f t="shared" si="9"/>
        <v>36</v>
      </c>
      <c r="Z94" s="61">
        <v>3</v>
      </c>
      <c r="AA94" s="61">
        <v>5</v>
      </c>
      <c r="AB94" s="61">
        <v>0</v>
      </c>
      <c r="AC94" s="61">
        <v>0</v>
      </c>
      <c r="AD94" s="61">
        <v>6</v>
      </c>
      <c r="AE94" s="61">
        <v>12</v>
      </c>
      <c r="AF94" s="204">
        <f t="shared" si="8"/>
        <v>0.35294117647058826</v>
      </c>
      <c r="AG94" s="61">
        <f t="shared" si="12"/>
        <v>9</v>
      </c>
      <c r="AH94" s="70">
        <f t="shared" si="10"/>
        <v>17</v>
      </c>
      <c r="AI94" s="98" t="s">
        <v>415</v>
      </c>
    </row>
    <row r="95" spans="1:35">
      <c r="A95" s="193"/>
      <c r="B95" s="107">
        <v>2543201</v>
      </c>
      <c r="C95" s="58">
        <v>43815</v>
      </c>
      <c r="D95" s="58">
        <f t="shared" si="11"/>
        <v>43674</v>
      </c>
      <c r="E95" s="59"/>
      <c r="F95" s="60">
        <v>43599</v>
      </c>
      <c r="G95" s="327">
        <v>1</v>
      </c>
      <c r="H95" s="327">
        <v>2</v>
      </c>
      <c r="I95" s="314" t="s">
        <v>291</v>
      </c>
      <c r="J95" s="314" t="s">
        <v>686</v>
      </c>
      <c r="K95" s="98" t="s">
        <v>378</v>
      </c>
      <c r="L95" s="109">
        <v>2543201</v>
      </c>
      <c r="M95" s="35" t="s">
        <v>111</v>
      </c>
      <c r="N95" s="35" t="s">
        <v>966</v>
      </c>
      <c r="O95" s="35" t="s">
        <v>967</v>
      </c>
      <c r="P95" s="35" t="s">
        <v>378</v>
      </c>
      <c r="Q95" s="119">
        <v>35501</v>
      </c>
      <c r="R95" s="35" t="s">
        <v>968</v>
      </c>
      <c r="S95" s="34" t="s">
        <v>969</v>
      </c>
      <c r="T95" s="34" t="s">
        <v>970</v>
      </c>
      <c r="U95" s="34" t="s">
        <v>971</v>
      </c>
      <c r="V95" s="35"/>
      <c r="W95" s="36">
        <v>32</v>
      </c>
      <c r="X95" s="36">
        <v>28</v>
      </c>
      <c r="Y95" s="79">
        <f t="shared" si="9"/>
        <v>30</v>
      </c>
      <c r="Z95" s="61">
        <v>2</v>
      </c>
      <c r="AA95" s="61">
        <v>3</v>
      </c>
      <c r="AB95" s="61">
        <v>0</v>
      </c>
      <c r="AC95" s="61">
        <v>0</v>
      </c>
      <c r="AD95" s="61">
        <v>5</v>
      </c>
      <c r="AE95" s="61">
        <v>10</v>
      </c>
      <c r="AF95" s="204">
        <f t="shared" si="8"/>
        <v>0.35714285714285715</v>
      </c>
      <c r="AG95" s="61">
        <f t="shared" si="12"/>
        <v>7</v>
      </c>
      <c r="AH95" s="70">
        <f t="shared" si="10"/>
        <v>13</v>
      </c>
      <c r="AI95" s="98" t="s">
        <v>415</v>
      </c>
    </row>
    <row r="96" spans="1:35">
      <c r="A96" s="193"/>
      <c r="B96" s="107">
        <v>2542201</v>
      </c>
      <c r="C96" s="58">
        <v>43815</v>
      </c>
      <c r="D96" s="58">
        <f t="shared" si="11"/>
        <v>43674</v>
      </c>
      <c r="E96" s="59"/>
      <c r="F96" s="60">
        <v>43599</v>
      </c>
      <c r="G96" s="327"/>
      <c r="H96" s="327"/>
      <c r="I96" s="314" t="s">
        <v>291</v>
      </c>
      <c r="J96" s="314" t="s">
        <v>686</v>
      </c>
      <c r="K96" s="98" t="s">
        <v>378</v>
      </c>
      <c r="L96" s="109">
        <v>2542201</v>
      </c>
      <c r="M96" s="35" t="s">
        <v>110</v>
      </c>
      <c r="N96" s="35" t="s">
        <v>972</v>
      </c>
      <c r="O96" s="35" t="s">
        <v>973</v>
      </c>
      <c r="P96" s="35" t="s">
        <v>378</v>
      </c>
      <c r="Q96" s="119">
        <v>35055</v>
      </c>
      <c r="R96" s="35" t="s">
        <v>974</v>
      </c>
      <c r="S96" s="34" t="s">
        <v>975</v>
      </c>
      <c r="T96" s="34" t="s">
        <v>976</v>
      </c>
      <c r="U96" s="34" t="s">
        <v>977</v>
      </c>
      <c r="V96" s="35"/>
      <c r="W96" s="36">
        <v>31</v>
      </c>
      <c r="X96" s="36">
        <v>27</v>
      </c>
      <c r="Y96" s="79">
        <f t="shared" si="9"/>
        <v>29</v>
      </c>
      <c r="Z96" s="61">
        <v>1</v>
      </c>
      <c r="AA96" s="61">
        <v>2</v>
      </c>
      <c r="AB96" s="61">
        <v>1</v>
      </c>
      <c r="AC96" s="61">
        <v>0</v>
      </c>
      <c r="AD96" s="61">
        <v>8</v>
      </c>
      <c r="AE96" s="61">
        <v>7</v>
      </c>
      <c r="AF96" s="204">
        <f t="shared" si="8"/>
        <v>0.25925925925925924</v>
      </c>
      <c r="AG96" s="61">
        <f t="shared" si="12"/>
        <v>10</v>
      </c>
      <c r="AH96" s="70">
        <f t="shared" si="10"/>
        <v>9</v>
      </c>
      <c r="AI96" s="98" t="s">
        <v>415</v>
      </c>
    </row>
    <row r="97" spans="1:35">
      <c r="A97" s="193"/>
      <c r="B97" s="107">
        <v>2541201</v>
      </c>
      <c r="C97" s="58">
        <v>43815</v>
      </c>
      <c r="D97" s="58">
        <f t="shared" si="11"/>
        <v>43674</v>
      </c>
      <c r="E97" s="59"/>
      <c r="F97" s="60">
        <v>43599</v>
      </c>
      <c r="G97" s="314">
        <v>2</v>
      </c>
      <c r="H97" s="314">
        <v>1</v>
      </c>
      <c r="I97" s="314" t="s">
        <v>291</v>
      </c>
      <c r="J97" s="314" t="s">
        <v>686</v>
      </c>
      <c r="K97" s="98" t="s">
        <v>378</v>
      </c>
      <c r="L97" s="109">
        <v>2541201</v>
      </c>
      <c r="M97" s="35" t="s">
        <v>109</v>
      </c>
      <c r="N97" s="35" t="s">
        <v>978</v>
      </c>
      <c r="O97" s="35" t="s">
        <v>979</v>
      </c>
      <c r="P97" s="35" t="s">
        <v>378</v>
      </c>
      <c r="Q97" s="119">
        <v>35806</v>
      </c>
      <c r="R97" s="35" t="s">
        <v>980</v>
      </c>
      <c r="S97" s="34" t="s">
        <v>981</v>
      </c>
      <c r="T97" s="34" t="s">
        <v>982</v>
      </c>
      <c r="U97" s="34" t="s">
        <v>983</v>
      </c>
      <c r="V97" s="35"/>
      <c r="W97" s="36">
        <v>57</v>
      </c>
      <c r="X97" s="36">
        <v>51</v>
      </c>
      <c r="Y97" s="79">
        <f t="shared" si="9"/>
        <v>49</v>
      </c>
      <c r="Z97" s="61">
        <v>4</v>
      </c>
      <c r="AA97" s="61">
        <v>11</v>
      </c>
      <c r="AB97" s="61">
        <v>4</v>
      </c>
      <c r="AC97" s="61">
        <v>3</v>
      </c>
      <c r="AD97" s="61">
        <v>15</v>
      </c>
      <c r="AE97" s="61">
        <v>12</v>
      </c>
      <c r="AF97" s="204">
        <f t="shared" si="8"/>
        <v>0.23529411764705882</v>
      </c>
      <c r="AG97" s="61">
        <f t="shared" si="12"/>
        <v>23</v>
      </c>
      <c r="AH97" s="70">
        <f t="shared" si="10"/>
        <v>26</v>
      </c>
      <c r="AI97" s="98" t="s">
        <v>415</v>
      </c>
    </row>
    <row r="98" spans="1:35">
      <c r="A98" s="193"/>
      <c r="B98" s="107">
        <v>2470201</v>
      </c>
      <c r="C98" s="58">
        <v>43815</v>
      </c>
      <c r="D98" s="58">
        <f t="shared" si="11"/>
        <v>43765</v>
      </c>
      <c r="E98" s="73"/>
      <c r="F98" s="60">
        <v>43690</v>
      </c>
      <c r="G98" s="342">
        <v>1</v>
      </c>
      <c r="H98" s="327">
        <v>2</v>
      </c>
      <c r="I98" s="316" t="s">
        <v>291</v>
      </c>
      <c r="J98" s="316" t="s">
        <v>421</v>
      </c>
      <c r="K98" s="271" t="s">
        <v>378</v>
      </c>
      <c r="L98" s="109">
        <v>2470201</v>
      </c>
      <c r="M98" s="35" t="s">
        <v>984</v>
      </c>
      <c r="N98" s="35" t="s">
        <v>985</v>
      </c>
      <c r="O98" s="35" t="s">
        <v>986</v>
      </c>
      <c r="P98" s="35" t="s">
        <v>378</v>
      </c>
      <c r="Q98" s="119">
        <v>36526</v>
      </c>
      <c r="R98" s="35" t="s">
        <v>987</v>
      </c>
      <c r="S98" s="75" t="s">
        <v>988</v>
      </c>
      <c r="T98" s="75" t="s">
        <v>989</v>
      </c>
      <c r="U98" s="34" t="s">
        <v>990</v>
      </c>
      <c r="V98" s="67"/>
      <c r="W98" s="68">
        <v>52</v>
      </c>
      <c r="X98" s="68">
        <v>43</v>
      </c>
      <c r="Y98" s="79">
        <f t="shared" si="9"/>
        <v>45</v>
      </c>
      <c r="Z98" s="70">
        <v>7</v>
      </c>
      <c r="AA98" s="70">
        <v>4</v>
      </c>
      <c r="AB98" s="70">
        <v>0</v>
      </c>
      <c r="AC98" s="70">
        <v>7</v>
      </c>
      <c r="AD98" s="70">
        <v>11</v>
      </c>
      <c r="AE98" s="70">
        <v>15</v>
      </c>
      <c r="AF98" s="207">
        <f t="shared" si="8"/>
        <v>0.34883720930232559</v>
      </c>
      <c r="AG98" s="70">
        <f t="shared" si="12"/>
        <v>18</v>
      </c>
      <c r="AH98" s="70">
        <f t="shared" si="10"/>
        <v>26</v>
      </c>
      <c r="AI98" s="140" t="s">
        <v>415</v>
      </c>
    </row>
    <row r="99" spans="1:35">
      <c r="A99" s="193"/>
      <c r="B99" s="107">
        <v>7019201</v>
      </c>
      <c r="C99" s="58">
        <v>43815</v>
      </c>
      <c r="D99" s="58">
        <f t="shared" si="11"/>
        <v>43765</v>
      </c>
      <c r="E99" s="73"/>
      <c r="F99" s="60">
        <v>43690</v>
      </c>
      <c r="G99" s="342"/>
      <c r="H99" s="327"/>
      <c r="I99" s="316" t="s">
        <v>291</v>
      </c>
      <c r="J99" s="316" t="s">
        <v>421</v>
      </c>
      <c r="K99" s="271" t="s">
        <v>378</v>
      </c>
      <c r="L99" s="109">
        <v>7019201</v>
      </c>
      <c r="M99" s="35" t="s">
        <v>991</v>
      </c>
      <c r="N99" s="35" t="s">
        <v>992</v>
      </c>
      <c r="O99" s="35" t="s">
        <v>993</v>
      </c>
      <c r="P99" s="35" t="s">
        <v>378</v>
      </c>
      <c r="Q99" s="119">
        <v>36535</v>
      </c>
      <c r="R99" s="35" t="s">
        <v>994</v>
      </c>
      <c r="S99" s="75" t="s">
        <v>995</v>
      </c>
      <c r="T99" s="75" t="s">
        <v>996</v>
      </c>
      <c r="U99" s="34" t="s">
        <v>997</v>
      </c>
      <c r="V99" s="67"/>
      <c r="W99" s="68">
        <v>27</v>
      </c>
      <c r="X99" s="68">
        <v>27</v>
      </c>
      <c r="Y99" s="79">
        <f t="shared" si="9"/>
        <v>24</v>
      </c>
      <c r="Z99" s="70">
        <v>2</v>
      </c>
      <c r="AA99" s="70">
        <v>2</v>
      </c>
      <c r="AB99" s="70">
        <v>1</v>
      </c>
      <c r="AC99" s="70">
        <v>6</v>
      </c>
      <c r="AD99" s="70">
        <v>5</v>
      </c>
      <c r="AE99" s="70">
        <v>9</v>
      </c>
      <c r="AF99" s="207">
        <f t="shared" si="8"/>
        <v>0.33333333333333331</v>
      </c>
      <c r="AG99" s="70">
        <f t="shared" si="12"/>
        <v>8</v>
      </c>
      <c r="AH99" s="70">
        <f t="shared" si="10"/>
        <v>17</v>
      </c>
      <c r="AI99" s="140" t="s">
        <v>415</v>
      </c>
    </row>
    <row r="100" spans="1:35">
      <c r="A100" s="193"/>
      <c r="B100" s="107">
        <v>2503201</v>
      </c>
      <c r="C100" s="58">
        <v>43815</v>
      </c>
      <c r="D100" s="58">
        <f t="shared" si="11"/>
        <v>43674</v>
      </c>
      <c r="E100" s="59"/>
      <c r="F100" s="60">
        <v>43599</v>
      </c>
      <c r="G100" s="327">
        <v>2</v>
      </c>
      <c r="H100" s="327">
        <v>2</v>
      </c>
      <c r="I100" s="316" t="s">
        <v>291</v>
      </c>
      <c r="J100" s="314"/>
      <c r="K100" s="98" t="s">
        <v>709</v>
      </c>
      <c r="L100" s="109">
        <v>2503201</v>
      </c>
      <c r="M100" s="35" t="s">
        <v>81</v>
      </c>
      <c r="N100" s="35" t="s">
        <v>998</v>
      </c>
      <c r="O100" s="35" t="s">
        <v>999</v>
      </c>
      <c r="P100" s="35" t="s">
        <v>709</v>
      </c>
      <c r="Q100" s="119">
        <v>39232</v>
      </c>
      <c r="R100" s="35" t="s">
        <v>1000</v>
      </c>
      <c r="S100" s="35" t="s">
        <v>1001</v>
      </c>
      <c r="T100" s="35" t="s">
        <v>1002</v>
      </c>
      <c r="U100" s="35" t="s">
        <v>1003</v>
      </c>
      <c r="V100" s="35"/>
      <c r="W100" s="36">
        <v>42</v>
      </c>
      <c r="X100" s="36">
        <v>37</v>
      </c>
      <c r="Y100" s="79">
        <f t="shared" si="9"/>
        <v>35</v>
      </c>
      <c r="Z100" s="61">
        <v>6</v>
      </c>
      <c r="AA100" s="61">
        <v>5</v>
      </c>
      <c r="AB100" s="61">
        <v>1</v>
      </c>
      <c r="AC100" s="61">
        <v>0</v>
      </c>
      <c r="AD100" s="61">
        <v>13</v>
      </c>
      <c r="AE100" s="61">
        <v>15</v>
      </c>
      <c r="AF100" s="204">
        <f t="shared" si="8"/>
        <v>0.40540540540540543</v>
      </c>
      <c r="AG100" s="61">
        <f t="shared" si="12"/>
        <v>20</v>
      </c>
      <c r="AH100" s="70">
        <f t="shared" si="10"/>
        <v>20</v>
      </c>
      <c r="AI100" s="98" t="s">
        <v>415</v>
      </c>
    </row>
    <row r="101" spans="1:35">
      <c r="A101" s="193"/>
      <c r="B101" s="106">
        <v>3775097</v>
      </c>
      <c r="C101" s="52">
        <v>43815</v>
      </c>
      <c r="D101" s="52"/>
      <c r="E101" s="53"/>
      <c r="F101" s="54"/>
      <c r="G101" s="327"/>
      <c r="H101" s="327"/>
      <c r="I101" s="145" t="s">
        <v>291</v>
      </c>
      <c r="J101" s="65"/>
      <c r="K101" s="143" t="s">
        <v>709</v>
      </c>
      <c r="L101" s="142">
        <v>3775097</v>
      </c>
      <c r="M101" s="55" t="s">
        <v>1004</v>
      </c>
      <c r="N101" s="55" t="s">
        <v>998</v>
      </c>
      <c r="O101" s="55" t="s">
        <v>999</v>
      </c>
      <c r="P101" s="55" t="s">
        <v>709</v>
      </c>
      <c r="Q101" s="118">
        <v>39232</v>
      </c>
      <c r="R101" s="55" t="s">
        <v>1000</v>
      </c>
      <c r="S101" s="55"/>
      <c r="T101" s="55"/>
      <c r="U101" s="55" t="s">
        <v>1003</v>
      </c>
      <c r="V101" s="55">
        <v>2503</v>
      </c>
      <c r="W101" s="37">
        <v>4</v>
      </c>
      <c r="X101" s="37">
        <v>0</v>
      </c>
      <c r="Y101" s="205">
        <f t="shared" si="9"/>
        <v>4</v>
      </c>
      <c r="Z101" s="57"/>
      <c r="AA101" s="57"/>
      <c r="AB101" s="57"/>
      <c r="AC101" s="57"/>
      <c r="AD101" s="57"/>
      <c r="AE101" s="57"/>
      <c r="AF101" s="39" t="e">
        <f t="shared" si="8"/>
        <v>#DIV/0!</v>
      </c>
      <c r="AG101" s="57"/>
      <c r="AH101" s="71">
        <f t="shared" si="10"/>
        <v>0</v>
      </c>
      <c r="AI101" s="143" t="s">
        <v>415</v>
      </c>
    </row>
    <row r="102" spans="1:35">
      <c r="A102" s="193"/>
      <c r="B102" s="107">
        <v>2539201</v>
      </c>
      <c r="C102" s="58">
        <v>43836</v>
      </c>
      <c r="D102" s="58">
        <f t="shared" ref="D102:D161" si="13">F102+75</f>
        <v>43674</v>
      </c>
      <c r="E102" s="59"/>
      <c r="F102" s="60">
        <v>43599</v>
      </c>
      <c r="G102" s="327">
        <v>1</v>
      </c>
      <c r="H102" s="327">
        <v>2</v>
      </c>
      <c r="I102" s="314" t="s">
        <v>291</v>
      </c>
      <c r="J102" s="314" t="s">
        <v>686</v>
      </c>
      <c r="K102" s="98" t="s">
        <v>378</v>
      </c>
      <c r="L102" s="109">
        <v>2539201</v>
      </c>
      <c r="M102" s="35" t="s">
        <v>107</v>
      </c>
      <c r="N102" s="35" t="s">
        <v>1005</v>
      </c>
      <c r="O102" s="35" t="s">
        <v>1006</v>
      </c>
      <c r="P102" s="35" t="s">
        <v>378</v>
      </c>
      <c r="Q102" s="119">
        <v>35611</v>
      </c>
      <c r="R102" s="35" t="s">
        <v>1007</v>
      </c>
      <c r="S102" s="34" t="s">
        <v>1008</v>
      </c>
      <c r="T102" s="34" t="s">
        <v>1009</v>
      </c>
      <c r="U102" s="34" t="s">
        <v>1010</v>
      </c>
      <c r="V102" s="35"/>
      <c r="W102" s="36">
        <v>38</v>
      </c>
      <c r="X102" s="36">
        <v>39</v>
      </c>
      <c r="Y102" s="79">
        <f t="shared" si="9"/>
        <v>35</v>
      </c>
      <c r="Z102" s="61">
        <v>3</v>
      </c>
      <c r="AA102" s="61">
        <v>2</v>
      </c>
      <c r="AB102" s="61">
        <v>0</v>
      </c>
      <c r="AC102" s="61">
        <v>1</v>
      </c>
      <c r="AD102" s="61">
        <v>9</v>
      </c>
      <c r="AE102" s="61">
        <v>7</v>
      </c>
      <c r="AF102" s="204">
        <f t="shared" si="8"/>
        <v>0.17948717948717949</v>
      </c>
      <c r="AG102" s="61">
        <f t="shared" ref="AG102:AG145" si="14">SUM(Z102,AB102,AD102)</f>
        <v>12</v>
      </c>
      <c r="AH102" s="70">
        <f t="shared" si="10"/>
        <v>10</v>
      </c>
      <c r="AI102" s="98" t="s">
        <v>415</v>
      </c>
    </row>
    <row r="103" spans="1:35">
      <c r="A103" s="193"/>
      <c r="B103" s="107">
        <v>2537201</v>
      </c>
      <c r="C103" s="58">
        <v>43836</v>
      </c>
      <c r="D103" s="58">
        <f t="shared" si="13"/>
        <v>43674</v>
      </c>
      <c r="E103" s="59"/>
      <c r="F103" s="60">
        <v>43599</v>
      </c>
      <c r="G103" s="327"/>
      <c r="H103" s="327"/>
      <c r="I103" s="314" t="s">
        <v>268</v>
      </c>
      <c r="J103" s="314" t="s">
        <v>686</v>
      </c>
      <c r="K103" s="98" t="s">
        <v>378</v>
      </c>
      <c r="L103" s="109">
        <v>2537201</v>
      </c>
      <c r="M103" s="35" t="s">
        <v>105</v>
      </c>
      <c r="N103" s="35" t="s">
        <v>1011</v>
      </c>
      <c r="O103" s="35" t="s">
        <v>1012</v>
      </c>
      <c r="P103" s="35" t="s">
        <v>378</v>
      </c>
      <c r="Q103" s="119">
        <v>35650</v>
      </c>
      <c r="R103" s="35" t="s">
        <v>1013</v>
      </c>
      <c r="S103" s="34" t="s">
        <v>1014</v>
      </c>
      <c r="T103" s="34" t="s">
        <v>1015</v>
      </c>
      <c r="U103" s="34" t="s">
        <v>1016</v>
      </c>
      <c r="V103" s="35"/>
      <c r="W103" s="36">
        <v>32</v>
      </c>
      <c r="X103" s="36">
        <v>23</v>
      </c>
      <c r="Y103" s="79">
        <f t="shared" si="9"/>
        <v>29</v>
      </c>
      <c r="Z103" s="61">
        <v>3</v>
      </c>
      <c r="AA103" s="61">
        <v>3</v>
      </c>
      <c r="AB103" s="61">
        <v>0</v>
      </c>
      <c r="AC103" s="61">
        <v>0</v>
      </c>
      <c r="AD103" s="61">
        <v>5</v>
      </c>
      <c r="AE103" s="61">
        <v>8</v>
      </c>
      <c r="AF103" s="204">
        <f t="shared" si="8"/>
        <v>0.34782608695652173</v>
      </c>
      <c r="AG103" s="61">
        <f t="shared" si="14"/>
        <v>8</v>
      </c>
      <c r="AH103" s="70">
        <f t="shared" si="10"/>
        <v>11</v>
      </c>
      <c r="AI103" s="98" t="s">
        <v>415</v>
      </c>
    </row>
    <row r="104" spans="1:35">
      <c r="A104" s="193"/>
      <c r="B104" s="107">
        <v>2524201</v>
      </c>
      <c r="C104" s="58">
        <v>43836</v>
      </c>
      <c r="D104" s="58">
        <f t="shared" si="13"/>
        <v>43702</v>
      </c>
      <c r="E104" s="59"/>
      <c r="F104" s="60">
        <v>43627</v>
      </c>
      <c r="G104" s="327">
        <v>1</v>
      </c>
      <c r="H104" s="327">
        <v>2</v>
      </c>
      <c r="I104" s="314" t="s">
        <v>291</v>
      </c>
      <c r="J104" s="314" t="s">
        <v>686</v>
      </c>
      <c r="K104" s="98" t="s">
        <v>378</v>
      </c>
      <c r="L104" s="109">
        <v>2524201</v>
      </c>
      <c r="M104" s="35" t="s">
        <v>93</v>
      </c>
      <c r="N104" s="35" t="s">
        <v>1017</v>
      </c>
      <c r="O104" s="35" t="s">
        <v>1018</v>
      </c>
      <c r="P104" s="35" t="s">
        <v>378</v>
      </c>
      <c r="Q104" s="119">
        <v>35150</v>
      </c>
      <c r="R104" s="35" t="s">
        <v>1019</v>
      </c>
      <c r="S104" s="34" t="s">
        <v>1020</v>
      </c>
      <c r="T104" s="34"/>
      <c r="U104" s="34" t="s">
        <v>1021</v>
      </c>
      <c r="V104" s="35"/>
      <c r="W104" s="36">
        <v>13</v>
      </c>
      <c r="X104" s="36">
        <v>13</v>
      </c>
      <c r="Y104" s="79">
        <f t="shared" si="9"/>
        <v>11</v>
      </c>
      <c r="Z104" s="61">
        <v>2</v>
      </c>
      <c r="AA104" s="61">
        <v>1</v>
      </c>
      <c r="AB104" s="61">
        <v>0</v>
      </c>
      <c r="AC104" s="61">
        <v>0</v>
      </c>
      <c r="AD104" s="61">
        <v>5</v>
      </c>
      <c r="AE104" s="61">
        <v>7</v>
      </c>
      <c r="AF104" s="204">
        <f t="shared" si="8"/>
        <v>0.53846153846153844</v>
      </c>
      <c r="AG104" s="61">
        <f t="shared" si="14"/>
        <v>7</v>
      </c>
      <c r="AH104" s="70">
        <f t="shared" si="10"/>
        <v>8</v>
      </c>
      <c r="AI104" s="98" t="s">
        <v>415</v>
      </c>
    </row>
    <row r="105" spans="1:35">
      <c r="A105" s="193"/>
      <c r="B105" s="107">
        <v>2527201</v>
      </c>
      <c r="C105" s="58">
        <v>43836</v>
      </c>
      <c r="D105" s="58">
        <f t="shared" si="13"/>
        <v>43702</v>
      </c>
      <c r="E105" s="59"/>
      <c r="F105" s="60">
        <v>43627</v>
      </c>
      <c r="G105" s="327"/>
      <c r="H105" s="327"/>
      <c r="I105" s="314" t="s">
        <v>291</v>
      </c>
      <c r="J105" s="314" t="s">
        <v>686</v>
      </c>
      <c r="K105" s="98" t="s">
        <v>378</v>
      </c>
      <c r="L105" s="109">
        <v>2527201</v>
      </c>
      <c r="M105" s="35" t="s">
        <v>96</v>
      </c>
      <c r="N105" s="35" t="s">
        <v>1022</v>
      </c>
      <c r="O105" s="35" t="s">
        <v>1023</v>
      </c>
      <c r="P105" s="35" t="s">
        <v>378</v>
      </c>
      <c r="Q105" s="119">
        <v>35125</v>
      </c>
      <c r="R105" s="35" t="s">
        <v>1024</v>
      </c>
      <c r="S105" s="34" t="s">
        <v>1025</v>
      </c>
      <c r="T105" s="34"/>
      <c r="U105" s="34" t="s">
        <v>1026</v>
      </c>
      <c r="V105" s="35"/>
      <c r="W105" s="36">
        <v>13</v>
      </c>
      <c r="X105" s="36">
        <v>13</v>
      </c>
      <c r="Y105" s="79">
        <f t="shared" si="9"/>
        <v>11</v>
      </c>
      <c r="Z105" s="61">
        <v>2</v>
      </c>
      <c r="AA105" s="61">
        <v>2</v>
      </c>
      <c r="AB105" s="61">
        <v>0</v>
      </c>
      <c r="AC105" s="61">
        <v>0</v>
      </c>
      <c r="AD105" s="61">
        <v>5</v>
      </c>
      <c r="AE105" s="61">
        <v>8</v>
      </c>
      <c r="AF105" s="204">
        <f t="shared" si="8"/>
        <v>0.61538461538461542</v>
      </c>
      <c r="AG105" s="61">
        <f t="shared" si="14"/>
        <v>7</v>
      </c>
      <c r="AH105" s="70">
        <f t="shared" si="10"/>
        <v>10</v>
      </c>
      <c r="AI105" s="98" t="s">
        <v>415</v>
      </c>
    </row>
    <row r="106" spans="1:35">
      <c r="A106" s="193"/>
      <c r="B106" s="107">
        <v>2510201</v>
      </c>
      <c r="C106" s="58">
        <v>43836</v>
      </c>
      <c r="D106" s="58">
        <f t="shared" si="13"/>
        <v>43702</v>
      </c>
      <c r="E106" s="59"/>
      <c r="F106" s="60">
        <v>43627</v>
      </c>
      <c r="G106" s="314">
        <v>1</v>
      </c>
      <c r="H106" s="314">
        <v>1</v>
      </c>
      <c r="I106" s="314" t="s">
        <v>291</v>
      </c>
      <c r="J106" s="314" t="s">
        <v>686</v>
      </c>
      <c r="K106" s="98" t="s">
        <v>378</v>
      </c>
      <c r="L106" s="109">
        <v>2510201</v>
      </c>
      <c r="M106" s="35" t="s">
        <v>88</v>
      </c>
      <c r="N106" s="35" t="s">
        <v>1027</v>
      </c>
      <c r="O106" s="35" t="s">
        <v>1028</v>
      </c>
      <c r="P106" s="35" t="s">
        <v>378</v>
      </c>
      <c r="Q106" s="119">
        <v>36330</v>
      </c>
      <c r="R106" s="35" t="s">
        <v>1029</v>
      </c>
      <c r="S106" s="34" t="s">
        <v>1030</v>
      </c>
      <c r="T106" s="34" t="s">
        <v>1031</v>
      </c>
      <c r="U106" s="34" t="s">
        <v>1032</v>
      </c>
      <c r="V106" s="35"/>
      <c r="W106" s="36">
        <v>33</v>
      </c>
      <c r="X106" s="36">
        <v>28</v>
      </c>
      <c r="Y106" s="79">
        <f t="shared" si="9"/>
        <v>28</v>
      </c>
      <c r="Z106" s="61">
        <v>4</v>
      </c>
      <c r="AA106" s="61">
        <v>1</v>
      </c>
      <c r="AB106" s="61">
        <v>1</v>
      </c>
      <c r="AC106" s="61">
        <v>4</v>
      </c>
      <c r="AD106" s="61">
        <v>11</v>
      </c>
      <c r="AE106" s="61">
        <v>17</v>
      </c>
      <c r="AF106" s="204">
        <f t="shared" si="8"/>
        <v>0.6071428571428571</v>
      </c>
      <c r="AG106" s="61">
        <f t="shared" si="14"/>
        <v>16</v>
      </c>
      <c r="AH106" s="70">
        <f t="shared" si="10"/>
        <v>22</v>
      </c>
      <c r="AI106" s="98" t="s">
        <v>415</v>
      </c>
    </row>
    <row r="107" spans="1:35">
      <c r="A107" s="193"/>
      <c r="B107" s="107">
        <v>2509201</v>
      </c>
      <c r="C107" s="58">
        <v>43836</v>
      </c>
      <c r="D107" s="58">
        <f t="shared" si="13"/>
        <v>43702</v>
      </c>
      <c r="E107" s="59"/>
      <c r="F107" s="60">
        <v>43627</v>
      </c>
      <c r="G107" s="327">
        <v>1</v>
      </c>
      <c r="H107" s="327">
        <v>2</v>
      </c>
      <c r="I107" s="314" t="s">
        <v>291</v>
      </c>
      <c r="J107" s="314" t="s">
        <v>686</v>
      </c>
      <c r="K107" s="98" t="s">
        <v>378</v>
      </c>
      <c r="L107" s="109">
        <v>2509201</v>
      </c>
      <c r="M107" s="35" t="s">
        <v>87</v>
      </c>
      <c r="N107" s="35" t="s">
        <v>376</v>
      </c>
      <c r="O107" s="35" t="s">
        <v>377</v>
      </c>
      <c r="P107" s="35" t="s">
        <v>378</v>
      </c>
      <c r="Q107" s="119">
        <v>36420</v>
      </c>
      <c r="R107" s="35" t="s">
        <v>379</v>
      </c>
      <c r="S107" s="34" t="s">
        <v>1033</v>
      </c>
      <c r="T107" s="34"/>
      <c r="U107" s="34" t="s">
        <v>1034</v>
      </c>
      <c r="V107" s="35"/>
      <c r="W107" s="36">
        <v>25</v>
      </c>
      <c r="X107" s="36">
        <v>21</v>
      </c>
      <c r="Y107" s="79">
        <f t="shared" si="9"/>
        <v>21</v>
      </c>
      <c r="Z107" s="61">
        <v>4</v>
      </c>
      <c r="AA107" s="61">
        <v>3</v>
      </c>
      <c r="AB107" s="61">
        <v>0</v>
      </c>
      <c r="AC107" s="61">
        <v>0</v>
      </c>
      <c r="AD107" s="61">
        <v>8</v>
      </c>
      <c r="AE107" s="61">
        <v>8</v>
      </c>
      <c r="AF107" s="204">
        <f t="shared" si="8"/>
        <v>0.38095238095238093</v>
      </c>
      <c r="AG107" s="61">
        <f t="shared" si="14"/>
        <v>12</v>
      </c>
      <c r="AH107" s="70">
        <f t="shared" si="10"/>
        <v>11</v>
      </c>
      <c r="AI107" s="98" t="s">
        <v>415</v>
      </c>
    </row>
    <row r="108" spans="1:35">
      <c r="A108" s="193"/>
      <c r="B108" s="107">
        <v>2511201</v>
      </c>
      <c r="C108" s="58">
        <v>43836</v>
      </c>
      <c r="D108" s="58">
        <f t="shared" si="13"/>
        <v>43702</v>
      </c>
      <c r="E108" s="59"/>
      <c r="F108" s="60">
        <v>43627</v>
      </c>
      <c r="G108" s="327"/>
      <c r="H108" s="327"/>
      <c r="I108" s="314" t="s">
        <v>291</v>
      </c>
      <c r="J108" s="314" t="s">
        <v>686</v>
      </c>
      <c r="K108" s="98" t="s">
        <v>378</v>
      </c>
      <c r="L108" s="109">
        <v>2511201</v>
      </c>
      <c r="M108" s="35" t="s">
        <v>89</v>
      </c>
      <c r="N108" s="35" t="s">
        <v>1035</v>
      </c>
      <c r="O108" s="35" t="s">
        <v>1036</v>
      </c>
      <c r="P108" s="35" t="s">
        <v>378</v>
      </c>
      <c r="Q108" s="119">
        <v>36340</v>
      </c>
      <c r="R108" s="35" t="s">
        <v>1037</v>
      </c>
      <c r="S108" s="81" t="s">
        <v>1038</v>
      </c>
      <c r="T108" s="81"/>
      <c r="U108" s="81" t="s">
        <v>1039</v>
      </c>
      <c r="V108" s="35"/>
      <c r="W108" s="36">
        <v>23</v>
      </c>
      <c r="X108" s="36">
        <v>19</v>
      </c>
      <c r="Y108" s="79">
        <f t="shared" si="9"/>
        <v>20</v>
      </c>
      <c r="Z108" s="61">
        <v>3</v>
      </c>
      <c r="AA108" s="61">
        <v>3</v>
      </c>
      <c r="AB108" s="61">
        <v>0</v>
      </c>
      <c r="AC108" s="61">
        <v>0</v>
      </c>
      <c r="AD108" s="61">
        <v>6</v>
      </c>
      <c r="AE108" s="61">
        <v>7</v>
      </c>
      <c r="AF108" s="204">
        <f t="shared" si="8"/>
        <v>0.36842105263157893</v>
      </c>
      <c r="AG108" s="61">
        <f t="shared" si="14"/>
        <v>9</v>
      </c>
      <c r="AH108" s="70">
        <f t="shared" si="10"/>
        <v>10</v>
      </c>
      <c r="AI108" s="98" t="s">
        <v>415</v>
      </c>
    </row>
    <row r="109" spans="1:35">
      <c r="A109" s="193"/>
      <c r="B109" s="107">
        <v>2531201</v>
      </c>
      <c r="C109" s="58">
        <v>43836</v>
      </c>
      <c r="D109" s="58">
        <f t="shared" si="13"/>
        <v>43702</v>
      </c>
      <c r="E109" s="59"/>
      <c r="F109" s="60">
        <v>43627</v>
      </c>
      <c r="G109" s="349">
        <v>2</v>
      </c>
      <c r="H109" s="327">
        <v>2</v>
      </c>
      <c r="I109" s="314" t="s">
        <v>291</v>
      </c>
      <c r="J109" s="314" t="s">
        <v>686</v>
      </c>
      <c r="K109" s="98" t="s">
        <v>378</v>
      </c>
      <c r="L109" s="109">
        <v>2531201</v>
      </c>
      <c r="M109" s="35" t="s">
        <v>99</v>
      </c>
      <c r="N109" s="35" t="s">
        <v>1040</v>
      </c>
      <c r="O109" s="35" t="s">
        <v>1041</v>
      </c>
      <c r="P109" s="35" t="s">
        <v>378</v>
      </c>
      <c r="Q109" s="119">
        <v>36064</v>
      </c>
      <c r="R109" s="35" t="s">
        <v>1042</v>
      </c>
      <c r="S109" s="34" t="s">
        <v>1043</v>
      </c>
      <c r="T109" s="34" t="s">
        <v>1044</v>
      </c>
      <c r="U109" s="34" t="s">
        <v>1045</v>
      </c>
      <c r="V109" s="35"/>
      <c r="W109" s="36">
        <v>48</v>
      </c>
      <c r="X109" s="36">
        <v>29</v>
      </c>
      <c r="Y109" s="79">
        <f t="shared" si="9"/>
        <v>38</v>
      </c>
      <c r="Z109" s="61">
        <v>10</v>
      </c>
      <c r="AA109" s="61">
        <v>9</v>
      </c>
      <c r="AB109" s="61">
        <v>0</v>
      </c>
      <c r="AC109" s="61">
        <v>7</v>
      </c>
      <c r="AD109" s="61">
        <v>10</v>
      </c>
      <c r="AE109" s="61">
        <v>21</v>
      </c>
      <c r="AF109" s="204">
        <f t="shared" si="8"/>
        <v>0.72413793103448276</v>
      </c>
      <c r="AG109" s="61">
        <f t="shared" si="14"/>
        <v>20</v>
      </c>
      <c r="AH109" s="70">
        <f t="shared" si="10"/>
        <v>37</v>
      </c>
      <c r="AI109" s="98" t="s">
        <v>415</v>
      </c>
    </row>
    <row r="110" spans="1:35" ht="14.45" customHeight="1">
      <c r="A110" s="193"/>
      <c r="B110" s="107">
        <v>2526201</v>
      </c>
      <c r="C110" s="58">
        <v>43836</v>
      </c>
      <c r="D110" s="58">
        <f t="shared" si="13"/>
        <v>43702</v>
      </c>
      <c r="E110" s="59"/>
      <c r="F110" s="60">
        <v>43627</v>
      </c>
      <c r="G110" s="349"/>
      <c r="H110" s="327"/>
      <c r="I110" s="314" t="s">
        <v>291</v>
      </c>
      <c r="J110" s="314" t="s">
        <v>686</v>
      </c>
      <c r="K110" s="98" t="s">
        <v>378</v>
      </c>
      <c r="L110" s="109">
        <v>2526201</v>
      </c>
      <c r="M110" s="35" t="s">
        <v>95</v>
      </c>
      <c r="N110" s="35" t="s">
        <v>1046</v>
      </c>
      <c r="O110" s="35" t="s">
        <v>1047</v>
      </c>
      <c r="P110" s="35" t="s">
        <v>378</v>
      </c>
      <c r="Q110" s="119">
        <v>35045</v>
      </c>
      <c r="R110" s="35" t="s">
        <v>1048</v>
      </c>
      <c r="S110" s="34" t="s">
        <v>1049</v>
      </c>
      <c r="T110" s="34" t="s">
        <v>1050</v>
      </c>
      <c r="U110" s="34" t="s">
        <v>1051</v>
      </c>
      <c r="V110" s="35"/>
      <c r="W110" s="36">
        <v>19</v>
      </c>
      <c r="X110" s="36">
        <v>14</v>
      </c>
      <c r="Y110" s="79">
        <f t="shared" si="9"/>
        <v>16</v>
      </c>
      <c r="Z110" s="61">
        <v>3</v>
      </c>
      <c r="AA110" s="61">
        <v>3</v>
      </c>
      <c r="AB110" s="61">
        <v>0</v>
      </c>
      <c r="AC110" s="61">
        <v>1</v>
      </c>
      <c r="AD110" s="61">
        <v>3</v>
      </c>
      <c r="AE110" s="61">
        <v>6</v>
      </c>
      <c r="AF110" s="204">
        <f t="shared" si="8"/>
        <v>0.42857142857142855</v>
      </c>
      <c r="AG110" s="61">
        <f t="shared" si="14"/>
        <v>6</v>
      </c>
      <c r="AH110" s="70">
        <f t="shared" si="10"/>
        <v>10</v>
      </c>
      <c r="AI110" s="98" t="s">
        <v>415</v>
      </c>
    </row>
    <row r="111" spans="1:35">
      <c r="A111" s="193"/>
      <c r="B111" s="107">
        <v>2529201</v>
      </c>
      <c r="C111" s="58">
        <v>43836</v>
      </c>
      <c r="D111" s="58">
        <f t="shared" si="13"/>
        <v>43702</v>
      </c>
      <c r="E111" s="59"/>
      <c r="F111" s="60">
        <v>43627</v>
      </c>
      <c r="G111" s="313">
        <v>1</v>
      </c>
      <c r="H111" s="313">
        <v>1</v>
      </c>
      <c r="I111" s="314" t="s">
        <v>291</v>
      </c>
      <c r="J111" s="314" t="s">
        <v>686</v>
      </c>
      <c r="K111" s="98" t="s">
        <v>378</v>
      </c>
      <c r="L111" s="109">
        <v>2529201</v>
      </c>
      <c r="M111" s="35" t="s">
        <v>98</v>
      </c>
      <c r="N111" s="35" t="s">
        <v>1052</v>
      </c>
      <c r="O111" s="35" t="s">
        <v>1053</v>
      </c>
      <c r="P111" s="35" t="s">
        <v>378</v>
      </c>
      <c r="Q111" s="119">
        <v>36701</v>
      </c>
      <c r="R111" s="35" t="s">
        <v>1054</v>
      </c>
      <c r="S111" s="34" t="s">
        <v>1055</v>
      </c>
      <c r="T111" s="34" t="s">
        <v>1056</v>
      </c>
      <c r="U111" s="34" t="s">
        <v>1057</v>
      </c>
      <c r="V111" s="35"/>
      <c r="W111" s="36">
        <v>20</v>
      </c>
      <c r="X111" s="36">
        <v>18</v>
      </c>
      <c r="Y111" s="79">
        <f t="shared" si="9"/>
        <v>16</v>
      </c>
      <c r="Z111" s="61">
        <v>4</v>
      </c>
      <c r="AA111" s="61">
        <v>4</v>
      </c>
      <c r="AB111" s="61">
        <v>0</v>
      </c>
      <c r="AC111" s="61">
        <v>0</v>
      </c>
      <c r="AD111" s="61">
        <v>4</v>
      </c>
      <c r="AE111" s="61">
        <v>12</v>
      </c>
      <c r="AF111" s="204">
        <f t="shared" si="8"/>
        <v>0.66666666666666663</v>
      </c>
      <c r="AG111" s="61">
        <f t="shared" si="14"/>
        <v>8</v>
      </c>
      <c r="AH111" s="70">
        <f t="shared" si="10"/>
        <v>16</v>
      </c>
      <c r="AI111" s="98" t="s">
        <v>415</v>
      </c>
    </row>
    <row r="112" spans="1:35" ht="16.5">
      <c r="A112" s="193" t="s">
        <v>301</v>
      </c>
      <c r="B112" s="107">
        <v>3807201</v>
      </c>
      <c r="C112" s="58">
        <v>43836</v>
      </c>
      <c r="D112" s="58">
        <f t="shared" si="13"/>
        <v>43702</v>
      </c>
      <c r="E112" s="59"/>
      <c r="F112" s="60">
        <v>43627</v>
      </c>
      <c r="G112" s="313">
        <v>1</v>
      </c>
      <c r="H112" s="313">
        <v>1</v>
      </c>
      <c r="I112" s="314" t="s">
        <v>291</v>
      </c>
      <c r="J112" s="314" t="s">
        <v>686</v>
      </c>
      <c r="K112" s="98" t="s">
        <v>378</v>
      </c>
      <c r="L112" s="109">
        <v>3807201</v>
      </c>
      <c r="M112" s="35" t="s">
        <v>165</v>
      </c>
      <c r="N112" s="35" t="s">
        <v>1058</v>
      </c>
      <c r="O112" s="35" t="s">
        <v>1059</v>
      </c>
      <c r="P112" s="35" t="s">
        <v>568</v>
      </c>
      <c r="Q112" s="119">
        <v>31757</v>
      </c>
      <c r="R112" s="35" t="s">
        <v>1060</v>
      </c>
      <c r="S112" s="34" t="s">
        <v>1061</v>
      </c>
      <c r="T112" s="34"/>
      <c r="U112" s="34" t="s">
        <v>1062</v>
      </c>
      <c r="V112" s="35"/>
      <c r="W112" s="36">
        <v>49</v>
      </c>
      <c r="X112" s="36">
        <v>44</v>
      </c>
      <c r="Y112" s="79">
        <f t="shared" si="9"/>
        <v>46</v>
      </c>
      <c r="Z112" s="61">
        <v>3</v>
      </c>
      <c r="AA112" s="61">
        <v>6</v>
      </c>
      <c r="AB112" s="61">
        <v>0</v>
      </c>
      <c r="AC112" s="61">
        <v>1</v>
      </c>
      <c r="AD112" s="61">
        <v>12</v>
      </c>
      <c r="AE112" s="61">
        <v>8</v>
      </c>
      <c r="AF112" s="204">
        <f t="shared" si="8"/>
        <v>0.18181818181818182</v>
      </c>
      <c r="AG112" s="61">
        <f t="shared" si="14"/>
        <v>15</v>
      </c>
      <c r="AH112" s="70">
        <f t="shared" si="10"/>
        <v>15</v>
      </c>
      <c r="AI112" s="98" t="s">
        <v>415</v>
      </c>
    </row>
    <row r="113" spans="1:35">
      <c r="A113" s="193"/>
      <c r="B113" s="107">
        <v>2513201</v>
      </c>
      <c r="C113" s="58">
        <v>43836</v>
      </c>
      <c r="D113" s="58">
        <f t="shared" si="13"/>
        <v>43702</v>
      </c>
      <c r="E113" s="59"/>
      <c r="F113" s="60">
        <v>43627</v>
      </c>
      <c r="G113" s="313">
        <v>1</v>
      </c>
      <c r="H113" s="313">
        <v>1</v>
      </c>
      <c r="I113" s="314" t="s">
        <v>291</v>
      </c>
      <c r="J113" s="314" t="s">
        <v>686</v>
      </c>
      <c r="K113" s="98" t="s">
        <v>378</v>
      </c>
      <c r="L113" s="109">
        <v>2513201</v>
      </c>
      <c r="M113" s="35" t="s">
        <v>91</v>
      </c>
      <c r="N113" s="35" t="s">
        <v>1063</v>
      </c>
      <c r="O113" s="35" t="s">
        <v>1064</v>
      </c>
      <c r="P113" s="35" t="s">
        <v>568</v>
      </c>
      <c r="Q113" s="119">
        <v>39819</v>
      </c>
      <c r="R113" s="35" t="s">
        <v>1065</v>
      </c>
      <c r="S113" s="34" t="s">
        <v>1066</v>
      </c>
      <c r="T113" s="34"/>
      <c r="U113" s="34" t="s">
        <v>1067</v>
      </c>
      <c r="V113" s="35"/>
      <c r="W113" s="36">
        <v>62</v>
      </c>
      <c r="X113" s="36">
        <v>56</v>
      </c>
      <c r="Y113" s="79">
        <f t="shared" si="9"/>
        <v>51</v>
      </c>
      <c r="Z113" s="61">
        <v>9</v>
      </c>
      <c r="AA113" s="61">
        <v>4</v>
      </c>
      <c r="AB113" s="61">
        <v>2</v>
      </c>
      <c r="AC113" s="61">
        <v>4</v>
      </c>
      <c r="AD113" s="61">
        <v>9</v>
      </c>
      <c r="AE113" s="61">
        <v>11</v>
      </c>
      <c r="AF113" s="204">
        <f t="shared" si="8"/>
        <v>0.19642857142857142</v>
      </c>
      <c r="AG113" s="61">
        <f t="shared" si="14"/>
        <v>20</v>
      </c>
      <c r="AH113" s="70">
        <f t="shared" si="10"/>
        <v>19</v>
      </c>
      <c r="AI113" s="98" t="s">
        <v>415</v>
      </c>
    </row>
    <row r="114" spans="1:35">
      <c r="A114" s="193"/>
      <c r="B114" s="107">
        <v>2525201</v>
      </c>
      <c r="C114" s="58">
        <v>43836</v>
      </c>
      <c r="D114" s="58">
        <f t="shared" si="13"/>
        <v>43702</v>
      </c>
      <c r="E114" s="59"/>
      <c r="F114" s="60">
        <v>43627</v>
      </c>
      <c r="G114" s="314">
        <v>2</v>
      </c>
      <c r="H114" s="314">
        <v>1</v>
      </c>
      <c r="I114" s="314" t="s">
        <v>291</v>
      </c>
      <c r="J114" s="314" t="s">
        <v>686</v>
      </c>
      <c r="K114" s="98" t="s">
        <v>378</v>
      </c>
      <c r="L114" s="109">
        <v>2525201</v>
      </c>
      <c r="M114" s="35" t="s">
        <v>94</v>
      </c>
      <c r="N114" s="35" t="s">
        <v>1068</v>
      </c>
      <c r="O114" s="35" t="s">
        <v>1069</v>
      </c>
      <c r="P114" s="35" t="s">
        <v>378</v>
      </c>
      <c r="Q114" s="119">
        <v>35244</v>
      </c>
      <c r="R114" s="35" t="s">
        <v>1070</v>
      </c>
      <c r="S114" s="34" t="s">
        <v>1071</v>
      </c>
      <c r="T114" s="34" t="s">
        <v>1072</v>
      </c>
      <c r="U114" s="34" t="s">
        <v>1073</v>
      </c>
      <c r="V114" s="35"/>
      <c r="W114" s="249">
        <v>71</v>
      </c>
      <c r="X114" s="249">
        <v>39</v>
      </c>
      <c r="Y114" s="79">
        <f t="shared" si="9"/>
        <v>43</v>
      </c>
      <c r="Z114" s="250">
        <v>25</v>
      </c>
      <c r="AA114" s="250">
        <v>5</v>
      </c>
      <c r="AB114" s="250">
        <v>3</v>
      </c>
      <c r="AC114" s="250">
        <v>5</v>
      </c>
      <c r="AD114" s="250">
        <v>9</v>
      </c>
      <c r="AE114" s="250">
        <v>7</v>
      </c>
      <c r="AF114" s="204">
        <f t="shared" si="8"/>
        <v>0.17948717948717949</v>
      </c>
      <c r="AG114" s="61">
        <f t="shared" si="14"/>
        <v>37</v>
      </c>
      <c r="AH114" s="70">
        <f t="shared" si="10"/>
        <v>17</v>
      </c>
      <c r="AI114" s="98" t="s">
        <v>415</v>
      </c>
    </row>
    <row r="115" spans="1:35">
      <c r="A115" s="193"/>
      <c r="B115" s="107">
        <v>2459201</v>
      </c>
      <c r="C115" s="58">
        <v>43843</v>
      </c>
      <c r="D115" s="66">
        <f t="shared" si="13"/>
        <v>43856</v>
      </c>
      <c r="E115" s="74">
        <f>F115-28</f>
        <v>43753</v>
      </c>
      <c r="F115" s="60">
        <v>43781</v>
      </c>
      <c r="G115" s="314">
        <v>1</v>
      </c>
      <c r="H115" s="314">
        <v>1</v>
      </c>
      <c r="I115" s="314" t="s">
        <v>291</v>
      </c>
      <c r="J115" s="314" t="s">
        <v>686</v>
      </c>
      <c r="K115" s="98" t="s">
        <v>378</v>
      </c>
      <c r="L115" s="109">
        <v>2459201</v>
      </c>
      <c r="M115" s="35" t="s">
        <v>44</v>
      </c>
      <c r="N115" s="35" t="s">
        <v>1074</v>
      </c>
      <c r="O115" s="35" t="s">
        <v>1075</v>
      </c>
      <c r="P115" s="35" t="s">
        <v>378</v>
      </c>
      <c r="Q115" s="119">
        <v>36867</v>
      </c>
      <c r="R115" s="35" t="s">
        <v>1076</v>
      </c>
      <c r="S115" s="34" t="s">
        <v>1077</v>
      </c>
      <c r="T115" s="34"/>
      <c r="U115" s="34" t="s">
        <v>1078</v>
      </c>
      <c r="V115" s="35"/>
      <c r="W115" s="36">
        <v>29</v>
      </c>
      <c r="X115" s="36">
        <v>23</v>
      </c>
      <c r="Y115" s="79">
        <f t="shared" si="9"/>
        <v>21</v>
      </c>
      <c r="Z115" s="61">
        <v>8</v>
      </c>
      <c r="AA115" s="61">
        <v>3</v>
      </c>
      <c r="AB115" s="61">
        <v>0</v>
      </c>
      <c r="AC115" s="61">
        <v>1</v>
      </c>
      <c r="AD115" s="61">
        <v>2</v>
      </c>
      <c r="AE115" s="61">
        <v>3</v>
      </c>
      <c r="AF115" s="204">
        <f t="shared" si="8"/>
        <v>0.13043478260869565</v>
      </c>
      <c r="AG115" s="61">
        <f t="shared" si="14"/>
        <v>10</v>
      </c>
      <c r="AH115" s="70">
        <f t="shared" si="10"/>
        <v>7</v>
      </c>
      <c r="AI115" s="98" t="s">
        <v>415</v>
      </c>
    </row>
    <row r="116" spans="1:35">
      <c r="A116" s="206"/>
      <c r="B116" s="107">
        <v>2514201</v>
      </c>
      <c r="C116" s="58">
        <v>43843</v>
      </c>
      <c r="D116" s="58">
        <f t="shared" si="13"/>
        <v>43702</v>
      </c>
      <c r="E116" s="59"/>
      <c r="F116" s="60">
        <v>43627</v>
      </c>
      <c r="G116" s="314">
        <v>1</v>
      </c>
      <c r="H116" s="314">
        <v>1</v>
      </c>
      <c r="I116" s="314" t="s">
        <v>291</v>
      </c>
      <c r="J116" s="314"/>
      <c r="K116" s="98" t="s">
        <v>378</v>
      </c>
      <c r="L116" s="109">
        <v>2514201</v>
      </c>
      <c r="M116" s="35" t="s">
        <v>1930</v>
      </c>
      <c r="N116" s="35" t="s">
        <v>1079</v>
      </c>
      <c r="O116" s="35" t="s">
        <v>1080</v>
      </c>
      <c r="P116" s="35" t="s">
        <v>378</v>
      </c>
      <c r="Q116" s="119">
        <v>35209</v>
      </c>
      <c r="R116" s="35" t="s">
        <v>1081</v>
      </c>
      <c r="S116" s="34" t="s">
        <v>1082</v>
      </c>
      <c r="T116" s="34" t="s">
        <v>1083</v>
      </c>
      <c r="U116" s="34" t="s">
        <v>1084</v>
      </c>
      <c r="V116" s="35"/>
      <c r="W116" s="36">
        <v>55</v>
      </c>
      <c r="X116" s="36">
        <v>41</v>
      </c>
      <c r="Y116" s="79">
        <f t="shared" si="9"/>
        <v>47</v>
      </c>
      <c r="Z116" s="61">
        <v>8</v>
      </c>
      <c r="AA116" s="61">
        <v>6</v>
      </c>
      <c r="AB116" s="61">
        <v>0</v>
      </c>
      <c r="AC116" s="61">
        <v>0</v>
      </c>
      <c r="AD116" s="61">
        <v>5</v>
      </c>
      <c r="AE116" s="61">
        <v>12</v>
      </c>
      <c r="AF116" s="204">
        <f t="shared" si="8"/>
        <v>0.29268292682926828</v>
      </c>
      <c r="AG116" s="61">
        <f t="shared" si="14"/>
        <v>13</v>
      </c>
      <c r="AH116" s="70">
        <f t="shared" si="10"/>
        <v>18</v>
      </c>
      <c r="AI116" s="98" t="s">
        <v>415</v>
      </c>
    </row>
    <row r="117" spans="1:35">
      <c r="A117" s="193"/>
      <c r="B117" s="107">
        <v>2383201</v>
      </c>
      <c r="C117" s="58">
        <v>43843</v>
      </c>
      <c r="D117" s="58">
        <f t="shared" si="13"/>
        <v>43639</v>
      </c>
      <c r="E117" s="59"/>
      <c r="F117" s="60">
        <v>43564</v>
      </c>
      <c r="G117" s="314">
        <v>1</v>
      </c>
      <c r="H117" s="314">
        <v>1</v>
      </c>
      <c r="I117" s="314" t="s">
        <v>291</v>
      </c>
      <c r="J117" s="314"/>
      <c r="K117" s="98" t="s">
        <v>301</v>
      </c>
      <c r="L117" s="109">
        <v>2383201</v>
      </c>
      <c r="M117" s="35" t="s">
        <v>16</v>
      </c>
      <c r="N117" s="35" t="s">
        <v>1085</v>
      </c>
      <c r="O117" s="35" t="s">
        <v>1086</v>
      </c>
      <c r="P117" s="35" t="s">
        <v>1087</v>
      </c>
      <c r="Q117" s="119">
        <v>52233</v>
      </c>
      <c r="R117" s="35" t="s">
        <v>1088</v>
      </c>
      <c r="S117" s="34" t="s">
        <v>1089</v>
      </c>
      <c r="T117" s="34"/>
      <c r="U117" s="34" t="s">
        <v>1090</v>
      </c>
      <c r="V117" s="35"/>
      <c r="W117" s="36">
        <v>41</v>
      </c>
      <c r="X117" s="36">
        <v>36</v>
      </c>
      <c r="Y117" s="79">
        <f t="shared" si="9"/>
        <v>30</v>
      </c>
      <c r="Z117" s="61">
        <v>11</v>
      </c>
      <c r="AA117" s="61">
        <v>5</v>
      </c>
      <c r="AB117" s="61">
        <v>0</v>
      </c>
      <c r="AC117" s="61">
        <v>0</v>
      </c>
      <c r="AD117" s="61">
        <v>5</v>
      </c>
      <c r="AE117" s="61">
        <v>6</v>
      </c>
      <c r="AF117" s="204">
        <f t="shared" si="8"/>
        <v>0.16666666666666666</v>
      </c>
      <c r="AG117" s="61">
        <f t="shared" si="14"/>
        <v>16</v>
      </c>
      <c r="AH117" s="70">
        <f t="shared" si="10"/>
        <v>11</v>
      </c>
      <c r="AI117" s="98" t="s">
        <v>415</v>
      </c>
    </row>
    <row r="118" spans="1:35">
      <c r="A118" s="193"/>
      <c r="B118" s="107">
        <v>2644201</v>
      </c>
      <c r="C118" s="58">
        <v>43843</v>
      </c>
      <c r="D118" s="58">
        <f t="shared" si="13"/>
        <v>43674</v>
      </c>
      <c r="E118" s="59"/>
      <c r="F118" s="60">
        <v>43599</v>
      </c>
      <c r="G118" s="313">
        <v>1</v>
      </c>
      <c r="H118" s="313">
        <v>1</v>
      </c>
      <c r="I118" s="314" t="s">
        <v>291</v>
      </c>
      <c r="J118" s="314"/>
      <c r="K118" s="98"/>
      <c r="L118" s="109">
        <v>2644201</v>
      </c>
      <c r="M118" s="35" t="s">
        <v>143</v>
      </c>
      <c r="N118" s="35" t="s">
        <v>1091</v>
      </c>
      <c r="O118" s="35" t="s">
        <v>1092</v>
      </c>
      <c r="P118" s="35" t="s">
        <v>1093</v>
      </c>
      <c r="Q118" s="119">
        <v>85204</v>
      </c>
      <c r="R118" s="35" t="s">
        <v>1094</v>
      </c>
      <c r="S118" s="34" t="s">
        <v>1095</v>
      </c>
      <c r="T118" s="34"/>
      <c r="U118" s="34" t="s">
        <v>1096</v>
      </c>
      <c r="V118" s="35"/>
      <c r="W118" s="36">
        <v>66</v>
      </c>
      <c r="X118" s="36">
        <v>49</v>
      </c>
      <c r="Y118" s="79">
        <f t="shared" si="9"/>
        <v>55</v>
      </c>
      <c r="Z118" s="61">
        <v>11</v>
      </c>
      <c r="AA118" s="61">
        <v>10</v>
      </c>
      <c r="AB118" s="61">
        <v>0</v>
      </c>
      <c r="AC118" s="61">
        <v>2</v>
      </c>
      <c r="AD118" s="61">
        <v>8</v>
      </c>
      <c r="AE118" s="61">
        <v>11</v>
      </c>
      <c r="AF118" s="204">
        <f t="shared" si="8"/>
        <v>0.22448979591836735</v>
      </c>
      <c r="AG118" s="61">
        <f t="shared" si="14"/>
        <v>19</v>
      </c>
      <c r="AH118" s="70">
        <f t="shared" si="10"/>
        <v>23</v>
      </c>
      <c r="AI118" s="98" t="s">
        <v>415</v>
      </c>
    </row>
    <row r="119" spans="1:35">
      <c r="A119" s="193"/>
      <c r="B119" s="107">
        <v>2640201</v>
      </c>
      <c r="C119" s="58">
        <v>43843</v>
      </c>
      <c r="D119" s="58">
        <f t="shared" si="13"/>
        <v>43674</v>
      </c>
      <c r="E119" s="59"/>
      <c r="F119" s="60">
        <v>43599</v>
      </c>
      <c r="G119" s="313">
        <v>1</v>
      </c>
      <c r="H119" s="313">
        <v>1</v>
      </c>
      <c r="I119" s="314" t="s">
        <v>291</v>
      </c>
      <c r="J119" s="314"/>
      <c r="K119" s="98"/>
      <c r="L119" s="109">
        <v>2640201</v>
      </c>
      <c r="M119" s="35" t="s">
        <v>141</v>
      </c>
      <c r="N119" s="35" t="s">
        <v>1097</v>
      </c>
      <c r="O119" s="35" t="s">
        <v>1098</v>
      </c>
      <c r="P119" s="35" t="s">
        <v>1093</v>
      </c>
      <c r="Q119" s="119">
        <v>85381</v>
      </c>
      <c r="R119" s="35" t="s">
        <v>1099</v>
      </c>
      <c r="S119" s="34" t="s">
        <v>1100</v>
      </c>
      <c r="T119" s="34"/>
      <c r="U119" s="34" t="s">
        <v>1101</v>
      </c>
      <c r="V119" s="35"/>
      <c r="W119" s="36">
        <v>41</v>
      </c>
      <c r="X119" s="36">
        <v>28</v>
      </c>
      <c r="Y119" s="79">
        <f t="shared" si="9"/>
        <v>34</v>
      </c>
      <c r="Z119" s="61">
        <v>7</v>
      </c>
      <c r="AA119" s="61">
        <v>7</v>
      </c>
      <c r="AB119" s="61">
        <v>0</v>
      </c>
      <c r="AC119" s="61">
        <v>1</v>
      </c>
      <c r="AD119" s="61">
        <v>8</v>
      </c>
      <c r="AE119" s="61">
        <v>7</v>
      </c>
      <c r="AF119" s="204">
        <f t="shared" si="8"/>
        <v>0.25</v>
      </c>
      <c r="AG119" s="61">
        <f t="shared" si="14"/>
        <v>15</v>
      </c>
      <c r="AH119" s="70">
        <f t="shared" si="10"/>
        <v>15</v>
      </c>
      <c r="AI119" s="98" t="s">
        <v>415</v>
      </c>
    </row>
    <row r="120" spans="1:35">
      <c r="A120" s="193"/>
      <c r="B120" s="107">
        <v>7023201</v>
      </c>
      <c r="C120" s="58">
        <v>43843</v>
      </c>
      <c r="D120" s="58">
        <f t="shared" si="13"/>
        <v>43674</v>
      </c>
      <c r="E120" s="59"/>
      <c r="F120" s="60">
        <v>43599</v>
      </c>
      <c r="G120" s="314">
        <v>2</v>
      </c>
      <c r="H120" s="314">
        <v>1</v>
      </c>
      <c r="I120" s="314" t="s">
        <v>291</v>
      </c>
      <c r="J120" s="314"/>
      <c r="K120" s="98"/>
      <c r="L120" s="109">
        <v>7023201</v>
      </c>
      <c r="M120" s="82" t="s">
        <v>247</v>
      </c>
      <c r="N120" s="35" t="s">
        <v>1102</v>
      </c>
      <c r="O120" s="35" t="s">
        <v>1103</v>
      </c>
      <c r="P120" s="35" t="s">
        <v>1104</v>
      </c>
      <c r="Q120" s="119">
        <v>89511</v>
      </c>
      <c r="R120" s="35" t="s">
        <v>1105</v>
      </c>
      <c r="S120" s="34" t="s">
        <v>1106</v>
      </c>
      <c r="T120" s="34"/>
      <c r="U120" s="34" t="s">
        <v>598</v>
      </c>
      <c r="V120" s="35"/>
      <c r="W120" s="36">
        <v>111</v>
      </c>
      <c r="X120" s="36">
        <v>79</v>
      </c>
      <c r="Y120" s="79">
        <f t="shared" si="9"/>
        <v>110</v>
      </c>
      <c r="Z120" s="61">
        <v>0</v>
      </c>
      <c r="AA120" s="61">
        <v>13</v>
      </c>
      <c r="AB120" s="61">
        <v>1</v>
      </c>
      <c r="AC120" s="61">
        <v>1</v>
      </c>
      <c r="AD120" s="61">
        <v>14</v>
      </c>
      <c r="AE120" s="61">
        <v>15</v>
      </c>
      <c r="AF120" s="204">
        <f t="shared" si="8"/>
        <v>0.189873417721519</v>
      </c>
      <c r="AG120" s="61">
        <f t="shared" si="14"/>
        <v>15</v>
      </c>
      <c r="AH120" s="70">
        <f t="shared" si="10"/>
        <v>29</v>
      </c>
      <c r="AI120" s="98" t="s">
        <v>415</v>
      </c>
    </row>
    <row r="121" spans="1:35">
      <c r="A121" s="193"/>
      <c r="B121" s="107">
        <v>7025201</v>
      </c>
      <c r="C121" s="58">
        <v>43843</v>
      </c>
      <c r="D121" s="58">
        <f t="shared" si="13"/>
        <v>43674</v>
      </c>
      <c r="E121" s="59"/>
      <c r="F121" s="60">
        <v>43599</v>
      </c>
      <c r="G121" s="314">
        <v>1</v>
      </c>
      <c r="H121" s="314">
        <v>1</v>
      </c>
      <c r="I121" s="314" t="s">
        <v>291</v>
      </c>
      <c r="J121" s="314"/>
      <c r="K121" s="98"/>
      <c r="L121" s="109">
        <v>7025201</v>
      </c>
      <c r="M121" s="35" t="s">
        <v>249</v>
      </c>
      <c r="N121" s="35" t="s">
        <v>1107</v>
      </c>
      <c r="O121" s="35" t="s">
        <v>1108</v>
      </c>
      <c r="P121" s="35" t="s">
        <v>1104</v>
      </c>
      <c r="Q121" s="119">
        <v>89408</v>
      </c>
      <c r="R121" s="35" t="s">
        <v>1109</v>
      </c>
      <c r="S121" s="34" t="s">
        <v>1110</v>
      </c>
      <c r="T121" s="34"/>
      <c r="U121" s="34" t="s">
        <v>1111</v>
      </c>
      <c r="V121" s="35"/>
      <c r="W121" s="36">
        <v>30</v>
      </c>
      <c r="X121" s="36">
        <v>28</v>
      </c>
      <c r="Y121" s="79">
        <f t="shared" si="9"/>
        <v>29</v>
      </c>
      <c r="Z121" s="61">
        <v>1</v>
      </c>
      <c r="AA121" s="61">
        <v>2</v>
      </c>
      <c r="AB121" s="61">
        <v>0</v>
      </c>
      <c r="AC121" s="61">
        <v>0</v>
      </c>
      <c r="AD121" s="61">
        <v>4</v>
      </c>
      <c r="AE121" s="61">
        <v>11</v>
      </c>
      <c r="AF121" s="204">
        <f t="shared" si="8"/>
        <v>0.39285714285714285</v>
      </c>
      <c r="AG121" s="61">
        <f t="shared" si="14"/>
        <v>5</v>
      </c>
      <c r="AH121" s="70">
        <f t="shared" si="10"/>
        <v>13</v>
      </c>
      <c r="AI121" s="98" t="s">
        <v>415</v>
      </c>
    </row>
    <row r="122" spans="1:35">
      <c r="A122" s="193"/>
      <c r="B122" s="107">
        <v>2380201</v>
      </c>
      <c r="C122" s="58">
        <v>43843</v>
      </c>
      <c r="D122" s="58">
        <f t="shared" si="13"/>
        <v>43737</v>
      </c>
      <c r="E122" s="59"/>
      <c r="F122" s="60">
        <v>43662</v>
      </c>
      <c r="G122" s="314">
        <v>1</v>
      </c>
      <c r="H122" s="316">
        <v>1</v>
      </c>
      <c r="I122" s="314" t="s">
        <v>291</v>
      </c>
      <c r="J122" s="316"/>
      <c r="K122" s="269"/>
      <c r="L122" s="109">
        <v>2380201</v>
      </c>
      <c r="M122" s="35" t="s">
        <v>14</v>
      </c>
      <c r="N122" s="35" t="s">
        <v>1112</v>
      </c>
      <c r="O122" s="35" t="s">
        <v>1113</v>
      </c>
      <c r="P122" s="35" t="s">
        <v>1114</v>
      </c>
      <c r="Q122" s="119">
        <v>61201</v>
      </c>
      <c r="R122" s="35" t="s">
        <v>1115</v>
      </c>
      <c r="S122" s="34" t="s">
        <v>1116</v>
      </c>
      <c r="T122" s="34"/>
      <c r="U122" s="34" t="s">
        <v>1117</v>
      </c>
      <c r="V122" s="35"/>
      <c r="W122" s="36">
        <v>27</v>
      </c>
      <c r="X122" s="36">
        <v>27</v>
      </c>
      <c r="Y122" s="79">
        <f t="shared" si="9"/>
        <v>16</v>
      </c>
      <c r="Z122" s="61">
        <v>10</v>
      </c>
      <c r="AA122" s="61">
        <v>3</v>
      </c>
      <c r="AB122" s="61">
        <v>1</v>
      </c>
      <c r="AC122" s="61">
        <v>2</v>
      </c>
      <c r="AD122" s="61">
        <v>6</v>
      </c>
      <c r="AE122" s="61">
        <v>7</v>
      </c>
      <c r="AF122" s="204">
        <f t="shared" ref="AF122:AF185" si="15">SUM(AE122/X122)</f>
        <v>0.25925925925925924</v>
      </c>
      <c r="AG122" s="61">
        <f t="shared" si="14"/>
        <v>17</v>
      </c>
      <c r="AH122" s="70">
        <f t="shared" si="10"/>
        <v>12</v>
      </c>
      <c r="AI122" s="98" t="s">
        <v>415</v>
      </c>
    </row>
    <row r="123" spans="1:35">
      <c r="A123" s="193"/>
      <c r="B123" s="107">
        <v>7024201</v>
      </c>
      <c r="C123" s="58">
        <v>43843</v>
      </c>
      <c r="D123" s="58">
        <f t="shared" si="13"/>
        <v>43674</v>
      </c>
      <c r="E123" s="59"/>
      <c r="F123" s="60">
        <v>43599</v>
      </c>
      <c r="G123" s="314">
        <v>2</v>
      </c>
      <c r="H123" s="314">
        <v>1</v>
      </c>
      <c r="I123" s="314" t="s">
        <v>291</v>
      </c>
      <c r="J123" s="314"/>
      <c r="K123" s="98"/>
      <c r="L123" s="109">
        <v>7024201</v>
      </c>
      <c r="M123" s="82" t="s">
        <v>248</v>
      </c>
      <c r="N123" s="35" t="s">
        <v>1118</v>
      </c>
      <c r="O123" s="35" t="s">
        <v>1119</v>
      </c>
      <c r="P123" s="35" t="s">
        <v>1104</v>
      </c>
      <c r="Q123" s="119">
        <v>89706</v>
      </c>
      <c r="R123" s="35" t="s">
        <v>1120</v>
      </c>
      <c r="S123" s="34" t="s">
        <v>1121</v>
      </c>
      <c r="T123" s="34"/>
      <c r="U123" s="34" t="s">
        <v>674</v>
      </c>
      <c r="V123" s="35"/>
      <c r="W123" s="36">
        <v>89</v>
      </c>
      <c r="X123" s="36">
        <v>59</v>
      </c>
      <c r="Y123" s="79">
        <f t="shared" si="9"/>
        <v>87</v>
      </c>
      <c r="Z123" s="61">
        <v>2</v>
      </c>
      <c r="AA123" s="61">
        <v>2</v>
      </c>
      <c r="AB123" s="61">
        <v>0</v>
      </c>
      <c r="AC123" s="61">
        <v>0</v>
      </c>
      <c r="AD123" s="61">
        <v>9</v>
      </c>
      <c r="AE123" s="61">
        <v>14</v>
      </c>
      <c r="AF123" s="204">
        <f t="shared" si="15"/>
        <v>0.23728813559322035</v>
      </c>
      <c r="AG123" s="61">
        <f t="shared" si="14"/>
        <v>11</v>
      </c>
      <c r="AH123" s="70">
        <f t="shared" si="10"/>
        <v>16</v>
      </c>
      <c r="AI123" s="98" t="s">
        <v>415</v>
      </c>
    </row>
    <row r="124" spans="1:35" s="32" customFormat="1">
      <c r="A124" s="193"/>
      <c r="B124" s="107">
        <v>2643201</v>
      </c>
      <c r="C124" s="58">
        <v>43843</v>
      </c>
      <c r="D124" s="58">
        <f t="shared" si="13"/>
        <v>43674</v>
      </c>
      <c r="E124" s="59"/>
      <c r="F124" s="60">
        <v>43599</v>
      </c>
      <c r="G124" s="327">
        <v>1</v>
      </c>
      <c r="H124" s="327">
        <v>2</v>
      </c>
      <c r="I124" s="314" t="s">
        <v>291</v>
      </c>
      <c r="J124" s="314"/>
      <c r="K124" s="98"/>
      <c r="L124" s="109">
        <v>2643201</v>
      </c>
      <c r="M124" s="35" t="s">
        <v>142</v>
      </c>
      <c r="N124" s="35" t="s">
        <v>1122</v>
      </c>
      <c r="O124" s="35" t="s">
        <v>1123</v>
      </c>
      <c r="P124" s="35" t="s">
        <v>1093</v>
      </c>
      <c r="Q124" s="119">
        <v>85032</v>
      </c>
      <c r="R124" s="35" t="s">
        <v>1124</v>
      </c>
      <c r="S124" s="34" t="s">
        <v>1125</v>
      </c>
      <c r="T124" s="34"/>
      <c r="U124" s="34" t="s">
        <v>1126</v>
      </c>
      <c r="V124" s="35"/>
      <c r="W124" s="36">
        <v>23</v>
      </c>
      <c r="X124" s="36">
        <v>25</v>
      </c>
      <c r="Y124" s="79">
        <f t="shared" si="9"/>
        <v>18</v>
      </c>
      <c r="Z124" s="61">
        <v>4</v>
      </c>
      <c r="AA124" s="61">
        <v>2</v>
      </c>
      <c r="AB124" s="61">
        <v>1</v>
      </c>
      <c r="AC124" s="61">
        <v>3</v>
      </c>
      <c r="AD124" s="61">
        <v>4</v>
      </c>
      <c r="AE124" s="61">
        <v>10</v>
      </c>
      <c r="AF124" s="204">
        <f t="shared" si="15"/>
        <v>0.4</v>
      </c>
      <c r="AG124" s="61">
        <f t="shared" si="14"/>
        <v>9</v>
      </c>
      <c r="AH124" s="70">
        <f t="shared" si="10"/>
        <v>15</v>
      </c>
      <c r="AI124" s="98" t="s">
        <v>415</v>
      </c>
    </row>
    <row r="125" spans="1:35">
      <c r="A125" s="193"/>
      <c r="B125" s="107">
        <v>2650201</v>
      </c>
      <c r="C125" s="58">
        <v>43843</v>
      </c>
      <c r="D125" s="58">
        <f t="shared" si="13"/>
        <v>43674</v>
      </c>
      <c r="E125" s="59"/>
      <c r="F125" s="60">
        <v>43599</v>
      </c>
      <c r="G125" s="327"/>
      <c r="H125" s="327"/>
      <c r="I125" s="314" t="s">
        <v>291</v>
      </c>
      <c r="J125" s="314"/>
      <c r="K125" s="98"/>
      <c r="L125" s="109">
        <v>2650201</v>
      </c>
      <c r="M125" s="35" t="s">
        <v>144</v>
      </c>
      <c r="N125" s="35" t="s">
        <v>1127</v>
      </c>
      <c r="O125" s="35" t="s">
        <v>1128</v>
      </c>
      <c r="P125" s="35" t="s">
        <v>1093</v>
      </c>
      <c r="Q125" s="119">
        <v>85711</v>
      </c>
      <c r="R125" s="35" t="s">
        <v>1129</v>
      </c>
      <c r="S125" s="34" t="s">
        <v>1130</v>
      </c>
      <c r="T125" s="34" t="s">
        <v>1131</v>
      </c>
      <c r="U125" s="34" t="s">
        <v>1132</v>
      </c>
      <c r="V125" s="35"/>
      <c r="W125" s="36">
        <v>48</v>
      </c>
      <c r="X125" s="36"/>
      <c r="Y125" s="79">
        <f t="shared" si="9"/>
        <v>41</v>
      </c>
      <c r="Z125" s="61">
        <v>7</v>
      </c>
      <c r="AA125" s="61">
        <v>6</v>
      </c>
      <c r="AB125" s="61">
        <v>0</v>
      </c>
      <c r="AC125" s="61">
        <v>0</v>
      </c>
      <c r="AD125" s="61">
        <v>11</v>
      </c>
      <c r="AE125" s="61">
        <v>17</v>
      </c>
      <c r="AF125" s="204" t="e">
        <f t="shared" si="15"/>
        <v>#DIV/0!</v>
      </c>
      <c r="AG125" s="61">
        <f t="shared" si="14"/>
        <v>18</v>
      </c>
      <c r="AH125" s="70">
        <f t="shared" si="10"/>
        <v>23</v>
      </c>
      <c r="AI125" s="98" t="s">
        <v>415</v>
      </c>
    </row>
    <row r="126" spans="1:35">
      <c r="A126" s="193"/>
      <c r="B126" s="107">
        <v>2528201</v>
      </c>
      <c r="C126" s="58">
        <v>43850</v>
      </c>
      <c r="D126" s="58">
        <f t="shared" si="13"/>
        <v>43702</v>
      </c>
      <c r="E126" s="59"/>
      <c r="F126" s="60">
        <v>43627</v>
      </c>
      <c r="G126" s="313">
        <v>1</v>
      </c>
      <c r="H126" s="313">
        <v>1</v>
      </c>
      <c r="I126" s="314" t="s">
        <v>291</v>
      </c>
      <c r="J126" s="314" t="s">
        <v>686</v>
      </c>
      <c r="K126" s="98" t="s">
        <v>378</v>
      </c>
      <c r="L126" s="109">
        <v>2528201</v>
      </c>
      <c r="M126" s="35" t="s">
        <v>97</v>
      </c>
      <c r="N126" s="35" t="s">
        <v>1133</v>
      </c>
      <c r="O126" s="35" t="s">
        <v>1134</v>
      </c>
      <c r="P126" s="35" t="s">
        <v>378</v>
      </c>
      <c r="Q126" s="119">
        <v>36066</v>
      </c>
      <c r="R126" s="35" t="s">
        <v>1135</v>
      </c>
      <c r="S126" s="34" t="s">
        <v>1136</v>
      </c>
      <c r="T126" s="34" t="s">
        <v>1137</v>
      </c>
      <c r="U126" s="34" t="s">
        <v>1138</v>
      </c>
      <c r="V126" s="35"/>
      <c r="W126" s="36">
        <v>47</v>
      </c>
      <c r="X126" s="36"/>
      <c r="Y126" s="79">
        <f>W126-Z126-AB126</f>
        <v>41</v>
      </c>
      <c r="Z126" s="61">
        <v>6</v>
      </c>
      <c r="AA126" s="61">
        <v>4</v>
      </c>
      <c r="AB126" s="61">
        <v>0</v>
      </c>
      <c r="AC126" s="61">
        <v>1</v>
      </c>
      <c r="AD126" s="61">
        <v>17</v>
      </c>
      <c r="AE126" s="61">
        <v>14</v>
      </c>
      <c r="AF126" s="204" t="e">
        <f t="shared" si="15"/>
        <v>#DIV/0!</v>
      </c>
      <c r="AG126" s="61">
        <f t="shared" si="14"/>
        <v>23</v>
      </c>
      <c r="AH126" s="70">
        <f t="shared" si="10"/>
        <v>19</v>
      </c>
      <c r="AI126" s="98" t="s">
        <v>415</v>
      </c>
    </row>
    <row r="127" spans="1:35">
      <c r="A127" s="193"/>
      <c r="B127" s="107">
        <v>2512201</v>
      </c>
      <c r="C127" s="58">
        <v>43850</v>
      </c>
      <c r="D127" s="58">
        <f t="shared" si="13"/>
        <v>43702</v>
      </c>
      <c r="E127" s="59"/>
      <c r="F127" s="60">
        <v>43627</v>
      </c>
      <c r="G127" s="313">
        <v>1</v>
      </c>
      <c r="H127" s="314">
        <v>1</v>
      </c>
      <c r="I127" s="314" t="s">
        <v>291</v>
      </c>
      <c r="J127" s="314" t="s">
        <v>686</v>
      </c>
      <c r="K127" s="98" t="s">
        <v>378</v>
      </c>
      <c r="L127" s="109">
        <v>2512201</v>
      </c>
      <c r="M127" s="35" t="s">
        <v>90</v>
      </c>
      <c r="N127" s="35" t="s">
        <v>1139</v>
      </c>
      <c r="O127" s="35" t="s">
        <v>1140</v>
      </c>
      <c r="P127" s="35" t="s">
        <v>378</v>
      </c>
      <c r="Q127" s="119">
        <v>36303</v>
      </c>
      <c r="R127" s="35" t="s">
        <v>1141</v>
      </c>
      <c r="S127" s="34" t="s">
        <v>1142</v>
      </c>
      <c r="T127" s="34"/>
      <c r="U127" s="34" t="s">
        <v>1143</v>
      </c>
      <c r="V127" s="35"/>
      <c r="W127" s="36">
        <v>46</v>
      </c>
      <c r="X127" s="36"/>
      <c r="Y127" s="79">
        <f>W127-Z127-AB127</f>
        <v>37</v>
      </c>
      <c r="Z127" s="61">
        <v>8</v>
      </c>
      <c r="AA127" s="61">
        <v>10</v>
      </c>
      <c r="AB127" s="61">
        <v>1</v>
      </c>
      <c r="AC127" s="61">
        <v>0</v>
      </c>
      <c r="AD127" s="61">
        <v>5</v>
      </c>
      <c r="AE127" s="61">
        <v>10</v>
      </c>
      <c r="AF127" s="204" t="e">
        <f t="shared" si="15"/>
        <v>#DIV/0!</v>
      </c>
      <c r="AG127" s="61">
        <f t="shared" si="14"/>
        <v>14</v>
      </c>
      <c r="AH127" s="70">
        <f t="shared" si="10"/>
        <v>20</v>
      </c>
      <c r="AI127" s="98" t="s">
        <v>415</v>
      </c>
    </row>
    <row r="128" spans="1:35">
      <c r="A128" s="193"/>
      <c r="B128" s="107">
        <v>2397201</v>
      </c>
      <c r="C128" s="58">
        <v>43850</v>
      </c>
      <c r="D128" s="58">
        <f t="shared" si="13"/>
        <v>43737</v>
      </c>
      <c r="E128" s="59"/>
      <c r="F128" s="60">
        <v>43662</v>
      </c>
      <c r="G128" s="313">
        <v>1</v>
      </c>
      <c r="H128" s="313">
        <v>1</v>
      </c>
      <c r="I128" s="314" t="s">
        <v>291</v>
      </c>
      <c r="J128" s="316"/>
      <c r="K128" s="269"/>
      <c r="L128" s="109">
        <v>2397201</v>
      </c>
      <c r="M128" s="35" t="s">
        <v>26</v>
      </c>
      <c r="N128" s="35" t="s">
        <v>1144</v>
      </c>
      <c r="O128" s="35" t="s">
        <v>1145</v>
      </c>
      <c r="P128" s="35" t="s">
        <v>1146</v>
      </c>
      <c r="Q128" s="119">
        <v>46250</v>
      </c>
      <c r="R128" s="35" t="s">
        <v>1147</v>
      </c>
      <c r="S128" s="34" t="s">
        <v>1148</v>
      </c>
      <c r="T128" s="34"/>
      <c r="U128" s="34" t="s">
        <v>1149</v>
      </c>
      <c r="V128" s="35"/>
      <c r="W128" s="36">
        <v>34</v>
      </c>
      <c r="X128" s="36"/>
      <c r="Y128" s="79">
        <f t="shared" si="9"/>
        <v>22</v>
      </c>
      <c r="Z128" s="61">
        <v>12</v>
      </c>
      <c r="AA128" s="61">
        <v>10</v>
      </c>
      <c r="AB128" s="61">
        <v>0</v>
      </c>
      <c r="AC128" s="61">
        <v>2</v>
      </c>
      <c r="AD128" s="61">
        <v>8</v>
      </c>
      <c r="AE128" s="61">
        <v>10</v>
      </c>
      <c r="AF128" s="204" t="e">
        <f t="shared" si="15"/>
        <v>#DIV/0!</v>
      </c>
      <c r="AG128" s="61">
        <f t="shared" si="14"/>
        <v>20</v>
      </c>
      <c r="AH128" s="70">
        <f t="shared" si="10"/>
        <v>22</v>
      </c>
      <c r="AI128" s="98" t="s">
        <v>415</v>
      </c>
    </row>
    <row r="129" spans="1:35">
      <c r="A129" s="193"/>
      <c r="B129" s="107">
        <v>2433201</v>
      </c>
      <c r="C129" s="58">
        <v>43850</v>
      </c>
      <c r="D129" s="58">
        <f t="shared" si="13"/>
        <v>43737</v>
      </c>
      <c r="E129" s="59"/>
      <c r="F129" s="60">
        <v>43662</v>
      </c>
      <c r="G129" s="313">
        <v>1</v>
      </c>
      <c r="H129" s="314">
        <v>1</v>
      </c>
      <c r="I129" s="314" t="s">
        <v>291</v>
      </c>
      <c r="J129" s="316"/>
      <c r="K129" s="269"/>
      <c r="L129" s="109">
        <v>2433201</v>
      </c>
      <c r="M129" s="35" t="s">
        <v>28</v>
      </c>
      <c r="N129" s="35" t="s">
        <v>1150</v>
      </c>
      <c r="O129" s="35" t="s">
        <v>1151</v>
      </c>
      <c r="P129" s="35" t="s">
        <v>1146</v>
      </c>
      <c r="Q129" s="119">
        <v>46143</v>
      </c>
      <c r="R129" s="35" t="s">
        <v>1152</v>
      </c>
      <c r="S129" s="34" t="s">
        <v>1153</v>
      </c>
      <c r="T129" s="34"/>
      <c r="U129" s="34" t="s">
        <v>1154</v>
      </c>
      <c r="V129" s="35"/>
      <c r="W129" s="36">
        <v>32</v>
      </c>
      <c r="X129" s="36"/>
      <c r="Y129" s="79">
        <f t="shared" si="9"/>
        <v>25</v>
      </c>
      <c r="Z129" s="61">
        <v>6</v>
      </c>
      <c r="AA129" s="61">
        <v>4</v>
      </c>
      <c r="AB129" s="61">
        <v>1</v>
      </c>
      <c r="AC129" s="61">
        <v>0</v>
      </c>
      <c r="AD129" s="61">
        <v>11</v>
      </c>
      <c r="AE129" s="61">
        <v>5</v>
      </c>
      <c r="AF129" s="204" t="e">
        <f t="shared" si="15"/>
        <v>#DIV/0!</v>
      </c>
      <c r="AG129" s="61">
        <f t="shared" si="14"/>
        <v>18</v>
      </c>
      <c r="AH129" s="70">
        <f t="shared" si="10"/>
        <v>9</v>
      </c>
      <c r="AI129" s="98" t="s">
        <v>415</v>
      </c>
    </row>
    <row r="130" spans="1:35">
      <c r="A130" s="193"/>
      <c r="B130" s="107">
        <v>7010201</v>
      </c>
      <c r="C130" s="58">
        <v>43850</v>
      </c>
      <c r="D130" s="58">
        <f t="shared" si="13"/>
        <v>43737</v>
      </c>
      <c r="E130" s="59"/>
      <c r="F130" s="60">
        <v>43662</v>
      </c>
      <c r="G130" s="313">
        <v>1</v>
      </c>
      <c r="H130" s="313">
        <v>1</v>
      </c>
      <c r="I130" s="314" t="s">
        <v>291</v>
      </c>
      <c r="J130" s="316"/>
      <c r="K130" s="269"/>
      <c r="L130" s="109">
        <v>7010201</v>
      </c>
      <c r="M130" s="35" t="s">
        <v>235</v>
      </c>
      <c r="N130" s="35" t="s">
        <v>1155</v>
      </c>
      <c r="O130" s="35" t="s">
        <v>1156</v>
      </c>
      <c r="P130" s="35" t="s">
        <v>1146</v>
      </c>
      <c r="Q130" s="119">
        <v>47305</v>
      </c>
      <c r="R130" s="35" t="s">
        <v>1157</v>
      </c>
      <c r="S130" s="35" t="s">
        <v>1158</v>
      </c>
      <c r="T130" s="35" t="s">
        <v>1159</v>
      </c>
      <c r="U130" s="35" t="s">
        <v>1160</v>
      </c>
      <c r="V130" s="35"/>
      <c r="W130" s="36">
        <v>32</v>
      </c>
      <c r="X130" s="36"/>
      <c r="Y130" s="79">
        <f t="shared" ref="Y130:Y193" si="16">W130-Z130-AB130</f>
        <v>26</v>
      </c>
      <c r="Z130" s="61">
        <v>5</v>
      </c>
      <c r="AA130" s="61">
        <v>2</v>
      </c>
      <c r="AB130" s="61">
        <v>1</v>
      </c>
      <c r="AC130" s="61">
        <v>3</v>
      </c>
      <c r="AD130" s="61">
        <v>4</v>
      </c>
      <c r="AE130" s="61">
        <v>7</v>
      </c>
      <c r="AF130" s="204" t="e">
        <f t="shared" si="15"/>
        <v>#DIV/0!</v>
      </c>
      <c r="AG130" s="61">
        <f t="shared" si="14"/>
        <v>10</v>
      </c>
      <c r="AH130" s="70">
        <f t="shared" si="10"/>
        <v>12</v>
      </c>
      <c r="AI130" s="98" t="s">
        <v>415</v>
      </c>
    </row>
    <row r="131" spans="1:35">
      <c r="A131" s="193"/>
      <c r="B131" s="107">
        <v>2387201</v>
      </c>
      <c r="C131" s="58">
        <v>43850</v>
      </c>
      <c r="D131" s="66">
        <f t="shared" si="13"/>
        <v>43786</v>
      </c>
      <c r="E131" s="74"/>
      <c r="F131" s="60">
        <v>43711</v>
      </c>
      <c r="G131" s="313">
        <v>1</v>
      </c>
      <c r="H131" s="313">
        <v>1</v>
      </c>
      <c r="I131" s="314" t="s">
        <v>291</v>
      </c>
      <c r="J131" s="313"/>
      <c r="K131" s="140" t="s">
        <v>729</v>
      </c>
      <c r="L131" s="109">
        <v>2387201</v>
      </c>
      <c r="M131" s="35" t="s">
        <v>17</v>
      </c>
      <c r="N131" s="35" t="s">
        <v>1161</v>
      </c>
      <c r="O131" s="35" t="s">
        <v>1162</v>
      </c>
      <c r="P131" s="35" t="s">
        <v>729</v>
      </c>
      <c r="Q131" s="119">
        <v>55113</v>
      </c>
      <c r="R131" s="35" t="s">
        <v>1163</v>
      </c>
      <c r="S131" s="67" t="s">
        <v>1164</v>
      </c>
      <c r="T131" s="67"/>
      <c r="U131" s="35" t="s">
        <v>1165</v>
      </c>
      <c r="V131" s="67"/>
      <c r="W131" s="68">
        <v>65</v>
      </c>
      <c r="X131" s="68"/>
      <c r="Y131" s="79">
        <f t="shared" si="16"/>
        <v>53</v>
      </c>
      <c r="Z131" s="70">
        <v>11</v>
      </c>
      <c r="AA131" s="70">
        <v>5</v>
      </c>
      <c r="AB131" s="70">
        <v>1</v>
      </c>
      <c r="AC131" s="70">
        <v>6</v>
      </c>
      <c r="AD131" s="70">
        <v>6</v>
      </c>
      <c r="AE131" s="70">
        <v>4</v>
      </c>
      <c r="AF131" s="207" t="e">
        <f t="shared" si="15"/>
        <v>#DIV/0!</v>
      </c>
      <c r="AG131" s="70">
        <f t="shared" si="14"/>
        <v>18</v>
      </c>
      <c r="AH131" s="70">
        <f t="shared" si="10"/>
        <v>15</v>
      </c>
      <c r="AI131" s="140" t="s">
        <v>415</v>
      </c>
    </row>
    <row r="132" spans="1:35">
      <c r="A132" s="193"/>
      <c r="B132" s="107">
        <v>2392201</v>
      </c>
      <c r="C132" s="58">
        <v>43850</v>
      </c>
      <c r="D132" s="66">
        <f t="shared" si="13"/>
        <v>43786</v>
      </c>
      <c r="E132" s="74"/>
      <c r="F132" s="60">
        <v>43711</v>
      </c>
      <c r="G132" s="313">
        <v>1</v>
      </c>
      <c r="H132" s="314">
        <v>1</v>
      </c>
      <c r="I132" s="314" t="s">
        <v>291</v>
      </c>
      <c r="J132" s="313"/>
      <c r="K132" s="140" t="s">
        <v>729</v>
      </c>
      <c r="L132" s="109">
        <v>2392201</v>
      </c>
      <c r="M132" s="35" t="s">
        <v>21</v>
      </c>
      <c r="N132" s="35" t="s">
        <v>1166</v>
      </c>
      <c r="O132" s="35" t="s">
        <v>1167</v>
      </c>
      <c r="P132" s="35" t="s">
        <v>729</v>
      </c>
      <c r="Q132" s="119">
        <v>55428</v>
      </c>
      <c r="R132" s="35" t="s">
        <v>1168</v>
      </c>
      <c r="S132" s="67" t="s">
        <v>1169</v>
      </c>
      <c r="T132" s="67"/>
      <c r="U132" s="35" t="s">
        <v>1170</v>
      </c>
      <c r="V132" s="67"/>
      <c r="W132" s="68">
        <v>31</v>
      </c>
      <c r="X132" s="68"/>
      <c r="Y132" s="79">
        <f t="shared" si="16"/>
        <v>25</v>
      </c>
      <c r="Z132" s="70">
        <v>5</v>
      </c>
      <c r="AA132" s="70">
        <v>3</v>
      </c>
      <c r="AB132" s="70">
        <v>1</v>
      </c>
      <c r="AC132" s="70">
        <v>5</v>
      </c>
      <c r="AD132" s="70">
        <v>5</v>
      </c>
      <c r="AE132" s="70">
        <v>4</v>
      </c>
      <c r="AF132" s="207" t="e">
        <f t="shared" si="15"/>
        <v>#DIV/0!</v>
      </c>
      <c r="AG132" s="70">
        <f t="shared" si="14"/>
        <v>11</v>
      </c>
      <c r="AH132" s="70">
        <f t="shared" si="10"/>
        <v>12</v>
      </c>
      <c r="AI132" s="140" t="s">
        <v>415</v>
      </c>
    </row>
    <row r="133" spans="1:35">
      <c r="A133" s="193"/>
      <c r="B133" s="107">
        <v>2389201</v>
      </c>
      <c r="C133" s="58">
        <v>43850</v>
      </c>
      <c r="D133" s="66">
        <f t="shared" si="13"/>
        <v>43786</v>
      </c>
      <c r="E133" s="74"/>
      <c r="F133" s="60">
        <v>43711</v>
      </c>
      <c r="G133" s="313">
        <v>1</v>
      </c>
      <c r="H133" s="313">
        <v>1</v>
      </c>
      <c r="I133" s="314" t="s">
        <v>291</v>
      </c>
      <c r="J133" s="313"/>
      <c r="K133" s="140" t="s">
        <v>729</v>
      </c>
      <c r="L133" s="109">
        <v>2389201</v>
      </c>
      <c r="M133" s="35" t="s">
        <v>19</v>
      </c>
      <c r="N133" s="35" t="s">
        <v>1171</v>
      </c>
      <c r="O133" s="35" t="s">
        <v>1172</v>
      </c>
      <c r="P133" s="35" t="s">
        <v>729</v>
      </c>
      <c r="Q133" s="119">
        <v>55802</v>
      </c>
      <c r="R133" s="35" t="s">
        <v>1173</v>
      </c>
      <c r="S133" s="67" t="s">
        <v>1174</v>
      </c>
      <c r="T133" s="67"/>
      <c r="U133" s="35" t="s">
        <v>1175</v>
      </c>
      <c r="V133" s="67"/>
      <c r="W133" s="68">
        <v>35</v>
      </c>
      <c r="X133" s="68"/>
      <c r="Y133" s="79">
        <f t="shared" si="16"/>
        <v>29</v>
      </c>
      <c r="Z133" s="70">
        <v>5</v>
      </c>
      <c r="AA133" s="70">
        <v>5</v>
      </c>
      <c r="AB133" s="70">
        <v>1</v>
      </c>
      <c r="AC133" s="70">
        <v>3</v>
      </c>
      <c r="AD133" s="70">
        <v>4</v>
      </c>
      <c r="AE133" s="70">
        <v>5</v>
      </c>
      <c r="AF133" s="207" t="e">
        <f t="shared" si="15"/>
        <v>#DIV/0!</v>
      </c>
      <c r="AG133" s="70">
        <f t="shared" si="14"/>
        <v>10</v>
      </c>
      <c r="AH133" s="70">
        <f t="shared" si="10"/>
        <v>13</v>
      </c>
      <c r="AI133" s="140" t="s">
        <v>415</v>
      </c>
    </row>
    <row r="134" spans="1:35" s="5" customFormat="1">
      <c r="A134" s="193"/>
      <c r="B134" s="107">
        <v>2391201</v>
      </c>
      <c r="C134" s="58">
        <v>43850</v>
      </c>
      <c r="D134" s="66">
        <f t="shared" si="13"/>
        <v>43786</v>
      </c>
      <c r="E134" s="74"/>
      <c r="F134" s="60">
        <v>43711</v>
      </c>
      <c r="G134" s="313">
        <v>1</v>
      </c>
      <c r="H134" s="314">
        <v>1</v>
      </c>
      <c r="I134" s="314" t="s">
        <v>291</v>
      </c>
      <c r="J134" s="313"/>
      <c r="K134" s="140" t="s">
        <v>729</v>
      </c>
      <c r="L134" s="109">
        <v>2391201</v>
      </c>
      <c r="M134" s="35" t="s">
        <v>20</v>
      </c>
      <c r="N134" s="35" t="s">
        <v>1176</v>
      </c>
      <c r="O134" s="35" t="s">
        <v>1177</v>
      </c>
      <c r="P134" s="35" t="s">
        <v>729</v>
      </c>
      <c r="Q134" s="119">
        <v>55439</v>
      </c>
      <c r="R134" s="35" t="s">
        <v>1178</v>
      </c>
      <c r="S134" s="67" t="s">
        <v>1179</v>
      </c>
      <c r="T134" s="67"/>
      <c r="U134" s="35" t="s">
        <v>1180</v>
      </c>
      <c r="V134" s="67"/>
      <c r="W134" s="68">
        <v>86</v>
      </c>
      <c r="X134" s="68"/>
      <c r="Y134" s="79">
        <f t="shared" si="16"/>
        <v>77</v>
      </c>
      <c r="Z134" s="70">
        <v>8</v>
      </c>
      <c r="AA134" s="70">
        <v>8</v>
      </c>
      <c r="AB134" s="70">
        <v>1</v>
      </c>
      <c r="AC134" s="70">
        <v>6</v>
      </c>
      <c r="AD134" s="70">
        <v>5</v>
      </c>
      <c r="AE134" s="70">
        <v>8</v>
      </c>
      <c r="AF134" s="207" t="e">
        <f t="shared" si="15"/>
        <v>#DIV/0!</v>
      </c>
      <c r="AG134" s="70">
        <f t="shared" si="14"/>
        <v>14</v>
      </c>
      <c r="AH134" s="70">
        <f t="shared" si="10"/>
        <v>22</v>
      </c>
      <c r="AI134" s="140" t="s">
        <v>415</v>
      </c>
    </row>
    <row r="135" spans="1:35" s="5" customFormat="1">
      <c r="A135" s="193"/>
      <c r="B135" s="107">
        <v>2632201</v>
      </c>
      <c r="C135" s="58">
        <v>43850</v>
      </c>
      <c r="D135" s="66">
        <f t="shared" si="13"/>
        <v>43786</v>
      </c>
      <c r="E135" s="74"/>
      <c r="F135" s="60">
        <v>43711</v>
      </c>
      <c r="G135" s="313">
        <v>1</v>
      </c>
      <c r="H135" s="313">
        <v>1</v>
      </c>
      <c r="I135" s="314" t="s">
        <v>291</v>
      </c>
      <c r="J135" s="313"/>
      <c r="K135" s="140" t="s">
        <v>1181</v>
      </c>
      <c r="L135" s="109">
        <v>2632201</v>
      </c>
      <c r="M135" s="35" t="s">
        <v>138</v>
      </c>
      <c r="N135" s="35" t="s">
        <v>1182</v>
      </c>
      <c r="O135" s="35" t="s">
        <v>1183</v>
      </c>
      <c r="P135" s="35" t="s">
        <v>1181</v>
      </c>
      <c r="Q135" s="119">
        <v>81506</v>
      </c>
      <c r="R135" s="35" t="s">
        <v>1184</v>
      </c>
      <c r="S135" s="75" t="s">
        <v>1185</v>
      </c>
      <c r="T135" s="75"/>
      <c r="U135" s="34" t="s">
        <v>1186</v>
      </c>
      <c r="V135" s="67"/>
      <c r="W135" s="68">
        <v>19</v>
      </c>
      <c r="X135" s="68"/>
      <c r="Y135" s="79">
        <f t="shared" si="16"/>
        <v>16</v>
      </c>
      <c r="Z135" s="70">
        <v>3</v>
      </c>
      <c r="AA135" s="70">
        <v>3</v>
      </c>
      <c r="AB135" s="70">
        <v>0</v>
      </c>
      <c r="AC135" s="70">
        <v>0</v>
      </c>
      <c r="AD135" s="70">
        <v>4</v>
      </c>
      <c r="AE135" s="70">
        <v>5</v>
      </c>
      <c r="AF135" s="207" t="e">
        <f t="shared" si="15"/>
        <v>#DIV/0!</v>
      </c>
      <c r="AG135" s="70">
        <f t="shared" si="14"/>
        <v>7</v>
      </c>
      <c r="AH135" s="70">
        <f t="shared" si="10"/>
        <v>8</v>
      </c>
      <c r="AI135" s="140" t="s">
        <v>415</v>
      </c>
    </row>
    <row r="136" spans="1:35" s="5" customFormat="1">
      <c r="A136" s="193"/>
      <c r="B136" s="107">
        <v>2634201</v>
      </c>
      <c r="C136" s="58">
        <v>43850</v>
      </c>
      <c r="D136" s="66">
        <f t="shared" si="13"/>
        <v>43786</v>
      </c>
      <c r="E136" s="74"/>
      <c r="F136" s="60">
        <v>43711</v>
      </c>
      <c r="G136" s="313">
        <v>1</v>
      </c>
      <c r="H136" s="313">
        <v>1</v>
      </c>
      <c r="I136" s="314" t="s">
        <v>291</v>
      </c>
      <c r="J136" s="313"/>
      <c r="K136" s="140" t="s">
        <v>1181</v>
      </c>
      <c r="L136" s="109">
        <v>2634201</v>
      </c>
      <c r="M136" s="35" t="s">
        <v>139</v>
      </c>
      <c r="N136" s="35" t="s">
        <v>1187</v>
      </c>
      <c r="O136" s="35" t="s">
        <v>1188</v>
      </c>
      <c r="P136" s="35" t="s">
        <v>1181</v>
      </c>
      <c r="Q136" s="119">
        <v>80919</v>
      </c>
      <c r="R136" s="35" t="s">
        <v>1189</v>
      </c>
      <c r="S136" s="75" t="s">
        <v>1190</v>
      </c>
      <c r="T136" s="75"/>
      <c r="U136" s="34" t="s">
        <v>1191</v>
      </c>
      <c r="V136" s="67"/>
      <c r="W136" s="68">
        <v>43</v>
      </c>
      <c r="X136" s="68"/>
      <c r="Y136" s="79">
        <f t="shared" si="16"/>
        <v>35</v>
      </c>
      <c r="Z136" s="70">
        <v>7</v>
      </c>
      <c r="AA136" s="70">
        <v>4</v>
      </c>
      <c r="AB136" s="70">
        <v>1</v>
      </c>
      <c r="AC136" s="70">
        <v>1</v>
      </c>
      <c r="AD136" s="70">
        <v>6</v>
      </c>
      <c r="AE136" s="70">
        <v>6</v>
      </c>
      <c r="AF136" s="207" t="e">
        <f t="shared" si="15"/>
        <v>#DIV/0!</v>
      </c>
      <c r="AG136" s="70">
        <f t="shared" si="14"/>
        <v>14</v>
      </c>
      <c r="AH136" s="70">
        <f t="shared" si="10"/>
        <v>11</v>
      </c>
      <c r="AI136" s="140" t="s">
        <v>415</v>
      </c>
    </row>
    <row r="137" spans="1:35" s="5" customFormat="1">
      <c r="A137" s="193"/>
      <c r="B137" s="107">
        <v>2638201</v>
      </c>
      <c r="C137" s="58">
        <v>43850</v>
      </c>
      <c r="D137" s="66">
        <f t="shared" si="13"/>
        <v>43786</v>
      </c>
      <c r="E137" s="74"/>
      <c r="F137" s="60">
        <v>43711</v>
      </c>
      <c r="G137" s="313">
        <v>1</v>
      </c>
      <c r="H137" s="313">
        <v>1</v>
      </c>
      <c r="I137" s="314" t="s">
        <v>291</v>
      </c>
      <c r="J137" s="313"/>
      <c r="K137" s="140" t="s">
        <v>1181</v>
      </c>
      <c r="L137" s="109">
        <v>2638201</v>
      </c>
      <c r="M137" s="35" t="s">
        <v>140</v>
      </c>
      <c r="N137" s="35" t="s">
        <v>1192</v>
      </c>
      <c r="O137" s="35" t="s">
        <v>1193</v>
      </c>
      <c r="P137" s="35" t="s">
        <v>1181</v>
      </c>
      <c r="Q137" s="119">
        <v>81008</v>
      </c>
      <c r="R137" s="35" t="s">
        <v>1194</v>
      </c>
      <c r="S137" s="75" t="s">
        <v>1195</v>
      </c>
      <c r="T137" s="75"/>
      <c r="U137" s="34" t="s">
        <v>1196</v>
      </c>
      <c r="V137" s="67"/>
      <c r="W137" s="68">
        <v>35</v>
      </c>
      <c r="X137" s="68"/>
      <c r="Y137" s="79">
        <f t="shared" si="16"/>
        <v>30</v>
      </c>
      <c r="Z137" s="70">
        <v>4</v>
      </c>
      <c r="AA137" s="70">
        <v>3</v>
      </c>
      <c r="AB137" s="70">
        <v>1</v>
      </c>
      <c r="AC137" s="70">
        <v>5</v>
      </c>
      <c r="AD137" s="70">
        <v>5</v>
      </c>
      <c r="AE137" s="70">
        <v>5</v>
      </c>
      <c r="AF137" s="207" t="e">
        <f t="shared" si="15"/>
        <v>#DIV/0!</v>
      </c>
      <c r="AG137" s="70">
        <f t="shared" si="14"/>
        <v>10</v>
      </c>
      <c r="AH137" s="70">
        <f t="shared" si="10"/>
        <v>13</v>
      </c>
      <c r="AI137" s="140" t="s">
        <v>415</v>
      </c>
    </row>
    <row r="138" spans="1:35" s="5" customFormat="1">
      <c r="A138" s="193"/>
      <c r="B138" s="107">
        <v>7028201</v>
      </c>
      <c r="C138" s="58">
        <v>43850</v>
      </c>
      <c r="D138" s="66">
        <f t="shared" si="13"/>
        <v>43814</v>
      </c>
      <c r="E138" s="74">
        <f t="shared" ref="E138:E143" si="17">F138-28</f>
        <v>43711</v>
      </c>
      <c r="F138" s="60">
        <v>43739</v>
      </c>
      <c r="G138" s="313">
        <v>1</v>
      </c>
      <c r="H138" s="314">
        <v>1</v>
      </c>
      <c r="I138" s="314" t="s">
        <v>291</v>
      </c>
      <c r="J138" s="313"/>
      <c r="K138" s="140" t="s">
        <v>1197</v>
      </c>
      <c r="L138" s="109">
        <v>7028201</v>
      </c>
      <c r="M138" s="35" t="s">
        <v>252</v>
      </c>
      <c r="N138" s="35" t="s">
        <v>1198</v>
      </c>
      <c r="O138" s="35" t="s">
        <v>1199</v>
      </c>
      <c r="P138" s="35" t="s">
        <v>588</v>
      </c>
      <c r="Q138" s="119">
        <v>99208</v>
      </c>
      <c r="R138" s="35" t="s">
        <v>1200</v>
      </c>
      <c r="S138" s="67" t="s">
        <v>1201</v>
      </c>
      <c r="T138" s="67" t="s">
        <v>1202</v>
      </c>
      <c r="U138" s="35" t="s">
        <v>1203</v>
      </c>
      <c r="V138" s="67"/>
      <c r="W138" s="68">
        <v>57</v>
      </c>
      <c r="X138" s="68"/>
      <c r="Y138" s="79">
        <f t="shared" si="16"/>
        <v>54</v>
      </c>
      <c r="Z138" s="70">
        <v>1</v>
      </c>
      <c r="AA138" s="70">
        <v>2</v>
      </c>
      <c r="AB138" s="70">
        <v>2</v>
      </c>
      <c r="AC138" s="70">
        <v>1</v>
      </c>
      <c r="AD138" s="70">
        <v>9</v>
      </c>
      <c r="AE138" s="70">
        <v>11</v>
      </c>
      <c r="AF138" s="207" t="e">
        <f t="shared" si="15"/>
        <v>#DIV/0!</v>
      </c>
      <c r="AG138" s="70">
        <f t="shared" si="14"/>
        <v>12</v>
      </c>
      <c r="AH138" s="70">
        <f t="shared" si="10"/>
        <v>14</v>
      </c>
      <c r="AI138" s="147" t="s">
        <v>415</v>
      </c>
    </row>
    <row r="139" spans="1:35" s="5" customFormat="1">
      <c r="A139" s="193"/>
      <c r="B139" s="107">
        <v>5015201</v>
      </c>
      <c r="C139" s="58">
        <v>43850</v>
      </c>
      <c r="D139" s="66">
        <f t="shared" si="13"/>
        <v>43814</v>
      </c>
      <c r="E139" s="74">
        <f t="shared" si="17"/>
        <v>43711</v>
      </c>
      <c r="F139" s="60">
        <v>43739</v>
      </c>
      <c r="G139" s="313">
        <v>1</v>
      </c>
      <c r="H139" s="313">
        <v>1</v>
      </c>
      <c r="I139" s="314" t="s">
        <v>291</v>
      </c>
      <c r="J139" s="313"/>
      <c r="K139" s="140" t="s">
        <v>1197</v>
      </c>
      <c r="L139" s="109">
        <v>5015201</v>
      </c>
      <c r="M139" s="35" t="s">
        <v>167</v>
      </c>
      <c r="N139" s="35" t="s">
        <v>1204</v>
      </c>
      <c r="O139" s="35" t="s">
        <v>1205</v>
      </c>
      <c r="P139" s="35" t="s">
        <v>588</v>
      </c>
      <c r="Q139" s="119">
        <v>99019</v>
      </c>
      <c r="R139" s="35" t="s">
        <v>1206</v>
      </c>
      <c r="S139" s="75" t="s">
        <v>1207</v>
      </c>
      <c r="T139" s="75" t="s">
        <v>1208</v>
      </c>
      <c r="U139" s="34" t="s">
        <v>1209</v>
      </c>
      <c r="V139" s="67"/>
      <c r="W139" s="68">
        <v>93</v>
      </c>
      <c r="X139" s="68"/>
      <c r="Y139" s="79">
        <f t="shared" si="16"/>
        <v>75</v>
      </c>
      <c r="Z139" s="70">
        <v>17</v>
      </c>
      <c r="AA139" s="70">
        <v>5</v>
      </c>
      <c r="AB139" s="70">
        <v>1</v>
      </c>
      <c r="AC139" s="70">
        <v>7</v>
      </c>
      <c r="AD139" s="70">
        <v>22</v>
      </c>
      <c r="AE139" s="70">
        <v>24</v>
      </c>
      <c r="AF139" s="207" t="e">
        <f t="shared" si="15"/>
        <v>#DIV/0!</v>
      </c>
      <c r="AG139" s="70">
        <f t="shared" si="14"/>
        <v>40</v>
      </c>
      <c r="AH139" s="70">
        <f t="shared" si="10"/>
        <v>36</v>
      </c>
      <c r="AI139" s="140" t="s">
        <v>415</v>
      </c>
    </row>
    <row r="140" spans="1:35" s="5" customFormat="1">
      <c r="A140" s="192"/>
      <c r="B140" s="107">
        <v>7029201</v>
      </c>
      <c r="C140" s="58">
        <v>43850</v>
      </c>
      <c r="D140" s="66">
        <f t="shared" si="13"/>
        <v>43814</v>
      </c>
      <c r="E140" s="74">
        <f t="shared" si="17"/>
        <v>43711</v>
      </c>
      <c r="F140" s="60">
        <v>43739</v>
      </c>
      <c r="G140" s="342">
        <v>1</v>
      </c>
      <c r="H140" s="342">
        <v>2</v>
      </c>
      <c r="I140" s="314" t="s">
        <v>291</v>
      </c>
      <c r="J140" s="313"/>
      <c r="K140" s="140" t="s">
        <v>1197</v>
      </c>
      <c r="L140" s="109">
        <v>7029201</v>
      </c>
      <c r="M140" s="77" t="s">
        <v>1210</v>
      </c>
      <c r="N140" s="78" t="s">
        <v>1211</v>
      </c>
      <c r="O140" s="78" t="s">
        <v>1212</v>
      </c>
      <c r="P140" s="78" t="s">
        <v>1213</v>
      </c>
      <c r="Q140" s="119">
        <v>83814</v>
      </c>
      <c r="R140" s="35" t="s">
        <v>1214</v>
      </c>
      <c r="S140" s="75" t="s">
        <v>1215</v>
      </c>
      <c r="T140" s="75"/>
      <c r="U140" s="34" t="s">
        <v>1216</v>
      </c>
      <c r="V140" s="67"/>
      <c r="W140" s="68">
        <v>32</v>
      </c>
      <c r="X140" s="68"/>
      <c r="Y140" s="79">
        <f t="shared" si="16"/>
        <v>26</v>
      </c>
      <c r="Z140" s="70">
        <v>6</v>
      </c>
      <c r="AA140" s="70">
        <v>3</v>
      </c>
      <c r="AB140" s="70">
        <v>0</v>
      </c>
      <c r="AC140" s="70">
        <v>0</v>
      </c>
      <c r="AD140" s="70">
        <v>5</v>
      </c>
      <c r="AE140" s="70">
        <v>7</v>
      </c>
      <c r="AF140" s="207" t="e">
        <f t="shared" si="15"/>
        <v>#DIV/0!</v>
      </c>
      <c r="AG140" s="70">
        <f t="shared" si="14"/>
        <v>11</v>
      </c>
      <c r="AH140" s="70">
        <f t="shared" si="10"/>
        <v>10</v>
      </c>
      <c r="AI140" s="140" t="s">
        <v>415</v>
      </c>
    </row>
    <row r="141" spans="1:35" s="5" customFormat="1">
      <c r="A141" s="192"/>
      <c r="B141" s="107">
        <v>5016201</v>
      </c>
      <c r="C141" s="58">
        <v>43850</v>
      </c>
      <c r="D141" s="66">
        <f t="shared" si="13"/>
        <v>43814</v>
      </c>
      <c r="E141" s="74">
        <f t="shared" si="17"/>
        <v>43711</v>
      </c>
      <c r="F141" s="60">
        <v>43739</v>
      </c>
      <c r="G141" s="342"/>
      <c r="H141" s="342"/>
      <c r="I141" s="314" t="s">
        <v>291</v>
      </c>
      <c r="J141" s="313"/>
      <c r="K141" s="140" t="s">
        <v>1197</v>
      </c>
      <c r="L141" s="109">
        <v>5016201</v>
      </c>
      <c r="M141" s="35" t="s">
        <v>168</v>
      </c>
      <c r="N141" s="35" t="s">
        <v>1217</v>
      </c>
      <c r="O141" s="35" t="s">
        <v>1218</v>
      </c>
      <c r="P141" s="35" t="s">
        <v>588</v>
      </c>
      <c r="Q141" s="119">
        <v>99163</v>
      </c>
      <c r="R141" s="35" t="s">
        <v>1219</v>
      </c>
      <c r="S141" s="67" t="s">
        <v>1220</v>
      </c>
      <c r="T141" s="67" t="s">
        <v>1221</v>
      </c>
      <c r="U141" s="35" t="s">
        <v>1222</v>
      </c>
      <c r="V141" s="67"/>
      <c r="W141" s="68">
        <v>29</v>
      </c>
      <c r="X141" s="68"/>
      <c r="Y141" s="79">
        <f t="shared" si="16"/>
        <v>28</v>
      </c>
      <c r="Z141" s="70">
        <v>1</v>
      </c>
      <c r="AA141" s="70">
        <v>1</v>
      </c>
      <c r="AB141" s="70">
        <v>0</v>
      </c>
      <c r="AC141" s="70">
        <v>2</v>
      </c>
      <c r="AD141" s="70">
        <v>11</v>
      </c>
      <c r="AE141" s="70">
        <v>6</v>
      </c>
      <c r="AF141" s="207" t="e">
        <f t="shared" si="15"/>
        <v>#DIV/0!</v>
      </c>
      <c r="AG141" s="70">
        <f t="shared" si="14"/>
        <v>12</v>
      </c>
      <c r="AH141" s="70">
        <f t="shared" si="10"/>
        <v>9</v>
      </c>
      <c r="AI141" s="140" t="s">
        <v>415</v>
      </c>
    </row>
    <row r="142" spans="1:35" s="5" customFormat="1">
      <c r="A142" s="193"/>
      <c r="B142" s="107">
        <v>2653201</v>
      </c>
      <c r="C142" s="58">
        <v>43857</v>
      </c>
      <c r="D142" s="66">
        <f t="shared" si="13"/>
        <v>43814</v>
      </c>
      <c r="E142" s="74">
        <f t="shared" si="17"/>
        <v>43711</v>
      </c>
      <c r="F142" s="60">
        <v>43739</v>
      </c>
      <c r="G142" s="313">
        <v>1</v>
      </c>
      <c r="H142" s="314">
        <v>1</v>
      </c>
      <c r="I142" s="313" t="s">
        <v>301</v>
      </c>
      <c r="J142" s="313"/>
      <c r="K142" s="140" t="s">
        <v>1197</v>
      </c>
      <c r="L142" s="109">
        <v>2653201</v>
      </c>
      <c r="M142" s="35" t="s">
        <v>145</v>
      </c>
      <c r="N142" s="35" t="s">
        <v>1223</v>
      </c>
      <c r="O142" s="35" t="s">
        <v>1224</v>
      </c>
      <c r="P142" s="35" t="s">
        <v>588</v>
      </c>
      <c r="Q142" s="119">
        <v>98032</v>
      </c>
      <c r="R142" s="35" t="s">
        <v>1225</v>
      </c>
      <c r="S142" s="67" t="s">
        <v>1226</v>
      </c>
      <c r="T142" s="67" t="s">
        <v>1227</v>
      </c>
      <c r="U142" s="35" t="s">
        <v>1228</v>
      </c>
      <c r="V142" s="67"/>
      <c r="W142" s="68">
        <v>64</v>
      </c>
      <c r="X142" s="68"/>
      <c r="Y142" s="79">
        <f t="shared" si="16"/>
        <v>52</v>
      </c>
      <c r="Z142" s="70">
        <v>10</v>
      </c>
      <c r="AA142" s="70">
        <v>9</v>
      </c>
      <c r="AB142" s="70">
        <v>2</v>
      </c>
      <c r="AC142" s="70">
        <v>3</v>
      </c>
      <c r="AD142" s="70">
        <v>11</v>
      </c>
      <c r="AE142" s="70">
        <v>17</v>
      </c>
      <c r="AF142" s="207" t="e">
        <f t="shared" si="15"/>
        <v>#DIV/0!</v>
      </c>
      <c r="AG142" s="70">
        <f t="shared" si="14"/>
        <v>23</v>
      </c>
      <c r="AH142" s="70">
        <f t="shared" si="10"/>
        <v>29</v>
      </c>
      <c r="AI142" s="140" t="s">
        <v>415</v>
      </c>
    </row>
    <row r="143" spans="1:35" s="5" customFormat="1">
      <c r="A143" s="193"/>
      <c r="B143" s="107">
        <v>2686201</v>
      </c>
      <c r="C143" s="58">
        <v>43857</v>
      </c>
      <c r="D143" s="66">
        <f t="shared" si="13"/>
        <v>43814</v>
      </c>
      <c r="E143" s="74">
        <f t="shared" si="17"/>
        <v>43711</v>
      </c>
      <c r="F143" s="60">
        <v>43739</v>
      </c>
      <c r="G143" s="313">
        <v>1</v>
      </c>
      <c r="H143" s="313">
        <v>1</v>
      </c>
      <c r="I143" s="313" t="s">
        <v>301</v>
      </c>
      <c r="J143" s="313"/>
      <c r="K143" s="140" t="s">
        <v>1197</v>
      </c>
      <c r="L143" s="109">
        <v>2686201</v>
      </c>
      <c r="M143" s="35" t="s">
        <v>148</v>
      </c>
      <c r="N143" s="35" t="s">
        <v>1229</v>
      </c>
      <c r="O143" s="35" t="s">
        <v>1230</v>
      </c>
      <c r="P143" s="35" t="s">
        <v>588</v>
      </c>
      <c r="Q143" s="119">
        <v>98312</v>
      </c>
      <c r="R143" s="35" t="s">
        <v>1231</v>
      </c>
      <c r="S143" s="67" t="s">
        <v>1931</v>
      </c>
      <c r="T143" s="67" t="s">
        <v>1232</v>
      </c>
      <c r="U143" s="35" t="s">
        <v>1233</v>
      </c>
      <c r="V143" s="67"/>
      <c r="W143" s="68">
        <v>52</v>
      </c>
      <c r="X143" s="68"/>
      <c r="Y143" s="79">
        <f t="shared" si="16"/>
        <v>50</v>
      </c>
      <c r="Z143" s="70">
        <v>2</v>
      </c>
      <c r="AA143" s="70">
        <v>1</v>
      </c>
      <c r="AB143" s="70">
        <v>0</v>
      </c>
      <c r="AC143" s="70">
        <v>0</v>
      </c>
      <c r="AD143" s="70">
        <v>14</v>
      </c>
      <c r="AE143" s="70">
        <v>15</v>
      </c>
      <c r="AF143" s="207" t="e">
        <f t="shared" si="15"/>
        <v>#DIV/0!</v>
      </c>
      <c r="AG143" s="70">
        <f t="shared" si="14"/>
        <v>16</v>
      </c>
      <c r="AH143" s="70">
        <f t="shared" si="10"/>
        <v>16</v>
      </c>
      <c r="AI143" s="140" t="s">
        <v>415</v>
      </c>
    </row>
    <row r="144" spans="1:35" s="5" customFormat="1">
      <c r="A144" s="193"/>
      <c r="B144" s="107">
        <v>2550201</v>
      </c>
      <c r="C144" s="58">
        <v>43857</v>
      </c>
      <c r="D144" s="58">
        <f t="shared" si="13"/>
        <v>43737</v>
      </c>
      <c r="E144" s="59"/>
      <c r="F144" s="60">
        <v>43662</v>
      </c>
      <c r="G144" s="313">
        <v>1</v>
      </c>
      <c r="H144" s="314">
        <v>1</v>
      </c>
      <c r="I144" s="316"/>
      <c r="J144" s="316"/>
      <c r="K144" s="269" t="s">
        <v>1234</v>
      </c>
      <c r="L144" s="109">
        <v>2550201</v>
      </c>
      <c r="M144" s="35" t="s">
        <v>114</v>
      </c>
      <c r="N144" s="35" t="s">
        <v>1235</v>
      </c>
      <c r="O144" s="35" t="s">
        <v>1236</v>
      </c>
      <c r="P144" s="35" t="s">
        <v>1237</v>
      </c>
      <c r="Q144" s="119">
        <v>63640</v>
      </c>
      <c r="R144" s="35" t="s">
        <v>1238</v>
      </c>
      <c r="S144" s="34" t="s">
        <v>1239</v>
      </c>
      <c r="T144" s="34" t="s">
        <v>1240</v>
      </c>
      <c r="U144" s="34" t="s">
        <v>1241</v>
      </c>
      <c r="V144" s="35"/>
      <c r="W144" s="36">
        <v>50</v>
      </c>
      <c r="X144" s="36"/>
      <c r="Y144" s="79">
        <f t="shared" si="16"/>
        <v>41</v>
      </c>
      <c r="Z144" s="61">
        <v>9</v>
      </c>
      <c r="AA144" s="61">
        <v>5</v>
      </c>
      <c r="AB144" s="61">
        <v>0</v>
      </c>
      <c r="AC144" s="61">
        <v>2</v>
      </c>
      <c r="AD144" s="61">
        <v>3</v>
      </c>
      <c r="AE144" s="61">
        <v>9</v>
      </c>
      <c r="AF144" s="204" t="e">
        <f t="shared" si="15"/>
        <v>#DIV/0!</v>
      </c>
      <c r="AG144" s="61">
        <f t="shared" si="14"/>
        <v>12</v>
      </c>
      <c r="AH144" s="70">
        <f t="shared" si="10"/>
        <v>16</v>
      </c>
      <c r="AI144" s="98" t="s">
        <v>415</v>
      </c>
    </row>
    <row r="145" spans="1:35" s="5" customFormat="1">
      <c r="A145" s="193"/>
      <c r="B145" s="107">
        <v>2586201</v>
      </c>
      <c r="C145" s="58">
        <v>43857</v>
      </c>
      <c r="D145" s="58">
        <f t="shared" si="13"/>
        <v>43639</v>
      </c>
      <c r="E145" s="59"/>
      <c r="F145" s="60">
        <v>43564</v>
      </c>
      <c r="G145" s="314">
        <v>2</v>
      </c>
      <c r="H145" s="314">
        <v>1</v>
      </c>
      <c r="I145" s="314"/>
      <c r="J145" s="314"/>
      <c r="K145" s="98" t="s">
        <v>1234</v>
      </c>
      <c r="L145" s="109">
        <v>2586201</v>
      </c>
      <c r="M145" s="35" t="s">
        <v>125</v>
      </c>
      <c r="N145" s="35" t="s">
        <v>1247</v>
      </c>
      <c r="O145" s="35" t="s">
        <v>1248</v>
      </c>
      <c r="P145" s="35" t="s">
        <v>1249</v>
      </c>
      <c r="Q145" s="119">
        <v>77702</v>
      </c>
      <c r="R145" s="35" t="s">
        <v>1250</v>
      </c>
      <c r="S145" s="34" t="s">
        <v>1251</v>
      </c>
      <c r="T145" s="34"/>
      <c r="U145" s="34" t="s">
        <v>1252</v>
      </c>
      <c r="V145" s="35"/>
      <c r="W145" s="36">
        <v>180</v>
      </c>
      <c r="X145" s="36"/>
      <c r="Y145" s="79">
        <f t="shared" si="16"/>
        <v>167</v>
      </c>
      <c r="Z145" s="61">
        <v>13</v>
      </c>
      <c r="AA145" s="61">
        <v>10</v>
      </c>
      <c r="AB145" s="61">
        <v>0</v>
      </c>
      <c r="AC145" s="61">
        <v>0</v>
      </c>
      <c r="AD145" s="61">
        <v>9</v>
      </c>
      <c r="AE145" s="61">
        <v>10</v>
      </c>
      <c r="AF145" s="204" t="e">
        <f t="shared" si="15"/>
        <v>#DIV/0!</v>
      </c>
      <c r="AG145" s="61">
        <f t="shared" si="14"/>
        <v>22</v>
      </c>
      <c r="AH145" s="70">
        <f t="shared" si="10"/>
        <v>20</v>
      </c>
      <c r="AI145" s="98" t="s">
        <v>415</v>
      </c>
    </row>
    <row r="146" spans="1:35" s="3" customFormat="1">
      <c r="A146" s="193"/>
      <c r="B146" s="107">
        <v>2547201</v>
      </c>
      <c r="C146" s="58">
        <v>43857</v>
      </c>
      <c r="D146" s="58">
        <f t="shared" si="13"/>
        <v>43737</v>
      </c>
      <c r="E146" s="59"/>
      <c r="F146" s="60">
        <v>43662</v>
      </c>
      <c r="G146" s="314">
        <v>1</v>
      </c>
      <c r="H146" s="316">
        <v>1</v>
      </c>
      <c r="I146" s="316"/>
      <c r="J146" s="316"/>
      <c r="K146" s="269" t="s">
        <v>1234</v>
      </c>
      <c r="L146" s="109">
        <v>2547201</v>
      </c>
      <c r="M146" s="35" t="s">
        <v>1253</v>
      </c>
      <c r="N146" s="35" t="s">
        <v>1254</v>
      </c>
      <c r="O146" s="35" t="s">
        <v>1255</v>
      </c>
      <c r="P146" s="35" t="s">
        <v>1237</v>
      </c>
      <c r="Q146" s="119">
        <v>65775</v>
      </c>
      <c r="R146" s="35" t="s">
        <v>1256</v>
      </c>
      <c r="S146" s="34" t="s">
        <v>1257</v>
      </c>
      <c r="T146" s="34"/>
      <c r="U146" s="34"/>
      <c r="V146" s="35"/>
      <c r="W146" s="36">
        <v>29</v>
      </c>
      <c r="X146" s="36"/>
      <c r="Y146" s="79">
        <f t="shared" si="16"/>
        <v>22</v>
      </c>
      <c r="Z146" s="61">
        <v>7</v>
      </c>
      <c r="AA146" s="61">
        <v>4</v>
      </c>
      <c r="AB146" s="61">
        <v>0</v>
      </c>
      <c r="AC146" s="61">
        <v>0</v>
      </c>
      <c r="AD146" s="61">
        <v>17</v>
      </c>
      <c r="AE146" s="61">
        <v>6</v>
      </c>
      <c r="AF146" s="204" t="e">
        <f t="shared" si="15"/>
        <v>#DIV/0!</v>
      </c>
      <c r="AG146" s="61">
        <v>25</v>
      </c>
      <c r="AH146" s="70">
        <f t="shared" si="10"/>
        <v>10</v>
      </c>
      <c r="AI146" s="98" t="s">
        <v>415</v>
      </c>
    </row>
    <row r="147" spans="1:35" s="3" customFormat="1">
      <c r="A147" s="193"/>
      <c r="B147" s="107">
        <v>2552201</v>
      </c>
      <c r="C147" s="58">
        <v>43857</v>
      </c>
      <c r="D147" s="66">
        <f t="shared" si="13"/>
        <v>43786</v>
      </c>
      <c r="E147" s="74"/>
      <c r="F147" s="60">
        <v>43711</v>
      </c>
      <c r="G147" s="313">
        <v>1</v>
      </c>
      <c r="H147" s="313">
        <v>1</v>
      </c>
      <c r="I147" s="313"/>
      <c r="J147" s="313"/>
      <c r="K147" s="140" t="s">
        <v>1234</v>
      </c>
      <c r="L147" s="109">
        <v>2552201</v>
      </c>
      <c r="M147" s="35" t="s">
        <v>116</v>
      </c>
      <c r="N147" s="35" t="s">
        <v>1268</v>
      </c>
      <c r="O147" s="35" t="s">
        <v>1269</v>
      </c>
      <c r="P147" s="35" t="s">
        <v>1237</v>
      </c>
      <c r="Q147" s="119">
        <v>64057</v>
      </c>
      <c r="R147" s="35" t="s">
        <v>1270</v>
      </c>
      <c r="S147" s="67" t="s">
        <v>1271</v>
      </c>
      <c r="T147" s="67" t="s">
        <v>1272</v>
      </c>
      <c r="U147" s="35" t="s">
        <v>1273</v>
      </c>
      <c r="V147" s="67"/>
      <c r="W147" s="68">
        <v>51</v>
      </c>
      <c r="X147" s="68"/>
      <c r="Y147" s="79">
        <f t="shared" si="16"/>
        <v>41</v>
      </c>
      <c r="Z147" s="70">
        <v>10</v>
      </c>
      <c r="AA147" s="70">
        <v>11</v>
      </c>
      <c r="AB147" s="70">
        <v>0</v>
      </c>
      <c r="AC147" s="70">
        <v>3</v>
      </c>
      <c r="AD147" s="70">
        <v>11</v>
      </c>
      <c r="AE147" s="70">
        <v>11</v>
      </c>
      <c r="AF147" s="207" t="e">
        <f t="shared" si="15"/>
        <v>#DIV/0!</v>
      </c>
      <c r="AG147" s="70">
        <f t="shared" ref="AG147:AH165" si="18">SUM(Z147,AB147,AD147)</f>
        <v>21</v>
      </c>
      <c r="AH147" s="70">
        <f t="shared" si="10"/>
        <v>25</v>
      </c>
      <c r="AI147" s="140" t="s">
        <v>415</v>
      </c>
    </row>
    <row r="148" spans="1:35" s="3" customFormat="1">
      <c r="A148" s="193"/>
      <c r="B148" s="107">
        <v>7015201</v>
      </c>
      <c r="C148" s="58">
        <v>43857</v>
      </c>
      <c r="D148" s="66">
        <f t="shared" si="13"/>
        <v>43786</v>
      </c>
      <c r="E148" s="74"/>
      <c r="F148" s="60">
        <v>43711</v>
      </c>
      <c r="G148" s="313">
        <v>1</v>
      </c>
      <c r="H148" s="313">
        <v>1</v>
      </c>
      <c r="I148" s="313"/>
      <c r="J148" s="313"/>
      <c r="K148" s="140" t="s">
        <v>1234</v>
      </c>
      <c r="L148" s="109">
        <v>7015201</v>
      </c>
      <c r="M148" s="35" t="s">
        <v>239</v>
      </c>
      <c r="N148" s="35" t="s">
        <v>1274</v>
      </c>
      <c r="O148" s="35" t="s">
        <v>1275</v>
      </c>
      <c r="P148" s="35" t="s">
        <v>1237</v>
      </c>
      <c r="Q148" s="119">
        <v>64153</v>
      </c>
      <c r="R148" s="35" t="s">
        <v>1276</v>
      </c>
      <c r="S148" s="67" t="s">
        <v>1277</v>
      </c>
      <c r="T148" s="67" t="s">
        <v>1278</v>
      </c>
      <c r="U148" s="35" t="s">
        <v>1279</v>
      </c>
      <c r="V148" s="67"/>
      <c r="W148" s="68">
        <v>35</v>
      </c>
      <c r="X148" s="68"/>
      <c r="Y148" s="79">
        <f t="shared" si="16"/>
        <v>26</v>
      </c>
      <c r="Z148" s="70">
        <v>9</v>
      </c>
      <c r="AA148" s="70">
        <v>3</v>
      </c>
      <c r="AB148" s="70">
        <v>0</v>
      </c>
      <c r="AC148" s="70">
        <v>3</v>
      </c>
      <c r="AD148" s="70">
        <v>4</v>
      </c>
      <c r="AE148" s="70">
        <v>5</v>
      </c>
      <c r="AF148" s="207" t="e">
        <f t="shared" si="15"/>
        <v>#DIV/0!</v>
      </c>
      <c r="AG148" s="70">
        <f t="shared" si="18"/>
        <v>13</v>
      </c>
      <c r="AH148" s="70">
        <f t="shared" si="10"/>
        <v>11</v>
      </c>
      <c r="AI148" s="140" t="s">
        <v>415</v>
      </c>
    </row>
    <row r="149" spans="1:35" s="3" customFormat="1">
      <c r="A149" s="193"/>
      <c r="B149" s="107">
        <v>2551201</v>
      </c>
      <c r="C149" s="58">
        <v>43857</v>
      </c>
      <c r="D149" s="66">
        <f t="shared" si="13"/>
        <v>43786</v>
      </c>
      <c r="E149" s="74"/>
      <c r="F149" s="60">
        <v>43711</v>
      </c>
      <c r="G149" s="313">
        <v>1</v>
      </c>
      <c r="H149" s="314">
        <v>1</v>
      </c>
      <c r="I149" s="313"/>
      <c r="J149" s="313"/>
      <c r="K149" s="140" t="s">
        <v>1234</v>
      </c>
      <c r="L149" s="109">
        <v>2551201</v>
      </c>
      <c r="M149" s="35" t="s">
        <v>115</v>
      </c>
      <c r="N149" s="35" t="s">
        <v>1280</v>
      </c>
      <c r="O149" s="35" t="s">
        <v>723</v>
      </c>
      <c r="P149" s="35" t="s">
        <v>724</v>
      </c>
      <c r="Q149" s="119">
        <v>66210</v>
      </c>
      <c r="R149" s="35" t="s">
        <v>1281</v>
      </c>
      <c r="S149" s="75" t="s">
        <v>1277</v>
      </c>
      <c r="T149" s="75"/>
      <c r="U149" s="34" t="s">
        <v>1282</v>
      </c>
      <c r="V149" s="67"/>
      <c r="W149" s="68">
        <v>36</v>
      </c>
      <c r="X149" s="68"/>
      <c r="Y149" s="79">
        <f t="shared" si="16"/>
        <v>29</v>
      </c>
      <c r="Z149" s="70">
        <v>6</v>
      </c>
      <c r="AA149" s="70">
        <v>1</v>
      </c>
      <c r="AB149" s="70">
        <v>1</v>
      </c>
      <c r="AC149" s="70">
        <v>3</v>
      </c>
      <c r="AD149" s="70">
        <v>8</v>
      </c>
      <c r="AE149" s="70">
        <v>9</v>
      </c>
      <c r="AF149" s="207" t="e">
        <f t="shared" si="15"/>
        <v>#DIV/0!</v>
      </c>
      <c r="AG149" s="70">
        <f t="shared" si="18"/>
        <v>15</v>
      </c>
      <c r="AH149" s="70">
        <f t="shared" si="10"/>
        <v>13</v>
      </c>
      <c r="AI149" s="140" t="s">
        <v>415</v>
      </c>
    </row>
    <row r="150" spans="1:35" s="3" customFormat="1">
      <c r="A150" s="193"/>
      <c r="B150" s="107">
        <v>2574201</v>
      </c>
      <c r="C150" s="58">
        <v>43857</v>
      </c>
      <c r="D150" s="66">
        <f t="shared" si="13"/>
        <v>43835</v>
      </c>
      <c r="E150" s="74">
        <f t="shared" ref="E150:E161" si="19">F150-28</f>
        <v>43732</v>
      </c>
      <c r="F150" s="83">
        <v>43760</v>
      </c>
      <c r="G150" s="342">
        <v>1</v>
      </c>
      <c r="H150" s="342">
        <v>2</v>
      </c>
      <c r="I150" s="313"/>
      <c r="J150" s="313" t="s">
        <v>301</v>
      </c>
      <c r="K150" s="140" t="s">
        <v>1234</v>
      </c>
      <c r="L150" s="109">
        <v>2574201</v>
      </c>
      <c r="M150" s="82" t="s">
        <v>1932</v>
      </c>
      <c r="N150" s="78" t="s">
        <v>1283</v>
      </c>
      <c r="O150" s="78" t="s">
        <v>1284</v>
      </c>
      <c r="P150" s="78" t="s">
        <v>1249</v>
      </c>
      <c r="Q150" s="119">
        <v>75206</v>
      </c>
      <c r="R150" s="35" t="s">
        <v>1285</v>
      </c>
      <c r="S150" s="75" t="s">
        <v>1286</v>
      </c>
      <c r="T150" s="75"/>
      <c r="U150" s="34" t="s">
        <v>1287</v>
      </c>
      <c r="V150" s="67"/>
      <c r="W150" s="68">
        <v>79</v>
      </c>
      <c r="X150" s="68"/>
      <c r="Y150" s="79">
        <f t="shared" si="16"/>
        <v>74</v>
      </c>
      <c r="Z150" s="70">
        <v>5</v>
      </c>
      <c r="AA150" s="70">
        <v>3</v>
      </c>
      <c r="AB150" s="70">
        <v>0</v>
      </c>
      <c r="AC150" s="70">
        <v>0</v>
      </c>
      <c r="AD150" s="70">
        <v>3</v>
      </c>
      <c r="AE150" s="70">
        <v>7</v>
      </c>
      <c r="AF150" s="207" t="e">
        <f t="shared" si="15"/>
        <v>#DIV/0!</v>
      </c>
      <c r="AG150" s="70">
        <f t="shared" si="18"/>
        <v>8</v>
      </c>
      <c r="AH150" s="70">
        <f t="shared" si="18"/>
        <v>10</v>
      </c>
      <c r="AI150" s="140" t="s">
        <v>415</v>
      </c>
    </row>
    <row r="151" spans="1:35" s="3" customFormat="1">
      <c r="A151" s="193"/>
      <c r="B151" s="107">
        <v>2576201</v>
      </c>
      <c r="C151" s="58">
        <v>43857</v>
      </c>
      <c r="D151" s="66">
        <f t="shared" si="13"/>
        <v>43835</v>
      </c>
      <c r="E151" s="74">
        <f t="shared" si="19"/>
        <v>43732</v>
      </c>
      <c r="F151" s="60">
        <v>43760</v>
      </c>
      <c r="G151" s="342"/>
      <c r="H151" s="342"/>
      <c r="I151" s="313"/>
      <c r="J151" s="313" t="s">
        <v>301</v>
      </c>
      <c r="K151" s="140" t="s">
        <v>1234</v>
      </c>
      <c r="L151" s="109">
        <v>2576201</v>
      </c>
      <c r="M151" s="84" t="s">
        <v>1933</v>
      </c>
      <c r="N151" s="84" t="s">
        <v>1288</v>
      </c>
      <c r="O151" s="84" t="s">
        <v>1289</v>
      </c>
      <c r="P151" s="35" t="s">
        <v>1249</v>
      </c>
      <c r="Q151" s="119">
        <v>76116</v>
      </c>
      <c r="R151" s="35" t="s">
        <v>1290</v>
      </c>
      <c r="S151" s="75" t="s">
        <v>1286</v>
      </c>
      <c r="T151" s="75"/>
      <c r="U151" s="34" t="s">
        <v>1291</v>
      </c>
      <c r="V151" s="67"/>
      <c r="W151" s="68">
        <v>23</v>
      </c>
      <c r="X151" s="68"/>
      <c r="Y151" s="79">
        <f t="shared" si="16"/>
        <v>17</v>
      </c>
      <c r="Z151" s="70">
        <v>5</v>
      </c>
      <c r="AA151" s="70">
        <v>4</v>
      </c>
      <c r="AB151" s="70">
        <v>1</v>
      </c>
      <c r="AC151" s="70">
        <v>0</v>
      </c>
      <c r="AD151" s="70">
        <v>3</v>
      </c>
      <c r="AE151" s="70">
        <v>6</v>
      </c>
      <c r="AF151" s="207" t="e">
        <f t="shared" si="15"/>
        <v>#DIV/0!</v>
      </c>
      <c r="AG151" s="70">
        <f t="shared" si="18"/>
        <v>9</v>
      </c>
      <c r="AH151" s="70">
        <f t="shared" si="18"/>
        <v>10</v>
      </c>
      <c r="AI151" s="140" t="s">
        <v>415</v>
      </c>
    </row>
    <row r="152" spans="1:35" s="3" customFormat="1">
      <c r="A152" s="193"/>
      <c r="B152" s="107">
        <v>2544201</v>
      </c>
      <c r="C152" s="58">
        <v>43864</v>
      </c>
      <c r="D152" s="58">
        <f>F152+75</f>
        <v>43737</v>
      </c>
      <c r="E152" s="59"/>
      <c r="F152" s="60">
        <v>43662</v>
      </c>
      <c r="G152" s="314">
        <v>1</v>
      </c>
      <c r="H152" s="316">
        <v>1</v>
      </c>
      <c r="I152" s="316"/>
      <c r="J152" s="316"/>
      <c r="K152" s="269" t="s">
        <v>1234</v>
      </c>
      <c r="L152" s="109">
        <v>2544201</v>
      </c>
      <c r="M152" s="35" t="s">
        <v>112</v>
      </c>
      <c r="N152" s="35" t="s">
        <v>1258</v>
      </c>
      <c r="O152" s="35" t="s">
        <v>1259</v>
      </c>
      <c r="P152" s="35" t="s">
        <v>1237</v>
      </c>
      <c r="Q152" s="119">
        <v>65203</v>
      </c>
      <c r="R152" s="35" t="s">
        <v>1260</v>
      </c>
      <c r="S152" s="34" t="s">
        <v>1261</v>
      </c>
      <c r="T152" s="34"/>
      <c r="U152" s="34" t="s">
        <v>1262</v>
      </c>
      <c r="V152" s="35"/>
      <c r="W152" s="36">
        <v>26</v>
      </c>
      <c r="X152" s="36"/>
      <c r="Y152" s="79">
        <f>W152-Z152-AB152</f>
        <v>18</v>
      </c>
      <c r="Z152" s="61">
        <v>8</v>
      </c>
      <c r="AA152" s="61">
        <v>5</v>
      </c>
      <c r="AB152" s="61">
        <v>0</v>
      </c>
      <c r="AC152" s="61">
        <f>1+2</f>
        <v>3</v>
      </c>
      <c r="AD152" s="61">
        <v>5</v>
      </c>
      <c r="AE152" s="61">
        <v>5</v>
      </c>
      <c r="AF152" s="204" t="e">
        <f>SUM(AE152/X152)</f>
        <v>#DIV/0!</v>
      </c>
      <c r="AG152" s="61">
        <f>SUM(Z152,AB152,AD152)</f>
        <v>13</v>
      </c>
      <c r="AH152" s="70">
        <f>SUM(AA152,AC152,AE152)</f>
        <v>13</v>
      </c>
      <c r="AI152" s="98" t="s">
        <v>415</v>
      </c>
    </row>
    <row r="153" spans="1:35" s="3" customFormat="1">
      <c r="A153" s="193"/>
      <c r="B153" s="107">
        <v>7014201</v>
      </c>
      <c r="C153" s="58">
        <v>43864</v>
      </c>
      <c r="D153" s="58">
        <f>F153+75</f>
        <v>43737</v>
      </c>
      <c r="E153" s="59"/>
      <c r="F153" s="60">
        <v>43662</v>
      </c>
      <c r="G153" s="313">
        <v>1</v>
      </c>
      <c r="H153" s="313">
        <v>1</v>
      </c>
      <c r="I153" s="316"/>
      <c r="J153" s="316"/>
      <c r="K153" s="269" t="s">
        <v>1234</v>
      </c>
      <c r="L153" s="109">
        <v>7014201</v>
      </c>
      <c r="M153" s="35" t="s">
        <v>238</v>
      </c>
      <c r="N153" s="35" t="s">
        <v>1242</v>
      </c>
      <c r="O153" s="35" t="s">
        <v>1243</v>
      </c>
      <c r="P153" s="35" t="s">
        <v>1237</v>
      </c>
      <c r="Q153" s="119">
        <v>63141</v>
      </c>
      <c r="R153" s="35" t="s">
        <v>1244</v>
      </c>
      <c r="S153" s="35" t="s">
        <v>1245</v>
      </c>
      <c r="T153" s="35"/>
      <c r="U153" s="35" t="s">
        <v>1246</v>
      </c>
      <c r="V153" s="35"/>
      <c r="W153" s="36">
        <v>24</v>
      </c>
      <c r="X153" s="36"/>
      <c r="Y153" s="79">
        <f>W153-Z153-AB153</f>
        <v>18</v>
      </c>
      <c r="Z153" s="61">
        <v>4</v>
      </c>
      <c r="AA153" s="61">
        <v>6</v>
      </c>
      <c r="AB153" s="61">
        <v>2</v>
      </c>
      <c r="AC153" s="61">
        <f>3+2</f>
        <v>5</v>
      </c>
      <c r="AD153" s="61">
        <v>6</v>
      </c>
      <c r="AE153" s="61">
        <v>5</v>
      </c>
      <c r="AF153" s="204" t="e">
        <f>SUM(AE153/X153)</f>
        <v>#DIV/0!</v>
      </c>
      <c r="AG153" s="61">
        <f>SUM(Z153,AB153,AD153)</f>
        <v>12</v>
      </c>
      <c r="AH153" s="70">
        <f>SUM(AA153,AC153,AE153)</f>
        <v>16</v>
      </c>
      <c r="AI153" s="98" t="s">
        <v>415</v>
      </c>
    </row>
    <row r="154" spans="1:35" s="3" customFormat="1">
      <c r="A154" s="193"/>
      <c r="B154" s="107">
        <v>2578201</v>
      </c>
      <c r="C154" s="58">
        <v>43864</v>
      </c>
      <c r="D154" s="66">
        <f t="shared" si="13"/>
        <v>43835</v>
      </c>
      <c r="E154" s="74">
        <f t="shared" si="19"/>
        <v>43732</v>
      </c>
      <c r="F154" s="83">
        <v>43760</v>
      </c>
      <c r="G154" s="313">
        <v>1</v>
      </c>
      <c r="H154" s="313">
        <v>1</v>
      </c>
      <c r="I154" s="313"/>
      <c r="J154" s="313"/>
      <c r="K154" s="140" t="s">
        <v>1234</v>
      </c>
      <c r="L154" s="109">
        <v>2578201</v>
      </c>
      <c r="M154" s="35" t="s">
        <v>120</v>
      </c>
      <c r="N154" s="35" t="s">
        <v>1292</v>
      </c>
      <c r="O154" s="35" t="s">
        <v>1293</v>
      </c>
      <c r="P154" s="35" t="s">
        <v>1249</v>
      </c>
      <c r="Q154" s="119">
        <v>75605</v>
      </c>
      <c r="R154" s="35" t="s">
        <v>1294</v>
      </c>
      <c r="S154" s="94" t="s">
        <v>1295</v>
      </c>
      <c r="T154" s="75"/>
      <c r="U154" s="34" t="s">
        <v>1296</v>
      </c>
      <c r="V154" s="67"/>
      <c r="W154" s="68">
        <v>80</v>
      </c>
      <c r="X154" s="68"/>
      <c r="Y154" s="79">
        <f t="shared" si="16"/>
        <v>76</v>
      </c>
      <c r="Z154" s="70">
        <v>3</v>
      </c>
      <c r="AA154" s="70">
        <v>0</v>
      </c>
      <c r="AB154" s="70">
        <v>1</v>
      </c>
      <c r="AC154" s="70">
        <v>0</v>
      </c>
      <c r="AD154" s="70">
        <v>5</v>
      </c>
      <c r="AE154" s="70">
        <v>7</v>
      </c>
      <c r="AF154" s="207" t="e">
        <f t="shared" si="15"/>
        <v>#DIV/0!</v>
      </c>
      <c r="AG154" s="70">
        <f t="shared" si="18"/>
        <v>9</v>
      </c>
      <c r="AH154" s="70">
        <f t="shared" si="18"/>
        <v>7</v>
      </c>
      <c r="AI154" s="140" t="s">
        <v>415</v>
      </c>
    </row>
    <row r="155" spans="1:35" s="3" customFormat="1">
      <c r="A155" s="193"/>
      <c r="B155" s="107">
        <v>2591201</v>
      </c>
      <c r="C155" s="58">
        <v>43864</v>
      </c>
      <c r="D155" s="66">
        <f t="shared" si="13"/>
        <v>43835</v>
      </c>
      <c r="E155" s="74">
        <f t="shared" si="19"/>
        <v>43732</v>
      </c>
      <c r="F155" s="60">
        <v>43760</v>
      </c>
      <c r="G155" s="313">
        <v>1</v>
      </c>
      <c r="H155" s="313">
        <v>1</v>
      </c>
      <c r="I155" s="313"/>
      <c r="J155" s="313"/>
      <c r="K155" s="140" t="s">
        <v>1234</v>
      </c>
      <c r="L155" s="109">
        <v>2591201</v>
      </c>
      <c r="M155" s="35" t="s">
        <v>127</v>
      </c>
      <c r="N155" s="35" t="s">
        <v>1297</v>
      </c>
      <c r="O155" s="35" t="s">
        <v>1298</v>
      </c>
      <c r="P155" s="35" t="s">
        <v>1249</v>
      </c>
      <c r="Q155" s="119">
        <v>78228</v>
      </c>
      <c r="R155" s="35" t="s">
        <v>1299</v>
      </c>
      <c r="S155" s="94" t="s">
        <v>1300</v>
      </c>
      <c r="T155" s="75" t="s">
        <v>1301</v>
      </c>
      <c r="U155" s="34" t="s">
        <v>1302</v>
      </c>
      <c r="V155" s="67"/>
      <c r="W155" s="68">
        <v>127</v>
      </c>
      <c r="X155" s="68"/>
      <c r="Y155" s="79">
        <f t="shared" si="16"/>
        <v>127</v>
      </c>
      <c r="Z155" s="70">
        <v>0</v>
      </c>
      <c r="AA155" s="70">
        <v>8</v>
      </c>
      <c r="AB155" s="70">
        <v>0</v>
      </c>
      <c r="AC155" s="70">
        <v>1</v>
      </c>
      <c r="AD155" s="70">
        <v>18</v>
      </c>
      <c r="AE155" s="70">
        <v>14</v>
      </c>
      <c r="AF155" s="207" t="e">
        <f t="shared" si="15"/>
        <v>#DIV/0!</v>
      </c>
      <c r="AG155" s="70">
        <f t="shared" si="18"/>
        <v>18</v>
      </c>
      <c r="AH155" s="70">
        <f t="shared" si="18"/>
        <v>23</v>
      </c>
      <c r="AI155" s="140" t="s">
        <v>415</v>
      </c>
    </row>
    <row r="156" spans="1:35" s="3" customFormat="1">
      <c r="A156" s="193"/>
      <c r="B156" s="107">
        <v>2592201</v>
      </c>
      <c r="C156" s="58">
        <v>43864</v>
      </c>
      <c r="D156" s="66">
        <f t="shared" si="13"/>
        <v>43835</v>
      </c>
      <c r="E156" s="74">
        <f t="shared" si="19"/>
        <v>43732</v>
      </c>
      <c r="F156" s="60">
        <v>43760</v>
      </c>
      <c r="G156" s="342">
        <v>1</v>
      </c>
      <c r="H156" s="342">
        <v>2</v>
      </c>
      <c r="I156" s="313"/>
      <c r="J156" s="313"/>
      <c r="K156" s="140" t="s">
        <v>1234</v>
      </c>
      <c r="L156" s="109">
        <v>2592201</v>
      </c>
      <c r="M156" s="35" t="s">
        <v>128</v>
      </c>
      <c r="N156" s="35" t="s">
        <v>1303</v>
      </c>
      <c r="O156" s="35" t="s">
        <v>1304</v>
      </c>
      <c r="P156" s="35" t="s">
        <v>1249</v>
      </c>
      <c r="Q156" s="119">
        <v>78956</v>
      </c>
      <c r="R156" s="35" t="s">
        <v>1305</v>
      </c>
      <c r="S156" s="94" t="s">
        <v>1306</v>
      </c>
      <c r="T156" s="75"/>
      <c r="U156" s="34" t="s">
        <v>1307</v>
      </c>
      <c r="V156" s="67"/>
      <c r="W156" s="68">
        <v>59</v>
      </c>
      <c r="X156" s="68"/>
      <c r="Y156" s="79">
        <f t="shared" si="16"/>
        <v>56</v>
      </c>
      <c r="Z156" s="70">
        <v>3</v>
      </c>
      <c r="AA156" s="70">
        <v>4</v>
      </c>
      <c r="AB156" s="70">
        <v>0</v>
      </c>
      <c r="AC156" s="70">
        <v>0</v>
      </c>
      <c r="AD156" s="70">
        <v>5</v>
      </c>
      <c r="AE156" s="70">
        <v>4</v>
      </c>
      <c r="AF156" s="207" t="e">
        <f t="shared" si="15"/>
        <v>#DIV/0!</v>
      </c>
      <c r="AG156" s="70">
        <f t="shared" si="18"/>
        <v>8</v>
      </c>
      <c r="AH156" s="70">
        <f t="shared" si="18"/>
        <v>8</v>
      </c>
      <c r="AI156" s="140" t="s">
        <v>415</v>
      </c>
    </row>
    <row r="157" spans="1:35" s="3" customFormat="1">
      <c r="A157" s="193"/>
      <c r="B157" s="107">
        <v>2593201</v>
      </c>
      <c r="C157" s="58">
        <v>43864</v>
      </c>
      <c r="D157" s="66">
        <f t="shared" si="13"/>
        <v>43835</v>
      </c>
      <c r="E157" s="74">
        <f t="shared" si="19"/>
        <v>43732</v>
      </c>
      <c r="F157" s="60">
        <v>43760</v>
      </c>
      <c r="G157" s="342"/>
      <c r="H157" s="342"/>
      <c r="I157" s="313"/>
      <c r="J157" s="313"/>
      <c r="K157" s="140" t="s">
        <v>1234</v>
      </c>
      <c r="L157" s="109">
        <v>2593201</v>
      </c>
      <c r="M157" s="35" t="s">
        <v>129</v>
      </c>
      <c r="N157" s="35" t="s">
        <v>1308</v>
      </c>
      <c r="O157" s="35" t="s">
        <v>1309</v>
      </c>
      <c r="P157" s="35" t="s">
        <v>1249</v>
      </c>
      <c r="Q157" s="119">
        <v>77904</v>
      </c>
      <c r="R157" s="35" t="s">
        <v>1310</v>
      </c>
      <c r="S157" s="94" t="s">
        <v>1311</v>
      </c>
      <c r="T157" s="75"/>
      <c r="U157" s="34" t="s">
        <v>1312</v>
      </c>
      <c r="V157" s="67"/>
      <c r="W157" s="68">
        <v>62</v>
      </c>
      <c r="X157" s="68"/>
      <c r="Y157" s="79">
        <f t="shared" si="16"/>
        <v>57</v>
      </c>
      <c r="Z157" s="70">
        <v>5</v>
      </c>
      <c r="AA157" s="70">
        <v>1</v>
      </c>
      <c r="AB157" s="70">
        <v>0</v>
      </c>
      <c r="AC157" s="70">
        <v>1</v>
      </c>
      <c r="AD157" s="70">
        <v>9</v>
      </c>
      <c r="AE157" s="70">
        <v>11</v>
      </c>
      <c r="AF157" s="207" t="e">
        <f t="shared" si="15"/>
        <v>#DIV/0!</v>
      </c>
      <c r="AG157" s="70">
        <f t="shared" si="18"/>
        <v>14</v>
      </c>
      <c r="AH157" s="70">
        <f t="shared" si="18"/>
        <v>13</v>
      </c>
      <c r="AI157" s="140" t="s">
        <v>415</v>
      </c>
    </row>
    <row r="158" spans="1:35" s="3" customFormat="1">
      <c r="A158" s="193"/>
      <c r="B158" s="107">
        <v>2573201</v>
      </c>
      <c r="C158" s="66">
        <v>43864</v>
      </c>
      <c r="D158" s="66">
        <f t="shared" si="13"/>
        <v>43835</v>
      </c>
      <c r="E158" s="74">
        <f t="shared" si="19"/>
        <v>43732</v>
      </c>
      <c r="F158" s="83">
        <v>43760</v>
      </c>
      <c r="G158" s="313">
        <v>1</v>
      </c>
      <c r="H158" s="313">
        <v>1</v>
      </c>
      <c r="I158" s="313"/>
      <c r="J158" s="313"/>
      <c r="K158" s="140" t="s">
        <v>1234</v>
      </c>
      <c r="L158" s="109">
        <v>2573201</v>
      </c>
      <c r="M158" s="35" t="s">
        <v>118</v>
      </c>
      <c r="N158" s="35" t="s">
        <v>1313</v>
      </c>
      <c r="O158" s="35" t="s">
        <v>1314</v>
      </c>
      <c r="P158" s="35" t="s">
        <v>1249</v>
      </c>
      <c r="Q158" s="119">
        <v>75110</v>
      </c>
      <c r="R158" s="35" t="s">
        <v>1315</v>
      </c>
      <c r="S158" s="94" t="s">
        <v>1316</v>
      </c>
      <c r="T158" s="75"/>
      <c r="U158" s="34" t="s">
        <v>1317</v>
      </c>
      <c r="V158" s="67"/>
      <c r="W158" s="68">
        <v>102</v>
      </c>
      <c r="X158" s="68"/>
      <c r="Y158" s="79">
        <f t="shared" si="16"/>
        <v>99</v>
      </c>
      <c r="Z158" s="70">
        <v>3</v>
      </c>
      <c r="AA158" s="70">
        <v>2</v>
      </c>
      <c r="AB158" s="70">
        <v>0</v>
      </c>
      <c r="AC158" s="70">
        <v>2</v>
      </c>
      <c r="AD158" s="70">
        <v>5</v>
      </c>
      <c r="AE158" s="70">
        <v>7</v>
      </c>
      <c r="AF158" s="207" t="e">
        <f t="shared" si="15"/>
        <v>#DIV/0!</v>
      </c>
      <c r="AG158" s="70">
        <f t="shared" si="18"/>
        <v>8</v>
      </c>
      <c r="AH158" s="70">
        <f t="shared" si="18"/>
        <v>11</v>
      </c>
      <c r="AI158" s="140" t="s">
        <v>415</v>
      </c>
    </row>
    <row r="159" spans="1:35" s="3" customFormat="1">
      <c r="A159" s="193"/>
      <c r="B159" s="107">
        <v>2575201</v>
      </c>
      <c r="C159" s="66">
        <v>43864</v>
      </c>
      <c r="D159" s="66">
        <f t="shared" si="13"/>
        <v>43835</v>
      </c>
      <c r="E159" s="74">
        <f t="shared" si="19"/>
        <v>43732</v>
      </c>
      <c r="F159" s="60">
        <v>43760</v>
      </c>
      <c r="G159" s="342">
        <v>1</v>
      </c>
      <c r="H159" s="342">
        <v>2</v>
      </c>
      <c r="I159" s="313"/>
      <c r="J159" s="313"/>
      <c r="K159" s="140" t="s">
        <v>1234</v>
      </c>
      <c r="L159" s="109">
        <v>2575201</v>
      </c>
      <c r="M159" s="35" t="s">
        <v>119</v>
      </c>
      <c r="N159" s="35" t="s">
        <v>1318</v>
      </c>
      <c r="O159" s="35" t="s">
        <v>1319</v>
      </c>
      <c r="P159" s="35" t="s">
        <v>1249</v>
      </c>
      <c r="Q159" s="119">
        <v>76448</v>
      </c>
      <c r="R159" s="35" t="s">
        <v>1320</v>
      </c>
      <c r="S159" s="94" t="s">
        <v>1321</v>
      </c>
      <c r="T159" s="75"/>
      <c r="U159" s="34" t="s">
        <v>1322</v>
      </c>
      <c r="V159" s="67"/>
      <c r="W159" s="68">
        <v>49</v>
      </c>
      <c r="X159" s="68"/>
      <c r="Y159" s="79">
        <f t="shared" si="16"/>
        <v>46</v>
      </c>
      <c r="Z159" s="70">
        <v>2</v>
      </c>
      <c r="AA159" s="70">
        <v>4</v>
      </c>
      <c r="AB159" s="70">
        <v>1</v>
      </c>
      <c r="AC159" s="70">
        <v>0</v>
      </c>
      <c r="AD159" s="70">
        <v>6</v>
      </c>
      <c r="AE159" s="70">
        <v>15</v>
      </c>
      <c r="AF159" s="207" t="e">
        <f t="shared" si="15"/>
        <v>#DIV/0!</v>
      </c>
      <c r="AG159" s="70">
        <f t="shared" si="18"/>
        <v>9</v>
      </c>
      <c r="AH159" s="70">
        <f t="shared" si="18"/>
        <v>19</v>
      </c>
      <c r="AI159" s="140" t="s">
        <v>415</v>
      </c>
    </row>
    <row r="160" spans="1:35" s="3" customFormat="1">
      <c r="A160" s="193"/>
      <c r="B160" s="107">
        <v>3539201</v>
      </c>
      <c r="C160" s="66">
        <v>43864</v>
      </c>
      <c r="D160" s="66">
        <f t="shared" si="13"/>
        <v>43835</v>
      </c>
      <c r="E160" s="74">
        <f t="shared" si="19"/>
        <v>43732</v>
      </c>
      <c r="F160" s="60">
        <v>43760</v>
      </c>
      <c r="G160" s="342"/>
      <c r="H160" s="342"/>
      <c r="I160" s="313"/>
      <c r="J160" s="313"/>
      <c r="K160" s="140" t="s">
        <v>1234</v>
      </c>
      <c r="L160" s="109">
        <v>3539201</v>
      </c>
      <c r="M160" s="35" t="s">
        <v>163</v>
      </c>
      <c r="N160" s="35" t="s">
        <v>1323</v>
      </c>
      <c r="O160" s="35" t="s">
        <v>1324</v>
      </c>
      <c r="P160" s="35" t="s">
        <v>1249</v>
      </c>
      <c r="Q160" s="119">
        <v>76801</v>
      </c>
      <c r="R160" s="35" t="s">
        <v>1325</v>
      </c>
      <c r="S160" s="75" t="s">
        <v>1944</v>
      </c>
      <c r="T160" s="75"/>
      <c r="U160" s="34" t="s">
        <v>1326</v>
      </c>
      <c r="V160" s="67"/>
      <c r="W160" s="68">
        <v>33</v>
      </c>
      <c r="X160" s="68"/>
      <c r="Y160" s="79">
        <f t="shared" si="16"/>
        <v>33</v>
      </c>
      <c r="Z160" s="70">
        <v>0</v>
      </c>
      <c r="AA160" s="70">
        <v>3</v>
      </c>
      <c r="AB160" s="70">
        <v>0</v>
      </c>
      <c r="AC160" s="70">
        <v>0</v>
      </c>
      <c r="AD160" s="70">
        <v>9</v>
      </c>
      <c r="AE160" s="70">
        <v>9</v>
      </c>
      <c r="AF160" s="207" t="e">
        <f t="shared" si="15"/>
        <v>#DIV/0!</v>
      </c>
      <c r="AG160" s="70">
        <f t="shared" si="18"/>
        <v>9</v>
      </c>
      <c r="AH160" s="70">
        <f t="shared" si="18"/>
        <v>12</v>
      </c>
      <c r="AI160" s="140" t="s">
        <v>415</v>
      </c>
    </row>
    <row r="161" spans="1:35" s="3" customFormat="1">
      <c r="A161" s="193"/>
      <c r="B161" s="107">
        <v>2580201</v>
      </c>
      <c r="C161" s="66">
        <v>43864</v>
      </c>
      <c r="D161" s="66">
        <f t="shared" si="13"/>
        <v>43835</v>
      </c>
      <c r="E161" s="74">
        <f t="shared" si="19"/>
        <v>43732</v>
      </c>
      <c r="F161" s="60">
        <v>43760</v>
      </c>
      <c r="G161" s="313">
        <v>1</v>
      </c>
      <c r="H161" s="313">
        <v>1</v>
      </c>
      <c r="I161" s="313"/>
      <c r="J161" s="313"/>
      <c r="K161" s="140" t="s">
        <v>1234</v>
      </c>
      <c r="L161" s="109">
        <v>2580201</v>
      </c>
      <c r="M161" s="35" t="s">
        <v>121</v>
      </c>
      <c r="N161" s="35" t="s">
        <v>1327</v>
      </c>
      <c r="O161" s="35" t="s">
        <v>1328</v>
      </c>
      <c r="P161" s="35" t="s">
        <v>1249</v>
      </c>
      <c r="Q161" s="119">
        <v>76901</v>
      </c>
      <c r="R161" s="35" t="s">
        <v>1329</v>
      </c>
      <c r="S161" s="94" t="s">
        <v>1330</v>
      </c>
      <c r="T161" s="75"/>
      <c r="U161" s="34" t="s">
        <v>1331</v>
      </c>
      <c r="V161" s="67"/>
      <c r="W161" s="68">
        <v>91</v>
      </c>
      <c r="X161" s="68"/>
      <c r="Y161" s="79">
        <f t="shared" si="16"/>
        <v>85</v>
      </c>
      <c r="Z161" s="70">
        <v>6</v>
      </c>
      <c r="AA161" s="70">
        <v>2</v>
      </c>
      <c r="AB161" s="70">
        <v>0</v>
      </c>
      <c r="AC161" s="70">
        <v>1</v>
      </c>
      <c r="AD161" s="70">
        <v>8</v>
      </c>
      <c r="AE161" s="70">
        <v>8</v>
      </c>
      <c r="AF161" s="207" t="e">
        <f t="shared" si="15"/>
        <v>#DIV/0!</v>
      </c>
      <c r="AG161" s="70">
        <f t="shared" si="18"/>
        <v>14</v>
      </c>
      <c r="AH161" s="70">
        <f t="shared" si="18"/>
        <v>11</v>
      </c>
      <c r="AI161" s="140" t="s">
        <v>415</v>
      </c>
    </row>
    <row r="162" spans="1:35" s="3" customFormat="1">
      <c r="A162" s="193"/>
      <c r="B162" s="107">
        <v>2579201</v>
      </c>
      <c r="C162" s="66">
        <v>43864</v>
      </c>
      <c r="D162" s="66"/>
      <c r="E162" s="74"/>
      <c r="F162" s="60"/>
      <c r="G162" s="313">
        <v>2</v>
      </c>
      <c r="H162" s="313">
        <v>1</v>
      </c>
      <c r="I162" s="313"/>
      <c r="J162" s="313" t="s">
        <v>301</v>
      </c>
      <c r="K162" s="140"/>
      <c r="L162" s="109">
        <v>2579201</v>
      </c>
      <c r="M162" s="35" t="s">
        <v>1332</v>
      </c>
      <c r="N162" s="35" t="s">
        <v>1333</v>
      </c>
      <c r="O162" s="35" t="s">
        <v>1334</v>
      </c>
      <c r="P162" s="35" t="s">
        <v>1249</v>
      </c>
      <c r="Q162" s="119">
        <v>79423</v>
      </c>
      <c r="R162" s="35" t="s">
        <v>1335</v>
      </c>
      <c r="S162" s="75" t="s">
        <v>1945</v>
      </c>
      <c r="T162" s="75"/>
      <c r="U162" s="34"/>
      <c r="V162" s="67"/>
      <c r="W162" s="68">
        <v>38</v>
      </c>
      <c r="X162" s="68"/>
      <c r="Y162" s="79">
        <f t="shared" si="16"/>
        <v>23</v>
      </c>
      <c r="Z162" s="70">
        <v>14</v>
      </c>
      <c r="AA162" s="70">
        <v>5</v>
      </c>
      <c r="AB162" s="70">
        <v>1</v>
      </c>
      <c r="AC162" s="70">
        <v>2</v>
      </c>
      <c r="AD162" s="70">
        <v>5</v>
      </c>
      <c r="AE162" s="70">
        <v>5</v>
      </c>
      <c r="AF162" s="207" t="e">
        <f t="shared" si="15"/>
        <v>#DIV/0!</v>
      </c>
      <c r="AG162" s="70">
        <f t="shared" si="18"/>
        <v>20</v>
      </c>
      <c r="AH162" s="70">
        <f t="shared" si="18"/>
        <v>12</v>
      </c>
      <c r="AI162" s="140" t="s">
        <v>415</v>
      </c>
    </row>
    <row r="163" spans="1:35">
      <c r="A163" s="193"/>
      <c r="B163" s="107">
        <v>2587201</v>
      </c>
      <c r="C163" s="66">
        <v>43864</v>
      </c>
      <c r="D163" s="66">
        <f>F163+75</f>
        <v>43835</v>
      </c>
      <c r="E163" s="74">
        <f>F163-28</f>
        <v>43732</v>
      </c>
      <c r="F163" s="60">
        <v>43760</v>
      </c>
      <c r="G163" s="313">
        <v>1</v>
      </c>
      <c r="H163" s="313">
        <v>1</v>
      </c>
      <c r="I163" s="313"/>
      <c r="J163" s="313"/>
      <c r="K163" s="140" t="s">
        <v>1234</v>
      </c>
      <c r="L163" s="109">
        <v>2587201</v>
      </c>
      <c r="M163" s="35" t="s">
        <v>126</v>
      </c>
      <c r="N163" s="35" t="s">
        <v>1336</v>
      </c>
      <c r="O163" s="35" t="s">
        <v>1337</v>
      </c>
      <c r="P163" s="35" t="s">
        <v>1249</v>
      </c>
      <c r="Q163" s="119">
        <v>77401</v>
      </c>
      <c r="R163" s="35" t="s">
        <v>1338</v>
      </c>
      <c r="S163" s="94" t="s">
        <v>1934</v>
      </c>
      <c r="T163" s="75"/>
      <c r="U163" s="34" t="s">
        <v>1339</v>
      </c>
      <c r="V163" s="67"/>
      <c r="W163" s="68">
        <v>204</v>
      </c>
      <c r="X163" s="68"/>
      <c r="Y163" s="79">
        <f t="shared" si="16"/>
        <v>199</v>
      </c>
      <c r="Z163" s="70">
        <v>5</v>
      </c>
      <c r="AA163" s="70">
        <v>2</v>
      </c>
      <c r="AB163" s="70">
        <v>0</v>
      </c>
      <c r="AC163" s="70">
        <v>1</v>
      </c>
      <c r="AD163" s="70">
        <v>29</v>
      </c>
      <c r="AE163" s="70">
        <v>3</v>
      </c>
      <c r="AF163" s="207" t="e">
        <f t="shared" si="15"/>
        <v>#DIV/0!</v>
      </c>
      <c r="AG163" s="70">
        <f t="shared" si="18"/>
        <v>34</v>
      </c>
      <c r="AH163" s="70">
        <f t="shared" si="18"/>
        <v>6</v>
      </c>
      <c r="AI163" s="140" t="s">
        <v>415</v>
      </c>
    </row>
    <row r="164" spans="1:35">
      <c r="A164" s="193"/>
      <c r="B164" s="107">
        <v>2585201</v>
      </c>
      <c r="C164" s="66">
        <v>43864</v>
      </c>
      <c r="D164" s="66">
        <f>F164+75</f>
        <v>43835</v>
      </c>
      <c r="E164" s="74">
        <f>F164-28</f>
        <v>43732</v>
      </c>
      <c r="F164" s="60">
        <v>43760</v>
      </c>
      <c r="G164" s="313">
        <v>2</v>
      </c>
      <c r="H164" s="313">
        <v>1</v>
      </c>
      <c r="I164" s="313"/>
      <c r="J164" s="313"/>
      <c r="K164" s="140" t="s">
        <v>1234</v>
      </c>
      <c r="L164" s="109">
        <v>2585201</v>
      </c>
      <c r="M164" s="35" t="s">
        <v>124</v>
      </c>
      <c r="N164" s="35" t="s">
        <v>1340</v>
      </c>
      <c r="O164" s="35" t="s">
        <v>1341</v>
      </c>
      <c r="P164" s="35" t="s">
        <v>1249</v>
      </c>
      <c r="Q164" s="119">
        <v>77338</v>
      </c>
      <c r="R164" s="35" t="s">
        <v>1342</v>
      </c>
      <c r="S164" s="94" t="s">
        <v>1343</v>
      </c>
      <c r="T164" s="75"/>
      <c r="U164" s="34" t="s">
        <v>1344</v>
      </c>
      <c r="V164" s="67"/>
      <c r="W164" s="68">
        <v>142</v>
      </c>
      <c r="X164" s="68"/>
      <c r="Y164" s="79">
        <f t="shared" si="16"/>
        <v>130</v>
      </c>
      <c r="Z164" s="70">
        <v>12</v>
      </c>
      <c r="AA164" s="70">
        <v>4</v>
      </c>
      <c r="AB164" s="70">
        <v>0</v>
      </c>
      <c r="AC164" s="70">
        <v>9</v>
      </c>
      <c r="AD164" s="70">
        <v>17</v>
      </c>
      <c r="AE164" s="70">
        <v>28</v>
      </c>
      <c r="AF164" s="207" t="e">
        <f t="shared" si="15"/>
        <v>#DIV/0!</v>
      </c>
      <c r="AG164" s="70">
        <f t="shared" si="18"/>
        <v>29</v>
      </c>
      <c r="AH164" s="70">
        <f t="shared" si="18"/>
        <v>41</v>
      </c>
      <c r="AI164" s="140" t="s">
        <v>415</v>
      </c>
    </row>
    <row r="165" spans="1:35">
      <c r="A165" s="193"/>
      <c r="B165" s="107">
        <v>2565201</v>
      </c>
      <c r="C165" s="66">
        <v>43864</v>
      </c>
      <c r="D165" s="66">
        <f>F165+75</f>
        <v>43702</v>
      </c>
      <c r="E165" s="59"/>
      <c r="F165" s="60">
        <v>43627</v>
      </c>
      <c r="G165" s="314">
        <v>1</v>
      </c>
      <c r="H165" s="314">
        <v>1</v>
      </c>
      <c r="I165" s="314"/>
      <c r="J165" s="314"/>
      <c r="K165" s="98" t="s">
        <v>1234</v>
      </c>
      <c r="L165" s="109">
        <v>2565201</v>
      </c>
      <c r="M165" s="35" t="s">
        <v>117</v>
      </c>
      <c r="N165" s="35" t="s">
        <v>1345</v>
      </c>
      <c r="O165" s="35" t="s">
        <v>1346</v>
      </c>
      <c r="P165" s="35" t="s">
        <v>1347</v>
      </c>
      <c r="Q165" s="119">
        <v>72903</v>
      </c>
      <c r="R165" s="35" t="s">
        <v>1348</v>
      </c>
      <c r="S165" s="56" t="s">
        <v>1349</v>
      </c>
      <c r="T165" s="34"/>
      <c r="U165" s="34" t="s">
        <v>1350</v>
      </c>
      <c r="V165" s="35"/>
      <c r="W165" s="36">
        <v>75</v>
      </c>
      <c r="X165" s="36"/>
      <c r="Y165" s="79">
        <f t="shared" si="16"/>
        <v>65</v>
      </c>
      <c r="Z165" s="61">
        <v>5</v>
      </c>
      <c r="AA165" s="61">
        <v>1</v>
      </c>
      <c r="AB165" s="61">
        <v>5</v>
      </c>
      <c r="AC165" s="61">
        <v>8</v>
      </c>
      <c r="AD165" s="61">
        <v>19</v>
      </c>
      <c r="AE165" s="61">
        <v>16</v>
      </c>
      <c r="AF165" s="204" t="e">
        <f t="shared" si="15"/>
        <v>#DIV/0!</v>
      </c>
      <c r="AG165" s="61">
        <f t="shared" si="18"/>
        <v>29</v>
      </c>
      <c r="AH165" s="70">
        <f t="shared" si="18"/>
        <v>25</v>
      </c>
      <c r="AI165" s="98" t="s">
        <v>415</v>
      </c>
    </row>
    <row r="166" spans="1:35">
      <c r="A166" s="193"/>
      <c r="B166" s="107">
        <v>2396201</v>
      </c>
      <c r="C166" s="66">
        <v>43864</v>
      </c>
      <c r="D166" s="66">
        <f t="shared" ref="D166:D193" si="20">F166+75</f>
        <v>43737</v>
      </c>
      <c r="E166" s="74"/>
      <c r="F166" s="60">
        <v>43662</v>
      </c>
      <c r="G166" s="313">
        <v>1</v>
      </c>
      <c r="H166" s="313">
        <v>1</v>
      </c>
      <c r="I166" s="316"/>
      <c r="J166" s="316"/>
      <c r="K166" s="269"/>
      <c r="L166" s="109">
        <v>2396201</v>
      </c>
      <c r="M166" s="35" t="s">
        <v>25</v>
      </c>
      <c r="N166" s="35" t="s">
        <v>1352</v>
      </c>
      <c r="O166" s="35" t="s">
        <v>1353</v>
      </c>
      <c r="P166" s="35" t="s">
        <v>1114</v>
      </c>
      <c r="Q166" s="119">
        <v>60523</v>
      </c>
      <c r="R166" s="35" t="s">
        <v>1354</v>
      </c>
      <c r="S166" s="56" t="s">
        <v>1935</v>
      </c>
      <c r="T166" s="34"/>
      <c r="U166" s="34" t="s">
        <v>1355</v>
      </c>
      <c r="V166" s="35"/>
      <c r="W166" s="36">
        <v>73</v>
      </c>
      <c r="X166" s="36"/>
      <c r="Y166" s="79">
        <f t="shared" si="16"/>
        <v>62</v>
      </c>
      <c r="Z166" s="61">
        <v>11</v>
      </c>
      <c r="AA166" s="61">
        <v>4</v>
      </c>
      <c r="AB166" s="61">
        <v>0</v>
      </c>
      <c r="AC166" s="61">
        <v>0</v>
      </c>
      <c r="AD166" s="61">
        <v>9</v>
      </c>
      <c r="AE166" s="61">
        <v>8</v>
      </c>
      <c r="AF166" s="204" t="e">
        <f t="shared" si="15"/>
        <v>#DIV/0!</v>
      </c>
      <c r="AG166" s="61">
        <f t="shared" ref="AG166:AH199" si="21">SUM(Z166,AB166,AD166)</f>
        <v>20</v>
      </c>
      <c r="AH166" s="70">
        <f t="shared" si="21"/>
        <v>12</v>
      </c>
      <c r="AI166" s="98" t="s">
        <v>415</v>
      </c>
    </row>
    <row r="167" spans="1:35">
      <c r="A167" s="193"/>
      <c r="B167" s="107">
        <v>2382201</v>
      </c>
      <c r="C167" s="66">
        <v>43871</v>
      </c>
      <c r="D167" s="66">
        <f t="shared" si="20"/>
        <v>43786</v>
      </c>
      <c r="E167" s="74"/>
      <c r="F167" s="60">
        <v>43711</v>
      </c>
      <c r="G167" s="313">
        <v>1</v>
      </c>
      <c r="H167" s="313">
        <v>1</v>
      </c>
      <c r="I167" s="316"/>
      <c r="J167" s="316"/>
      <c r="K167" s="269"/>
      <c r="L167" s="109">
        <v>2382201</v>
      </c>
      <c r="M167" s="35" t="s">
        <v>15</v>
      </c>
      <c r="N167" s="35" t="s">
        <v>1356</v>
      </c>
      <c r="O167" s="35" t="s">
        <v>1357</v>
      </c>
      <c r="P167" s="35" t="s">
        <v>1358</v>
      </c>
      <c r="Q167" s="119">
        <v>53403</v>
      </c>
      <c r="R167" s="35" t="s">
        <v>1359</v>
      </c>
      <c r="S167" s="55" t="s">
        <v>1360</v>
      </c>
      <c r="T167" s="35"/>
      <c r="U167" s="35" t="s">
        <v>1361</v>
      </c>
      <c r="V167" s="35"/>
      <c r="W167" s="36">
        <v>40</v>
      </c>
      <c r="X167" s="36"/>
      <c r="Y167" s="79">
        <f t="shared" si="16"/>
        <v>34</v>
      </c>
      <c r="Z167" s="61">
        <v>4</v>
      </c>
      <c r="AA167" s="61">
        <v>5</v>
      </c>
      <c r="AB167" s="61">
        <v>2</v>
      </c>
      <c r="AC167" s="61">
        <v>2</v>
      </c>
      <c r="AD167" s="61">
        <v>2</v>
      </c>
      <c r="AE167" s="61">
        <v>6</v>
      </c>
      <c r="AF167" s="204" t="e">
        <f t="shared" si="15"/>
        <v>#DIV/0!</v>
      </c>
      <c r="AG167" s="61">
        <f t="shared" si="21"/>
        <v>8</v>
      </c>
      <c r="AH167" s="70">
        <f t="shared" si="21"/>
        <v>13</v>
      </c>
      <c r="AI167" s="98" t="s">
        <v>415</v>
      </c>
    </row>
    <row r="168" spans="1:35">
      <c r="A168" s="193"/>
      <c r="B168" s="107">
        <v>7017201</v>
      </c>
      <c r="C168" s="66">
        <v>43871</v>
      </c>
      <c r="D168" s="66">
        <f t="shared" si="20"/>
        <v>43786</v>
      </c>
      <c r="E168" s="74"/>
      <c r="F168" s="60">
        <v>43711</v>
      </c>
      <c r="G168" s="342">
        <v>1</v>
      </c>
      <c r="H168" s="342">
        <v>2</v>
      </c>
      <c r="I168" s="313"/>
      <c r="J168" s="313"/>
      <c r="K168" s="140"/>
      <c r="L168" s="109">
        <v>7017201</v>
      </c>
      <c r="M168" s="77" t="s">
        <v>1362</v>
      </c>
      <c r="N168" s="78" t="s">
        <v>1936</v>
      </c>
      <c r="O168" s="78" t="s">
        <v>1363</v>
      </c>
      <c r="P168" s="78" t="s">
        <v>1358</v>
      </c>
      <c r="Q168" s="119">
        <v>53227</v>
      </c>
      <c r="R168" s="35" t="s">
        <v>1364</v>
      </c>
      <c r="S168" s="94" t="s">
        <v>1365</v>
      </c>
      <c r="T168" s="75"/>
      <c r="U168" s="34" t="s">
        <v>1366</v>
      </c>
      <c r="V168" s="67"/>
      <c r="W168" s="68">
        <v>30</v>
      </c>
      <c r="X168" s="68"/>
      <c r="Y168" s="79">
        <f t="shared" si="16"/>
        <v>22</v>
      </c>
      <c r="Z168" s="70">
        <v>8</v>
      </c>
      <c r="AA168" s="70">
        <v>4</v>
      </c>
      <c r="AB168" s="70">
        <v>0</v>
      </c>
      <c r="AC168" s="70">
        <v>5</v>
      </c>
      <c r="AD168" s="70">
        <v>4</v>
      </c>
      <c r="AE168" s="70">
        <v>5</v>
      </c>
      <c r="AF168" s="207" t="e">
        <f t="shared" si="15"/>
        <v>#DIV/0!</v>
      </c>
      <c r="AG168" s="70">
        <f t="shared" si="21"/>
        <v>12</v>
      </c>
      <c r="AH168" s="70">
        <f t="shared" si="21"/>
        <v>14</v>
      </c>
      <c r="AI168" s="140" t="s">
        <v>415</v>
      </c>
    </row>
    <row r="169" spans="1:35">
      <c r="A169" s="193"/>
      <c r="B169" s="107">
        <v>7018201</v>
      </c>
      <c r="C169" s="66">
        <v>43871</v>
      </c>
      <c r="D169" s="66">
        <f t="shared" si="20"/>
        <v>43786</v>
      </c>
      <c r="E169" s="74"/>
      <c r="F169" s="60">
        <v>43711</v>
      </c>
      <c r="G169" s="342"/>
      <c r="H169" s="342"/>
      <c r="I169" s="313"/>
      <c r="J169" s="313"/>
      <c r="K169" s="140"/>
      <c r="L169" s="109">
        <v>7018201</v>
      </c>
      <c r="M169" s="35" t="s">
        <v>242</v>
      </c>
      <c r="N169" s="35" t="s">
        <v>1367</v>
      </c>
      <c r="O169" s="35" t="s">
        <v>1368</v>
      </c>
      <c r="P169" s="35" t="s">
        <v>1358</v>
      </c>
      <c r="Q169" s="119">
        <v>53022</v>
      </c>
      <c r="R169" s="35" t="s">
        <v>1369</v>
      </c>
      <c r="S169" s="94" t="s">
        <v>1365</v>
      </c>
      <c r="T169" s="67"/>
      <c r="U169" s="35" t="s">
        <v>1370</v>
      </c>
      <c r="V169" s="67"/>
      <c r="W169" s="68">
        <v>31</v>
      </c>
      <c r="X169" s="68"/>
      <c r="Y169" s="79">
        <f t="shared" si="16"/>
        <v>29</v>
      </c>
      <c r="Z169" s="70">
        <v>2</v>
      </c>
      <c r="AA169" s="70">
        <v>4</v>
      </c>
      <c r="AB169" s="70">
        <v>0</v>
      </c>
      <c r="AC169" s="70">
        <v>2</v>
      </c>
      <c r="AD169" s="70">
        <v>1</v>
      </c>
      <c r="AE169" s="70">
        <v>2</v>
      </c>
      <c r="AF169" s="207" t="e">
        <f t="shared" si="15"/>
        <v>#DIV/0!</v>
      </c>
      <c r="AG169" s="70">
        <f t="shared" si="21"/>
        <v>3</v>
      </c>
      <c r="AH169" s="70">
        <f t="shared" si="21"/>
        <v>8</v>
      </c>
      <c r="AI169" s="140" t="s">
        <v>415</v>
      </c>
    </row>
    <row r="170" spans="1:35">
      <c r="A170" s="193"/>
      <c r="B170" s="107">
        <v>2388201</v>
      </c>
      <c r="C170" s="66">
        <v>43871</v>
      </c>
      <c r="D170" s="66">
        <f t="shared" si="20"/>
        <v>43786</v>
      </c>
      <c r="E170" s="74"/>
      <c r="F170" s="60">
        <v>43711</v>
      </c>
      <c r="G170" s="313">
        <v>1</v>
      </c>
      <c r="H170" s="313">
        <v>1</v>
      </c>
      <c r="I170" s="313"/>
      <c r="J170" s="313"/>
      <c r="K170" s="140"/>
      <c r="L170" s="109">
        <v>2388201</v>
      </c>
      <c r="M170" s="35" t="s">
        <v>18</v>
      </c>
      <c r="N170" s="35" t="s">
        <v>1371</v>
      </c>
      <c r="O170" s="35" t="s">
        <v>1372</v>
      </c>
      <c r="P170" s="35" t="s">
        <v>1373</v>
      </c>
      <c r="Q170" s="119">
        <v>68114</v>
      </c>
      <c r="R170" s="35" t="s">
        <v>1374</v>
      </c>
      <c r="S170" s="94" t="s">
        <v>1375</v>
      </c>
      <c r="T170" s="75" t="s">
        <v>1376</v>
      </c>
      <c r="U170" s="34" t="s">
        <v>1377</v>
      </c>
      <c r="V170" s="67"/>
      <c r="W170" s="68">
        <v>63</v>
      </c>
      <c r="X170" s="68"/>
      <c r="Y170" s="79">
        <f t="shared" si="16"/>
        <v>53</v>
      </c>
      <c r="Z170" s="70">
        <v>9</v>
      </c>
      <c r="AA170" s="70">
        <v>12</v>
      </c>
      <c r="AB170" s="70">
        <v>1</v>
      </c>
      <c r="AC170" s="70">
        <v>0</v>
      </c>
      <c r="AD170" s="70">
        <v>5</v>
      </c>
      <c r="AE170" s="70">
        <v>8</v>
      </c>
      <c r="AF170" s="207" t="e">
        <f t="shared" si="15"/>
        <v>#DIV/0!</v>
      </c>
      <c r="AG170" s="70">
        <f t="shared" si="21"/>
        <v>15</v>
      </c>
      <c r="AH170" s="70">
        <f t="shared" si="21"/>
        <v>20</v>
      </c>
      <c r="AI170" s="140" t="s">
        <v>415</v>
      </c>
    </row>
    <row r="171" spans="1:35">
      <c r="A171" s="193"/>
      <c r="B171" s="107">
        <v>7016201</v>
      </c>
      <c r="C171" s="66">
        <v>43871</v>
      </c>
      <c r="D171" s="66">
        <f t="shared" si="20"/>
        <v>43786</v>
      </c>
      <c r="E171" s="74"/>
      <c r="F171" s="60">
        <v>43711</v>
      </c>
      <c r="G171" s="313">
        <v>1</v>
      </c>
      <c r="H171" s="313">
        <v>1</v>
      </c>
      <c r="I171" s="313"/>
      <c r="J171" s="313"/>
      <c r="K171" s="140"/>
      <c r="L171" s="109">
        <v>7016201</v>
      </c>
      <c r="M171" s="35" t="s">
        <v>240</v>
      </c>
      <c r="N171" s="35" t="s">
        <v>1378</v>
      </c>
      <c r="O171" s="35" t="s">
        <v>1379</v>
      </c>
      <c r="P171" s="35" t="s">
        <v>1373</v>
      </c>
      <c r="Q171" s="119">
        <v>68510</v>
      </c>
      <c r="R171" s="35" t="s">
        <v>1380</v>
      </c>
      <c r="S171" s="94" t="s">
        <v>1381</v>
      </c>
      <c r="T171" s="75"/>
      <c r="U171" s="34" t="s">
        <v>1382</v>
      </c>
      <c r="V171" s="67"/>
      <c r="W171" s="68">
        <v>26</v>
      </c>
      <c r="X171" s="68"/>
      <c r="Y171" s="79">
        <f t="shared" si="16"/>
        <v>22</v>
      </c>
      <c r="Z171" s="70">
        <v>4</v>
      </c>
      <c r="AA171" s="70">
        <v>4</v>
      </c>
      <c r="AB171" s="70">
        <v>0</v>
      </c>
      <c r="AC171" s="70">
        <v>0</v>
      </c>
      <c r="AD171" s="70">
        <v>5</v>
      </c>
      <c r="AE171" s="70">
        <v>5</v>
      </c>
      <c r="AF171" s="207" t="e">
        <f t="shared" si="15"/>
        <v>#DIV/0!</v>
      </c>
      <c r="AG171" s="70">
        <f t="shared" si="21"/>
        <v>9</v>
      </c>
      <c r="AH171" s="70">
        <f t="shared" si="21"/>
        <v>9</v>
      </c>
      <c r="AI171" s="140" t="s">
        <v>415</v>
      </c>
    </row>
    <row r="172" spans="1:35">
      <c r="A172" s="193"/>
      <c r="B172" s="107">
        <v>2618201</v>
      </c>
      <c r="C172" s="66">
        <v>43871</v>
      </c>
      <c r="D172" s="66">
        <f t="shared" si="20"/>
        <v>43814</v>
      </c>
      <c r="E172" s="74">
        <f t="shared" ref="E172:E177" si="22">F172-28</f>
        <v>43711</v>
      </c>
      <c r="F172" s="60">
        <v>43739</v>
      </c>
      <c r="G172" s="313">
        <v>1</v>
      </c>
      <c r="H172" s="313">
        <v>1</v>
      </c>
      <c r="I172" s="313"/>
      <c r="J172" s="313"/>
      <c r="K172" s="140"/>
      <c r="L172" s="109">
        <v>2618201</v>
      </c>
      <c r="M172" s="35" t="s">
        <v>132</v>
      </c>
      <c r="N172" s="35" t="s">
        <v>1383</v>
      </c>
      <c r="O172" s="35" t="s">
        <v>1384</v>
      </c>
      <c r="P172" s="35" t="s">
        <v>647</v>
      </c>
      <c r="Q172" s="119">
        <v>95219</v>
      </c>
      <c r="R172" s="35" t="s">
        <v>1385</v>
      </c>
      <c r="S172" s="94" t="s">
        <v>1946</v>
      </c>
      <c r="T172" s="75"/>
      <c r="U172" s="34" t="s">
        <v>1386</v>
      </c>
      <c r="V172" s="67"/>
      <c r="W172" s="68">
        <v>62</v>
      </c>
      <c r="X172" s="68"/>
      <c r="Y172" s="79">
        <f t="shared" si="16"/>
        <v>45</v>
      </c>
      <c r="Z172" s="70">
        <v>12</v>
      </c>
      <c r="AA172" s="70">
        <v>6</v>
      </c>
      <c r="AB172" s="70">
        <v>5</v>
      </c>
      <c r="AC172" s="70">
        <v>0</v>
      </c>
      <c r="AD172" s="70">
        <v>15</v>
      </c>
      <c r="AE172" s="70">
        <v>16</v>
      </c>
      <c r="AF172" s="207" t="e">
        <f t="shared" si="15"/>
        <v>#DIV/0!</v>
      </c>
      <c r="AG172" s="70">
        <f t="shared" si="21"/>
        <v>32</v>
      </c>
      <c r="AH172" s="70">
        <f t="shared" si="21"/>
        <v>22</v>
      </c>
      <c r="AI172" s="140" t="s">
        <v>415</v>
      </c>
    </row>
    <row r="173" spans="1:35">
      <c r="A173" s="193"/>
      <c r="B173" s="107">
        <v>2599201</v>
      </c>
      <c r="C173" s="66">
        <v>43871</v>
      </c>
      <c r="D173" s="66">
        <f t="shared" si="20"/>
        <v>43814</v>
      </c>
      <c r="E173" s="74">
        <f t="shared" si="22"/>
        <v>43711</v>
      </c>
      <c r="F173" s="60">
        <v>43739</v>
      </c>
      <c r="G173" s="313">
        <v>1</v>
      </c>
      <c r="H173" s="313">
        <v>1</v>
      </c>
      <c r="I173" s="313"/>
      <c r="J173" s="313"/>
      <c r="K173" s="140"/>
      <c r="L173" s="109">
        <v>2599201</v>
      </c>
      <c r="M173" s="35" t="s">
        <v>130</v>
      </c>
      <c r="N173" s="35" t="s">
        <v>1387</v>
      </c>
      <c r="O173" s="35" t="s">
        <v>1388</v>
      </c>
      <c r="P173" s="35" t="s">
        <v>647</v>
      </c>
      <c r="Q173" s="119">
        <v>95356</v>
      </c>
      <c r="R173" s="35" t="s">
        <v>1389</v>
      </c>
      <c r="S173" s="94" t="s">
        <v>1390</v>
      </c>
      <c r="T173" s="75" t="s">
        <v>1391</v>
      </c>
      <c r="U173" s="34" t="s">
        <v>1392</v>
      </c>
      <c r="V173" s="67"/>
      <c r="W173" s="68">
        <v>47</v>
      </c>
      <c r="X173" s="68"/>
      <c r="Y173" s="79">
        <f t="shared" si="16"/>
        <v>44</v>
      </c>
      <c r="Z173" s="70">
        <v>3</v>
      </c>
      <c r="AA173" s="70">
        <v>3</v>
      </c>
      <c r="AB173" s="70">
        <v>0</v>
      </c>
      <c r="AC173" s="70">
        <v>0</v>
      </c>
      <c r="AD173" s="70">
        <v>9</v>
      </c>
      <c r="AE173" s="70">
        <v>14</v>
      </c>
      <c r="AF173" s="207" t="e">
        <f t="shared" si="15"/>
        <v>#DIV/0!</v>
      </c>
      <c r="AG173" s="70">
        <f t="shared" si="21"/>
        <v>12</v>
      </c>
      <c r="AH173" s="70">
        <f t="shared" si="21"/>
        <v>17</v>
      </c>
      <c r="AI173" s="140" t="s">
        <v>415</v>
      </c>
    </row>
    <row r="174" spans="1:35">
      <c r="A174" s="193"/>
      <c r="B174" s="107">
        <v>7022201</v>
      </c>
      <c r="C174" s="66">
        <v>43871</v>
      </c>
      <c r="D174" s="66">
        <f t="shared" si="20"/>
        <v>43814</v>
      </c>
      <c r="E174" s="74">
        <f t="shared" si="22"/>
        <v>43711</v>
      </c>
      <c r="F174" s="60">
        <v>43739</v>
      </c>
      <c r="G174" s="313">
        <v>1</v>
      </c>
      <c r="H174" s="313">
        <v>1</v>
      </c>
      <c r="I174" s="313"/>
      <c r="J174" s="313"/>
      <c r="K174" s="140"/>
      <c r="L174" s="109">
        <v>7022201</v>
      </c>
      <c r="M174" s="35" t="s">
        <v>246</v>
      </c>
      <c r="N174" s="35" t="s">
        <v>1393</v>
      </c>
      <c r="O174" s="35" t="s">
        <v>1394</v>
      </c>
      <c r="P174" s="35" t="s">
        <v>647</v>
      </c>
      <c r="Q174" s="119">
        <v>92108</v>
      </c>
      <c r="R174" s="35" t="s">
        <v>1395</v>
      </c>
      <c r="S174" s="94" t="s">
        <v>1396</v>
      </c>
      <c r="T174" s="75" t="s">
        <v>1397</v>
      </c>
      <c r="U174" s="34" t="s">
        <v>1398</v>
      </c>
      <c r="V174" s="67"/>
      <c r="W174" s="68">
        <v>52</v>
      </c>
      <c r="X174" s="68"/>
      <c r="Y174" s="79">
        <f t="shared" si="16"/>
        <v>42</v>
      </c>
      <c r="Z174" s="70">
        <v>10</v>
      </c>
      <c r="AA174" s="70">
        <v>8</v>
      </c>
      <c r="AB174" s="70">
        <v>0</v>
      </c>
      <c r="AC174" s="70">
        <v>0</v>
      </c>
      <c r="AD174" s="70">
        <v>6</v>
      </c>
      <c r="AE174" s="70">
        <v>12</v>
      </c>
      <c r="AF174" s="207" t="e">
        <f t="shared" si="15"/>
        <v>#DIV/0!</v>
      </c>
      <c r="AG174" s="70">
        <f t="shared" si="21"/>
        <v>16</v>
      </c>
      <c r="AH174" s="70">
        <f t="shared" si="21"/>
        <v>20</v>
      </c>
      <c r="AI174" s="140" t="s">
        <v>415</v>
      </c>
    </row>
    <row r="175" spans="1:35">
      <c r="A175" s="193"/>
      <c r="B175" s="107">
        <v>2620201</v>
      </c>
      <c r="C175" s="66">
        <v>43871</v>
      </c>
      <c r="D175" s="66">
        <f t="shared" si="20"/>
        <v>43814</v>
      </c>
      <c r="E175" s="74">
        <f t="shared" si="22"/>
        <v>43711</v>
      </c>
      <c r="F175" s="60">
        <v>43739</v>
      </c>
      <c r="G175" s="313">
        <v>1</v>
      </c>
      <c r="H175" s="313">
        <v>1</v>
      </c>
      <c r="I175" s="313"/>
      <c r="J175" s="313"/>
      <c r="K175" s="140"/>
      <c r="L175" s="109">
        <v>2620201</v>
      </c>
      <c r="M175" s="35" t="s">
        <v>133</v>
      </c>
      <c r="N175" s="35" t="s">
        <v>1399</v>
      </c>
      <c r="O175" s="35" t="s">
        <v>1400</v>
      </c>
      <c r="P175" s="35" t="s">
        <v>647</v>
      </c>
      <c r="Q175" s="119">
        <v>93401</v>
      </c>
      <c r="R175" s="35" t="s">
        <v>1401</v>
      </c>
      <c r="S175" s="94" t="s">
        <v>1402</v>
      </c>
      <c r="T175" s="75"/>
      <c r="U175" s="34" t="s">
        <v>1403</v>
      </c>
      <c r="V175" s="67"/>
      <c r="W175" s="68">
        <v>38</v>
      </c>
      <c r="X175" s="68"/>
      <c r="Y175" s="79">
        <f t="shared" si="16"/>
        <v>28</v>
      </c>
      <c r="Z175" s="70">
        <v>9</v>
      </c>
      <c r="AA175" s="70">
        <v>0</v>
      </c>
      <c r="AB175" s="70">
        <v>1</v>
      </c>
      <c r="AC175" s="70">
        <v>2</v>
      </c>
      <c r="AD175" s="70">
        <v>5</v>
      </c>
      <c r="AE175" s="70">
        <v>11</v>
      </c>
      <c r="AF175" s="207" t="e">
        <f t="shared" si="15"/>
        <v>#DIV/0!</v>
      </c>
      <c r="AG175" s="70">
        <f t="shared" si="21"/>
        <v>15</v>
      </c>
      <c r="AH175" s="70">
        <f t="shared" si="21"/>
        <v>13</v>
      </c>
      <c r="AI175" s="140" t="s">
        <v>415</v>
      </c>
    </row>
    <row r="176" spans="1:35">
      <c r="A176" s="193"/>
      <c r="B176" s="107">
        <v>2631201</v>
      </c>
      <c r="C176" s="66">
        <v>43871</v>
      </c>
      <c r="D176" s="66">
        <f t="shared" si="20"/>
        <v>43835</v>
      </c>
      <c r="E176" s="74">
        <f t="shared" si="22"/>
        <v>43732</v>
      </c>
      <c r="F176" s="60">
        <v>43760</v>
      </c>
      <c r="G176" s="342">
        <v>1</v>
      </c>
      <c r="H176" s="342">
        <v>2</v>
      </c>
      <c r="I176" s="313"/>
      <c r="J176" s="313"/>
      <c r="K176" s="140"/>
      <c r="L176" s="109">
        <v>2631201</v>
      </c>
      <c r="M176" s="35" t="s">
        <v>137</v>
      </c>
      <c r="N176" s="35" t="s">
        <v>1404</v>
      </c>
      <c r="O176" s="35" t="s">
        <v>1405</v>
      </c>
      <c r="P176" s="35" t="s">
        <v>1406</v>
      </c>
      <c r="Q176" s="119">
        <v>87109</v>
      </c>
      <c r="R176" s="35" t="s">
        <v>1407</v>
      </c>
      <c r="S176" s="94" t="s">
        <v>1412</v>
      </c>
      <c r="T176" s="75"/>
      <c r="U176" s="34" t="s">
        <v>1408</v>
      </c>
      <c r="V176" s="67"/>
      <c r="W176" s="68">
        <v>49</v>
      </c>
      <c r="X176" s="68"/>
      <c r="Y176" s="79">
        <f t="shared" si="16"/>
        <v>38</v>
      </c>
      <c r="Z176" s="70">
        <v>11</v>
      </c>
      <c r="AA176" s="70">
        <v>6</v>
      </c>
      <c r="AB176" s="70">
        <v>0</v>
      </c>
      <c r="AC176" s="70">
        <v>2</v>
      </c>
      <c r="AD176" s="70">
        <v>9</v>
      </c>
      <c r="AE176" s="70">
        <v>8</v>
      </c>
      <c r="AF176" s="207" t="e">
        <f t="shared" si="15"/>
        <v>#DIV/0!</v>
      </c>
      <c r="AG176" s="70">
        <f t="shared" si="21"/>
        <v>20</v>
      </c>
      <c r="AH176" s="70">
        <f t="shared" si="21"/>
        <v>16</v>
      </c>
      <c r="AI176" s="140" t="s">
        <v>415</v>
      </c>
    </row>
    <row r="177" spans="1:35">
      <c r="A177" s="193"/>
      <c r="B177" s="107">
        <v>2629201</v>
      </c>
      <c r="C177" s="66">
        <v>43871</v>
      </c>
      <c r="D177" s="66">
        <f t="shared" si="20"/>
        <v>43835</v>
      </c>
      <c r="E177" s="74">
        <f t="shared" si="22"/>
        <v>43732</v>
      </c>
      <c r="F177" s="60">
        <v>43760</v>
      </c>
      <c r="G177" s="342"/>
      <c r="H177" s="342"/>
      <c r="I177" s="313"/>
      <c r="J177" s="313"/>
      <c r="K177" s="140"/>
      <c r="L177" s="109">
        <v>2629201</v>
      </c>
      <c r="M177" s="35" t="s">
        <v>136</v>
      </c>
      <c r="N177" s="35" t="s">
        <v>1409</v>
      </c>
      <c r="O177" s="35" t="s">
        <v>1410</v>
      </c>
      <c r="P177" s="35" t="s">
        <v>1406</v>
      </c>
      <c r="Q177" s="119">
        <v>88001</v>
      </c>
      <c r="R177" s="35" t="s">
        <v>1411</v>
      </c>
      <c r="S177" s="94" t="s">
        <v>1412</v>
      </c>
      <c r="T177" s="75"/>
      <c r="U177" s="34" t="s">
        <v>1413</v>
      </c>
      <c r="V177" s="67"/>
      <c r="W177" s="68">
        <v>18</v>
      </c>
      <c r="X177" s="68"/>
      <c r="Y177" s="79">
        <f t="shared" si="16"/>
        <v>15</v>
      </c>
      <c r="Z177" s="70">
        <v>3</v>
      </c>
      <c r="AA177" s="70">
        <v>3</v>
      </c>
      <c r="AB177" s="70">
        <v>0</v>
      </c>
      <c r="AC177" s="70">
        <v>0</v>
      </c>
      <c r="AD177" s="70">
        <v>3</v>
      </c>
      <c r="AE177" s="70">
        <v>4</v>
      </c>
      <c r="AF177" s="207" t="e">
        <f t="shared" si="15"/>
        <v>#DIV/0!</v>
      </c>
      <c r="AG177" s="70">
        <f t="shared" si="21"/>
        <v>6</v>
      </c>
      <c r="AH177" s="70">
        <f t="shared" si="21"/>
        <v>7</v>
      </c>
      <c r="AI177" s="140" t="s">
        <v>415</v>
      </c>
    </row>
    <row r="178" spans="1:35">
      <c r="A178" s="193"/>
      <c r="B178" s="107">
        <v>5025201</v>
      </c>
      <c r="C178" s="66">
        <v>43871</v>
      </c>
      <c r="D178" s="87">
        <f t="shared" si="20"/>
        <v>43765</v>
      </c>
      <c r="E178" s="73"/>
      <c r="F178" s="60">
        <v>43690</v>
      </c>
      <c r="G178" s="313">
        <v>1</v>
      </c>
      <c r="H178" s="313">
        <v>1</v>
      </c>
      <c r="I178" s="317"/>
      <c r="J178" s="317"/>
      <c r="K178" s="99" t="s">
        <v>407</v>
      </c>
      <c r="L178" s="109">
        <v>5025201</v>
      </c>
      <c r="M178" s="35" t="s">
        <v>172</v>
      </c>
      <c r="N178" s="35" t="s">
        <v>1414</v>
      </c>
      <c r="O178" s="35" t="s">
        <v>1415</v>
      </c>
      <c r="P178" s="35" t="s">
        <v>410</v>
      </c>
      <c r="Q178" s="119">
        <v>27284</v>
      </c>
      <c r="R178" s="35" t="s">
        <v>1416</v>
      </c>
      <c r="S178" s="55" t="s">
        <v>1947</v>
      </c>
      <c r="T178" s="35"/>
      <c r="U178" s="35" t="s">
        <v>1418</v>
      </c>
      <c r="V178" s="35">
        <v>5024</v>
      </c>
      <c r="W178" s="36">
        <v>50</v>
      </c>
      <c r="X178" s="36"/>
      <c r="Y178" s="79">
        <f t="shared" si="16"/>
        <v>47</v>
      </c>
      <c r="Z178" s="237">
        <v>3</v>
      </c>
      <c r="AA178" s="237">
        <v>1</v>
      </c>
      <c r="AB178" s="70">
        <v>0</v>
      </c>
      <c r="AC178" s="70">
        <v>0</v>
      </c>
      <c r="AD178" s="237">
        <v>11</v>
      </c>
      <c r="AE178" s="237">
        <v>5</v>
      </c>
      <c r="AF178" s="238" t="e">
        <f t="shared" si="15"/>
        <v>#DIV/0!</v>
      </c>
      <c r="AG178" s="237">
        <f t="shared" si="21"/>
        <v>14</v>
      </c>
      <c r="AH178" s="70">
        <f t="shared" si="21"/>
        <v>6</v>
      </c>
      <c r="AI178" s="62" t="s">
        <v>415</v>
      </c>
    </row>
    <row r="179" spans="1:35">
      <c r="A179" s="193"/>
      <c r="B179" s="107">
        <v>2546201</v>
      </c>
      <c r="C179" s="66">
        <v>43878</v>
      </c>
      <c r="D179" s="58">
        <f>F179+75</f>
        <v>43737</v>
      </c>
      <c r="E179" s="59"/>
      <c r="F179" s="60">
        <v>43662</v>
      </c>
      <c r="G179" s="314">
        <v>1</v>
      </c>
      <c r="H179" s="316">
        <v>1</v>
      </c>
      <c r="I179" s="316"/>
      <c r="J179" s="316"/>
      <c r="K179" s="269" t="s">
        <v>1234</v>
      </c>
      <c r="L179" s="109">
        <v>2546201</v>
      </c>
      <c r="M179" s="35" t="s">
        <v>113</v>
      </c>
      <c r="N179" s="35" t="s">
        <v>1263</v>
      </c>
      <c r="O179" s="35" t="s">
        <v>1264</v>
      </c>
      <c r="P179" s="35" t="s">
        <v>1237</v>
      </c>
      <c r="Q179" s="119">
        <v>65401</v>
      </c>
      <c r="R179" s="35" t="s">
        <v>1265</v>
      </c>
      <c r="S179" s="34" t="s">
        <v>1266</v>
      </c>
      <c r="T179" s="34"/>
      <c r="U179" s="34" t="s">
        <v>1267</v>
      </c>
      <c r="V179" s="35"/>
      <c r="W179" s="36">
        <v>42</v>
      </c>
      <c r="X179" s="36"/>
      <c r="Y179" s="79">
        <f>W179-Z179-AB179</f>
        <v>37</v>
      </c>
      <c r="Z179" s="61">
        <v>5</v>
      </c>
      <c r="AA179" s="61">
        <v>3</v>
      </c>
      <c r="AB179" s="61">
        <v>0</v>
      </c>
      <c r="AC179" s="61">
        <v>8</v>
      </c>
      <c r="AD179" s="61">
        <v>9</v>
      </c>
      <c r="AE179" s="61">
        <v>11</v>
      </c>
      <c r="AF179" s="204" t="e">
        <f>SUM(AE179/X179)</f>
        <v>#DIV/0!</v>
      </c>
      <c r="AG179" s="61">
        <f>SUM(Z179,AB179,AD179)</f>
        <v>14</v>
      </c>
      <c r="AH179" s="70">
        <f>SUM(AA179,AC179,AE179)</f>
        <v>22</v>
      </c>
      <c r="AI179" s="98" t="s">
        <v>415</v>
      </c>
    </row>
    <row r="180" spans="1:35">
      <c r="A180" s="193"/>
      <c r="B180" s="107">
        <v>5022201</v>
      </c>
      <c r="C180" s="66">
        <v>43878</v>
      </c>
      <c r="D180" s="87">
        <f t="shared" si="20"/>
        <v>43765</v>
      </c>
      <c r="E180" s="73"/>
      <c r="F180" s="60">
        <v>43690</v>
      </c>
      <c r="G180" s="313">
        <v>1</v>
      </c>
      <c r="H180" s="313">
        <v>1</v>
      </c>
      <c r="I180" s="317"/>
      <c r="J180" s="314" t="s">
        <v>430</v>
      </c>
      <c r="K180" s="99" t="s">
        <v>407</v>
      </c>
      <c r="L180" s="109">
        <v>5022201</v>
      </c>
      <c r="M180" s="35" t="s">
        <v>169</v>
      </c>
      <c r="N180" s="35" t="s">
        <v>1419</v>
      </c>
      <c r="O180" s="35" t="s">
        <v>1420</v>
      </c>
      <c r="P180" s="35" t="s">
        <v>410</v>
      </c>
      <c r="Q180" s="119">
        <v>27408</v>
      </c>
      <c r="R180" s="35" t="s">
        <v>1421</v>
      </c>
      <c r="S180" s="55" t="s">
        <v>1422</v>
      </c>
      <c r="T180" s="35"/>
      <c r="U180" s="35" t="s">
        <v>1423</v>
      </c>
      <c r="V180" s="35"/>
      <c r="W180" s="36">
        <v>126</v>
      </c>
      <c r="X180" s="36"/>
      <c r="Y180" s="79">
        <f t="shared" si="16"/>
        <v>102</v>
      </c>
      <c r="Z180" s="61">
        <v>19</v>
      </c>
      <c r="AA180" s="61"/>
      <c r="AB180" s="61">
        <v>5</v>
      </c>
      <c r="AC180" s="61"/>
      <c r="AD180" s="61">
        <v>14</v>
      </c>
      <c r="AE180" s="61"/>
      <c r="AF180" s="204" t="e">
        <f t="shared" si="15"/>
        <v>#DIV/0!</v>
      </c>
      <c r="AG180" s="61">
        <f t="shared" si="21"/>
        <v>38</v>
      </c>
      <c r="AH180" s="70">
        <f t="shared" si="21"/>
        <v>0</v>
      </c>
      <c r="AI180" s="62" t="s">
        <v>415</v>
      </c>
    </row>
    <row r="181" spans="1:35">
      <c r="A181" s="193"/>
      <c r="B181" s="107">
        <v>3875201</v>
      </c>
      <c r="C181" s="66">
        <v>43878</v>
      </c>
      <c r="D181" s="58">
        <f t="shared" si="20"/>
        <v>43765</v>
      </c>
      <c r="E181" s="59"/>
      <c r="F181" s="60">
        <v>43690</v>
      </c>
      <c r="G181" s="313">
        <v>1</v>
      </c>
      <c r="H181" s="313">
        <v>1</v>
      </c>
      <c r="I181" s="313"/>
      <c r="J181" s="314" t="s">
        <v>430</v>
      </c>
      <c r="K181" s="140" t="s">
        <v>484</v>
      </c>
      <c r="L181" s="109">
        <v>3875201</v>
      </c>
      <c r="M181" s="35" t="s">
        <v>166</v>
      </c>
      <c r="N181" s="35" t="s">
        <v>1424</v>
      </c>
      <c r="O181" s="35" t="s">
        <v>1425</v>
      </c>
      <c r="P181" s="35" t="s">
        <v>410</v>
      </c>
      <c r="Q181" s="119">
        <v>28436</v>
      </c>
      <c r="R181" s="35" t="s">
        <v>1426</v>
      </c>
      <c r="S181" s="94" t="s">
        <v>1953</v>
      </c>
      <c r="T181" s="75"/>
      <c r="U181" s="34" t="s">
        <v>1427</v>
      </c>
      <c r="V181" s="67"/>
      <c r="W181" s="68">
        <v>22</v>
      </c>
      <c r="X181" s="68"/>
      <c r="Y181" s="79">
        <f t="shared" si="16"/>
        <v>20</v>
      </c>
      <c r="Z181" s="70">
        <v>2</v>
      </c>
      <c r="AA181" s="70"/>
      <c r="AB181" s="70">
        <v>0</v>
      </c>
      <c r="AC181" s="70"/>
      <c r="AD181" s="70">
        <v>5</v>
      </c>
      <c r="AE181" s="70"/>
      <c r="AF181" s="207" t="e">
        <f t="shared" si="15"/>
        <v>#DIV/0!</v>
      </c>
      <c r="AG181" s="70">
        <f t="shared" si="21"/>
        <v>7</v>
      </c>
      <c r="AH181" s="70">
        <f t="shared" si="21"/>
        <v>0</v>
      </c>
      <c r="AI181" s="140" t="s">
        <v>415</v>
      </c>
    </row>
    <row r="182" spans="1:35">
      <c r="A182" s="193"/>
      <c r="B182" s="107">
        <v>5037201</v>
      </c>
      <c r="C182" s="66">
        <v>43878</v>
      </c>
      <c r="D182" s="58">
        <f t="shared" si="20"/>
        <v>43765</v>
      </c>
      <c r="E182" s="59"/>
      <c r="F182" s="60">
        <v>43690</v>
      </c>
      <c r="G182" s="313">
        <v>1</v>
      </c>
      <c r="H182" s="313">
        <v>1</v>
      </c>
      <c r="I182" s="316"/>
      <c r="J182" s="314" t="s">
        <v>430</v>
      </c>
      <c r="K182" s="269" t="s">
        <v>407</v>
      </c>
      <c r="L182" s="109">
        <v>5037201</v>
      </c>
      <c r="M182" s="35" t="s">
        <v>182</v>
      </c>
      <c r="N182" s="35" t="s">
        <v>1428</v>
      </c>
      <c r="O182" s="35" t="s">
        <v>1429</v>
      </c>
      <c r="P182" s="35" t="s">
        <v>410</v>
      </c>
      <c r="Q182" s="119">
        <v>27804</v>
      </c>
      <c r="R182" s="35" t="s">
        <v>1430</v>
      </c>
      <c r="S182" s="55" t="s">
        <v>1431</v>
      </c>
      <c r="T182" s="35" t="s">
        <v>1432</v>
      </c>
      <c r="U182" s="35" t="s">
        <v>1433</v>
      </c>
      <c r="V182" s="35"/>
      <c r="W182" s="36">
        <v>85</v>
      </c>
      <c r="X182" s="36"/>
      <c r="Y182" s="79">
        <f t="shared" si="16"/>
        <v>79</v>
      </c>
      <c r="Z182" s="61">
        <v>6</v>
      </c>
      <c r="AA182" s="61"/>
      <c r="AB182" s="61">
        <v>0</v>
      </c>
      <c r="AC182" s="61"/>
      <c r="AD182" s="61">
        <v>16</v>
      </c>
      <c r="AE182" s="61"/>
      <c r="AF182" s="204" t="e">
        <f t="shared" si="15"/>
        <v>#DIV/0!</v>
      </c>
      <c r="AG182" s="61">
        <f t="shared" si="21"/>
        <v>22</v>
      </c>
      <c r="AH182" s="70">
        <f t="shared" si="21"/>
        <v>0</v>
      </c>
      <c r="AI182" s="62" t="s">
        <v>415</v>
      </c>
    </row>
    <row r="183" spans="1:35">
      <c r="A183" s="193"/>
      <c r="B183" s="107">
        <v>5035201</v>
      </c>
      <c r="C183" s="66">
        <v>43878</v>
      </c>
      <c r="D183" s="58">
        <f t="shared" si="20"/>
        <v>43765</v>
      </c>
      <c r="E183" s="59"/>
      <c r="F183" s="60">
        <v>43690</v>
      </c>
      <c r="G183" s="313">
        <v>1</v>
      </c>
      <c r="H183" s="313">
        <v>1</v>
      </c>
      <c r="I183" s="316"/>
      <c r="J183" s="314" t="s">
        <v>430</v>
      </c>
      <c r="K183" s="269" t="s">
        <v>407</v>
      </c>
      <c r="L183" s="109">
        <v>5035201</v>
      </c>
      <c r="M183" s="35" t="s">
        <v>180</v>
      </c>
      <c r="N183" s="35" t="s">
        <v>1434</v>
      </c>
      <c r="O183" s="35" t="s">
        <v>1435</v>
      </c>
      <c r="P183" s="35" t="s">
        <v>410</v>
      </c>
      <c r="Q183" s="119">
        <v>28572</v>
      </c>
      <c r="R183" s="35" t="s">
        <v>1436</v>
      </c>
      <c r="S183" s="55" t="s">
        <v>1437</v>
      </c>
      <c r="T183" s="35"/>
      <c r="U183" s="88" t="s">
        <v>1438</v>
      </c>
      <c r="V183" s="35"/>
      <c r="W183" s="36">
        <v>24</v>
      </c>
      <c r="X183" s="36"/>
      <c r="Y183" s="79">
        <f t="shared" si="16"/>
        <v>23</v>
      </c>
      <c r="Z183" s="61">
        <v>1</v>
      </c>
      <c r="AA183" s="61"/>
      <c r="AB183" s="61">
        <v>0</v>
      </c>
      <c r="AC183" s="61"/>
      <c r="AD183" s="61">
        <v>5</v>
      </c>
      <c r="AE183" s="61"/>
      <c r="AF183" s="204" t="e">
        <f t="shared" si="15"/>
        <v>#DIV/0!</v>
      </c>
      <c r="AG183" s="61">
        <f t="shared" si="21"/>
        <v>6</v>
      </c>
      <c r="AH183" s="70">
        <f t="shared" si="21"/>
        <v>0</v>
      </c>
      <c r="AI183" s="62" t="s">
        <v>415</v>
      </c>
    </row>
    <row r="184" spans="1:35">
      <c r="A184" s="193"/>
      <c r="B184" s="107">
        <v>5067201</v>
      </c>
      <c r="C184" s="66">
        <v>43878</v>
      </c>
      <c r="D184" s="66">
        <f t="shared" si="20"/>
        <v>43856</v>
      </c>
      <c r="E184" s="74">
        <f>F184-28</f>
        <v>43753</v>
      </c>
      <c r="F184" s="60">
        <v>43781</v>
      </c>
      <c r="G184" s="314">
        <v>2</v>
      </c>
      <c r="H184" s="314">
        <v>1</v>
      </c>
      <c r="I184" s="314"/>
      <c r="J184" s="314" t="s">
        <v>430</v>
      </c>
      <c r="K184" s="98" t="s">
        <v>547</v>
      </c>
      <c r="L184" s="109">
        <v>5067201</v>
      </c>
      <c r="M184" s="35" t="s">
        <v>202</v>
      </c>
      <c r="N184" s="35" t="s">
        <v>1446</v>
      </c>
      <c r="O184" s="35" t="s">
        <v>1447</v>
      </c>
      <c r="P184" s="35" t="s">
        <v>1441</v>
      </c>
      <c r="Q184" s="119">
        <v>21401</v>
      </c>
      <c r="R184" s="35" t="s">
        <v>1448</v>
      </c>
      <c r="S184" s="86" t="s">
        <v>1449</v>
      </c>
      <c r="T184" s="67" t="s">
        <v>1450</v>
      </c>
      <c r="U184" s="35" t="s">
        <v>1451</v>
      </c>
      <c r="V184" s="67"/>
      <c r="W184" s="68">
        <v>62</v>
      </c>
      <c r="X184" s="68"/>
      <c r="Y184" s="79">
        <f t="shared" si="16"/>
        <v>46</v>
      </c>
      <c r="Z184" s="70">
        <v>15</v>
      </c>
      <c r="AA184" s="70"/>
      <c r="AB184" s="70">
        <v>1</v>
      </c>
      <c r="AC184" s="70"/>
      <c r="AD184" s="70">
        <v>2</v>
      </c>
      <c r="AE184" s="70"/>
      <c r="AF184" s="207" t="e">
        <f t="shared" si="15"/>
        <v>#DIV/0!</v>
      </c>
      <c r="AG184" s="70">
        <f t="shared" si="21"/>
        <v>18</v>
      </c>
      <c r="AH184" s="70">
        <f t="shared" si="21"/>
        <v>0</v>
      </c>
      <c r="AI184" s="140" t="s">
        <v>415</v>
      </c>
    </row>
    <row r="185" spans="1:35">
      <c r="A185" s="193"/>
      <c r="B185" s="107">
        <v>5069201</v>
      </c>
      <c r="C185" s="66">
        <v>43878</v>
      </c>
      <c r="D185" s="58">
        <f t="shared" si="20"/>
        <v>43856</v>
      </c>
      <c r="E185" s="59">
        <f>F185-28</f>
        <v>43753</v>
      </c>
      <c r="F185" s="60">
        <v>43781</v>
      </c>
      <c r="G185" s="327">
        <v>1</v>
      </c>
      <c r="H185" s="327">
        <v>2</v>
      </c>
      <c r="I185" s="314"/>
      <c r="J185" s="314" t="s">
        <v>430</v>
      </c>
      <c r="K185" s="98" t="s">
        <v>547</v>
      </c>
      <c r="L185" s="109">
        <v>5069201</v>
      </c>
      <c r="M185" s="35" t="s">
        <v>204</v>
      </c>
      <c r="N185" s="35" t="s">
        <v>1452</v>
      </c>
      <c r="O185" s="35" t="s">
        <v>1259</v>
      </c>
      <c r="P185" s="35" t="s">
        <v>1441</v>
      </c>
      <c r="Q185" s="119">
        <v>21045</v>
      </c>
      <c r="R185" s="35" t="s">
        <v>1453</v>
      </c>
      <c r="S185" s="94" t="s">
        <v>1954</v>
      </c>
      <c r="T185" s="75" t="s">
        <v>1454</v>
      </c>
      <c r="U185" s="34" t="s">
        <v>1455</v>
      </c>
      <c r="V185" s="67"/>
      <c r="W185" s="68">
        <v>40</v>
      </c>
      <c r="X185" s="68"/>
      <c r="Y185" s="79">
        <f t="shared" si="16"/>
        <v>32</v>
      </c>
      <c r="Z185" s="70">
        <v>6</v>
      </c>
      <c r="AA185" s="70"/>
      <c r="AB185" s="70">
        <v>2</v>
      </c>
      <c r="AC185" s="70"/>
      <c r="AD185" s="70">
        <v>8</v>
      </c>
      <c r="AE185" s="70"/>
      <c r="AF185" s="207" t="e">
        <f t="shared" si="15"/>
        <v>#DIV/0!</v>
      </c>
      <c r="AG185" s="70">
        <f t="shared" si="21"/>
        <v>16</v>
      </c>
      <c r="AH185" s="70">
        <f t="shared" si="21"/>
        <v>0</v>
      </c>
      <c r="AI185" s="140" t="s">
        <v>415</v>
      </c>
    </row>
    <row r="186" spans="1:35">
      <c r="A186" s="193"/>
      <c r="B186" s="107">
        <v>5068201</v>
      </c>
      <c r="C186" s="66">
        <v>43878</v>
      </c>
      <c r="D186" s="58">
        <f t="shared" si="20"/>
        <v>43856</v>
      </c>
      <c r="E186" s="59">
        <f>F186-28</f>
        <v>43753</v>
      </c>
      <c r="F186" s="60">
        <v>43781</v>
      </c>
      <c r="G186" s="327"/>
      <c r="H186" s="327"/>
      <c r="I186" s="314"/>
      <c r="J186" s="314" t="s">
        <v>430</v>
      </c>
      <c r="K186" s="98" t="s">
        <v>547</v>
      </c>
      <c r="L186" s="109">
        <v>5068201</v>
      </c>
      <c r="M186" s="35" t="s">
        <v>203</v>
      </c>
      <c r="N186" s="35" t="s">
        <v>1456</v>
      </c>
      <c r="O186" s="35" t="s">
        <v>1457</v>
      </c>
      <c r="P186" s="35" t="s">
        <v>1441</v>
      </c>
      <c r="Q186" s="119">
        <v>21286</v>
      </c>
      <c r="R186" s="35" t="s">
        <v>1458</v>
      </c>
      <c r="S186" s="86" t="s">
        <v>1955</v>
      </c>
      <c r="T186" s="67" t="s">
        <v>1459</v>
      </c>
      <c r="U186" s="35" t="s">
        <v>1451</v>
      </c>
      <c r="V186" s="67"/>
      <c r="W186" s="68">
        <v>43</v>
      </c>
      <c r="X186" s="68"/>
      <c r="Y186" s="79">
        <f t="shared" si="16"/>
        <v>38</v>
      </c>
      <c r="Z186" s="70">
        <v>5</v>
      </c>
      <c r="AA186" s="70"/>
      <c r="AB186" s="70">
        <v>0</v>
      </c>
      <c r="AC186" s="70"/>
      <c r="AD186" s="70">
        <v>5</v>
      </c>
      <c r="AE186" s="70"/>
      <c r="AF186" s="207" t="e">
        <f t="shared" ref="AF186:AF251" si="23">SUM(AE186/X186)</f>
        <v>#DIV/0!</v>
      </c>
      <c r="AG186" s="70">
        <f t="shared" si="21"/>
        <v>10</v>
      </c>
      <c r="AH186" s="70">
        <f t="shared" si="21"/>
        <v>0</v>
      </c>
      <c r="AI186" s="140" t="s">
        <v>415</v>
      </c>
    </row>
    <row r="187" spans="1:35" ht="16.5">
      <c r="A187" s="193" t="s">
        <v>301</v>
      </c>
      <c r="B187" s="107">
        <v>7034201</v>
      </c>
      <c r="C187" s="66">
        <v>43878</v>
      </c>
      <c r="D187" s="58">
        <f t="shared" si="20"/>
        <v>43856</v>
      </c>
      <c r="E187" s="59">
        <f>F187-28</f>
        <v>43753</v>
      </c>
      <c r="F187" s="60">
        <v>43781</v>
      </c>
      <c r="G187" s="327">
        <v>1</v>
      </c>
      <c r="H187" s="327">
        <v>2</v>
      </c>
      <c r="I187" s="314"/>
      <c r="J187" s="314" t="s">
        <v>430</v>
      </c>
      <c r="K187" s="98" t="s">
        <v>547</v>
      </c>
      <c r="L187" s="109">
        <v>7034201</v>
      </c>
      <c r="M187" s="35" t="s">
        <v>258</v>
      </c>
      <c r="N187" s="35" t="s">
        <v>1460</v>
      </c>
      <c r="O187" s="35" t="s">
        <v>1461</v>
      </c>
      <c r="P187" s="35" t="s">
        <v>1462</v>
      </c>
      <c r="Q187" s="119">
        <v>24012</v>
      </c>
      <c r="R187" s="35" t="s">
        <v>1463</v>
      </c>
      <c r="S187" s="86" t="s">
        <v>1464</v>
      </c>
      <c r="T187" s="67" t="s">
        <v>1465</v>
      </c>
      <c r="U187" s="35" t="s">
        <v>1466</v>
      </c>
      <c r="V187" s="67"/>
      <c r="W187" s="68">
        <v>73</v>
      </c>
      <c r="X187" s="68"/>
      <c r="Y187" s="79">
        <f t="shared" si="16"/>
        <v>66</v>
      </c>
      <c r="Z187" s="70">
        <v>6</v>
      </c>
      <c r="AA187" s="70"/>
      <c r="AB187" s="70">
        <v>1</v>
      </c>
      <c r="AC187" s="70"/>
      <c r="AD187" s="70">
        <v>9</v>
      </c>
      <c r="AE187" s="70"/>
      <c r="AF187" s="207" t="e">
        <f t="shared" si="23"/>
        <v>#DIV/0!</v>
      </c>
      <c r="AG187" s="70">
        <f t="shared" si="21"/>
        <v>16</v>
      </c>
      <c r="AH187" s="70">
        <f t="shared" si="21"/>
        <v>0</v>
      </c>
      <c r="AI187" s="98" t="s">
        <v>415</v>
      </c>
    </row>
    <row r="188" spans="1:35" ht="25.5">
      <c r="A188" s="193"/>
      <c r="B188" s="107">
        <v>7036201</v>
      </c>
      <c r="C188" s="66">
        <v>43878</v>
      </c>
      <c r="D188" s="58">
        <f t="shared" si="20"/>
        <v>43639</v>
      </c>
      <c r="E188" s="59"/>
      <c r="F188" s="60">
        <v>43564</v>
      </c>
      <c r="G188" s="327"/>
      <c r="H188" s="327"/>
      <c r="I188" s="314"/>
      <c r="J188" s="314" t="s">
        <v>430</v>
      </c>
      <c r="K188" s="98" t="s">
        <v>547</v>
      </c>
      <c r="L188" s="109">
        <v>7036201</v>
      </c>
      <c r="M188" s="35" t="s">
        <v>259</v>
      </c>
      <c r="N188" s="35" t="s">
        <v>1467</v>
      </c>
      <c r="O188" s="35" t="s">
        <v>1468</v>
      </c>
      <c r="P188" s="35" t="s">
        <v>1462</v>
      </c>
      <c r="Q188" s="119">
        <v>24501</v>
      </c>
      <c r="R188" s="35" t="s">
        <v>1469</v>
      </c>
      <c r="S188" s="86" t="s">
        <v>1470</v>
      </c>
      <c r="T188" s="67" t="s">
        <v>1471</v>
      </c>
      <c r="U188" s="35" t="s">
        <v>1472</v>
      </c>
      <c r="V188" s="67"/>
      <c r="W188" s="68">
        <v>35</v>
      </c>
      <c r="X188" s="68"/>
      <c r="Y188" s="79">
        <f t="shared" si="16"/>
        <v>25</v>
      </c>
      <c r="Z188" s="70">
        <v>10</v>
      </c>
      <c r="AA188" s="70"/>
      <c r="AB188" s="70">
        <v>0</v>
      </c>
      <c r="AC188" s="70"/>
      <c r="AD188" s="70">
        <v>2</v>
      </c>
      <c r="AE188" s="70"/>
      <c r="AF188" s="207" t="e">
        <f t="shared" si="23"/>
        <v>#DIV/0!</v>
      </c>
      <c r="AG188" s="70">
        <f t="shared" si="21"/>
        <v>12</v>
      </c>
      <c r="AH188" s="70">
        <f t="shared" si="21"/>
        <v>0</v>
      </c>
      <c r="AI188" s="98" t="s">
        <v>415</v>
      </c>
    </row>
    <row r="189" spans="1:35">
      <c r="A189" s="193"/>
      <c r="B189" s="107">
        <v>5064201</v>
      </c>
      <c r="C189" s="66">
        <v>43878</v>
      </c>
      <c r="D189" s="87">
        <f t="shared" si="20"/>
        <v>43765</v>
      </c>
      <c r="E189" s="73"/>
      <c r="F189" s="60">
        <v>43690</v>
      </c>
      <c r="G189" s="314">
        <v>1</v>
      </c>
      <c r="H189" s="316">
        <v>1</v>
      </c>
      <c r="I189" s="316"/>
      <c r="J189" s="316" t="s">
        <v>406</v>
      </c>
      <c r="K189" s="269" t="s">
        <v>484</v>
      </c>
      <c r="L189" s="109">
        <v>5064201</v>
      </c>
      <c r="M189" s="35" t="s">
        <v>199</v>
      </c>
      <c r="N189" s="35" t="s">
        <v>1473</v>
      </c>
      <c r="O189" s="35" t="s">
        <v>1474</v>
      </c>
      <c r="P189" s="35" t="s">
        <v>410</v>
      </c>
      <c r="Q189" s="119">
        <v>28607</v>
      </c>
      <c r="R189" s="35" t="s">
        <v>1475</v>
      </c>
      <c r="S189" s="55" t="s">
        <v>1476</v>
      </c>
      <c r="T189" s="35"/>
      <c r="U189" s="35" t="s">
        <v>1477</v>
      </c>
      <c r="V189" s="35"/>
      <c r="W189" s="36">
        <v>44</v>
      </c>
      <c r="X189" s="36"/>
      <c r="Y189" s="79">
        <f t="shared" si="16"/>
        <v>39</v>
      </c>
      <c r="Z189" s="61">
        <v>5</v>
      </c>
      <c r="AA189" s="61"/>
      <c r="AB189" s="61">
        <v>0</v>
      </c>
      <c r="AC189" s="61"/>
      <c r="AD189" s="61">
        <v>4</v>
      </c>
      <c r="AE189" s="61"/>
      <c r="AF189" s="204" t="e">
        <f t="shared" si="23"/>
        <v>#DIV/0!</v>
      </c>
      <c r="AG189" s="61">
        <f t="shared" si="21"/>
        <v>9</v>
      </c>
      <c r="AH189" s="70">
        <f t="shared" si="21"/>
        <v>0</v>
      </c>
      <c r="AI189" s="62" t="s">
        <v>415</v>
      </c>
    </row>
    <row r="190" spans="1:35">
      <c r="A190" s="193"/>
      <c r="B190" s="107">
        <v>2545201</v>
      </c>
      <c r="C190" s="66">
        <v>43878</v>
      </c>
      <c r="D190" s="87">
        <f>F190+75</f>
        <v>43765</v>
      </c>
      <c r="E190" s="73"/>
      <c r="F190" s="60">
        <v>43690</v>
      </c>
      <c r="G190" s="314">
        <v>1</v>
      </c>
      <c r="H190" s="316">
        <v>1</v>
      </c>
      <c r="I190" s="316"/>
      <c r="J190" s="316" t="s">
        <v>301</v>
      </c>
      <c r="K190" s="269" t="s">
        <v>301</v>
      </c>
      <c r="L190" s="109">
        <v>2545201</v>
      </c>
      <c r="M190" s="35" t="s">
        <v>1948</v>
      </c>
      <c r="N190" s="35" t="s">
        <v>1949</v>
      </c>
      <c r="O190" s="35" t="s">
        <v>1950</v>
      </c>
      <c r="P190" s="35" t="s">
        <v>1237</v>
      </c>
      <c r="Q190" s="119">
        <v>65065</v>
      </c>
      <c r="R190" s="35" t="s">
        <v>1951</v>
      </c>
      <c r="S190" s="55" t="s">
        <v>1952</v>
      </c>
      <c r="T190" s="35"/>
      <c r="U190" s="35" t="s">
        <v>301</v>
      </c>
      <c r="V190" s="35"/>
      <c r="W190" s="36">
        <v>22</v>
      </c>
      <c r="X190" s="36"/>
      <c r="Y190" s="79">
        <v>0</v>
      </c>
      <c r="Z190" s="61">
        <v>0</v>
      </c>
      <c r="AA190" s="61"/>
      <c r="AB190" s="61">
        <v>0</v>
      </c>
      <c r="AC190" s="61"/>
      <c r="AD190" s="61">
        <v>0</v>
      </c>
      <c r="AE190" s="61"/>
      <c r="AF190" s="204" t="e">
        <f>SUM(AE190/X190)</f>
        <v>#DIV/0!</v>
      </c>
      <c r="AG190" s="61">
        <f>SUM(Z190,AB190,AD190)</f>
        <v>0</v>
      </c>
      <c r="AH190" s="70">
        <f>SUM(AA190,AC190,AE190)</f>
        <v>0</v>
      </c>
      <c r="AI190" s="62" t="s">
        <v>415</v>
      </c>
    </row>
    <row r="191" spans="1:35">
      <c r="A191" s="193"/>
      <c r="B191" s="107">
        <v>5076201</v>
      </c>
      <c r="C191" s="66">
        <v>43878</v>
      </c>
      <c r="D191" s="58">
        <f t="shared" si="20"/>
        <v>43856</v>
      </c>
      <c r="E191" s="59">
        <f>F191-28</f>
        <v>43753</v>
      </c>
      <c r="F191" s="60">
        <v>43781</v>
      </c>
      <c r="G191" s="313">
        <v>1</v>
      </c>
      <c r="H191" s="313">
        <v>1</v>
      </c>
      <c r="I191" s="314"/>
      <c r="J191" s="314" t="s">
        <v>430</v>
      </c>
      <c r="K191" s="98" t="s">
        <v>547</v>
      </c>
      <c r="L191" s="109">
        <v>5076201</v>
      </c>
      <c r="M191" s="35" t="s">
        <v>206</v>
      </c>
      <c r="N191" s="35" t="s">
        <v>1478</v>
      </c>
      <c r="O191" s="35" t="s">
        <v>1479</v>
      </c>
      <c r="P191" s="35" t="s">
        <v>1462</v>
      </c>
      <c r="Q191" s="119">
        <v>24073</v>
      </c>
      <c r="R191" s="35" t="s">
        <v>1480</v>
      </c>
      <c r="S191" s="86" t="s">
        <v>1481</v>
      </c>
      <c r="T191" s="67" t="s">
        <v>1482</v>
      </c>
      <c r="U191" s="35" t="s">
        <v>1483</v>
      </c>
      <c r="V191" s="67"/>
      <c r="W191" s="68">
        <v>53</v>
      </c>
      <c r="X191" s="68"/>
      <c r="Y191" s="79">
        <f t="shared" si="16"/>
        <v>42</v>
      </c>
      <c r="Z191" s="70">
        <v>11</v>
      </c>
      <c r="AA191" s="70"/>
      <c r="AB191" s="70">
        <v>0</v>
      </c>
      <c r="AC191" s="70"/>
      <c r="AD191" s="70">
        <v>7</v>
      </c>
      <c r="AE191" s="70"/>
      <c r="AF191" s="207" t="e">
        <f t="shared" si="23"/>
        <v>#DIV/0!</v>
      </c>
      <c r="AG191" s="70">
        <f t="shared" si="21"/>
        <v>18</v>
      </c>
      <c r="AH191" s="70">
        <f t="shared" si="21"/>
        <v>0</v>
      </c>
      <c r="AI191" s="140" t="s">
        <v>415</v>
      </c>
    </row>
    <row r="192" spans="1:35">
      <c r="A192" s="193"/>
      <c r="B192" s="107">
        <v>5886201</v>
      </c>
      <c r="C192" s="66">
        <v>43878</v>
      </c>
      <c r="D192" s="58">
        <f t="shared" si="20"/>
        <v>43856</v>
      </c>
      <c r="E192" s="59">
        <f>F192-28</f>
        <v>43753</v>
      </c>
      <c r="F192" s="60">
        <v>43781</v>
      </c>
      <c r="G192" s="313">
        <v>1</v>
      </c>
      <c r="H192" s="313">
        <v>1</v>
      </c>
      <c r="I192" s="314"/>
      <c r="J192" s="314" t="s">
        <v>406</v>
      </c>
      <c r="K192" s="98" t="s">
        <v>547</v>
      </c>
      <c r="L192" s="109">
        <v>5886201</v>
      </c>
      <c r="M192" s="35" t="s">
        <v>219</v>
      </c>
      <c r="N192" s="35" t="s">
        <v>1484</v>
      </c>
      <c r="O192" s="35" t="s">
        <v>1485</v>
      </c>
      <c r="P192" s="35" t="s">
        <v>1486</v>
      </c>
      <c r="Q192" s="119">
        <v>24740</v>
      </c>
      <c r="R192" s="35" t="s">
        <v>1487</v>
      </c>
      <c r="S192" s="86" t="s">
        <v>1956</v>
      </c>
      <c r="T192" s="67"/>
      <c r="U192" s="35" t="s">
        <v>1488</v>
      </c>
      <c r="V192" s="67"/>
      <c r="W192" s="68">
        <v>42</v>
      </c>
      <c r="X192" s="68"/>
      <c r="Y192" s="79">
        <f t="shared" si="16"/>
        <v>37</v>
      </c>
      <c r="Z192" s="70">
        <v>5</v>
      </c>
      <c r="AA192" s="70"/>
      <c r="AB192" s="70">
        <v>0</v>
      </c>
      <c r="AC192" s="70"/>
      <c r="AD192" s="70">
        <v>6</v>
      </c>
      <c r="AE192" s="70"/>
      <c r="AF192" s="207" t="e">
        <f t="shared" si="23"/>
        <v>#DIV/0!</v>
      </c>
      <c r="AG192" s="70">
        <f t="shared" si="21"/>
        <v>11</v>
      </c>
      <c r="AH192" s="70">
        <f t="shared" si="21"/>
        <v>0</v>
      </c>
      <c r="AI192" s="140" t="s">
        <v>415</v>
      </c>
    </row>
    <row r="193" spans="1:35">
      <c r="A193" s="193"/>
      <c r="B193" s="107">
        <v>5066201</v>
      </c>
      <c r="C193" s="66">
        <v>43878</v>
      </c>
      <c r="D193" s="87">
        <f t="shared" si="20"/>
        <v>43765</v>
      </c>
      <c r="E193" s="73"/>
      <c r="F193" s="73">
        <v>43690</v>
      </c>
      <c r="G193" s="313">
        <v>1</v>
      </c>
      <c r="H193" s="313">
        <v>1</v>
      </c>
      <c r="I193" s="316"/>
      <c r="J193" s="313" t="s">
        <v>406</v>
      </c>
      <c r="K193" s="140" t="s">
        <v>484</v>
      </c>
      <c r="L193" s="109">
        <v>5066201</v>
      </c>
      <c r="M193" s="35" t="s">
        <v>201</v>
      </c>
      <c r="N193" s="35" t="s">
        <v>1489</v>
      </c>
      <c r="O193" s="35" t="s">
        <v>1490</v>
      </c>
      <c r="P193" s="35" t="s">
        <v>410</v>
      </c>
      <c r="Q193" s="119">
        <v>28697</v>
      </c>
      <c r="R193" s="34" t="s">
        <v>1491</v>
      </c>
      <c r="S193" s="56" t="s">
        <v>1492</v>
      </c>
      <c r="T193" s="34" t="s">
        <v>1493</v>
      </c>
      <c r="U193" s="34" t="s">
        <v>1494</v>
      </c>
      <c r="V193" s="35"/>
      <c r="W193" s="36">
        <v>44</v>
      </c>
      <c r="X193" s="36"/>
      <c r="Y193" s="79">
        <f t="shared" si="16"/>
        <v>41</v>
      </c>
      <c r="Z193" s="38">
        <v>3</v>
      </c>
      <c r="AA193" s="38"/>
      <c r="AB193" s="38"/>
      <c r="AC193" s="38"/>
      <c r="AD193" s="38">
        <v>14</v>
      </c>
      <c r="AE193" s="38"/>
      <c r="AF193" s="204" t="e">
        <f t="shared" si="23"/>
        <v>#DIV/0!</v>
      </c>
      <c r="AG193" s="38">
        <f t="shared" si="21"/>
        <v>17</v>
      </c>
      <c r="AH193" s="70">
        <f t="shared" si="21"/>
        <v>0</v>
      </c>
      <c r="AI193" s="62" t="s">
        <v>415</v>
      </c>
    </row>
    <row r="194" spans="1:35">
      <c r="A194" s="193"/>
      <c r="B194" s="107">
        <v>5065201</v>
      </c>
      <c r="C194" s="66">
        <v>43878</v>
      </c>
      <c r="D194" s="87"/>
      <c r="E194" s="73"/>
      <c r="F194" s="60"/>
      <c r="G194" s="313">
        <v>1</v>
      </c>
      <c r="H194" s="313">
        <v>1</v>
      </c>
      <c r="I194" s="316"/>
      <c r="J194" s="313" t="s">
        <v>406</v>
      </c>
      <c r="K194" s="269" t="s">
        <v>484</v>
      </c>
      <c r="L194" s="109">
        <v>5065201</v>
      </c>
      <c r="M194" s="35" t="s">
        <v>200</v>
      </c>
      <c r="N194" s="35" t="s">
        <v>1495</v>
      </c>
      <c r="O194" s="35" t="s">
        <v>1490</v>
      </c>
      <c r="P194" s="35" t="s">
        <v>410</v>
      </c>
      <c r="Q194" s="119">
        <v>28697</v>
      </c>
      <c r="R194" s="35" t="s">
        <v>1496</v>
      </c>
      <c r="S194" s="56" t="s">
        <v>1492</v>
      </c>
      <c r="T194" s="34" t="s">
        <v>1493</v>
      </c>
      <c r="U194" s="35" t="s">
        <v>1494</v>
      </c>
      <c r="V194" s="35">
        <v>5066</v>
      </c>
      <c r="W194" s="36">
        <v>3</v>
      </c>
      <c r="X194" s="36"/>
      <c r="Y194" s="79">
        <f t="shared" ref="Y194:Y258" si="24">W194-Z194-AB194</f>
        <v>0</v>
      </c>
      <c r="Z194" s="61">
        <v>3</v>
      </c>
      <c r="AA194" s="61"/>
      <c r="AB194" s="61">
        <v>0</v>
      </c>
      <c r="AC194" s="61"/>
      <c r="AD194" s="61">
        <v>11</v>
      </c>
      <c r="AE194" s="61"/>
      <c r="AF194" s="204" t="e">
        <f t="shared" si="23"/>
        <v>#DIV/0!</v>
      </c>
      <c r="AG194" s="61">
        <f t="shared" si="21"/>
        <v>14</v>
      </c>
      <c r="AH194" s="70">
        <f t="shared" si="21"/>
        <v>0</v>
      </c>
      <c r="AI194" s="62" t="s">
        <v>415</v>
      </c>
    </row>
    <row r="195" spans="1:35">
      <c r="A195" s="193"/>
      <c r="B195" s="107">
        <v>5059201</v>
      </c>
      <c r="C195" s="66">
        <v>43878</v>
      </c>
      <c r="D195" s="58">
        <f t="shared" ref="D195:D235" si="25">F195+75</f>
        <v>43765</v>
      </c>
      <c r="E195" s="59"/>
      <c r="F195" s="60">
        <v>43690</v>
      </c>
      <c r="G195" s="313">
        <v>1</v>
      </c>
      <c r="H195" s="313">
        <v>1</v>
      </c>
      <c r="I195" s="316"/>
      <c r="J195" s="313" t="s">
        <v>406</v>
      </c>
      <c r="K195" s="269" t="s">
        <v>484</v>
      </c>
      <c r="L195" s="109">
        <v>5059201</v>
      </c>
      <c r="M195" s="35" t="s">
        <v>194</v>
      </c>
      <c r="N195" s="35" t="s">
        <v>1497</v>
      </c>
      <c r="O195" s="35" t="s">
        <v>1498</v>
      </c>
      <c r="P195" s="35" t="s">
        <v>410</v>
      </c>
      <c r="Q195" s="119">
        <v>28054</v>
      </c>
      <c r="R195" s="35" t="s">
        <v>1499</v>
      </c>
      <c r="S195" s="55" t="s">
        <v>1500</v>
      </c>
      <c r="T195" s="35"/>
      <c r="U195" s="35" t="s">
        <v>1501</v>
      </c>
      <c r="V195" s="35"/>
      <c r="W195" s="36">
        <v>74</v>
      </c>
      <c r="X195" s="36"/>
      <c r="Y195" s="79">
        <f t="shared" si="24"/>
        <v>63</v>
      </c>
      <c r="Z195" s="61">
        <v>9</v>
      </c>
      <c r="AA195" s="61"/>
      <c r="AB195" s="61">
        <v>2</v>
      </c>
      <c r="AC195" s="61"/>
      <c r="AD195" s="61">
        <v>12</v>
      </c>
      <c r="AE195" s="61"/>
      <c r="AF195" s="204" t="e">
        <f t="shared" si="23"/>
        <v>#DIV/0!</v>
      </c>
      <c r="AG195" s="61">
        <f t="shared" si="21"/>
        <v>23</v>
      </c>
      <c r="AH195" s="70">
        <f t="shared" si="21"/>
        <v>0</v>
      </c>
      <c r="AI195" s="62" t="s">
        <v>415</v>
      </c>
    </row>
    <row r="196" spans="1:35">
      <c r="A196" s="193"/>
      <c r="B196" s="107">
        <v>5048201</v>
      </c>
      <c r="C196" s="66">
        <v>43878</v>
      </c>
      <c r="D196" s="58">
        <f t="shared" si="25"/>
        <v>43765</v>
      </c>
      <c r="E196" s="59"/>
      <c r="F196" s="60">
        <v>43690</v>
      </c>
      <c r="G196" s="313">
        <v>1</v>
      </c>
      <c r="H196" s="313">
        <v>1</v>
      </c>
      <c r="I196" s="316"/>
      <c r="J196" s="313" t="s">
        <v>406</v>
      </c>
      <c r="K196" s="269" t="s">
        <v>407</v>
      </c>
      <c r="L196" s="109">
        <v>5048201</v>
      </c>
      <c r="M196" s="35" t="s">
        <v>190</v>
      </c>
      <c r="N196" s="35" t="s">
        <v>1502</v>
      </c>
      <c r="O196" s="35" t="s">
        <v>1503</v>
      </c>
      <c r="P196" s="35" t="s">
        <v>410</v>
      </c>
      <c r="Q196" s="119">
        <v>28083</v>
      </c>
      <c r="R196" s="35" t="s">
        <v>1504</v>
      </c>
      <c r="S196" s="55" t="s">
        <v>1505</v>
      </c>
      <c r="T196" s="35" t="s">
        <v>1506</v>
      </c>
      <c r="U196" s="35" t="s">
        <v>1507</v>
      </c>
      <c r="V196" s="35"/>
      <c r="W196" s="36">
        <v>115</v>
      </c>
      <c r="X196" s="36"/>
      <c r="Y196" s="79">
        <f t="shared" si="24"/>
        <v>110</v>
      </c>
      <c r="Z196" s="61">
        <v>4</v>
      </c>
      <c r="AA196" s="61"/>
      <c r="AB196" s="61">
        <v>1</v>
      </c>
      <c r="AC196" s="61"/>
      <c r="AD196" s="61">
        <v>9</v>
      </c>
      <c r="AE196" s="61"/>
      <c r="AF196" s="204" t="e">
        <f t="shared" si="23"/>
        <v>#DIV/0!</v>
      </c>
      <c r="AG196" s="61">
        <f t="shared" si="21"/>
        <v>14</v>
      </c>
      <c r="AH196" s="70">
        <f t="shared" si="21"/>
        <v>0</v>
      </c>
      <c r="AI196" s="62" t="s">
        <v>415</v>
      </c>
    </row>
    <row r="197" spans="1:35">
      <c r="A197" s="193"/>
      <c r="B197" s="107">
        <v>6528201</v>
      </c>
      <c r="C197" s="87">
        <v>43885</v>
      </c>
      <c r="D197" s="66">
        <f t="shared" si="25"/>
        <v>43786</v>
      </c>
      <c r="E197" s="74"/>
      <c r="F197" s="60">
        <v>43711</v>
      </c>
      <c r="G197" s="313">
        <v>1</v>
      </c>
      <c r="H197" s="313">
        <v>1</v>
      </c>
      <c r="I197" s="313"/>
      <c r="J197" s="316" t="s">
        <v>406</v>
      </c>
      <c r="K197" s="140" t="s">
        <v>484</v>
      </c>
      <c r="L197" s="109">
        <v>6528201</v>
      </c>
      <c r="M197" s="35" t="s">
        <v>227</v>
      </c>
      <c r="N197" s="35" t="s">
        <v>1508</v>
      </c>
      <c r="O197" s="35" t="s">
        <v>1509</v>
      </c>
      <c r="P197" s="35" t="s">
        <v>568</v>
      </c>
      <c r="Q197" s="119">
        <v>30909</v>
      </c>
      <c r="R197" s="35" t="s">
        <v>1510</v>
      </c>
      <c r="S197" s="75" t="s">
        <v>1511</v>
      </c>
      <c r="T197" s="75" t="s">
        <v>1512</v>
      </c>
      <c r="U197" s="34" t="s">
        <v>1513</v>
      </c>
      <c r="V197" s="67"/>
      <c r="W197" s="68">
        <v>67</v>
      </c>
      <c r="X197" s="68"/>
      <c r="Y197" s="79">
        <f t="shared" si="24"/>
        <v>56</v>
      </c>
      <c r="Z197" s="70">
        <v>9</v>
      </c>
      <c r="AA197" s="70"/>
      <c r="AB197" s="70">
        <v>2</v>
      </c>
      <c r="AC197" s="70"/>
      <c r="AD197" s="70">
        <v>9</v>
      </c>
      <c r="AE197" s="70"/>
      <c r="AF197" s="207" t="e">
        <f t="shared" si="23"/>
        <v>#DIV/0!</v>
      </c>
      <c r="AG197" s="70">
        <f t="shared" si="21"/>
        <v>20</v>
      </c>
      <c r="AH197" s="70">
        <f t="shared" si="21"/>
        <v>0</v>
      </c>
      <c r="AI197" s="140" t="s">
        <v>415</v>
      </c>
    </row>
    <row r="198" spans="1:35">
      <c r="A198" s="193"/>
      <c r="B198" s="107">
        <v>5070201</v>
      </c>
      <c r="C198" s="87">
        <v>43885</v>
      </c>
      <c r="D198" s="58">
        <f>F198+75</f>
        <v>43856</v>
      </c>
      <c r="E198" s="59">
        <f>F198-28</f>
        <v>43753</v>
      </c>
      <c r="F198" s="60">
        <v>43781</v>
      </c>
      <c r="G198" s="314">
        <v>1</v>
      </c>
      <c r="H198" s="314">
        <v>1</v>
      </c>
      <c r="I198" s="314"/>
      <c r="J198" s="314" t="s">
        <v>430</v>
      </c>
      <c r="K198" s="98" t="s">
        <v>547</v>
      </c>
      <c r="L198" s="109">
        <v>5070201</v>
      </c>
      <c r="M198" s="35" t="s">
        <v>205</v>
      </c>
      <c r="N198" s="35" t="s">
        <v>1439</v>
      </c>
      <c r="O198" s="35" t="s">
        <v>1440</v>
      </c>
      <c r="P198" s="35" t="s">
        <v>1441</v>
      </c>
      <c r="Q198" s="119">
        <v>20904</v>
      </c>
      <c r="R198" s="35" t="s">
        <v>1442</v>
      </c>
      <c r="S198" s="67" t="s">
        <v>1443</v>
      </c>
      <c r="T198" s="67" t="s">
        <v>1444</v>
      </c>
      <c r="U198" s="35" t="s">
        <v>1445</v>
      </c>
      <c r="V198" s="67"/>
      <c r="W198" s="68">
        <v>69</v>
      </c>
      <c r="X198" s="68"/>
      <c r="Y198" s="79">
        <f>W198-Z198-AB198</f>
        <v>61</v>
      </c>
      <c r="Z198" s="70">
        <v>7</v>
      </c>
      <c r="AA198" s="70"/>
      <c r="AB198" s="70">
        <v>1</v>
      </c>
      <c r="AC198" s="70"/>
      <c r="AD198" s="70">
        <v>8</v>
      </c>
      <c r="AE198" s="70"/>
      <c r="AF198" s="207" t="e">
        <f>SUM(AE198/X198)</f>
        <v>#DIV/0!</v>
      </c>
      <c r="AG198" s="70">
        <f>SUM(Z198,AB198,AD198)</f>
        <v>16</v>
      </c>
      <c r="AH198" s="70">
        <f>SUM(AA198,AC198,AE198)</f>
        <v>0</v>
      </c>
      <c r="AI198" s="140" t="s">
        <v>415</v>
      </c>
    </row>
    <row r="199" spans="1:35">
      <c r="A199" s="193"/>
      <c r="B199" s="107">
        <v>6532201</v>
      </c>
      <c r="C199" s="87">
        <v>43885</v>
      </c>
      <c r="D199" s="66">
        <f t="shared" si="25"/>
        <v>43786</v>
      </c>
      <c r="E199" s="74"/>
      <c r="F199" s="60">
        <v>43711</v>
      </c>
      <c r="G199" s="313">
        <v>2</v>
      </c>
      <c r="H199" s="313">
        <v>1</v>
      </c>
      <c r="I199" s="313"/>
      <c r="J199" s="313" t="s">
        <v>406</v>
      </c>
      <c r="K199" s="140" t="s">
        <v>484</v>
      </c>
      <c r="L199" s="109">
        <v>6532201</v>
      </c>
      <c r="M199" s="35" t="s">
        <v>230</v>
      </c>
      <c r="N199" s="35" t="s">
        <v>1514</v>
      </c>
      <c r="O199" s="35" t="s">
        <v>1515</v>
      </c>
      <c r="P199" s="35" t="s">
        <v>1234</v>
      </c>
      <c r="Q199" s="119">
        <v>29302</v>
      </c>
      <c r="R199" s="35" t="s">
        <v>1516</v>
      </c>
      <c r="S199" s="75" t="s">
        <v>1517</v>
      </c>
      <c r="T199" s="75"/>
      <c r="U199" s="34" t="s">
        <v>1518</v>
      </c>
      <c r="V199" s="67"/>
      <c r="W199" s="68">
        <v>66</v>
      </c>
      <c r="X199" s="68"/>
      <c r="Y199" s="79">
        <f t="shared" si="24"/>
        <v>56</v>
      </c>
      <c r="Z199" s="70">
        <v>10</v>
      </c>
      <c r="AA199" s="70"/>
      <c r="AB199" s="70">
        <v>0</v>
      </c>
      <c r="AC199" s="70"/>
      <c r="AD199" s="70">
        <v>20</v>
      </c>
      <c r="AE199" s="70"/>
      <c r="AF199" s="207" t="e">
        <f t="shared" si="23"/>
        <v>#DIV/0!</v>
      </c>
      <c r="AG199" s="70">
        <f t="shared" si="21"/>
        <v>30</v>
      </c>
      <c r="AH199" s="70">
        <f t="shared" si="21"/>
        <v>0</v>
      </c>
      <c r="AI199" s="140" t="s">
        <v>415</v>
      </c>
    </row>
    <row r="200" spans="1:35">
      <c r="A200" s="193"/>
      <c r="B200" s="107">
        <v>6529201</v>
      </c>
      <c r="C200" s="87">
        <v>43885</v>
      </c>
      <c r="D200" s="66">
        <f t="shared" si="25"/>
        <v>43786</v>
      </c>
      <c r="E200" s="74"/>
      <c r="F200" s="60">
        <v>43711</v>
      </c>
      <c r="G200" s="313">
        <v>1</v>
      </c>
      <c r="H200" s="313">
        <v>1</v>
      </c>
      <c r="I200" s="313"/>
      <c r="J200" s="313" t="s">
        <v>406</v>
      </c>
      <c r="K200" s="140" t="s">
        <v>484</v>
      </c>
      <c r="L200" s="109">
        <v>6529201</v>
      </c>
      <c r="M200" s="35" t="s">
        <v>228</v>
      </c>
      <c r="N200" s="35" t="s">
        <v>1519</v>
      </c>
      <c r="O200" s="35" t="s">
        <v>491</v>
      </c>
      <c r="P200" s="35" t="s">
        <v>1234</v>
      </c>
      <c r="Q200" s="119">
        <v>29615</v>
      </c>
      <c r="R200" s="35" t="s">
        <v>1520</v>
      </c>
      <c r="S200" s="75" t="s">
        <v>1521</v>
      </c>
      <c r="T200" s="75"/>
      <c r="U200" s="34" t="s">
        <v>1522</v>
      </c>
      <c r="V200" s="67"/>
      <c r="W200" s="68">
        <v>70</v>
      </c>
      <c r="X200" s="68"/>
      <c r="Y200" s="79">
        <f t="shared" si="24"/>
        <v>58</v>
      </c>
      <c r="Z200" s="70">
        <v>11</v>
      </c>
      <c r="AA200" s="70"/>
      <c r="AB200" s="70">
        <v>1</v>
      </c>
      <c r="AC200" s="70"/>
      <c r="AD200" s="70">
        <v>7</v>
      </c>
      <c r="AE200" s="70"/>
      <c r="AF200" s="207" t="e">
        <f t="shared" si="23"/>
        <v>#DIV/0!</v>
      </c>
      <c r="AG200" s="70">
        <f t="shared" ref="AG200:AH231" si="26">SUM(Z200,AB200,AD200)</f>
        <v>19</v>
      </c>
      <c r="AH200" s="70">
        <f t="shared" si="26"/>
        <v>0</v>
      </c>
      <c r="AI200" s="140" t="s">
        <v>415</v>
      </c>
    </row>
    <row r="201" spans="1:35">
      <c r="A201" s="193"/>
      <c r="B201" s="107">
        <v>6533201</v>
      </c>
      <c r="C201" s="87">
        <v>43885</v>
      </c>
      <c r="D201" s="66">
        <f t="shared" si="25"/>
        <v>43786</v>
      </c>
      <c r="E201" s="74"/>
      <c r="F201" s="60">
        <v>43711</v>
      </c>
      <c r="G201" s="313">
        <v>1</v>
      </c>
      <c r="H201" s="313">
        <v>1</v>
      </c>
      <c r="I201" s="313"/>
      <c r="J201" s="313" t="s">
        <v>406</v>
      </c>
      <c r="K201" s="140" t="s">
        <v>484</v>
      </c>
      <c r="L201" s="109">
        <v>6533201</v>
      </c>
      <c r="M201" s="35" t="s">
        <v>231</v>
      </c>
      <c r="N201" s="35" t="s">
        <v>1523</v>
      </c>
      <c r="O201" s="35" t="s">
        <v>1524</v>
      </c>
      <c r="P201" s="35" t="s">
        <v>1234</v>
      </c>
      <c r="Q201" s="119">
        <v>29341</v>
      </c>
      <c r="R201" s="35" t="s">
        <v>1525</v>
      </c>
      <c r="S201" s="75" t="s">
        <v>1526</v>
      </c>
      <c r="T201" s="75"/>
      <c r="U201" s="34" t="s">
        <v>1527</v>
      </c>
      <c r="V201" s="67"/>
      <c r="W201" s="68">
        <v>29</v>
      </c>
      <c r="X201" s="68"/>
      <c r="Y201" s="79">
        <f t="shared" si="24"/>
        <v>25</v>
      </c>
      <c r="Z201" s="70">
        <v>4</v>
      </c>
      <c r="AA201" s="70"/>
      <c r="AB201" s="70">
        <v>0</v>
      </c>
      <c r="AC201" s="70"/>
      <c r="AD201" s="70">
        <v>5</v>
      </c>
      <c r="AE201" s="70"/>
      <c r="AF201" s="207" t="e">
        <f t="shared" si="23"/>
        <v>#DIV/0!</v>
      </c>
      <c r="AG201" s="70">
        <f t="shared" si="26"/>
        <v>9</v>
      </c>
      <c r="AH201" s="70">
        <f t="shared" si="26"/>
        <v>0</v>
      </c>
      <c r="AI201" s="140" t="s">
        <v>415</v>
      </c>
    </row>
    <row r="202" spans="1:35">
      <c r="A202" s="193"/>
      <c r="B202" s="107">
        <v>7030201</v>
      </c>
      <c r="C202" s="87">
        <v>43885</v>
      </c>
      <c r="D202" s="66">
        <f t="shared" si="25"/>
        <v>43786</v>
      </c>
      <c r="E202" s="74"/>
      <c r="F202" s="60">
        <v>43711</v>
      </c>
      <c r="G202" s="313">
        <v>1</v>
      </c>
      <c r="H202" s="313">
        <v>1</v>
      </c>
      <c r="I202" s="313"/>
      <c r="J202" s="313" t="s">
        <v>406</v>
      </c>
      <c r="K202" s="140" t="s">
        <v>484</v>
      </c>
      <c r="L202" s="109">
        <v>7030201</v>
      </c>
      <c r="M202" s="35" t="s">
        <v>254</v>
      </c>
      <c r="N202" s="35" t="s">
        <v>1528</v>
      </c>
      <c r="O202" s="35" t="s">
        <v>1529</v>
      </c>
      <c r="P202" s="35" t="s">
        <v>568</v>
      </c>
      <c r="Q202" s="119">
        <v>31404</v>
      </c>
      <c r="R202" s="35" t="s">
        <v>1530</v>
      </c>
      <c r="S202" s="75" t="s">
        <v>1531</v>
      </c>
      <c r="T202" s="75"/>
      <c r="U202" s="34" t="s">
        <v>1532</v>
      </c>
      <c r="V202" s="67"/>
      <c r="W202" s="68">
        <v>45</v>
      </c>
      <c r="X202" s="68"/>
      <c r="Y202" s="79">
        <f t="shared" si="24"/>
        <v>40</v>
      </c>
      <c r="Z202" s="70">
        <v>5</v>
      </c>
      <c r="AA202" s="70"/>
      <c r="AB202" s="70">
        <v>0</v>
      </c>
      <c r="AC202" s="70"/>
      <c r="AD202" s="70">
        <v>5</v>
      </c>
      <c r="AE202" s="70"/>
      <c r="AF202" s="207" t="e">
        <f t="shared" si="23"/>
        <v>#DIV/0!</v>
      </c>
      <c r="AG202" s="70">
        <f t="shared" si="26"/>
        <v>10</v>
      </c>
      <c r="AH202" s="70">
        <f t="shared" si="26"/>
        <v>0</v>
      </c>
      <c r="AI202" s="140" t="s">
        <v>415</v>
      </c>
    </row>
    <row r="203" spans="1:35">
      <c r="A203" s="193"/>
      <c r="B203" s="107">
        <v>6527201</v>
      </c>
      <c r="C203" s="87">
        <v>43885</v>
      </c>
      <c r="D203" s="66">
        <f t="shared" si="25"/>
        <v>43786</v>
      </c>
      <c r="E203" s="74"/>
      <c r="F203" s="60">
        <v>43711</v>
      </c>
      <c r="G203" s="313">
        <v>1</v>
      </c>
      <c r="H203" s="313">
        <v>1</v>
      </c>
      <c r="I203" s="313"/>
      <c r="J203" s="313" t="s">
        <v>406</v>
      </c>
      <c r="K203" s="140" t="s">
        <v>484</v>
      </c>
      <c r="L203" s="109">
        <v>6527201</v>
      </c>
      <c r="M203" s="35" t="s">
        <v>226</v>
      </c>
      <c r="N203" s="35" t="s">
        <v>1533</v>
      </c>
      <c r="O203" s="35" t="s">
        <v>1534</v>
      </c>
      <c r="P203" s="35" t="s">
        <v>568</v>
      </c>
      <c r="Q203" s="119">
        <v>30458</v>
      </c>
      <c r="R203" s="35" t="s">
        <v>1535</v>
      </c>
      <c r="S203" s="75" t="s">
        <v>1536</v>
      </c>
      <c r="T203" s="75"/>
      <c r="U203" s="34" t="s">
        <v>1537</v>
      </c>
      <c r="V203" s="67"/>
      <c r="W203" s="68">
        <v>66</v>
      </c>
      <c r="X203" s="68"/>
      <c r="Y203" s="79">
        <f t="shared" si="24"/>
        <v>56</v>
      </c>
      <c r="Z203" s="70">
        <v>10</v>
      </c>
      <c r="AA203" s="70"/>
      <c r="AB203" s="70">
        <v>0</v>
      </c>
      <c r="AC203" s="70"/>
      <c r="AD203" s="70">
        <v>7</v>
      </c>
      <c r="AE203" s="70"/>
      <c r="AF203" s="207" t="e">
        <f t="shared" si="23"/>
        <v>#DIV/0!</v>
      </c>
      <c r="AG203" s="70">
        <f t="shared" si="26"/>
        <v>17</v>
      </c>
      <c r="AH203" s="70">
        <f t="shared" si="26"/>
        <v>0</v>
      </c>
      <c r="AI203" s="140" t="s">
        <v>415</v>
      </c>
    </row>
    <row r="204" spans="1:35">
      <c r="A204" s="193"/>
      <c r="B204" s="107">
        <v>5040201</v>
      </c>
      <c r="C204" s="87">
        <v>43885</v>
      </c>
      <c r="D204" s="58">
        <f t="shared" si="25"/>
        <v>43786</v>
      </c>
      <c r="E204" s="74"/>
      <c r="F204" s="60">
        <v>43711</v>
      </c>
      <c r="G204" s="313">
        <v>2</v>
      </c>
      <c r="H204" s="313">
        <v>1</v>
      </c>
      <c r="I204" s="313"/>
      <c r="J204" s="313" t="s">
        <v>406</v>
      </c>
      <c r="K204" s="140" t="s">
        <v>484</v>
      </c>
      <c r="L204" s="109">
        <v>5040201</v>
      </c>
      <c r="M204" s="35" t="s">
        <v>185</v>
      </c>
      <c r="N204" s="35" t="s">
        <v>1538</v>
      </c>
      <c r="O204" s="35" t="s">
        <v>1539</v>
      </c>
      <c r="P204" s="35" t="s">
        <v>1234</v>
      </c>
      <c r="Q204" s="119">
        <v>29577</v>
      </c>
      <c r="R204" s="35" t="s">
        <v>1540</v>
      </c>
      <c r="S204" s="75" t="s">
        <v>1541</v>
      </c>
      <c r="T204" s="75"/>
      <c r="U204" s="34" t="s">
        <v>1542</v>
      </c>
      <c r="V204" s="67"/>
      <c r="W204" s="68">
        <v>114</v>
      </c>
      <c r="X204" s="68"/>
      <c r="Y204" s="79">
        <f t="shared" si="24"/>
        <v>96</v>
      </c>
      <c r="Z204" s="70">
        <v>15</v>
      </c>
      <c r="AA204" s="70"/>
      <c r="AB204" s="70">
        <v>3</v>
      </c>
      <c r="AC204" s="70"/>
      <c r="AD204" s="70">
        <v>13</v>
      </c>
      <c r="AE204" s="70"/>
      <c r="AF204" s="207" t="e">
        <f t="shared" si="23"/>
        <v>#DIV/0!</v>
      </c>
      <c r="AG204" s="70">
        <f t="shared" si="26"/>
        <v>31</v>
      </c>
      <c r="AH204" s="70">
        <f t="shared" si="26"/>
        <v>0</v>
      </c>
      <c r="AI204" s="140" t="s">
        <v>415</v>
      </c>
    </row>
    <row r="205" spans="1:35">
      <c r="A205" s="193"/>
      <c r="B205" s="107">
        <v>3207201</v>
      </c>
      <c r="C205" s="87">
        <v>43885</v>
      </c>
      <c r="D205" s="66">
        <f t="shared" si="25"/>
        <v>43786</v>
      </c>
      <c r="E205" s="74"/>
      <c r="F205" s="60">
        <v>43711</v>
      </c>
      <c r="G205" s="313">
        <v>1</v>
      </c>
      <c r="H205" s="313">
        <v>1</v>
      </c>
      <c r="I205" s="313"/>
      <c r="J205" s="313" t="s">
        <v>406</v>
      </c>
      <c r="K205" s="140" t="s">
        <v>484</v>
      </c>
      <c r="L205" s="109">
        <v>3207201</v>
      </c>
      <c r="M205" s="35" t="s">
        <v>160</v>
      </c>
      <c r="N205" s="35" t="s">
        <v>1543</v>
      </c>
      <c r="O205" s="35" t="s">
        <v>1544</v>
      </c>
      <c r="P205" s="35" t="s">
        <v>1234</v>
      </c>
      <c r="Q205" s="119">
        <v>29801</v>
      </c>
      <c r="R205" s="35" t="s">
        <v>1545</v>
      </c>
      <c r="S205" s="75" t="s">
        <v>1546</v>
      </c>
      <c r="T205" s="75"/>
      <c r="U205" s="34" t="s">
        <v>1547</v>
      </c>
      <c r="V205" s="67"/>
      <c r="W205" s="68">
        <v>63</v>
      </c>
      <c r="X205" s="68"/>
      <c r="Y205" s="79">
        <f t="shared" si="24"/>
        <v>54</v>
      </c>
      <c r="Z205" s="70">
        <v>9</v>
      </c>
      <c r="AA205" s="70"/>
      <c r="AB205" s="70">
        <v>0</v>
      </c>
      <c r="AC205" s="70"/>
      <c r="AD205" s="70">
        <v>11</v>
      </c>
      <c r="AE205" s="70"/>
      <c r="AF205" s="207" t="e">
        <f t="shared" si="23"/>
        <v>#DIV/0!</v>
      </c>
      <c r="AG205" s="70">
        <f t="shared" si="26"/>
        <v>20</v>
      </c>
      <c r="AH205" s="70">
        <f t="shared" si="26"/>
        <v>0</v>
      </c>
      <c r="AI205" s="140" t="s">
        <v>415</v>
      </c>
    </row>
    <row r="206" spans="1:35">
      <c r="A206" s="193"/>
      <c r="B206" s="107">
        <v>5039201</v>
      </c>
      <c r="C206" s="87">
        <v>43885</v>
      </c>
      <c r="D206" s="66">
        <f t="shared" si="25"/>
        <v>43786</v>
      </c>
      <c r="E206" s="74"/>
      <c r="F206" s="60">
        <v>43711</v>
      </c>
      <c r="G206" s="313">
        <v>1</v>
      </c>
      <c r="H206" s="313">
        <v>1</v>
      </c>
      <c r="I206" s="313"/>
      <c r="J206" s="313" t="s">
        <v>406</v>
      </c>
      <c r="K206" s="140" t="s">
        <v>484</v>
      </c>
      <c r="L206" s="109">
        <v>5039201</v>
      </c>
      <c r="M206" s="35" t="s">
        <v>184</v>
      </c>
      <c r="N206" s="88" t="s">
        <v>1548</v>
      </c>
      <c r="O206" s="88" t="s">
        <v>1259</v>
      </c>
      <c r="P206" s="88" t="s">
        <v>1234</v>
      </c>
      <c r="Q206" s="120">
        <v>29210</v>
      </c>
      <c r="R206" s="88" t="s">
        <v>1549</v>
      </c>
      <c r="S206" s="89" t="s">
        <v>1550</v>
      </c>
      <c r="T206" s="89" t="s">
        <v>1551</v>
      </c>
      <c r="U206" s="78" t="s">
        <v>1552</v>
      </c>
      <c r="V206" s="67"/>
      <c r="W206" s="68">
        <v>118</v>
      </c>
      <c r="X206" s="68"/>
      <c r="Y206" s="79">
        <f t="shared" si="24"/>
        <v>108</v>
      </c>
      <c r="Z206" s="70">
        <v>8</v>
      </c>
      <c r="AA206" s="70"/>
      <c r="AB206" s="70">
        <v>2</v>
      </c>
      <c r="AC206" s="70"/>
      <c r="AD206" s="70">
        <v>13</v>
      </c>
      <c r="AE206" s="70"/>
      <c r="AF206" s="207" t="e">
        <f t="shared" si="23"/>
        <v>#DIV/0!</v>
      </c>
      <c r="AG206" s="70">
        <f t="shared" si="26"/>
        <v>23</v>
      </c>
      <c r="AH206" s="70">
        <f t="shared" si="26"/>
        <v>0</v>
      </c>
      <c r="AI206" s="140" t="s">
        <v>415</v>
      </c>
    </row>
    <row r="207" spans="1:35">
      <c r="A207" s="193"/>
      <c r="B207" s="107">
        <v>3183201</v>
      </c>
      <c r="C207" s="87">
        <v>43885</v>
      </c>
      <c r="D207" s="66">
        <f t="shared" si="25"/>
        <v>43786</v>
      </c>
      <c r="E207" s="74"/>
      <c r="F207" s="60">
        <v>43711</v>
      </c>
      <c r="G207" s="313">
        <v>1</v>
      </c>
      <c r="H207" s="313">
        <v>1</v>
      </c>
      <c r="I207" s="313"/>
      <c r="J207" s="313" t="s">
        <v>406</v>
      </c>
      <c r="K207" s="140" t="s">
        <v>484</v>
      </c>
      <c r="L207" s="109">
        <v>3183201</v>
      </c>
      <c r="M207" s="35" t="s">
        <v>153</v>
      </c>
      <c r="N207" s="35" t="s">
        <v>1553</v>
      </c>
      <c r="O207" s="35" t="s">
        <v>1554</v>
      </c>
      <c r="P207" s="35" t="s">
        <v>1234</v>
      </c>
      <c r="Q207" s="119">
        <v>29108</v>
      </c>
      <c r="R207" s="35" t="s">
        <v>1555</v>
      </c>
      <c r="S207" s="75" t="s">
        <v>1556</v>
      </c>
      <c r="T207" s="75"/>
      <c r="U207" s="34" t="s">
        <v>1557</v>
      </c>
      <c r="V207" s="67"/>
      <c r="W207" s="68">
        <v>26</v>
      </c>
      <c r="X207" s="68"/>
      <c r="Y207" s="79">
        <f t="shared" si="24"/>
        <v>23</v>
      </c>
      <c r="Z207" s="70">
        <v>3</v>
      </c>
      <c r="AA207" s="70"/>
      <c r="AB207" s="70">
        <v>0</v>
      </c>
      <c r="AC207" s="70"/>
      <c r="AD207" s="70">
        <v>3</v>
      </c>
      <c r="AE207" s="70"/>
      <c r="AF207" s="207" t="e">
        <f t="shared" si="23"/>
        <v>#DIV/0!</v>
      </c>
      <c r="AG207" s="70">
        <f t="shared" si="26"/>
        <v>6</v>
      </c>
      <c r="AH207" s="70">
        <f t="shared" si="26"/>
        <v>0</v>
      </c>
      <c r="AI207" s="140" t="s">
        <v>415</v>
      </c>
    </row>
    <row r="208" spans="1:35">
      <c r="A208" s="193"/>
      <c r="B208" s="107">
        <v>5044201</v>
      </c>
      <c r="C208" s="58">
        <v>43892</v>
      </c>
      <c r="D208" s="58">
        <f t="shared" si="25"/>
        <v>43786</v>
      </c>
      <c r="E208" s="74"/>
      <c r="F208" s="60">
        <v>43711</v>
      </c>
      <c r="G208" s="313">
        <v>1</v>
      </c>
      <c r="H208" s="313">
        <v>1</v>
      </c>
      <c r="I208" s="313"/>
      <c r="J208" s="313" t="s">
        <v>406</v>
      </c>
      <c r="K208" s="140" t="s">
        <v>484</v>
      </c>
      <c r="L208" s="109">
        <v>5044201</v>
      </c>
      <c r="M208" s="35" t="s">
        <v>1558</v>
      </c>
      <c r="N208" s="35" t="s">
        <v>1559</v>
      </c>
      <c r="O208" s="35" t="s">
        <v>735</v>
      </c>
      <c r="P208" s="35" t="s">
        <v>410</v>
      </c>
      <c r="Q208" s="119">
        <v>28216</v>
      </c>
      <c r="R208" s="35" t="s">
        <v>1560</v>
      </c>
      <c r="S208" s="67"/>
      <c r="T208" s="67"/>
      <c r="U208" s="35" t="s">
        <v>1561</v>
      </c>
      <c r="V208" s="67"/>
      <c r="W208" s="68">
        <v>23</v>
      </c>
      <c r="X208" s="68"/>
      <c r="Y208" s="79">
        <f t="shared" si="24"/>
        <v>3</v>
      </c>
      <c r="Z208" s="70">
        <v>20</v>
      </c>
      <c r="AA208" s="70"/>
      <c r="AB208" s="70">
        <v>0</v>
      </c>
      <c r="AC208" s="70"/>
      <c r="AD208" s="70">
        <v>12</v>
      </c>
      <c r="AE208" s="70"/>
      <c r="AF208" s="207" t="e">
        <f t="shared" si="23"/>
        <v>#DIV/0!</v>
      </c>
      <c r="AG208" s="70">
        <f t="shared" si="26"/>
        <v>32</v>
      </c>
      <c r="AH208" s="70">
        <f t="shared" si="26"/>
        <v>0</v>
      </c>
      <c r="AI208" s="76" t="s">
        <v>415</v>
      </c>
    </row>
    <row r="209" spans="1:35">
      <c r="A209" s="193"/>
      <c r="B209" s="107">
        <v>5062201</v>
      </c>
      <c r="C209" s="58">
        <v>43892</v>
      </c>
      <c r="D209" s="66">
        <f t="shared" si="25"/>
        <v>43786</v>
      </c>
      <c r="E209" s="74"/>
      <c r="F209" s="60">
        <v>43711</v>
      </c>
      <c r="G209" s="313">
        <v>1</v>
      </c>
      <c r="H209" s="313">
        <v>1</v>
      </c>
      <c r="I209" s="313"/>
      <c r="J209" s="313" t="s">
        <v>406</v>
      </c>
      <c r="K209" s="140" t="s">
        <v>484</v>
      </c>
      <c r="L209" s="109">
        <v>5062201</v>
      </c>
      <c r="M209" s="35" t="s">
        <v>197</v>
      </c>
      <c r="N209" s="35" t="s">
        <v>1562</v>
      </c>
      <c r="O209" s="35" t="s">
        <v>1563</v>
      </c>
      <c r="P209" s="35" t="s">
        <v>410</v>
      </c>
      <c r="Q209" s="119">
        <v>28110</v>
      </c>
      <c r="R209" s="35" t="s">
        <v>1564</v>
      </c>
      <c r="S209" s="67" t="s">
        <v>1565</v>
      </c>
      <c r="T209" s="67" t="s">
        <v>1566</v>
      </c>
      <c r="U209" s="35" t="s">
        <v>1567</v>
      </c>
      <c r="V209" s="67"/>
      <c r="W209" s="68">
        <v>81</v>
      </c>
      <c r="X209" s="68"/>
      <c r="Y209" s="79">
        <f t="shared" si="24"/>
        <v>71</v>
      </c>
      <c r="Z209" s="70">
        <v>10</v>
      </c>
      <c r="AA209" s="70"/>
      <c r="AB209" s="70">
        <v>0</v>
      </c>
      <c r="AC209" s="70"/>
      <c r="AD209" s="70">
        <v>12</v>
      </c>
      <c r="AE209" s="70"/>
      <c r="AF209" s="207" t="e">
        <f t="shared" si="23"/>
        <v>#DIV/0!</v>
      </c>
      <c r="AG209" s="70">
        <f t="shared" si="26"/>
        <v>22</v>
      </c>
      <c r="AH209" s="70">
        <f t="shared" si="26"/>
        <v>0</v>
      </c>
      <c r="AI209" s="140" t="s">
        <v>415</v>
      </c>
    </row>
    <row r="210" spans="1:35">
      <c r="A210" s="193"/>
      <c r="B210" s="107">
        <v>5045201</v>
      </c>
      <c r="C210" s="58">
        <v>43892</v>
      </c>
      <c r="D210" s="66">
        <f t="shared" si="25"/>
        <v>43786</v>
      </c>
      <c r="E210" s="74"/>
      <c r="F210" s="60">
        <v>43711</v>
      </c>
      <c r="G210" s="342">
        <v>2</v>
      </c>
      <c r="H210" s="342">
        <v>2</v>
      </c>
      <c r="I210" s="313"/>
      <c r="J210" s="313" t="s">
        <v>406</v>
      </c>
      <c r="K210" s="140" t="s">
        <v>484</v>
      </c>
      <c r="L210" s="109">
        <v>5045201</v>
      </c>
      <c r="M210" s="35" t="s">
        <v>188</v>
      </c>
      <c r="N210" s="35" t="s">
        <v>1568</v>
      </c>
      <c r="O210" s="35" t="s">
        <v>735</v>
      </c>
      <c r="P210" s="35" t="s">
        <v>410</v>
      </c>
      <c r="Q210" s="119">
        <v>28226</v>
      </c>
      <c r="R210" s="35" t="s">
        <v>1569</v>
      </c>
      <c r="S210" s="67" t="s">
        <v>1570</v>
      </c>
      <c r="T210" s="67" t="s">
        <v>1571</v>
      </c>
      <c r="U210" s="35" t="s">
        <v>1572</v>
      </c>
      <c r="V210" s="67">
        <v>7032</v>
      </c>
      <c r="W210" s="68">
        <v>182</v>
      </c>
      <c r="X210" s="68"/>
      <c r="Y210" s="79">
        <f t="shared" si="24"/>
        <v>177</v>
      </c>
      <c r="Z210" s="70">
        <v>5</v>
      </c>
      <c r="AA210" s="70"/>
      <c r="AB210" s="70">
        <v>0</v>
      </c>
      <c r="AC210" s="70"/>
      <c r="AD210" s="70">
        <v>14</v>
      </c>
      <c r="AE210" s="70"/>
      <c r="AF210" s="207" t="e">
        <f t="shared" si="23"/>
        <v>#DIV/0!</v>
      </c>
      <c r="AG210" s="70">
        <f t="shared" si="26"/>
        <v>19</v>
      </c>
      <c r="AH210" s="70">
        <f t="shared" si="26"/>
        <v>0</v>
      </c>
      <c r="AI210" s="98" t="s">
        <v>415</v>
      </c>
    </row>
    <row r="211" spans="1:35">
      <c r="A211" s="193"/>
      <c r="B211" s="107">
        <v>7032201</v>
      </c>
      <c r="C211" s="58">
        <v>43892</v>
      </c>
      <c r="D211" s="66">
        <f t="shared" si="25"/>
        <v>43786</v>
      </c>
      <c r="E211" s="74"/>
      <c r="F211" s="60">
        <v>43711</v>
      </c>
      <c r="G211" s="342"/>
      <c r="H211" s="342"/>
      <c r="I211" s="313"/>
      <c r="J211" s="313" t="s">
        <v>406</v>
      </c>
      <c r="K211" s="140" t="s">
        <v>484</v>
      </c>
      <c r="L211" s="109">
        <v>7032201</v>
      </c>
      <c r="M211" s="35" t="s">
        <v>1573</v>
      </c>
      <c r="N211" s="35" t="s">
        <v>1574</v>
      </c>
      <c r="O211" s="35" t="s">
        <v>735</v>
      </c>
      <c r="P211" s="35" t="s">
        <v>410</v>
      </c>
      <c r="Q211" s="119">
        <v>28226</v>
      </c>
      <c r="R211" s="35" t="s">
        <v>1575</v>
      </c>
      <c r="S211" s="67"/>
      <c r="T211" s="67"/>
      <c r="U211" s="35" t="s">
        <v>1572</v>
      </c>
      <c r="V211" s="67">
        <v>5045</v>
      </c>
      <c r="W211" s="68">
        <v>5</v>
      </c>
      <c r="X211" s="68"/>
      <c r="Y211" s="79">
        <f t="shared" si="24"/>
        <v>3</v>
      </c>
      <c r="Z211" s="243">
        <v>2</v>
      </c>
      <c r="AA211" s="243"/>
      <c r="AB211" s="243">
        <v>0</v>
      </c>
      <c r="AC211" s="243"/>
      <c r="AD211" s="251">
        <v>0</v>
      </c>
      <c r="AE211" s="243"/>
      <c r="AF211" s="244" t="e">
        <f t="shared" si="23"/>
        <v>#DIV/0!</v>
      </c>
      <c r="AG211" s="243">
        <f t="shared" si="26"/>
        <v>2</v>
      </c>
      <c r="AH211" s="70">
        <f t="shared" si="26"/>
        <v>0</v>
      </c>
      <c r="AI211" s="98" t="s">
        <v>415</v>
      </c>
    </row>
    <row r="212" spans="1:35">
      <c r="A212" s="193"/>
      <c r="B212" s="107">
        <v>3182201</v>
      </c>
      <c r="C212" s="58">
        <v>43892</v>
      </c>
      <c r="D212" s="66">
        <f t="shared" si="25"/>
        <v>43786</v>
      </c>
      <c r="E212" s="74"/>
      <c r="F212" s="60">
        <v>43711</v>
      </c>
      <c r="G212" s="313">
        <v>1</v>
      </c>
      <c r="H212" s="313">
        <v>1</v>
      </c>
      <c r="I212" s="313"/>
      <c r="J212" s="313" t="s">
        <v>406</v>
      </c>
      <c r="K212" s="140" t="s">
        <v>484</v>
      </c>
      <c r="L212" s="109">
        <v>3182201</v>
      </c>
      <c r="M212" s="35" t="s">
        <v>152</v>
      </c>
      <c r="N212" s="35" t="s">
        <v>1576</v>
      </c>
      <c r="O212" s="35" t="s">
        <v>1577</v>
      </c>
      <c r="P212" s="35" t="s">
        <v>1234</v>
      </c>
      <c r="Q212" s="119">
        <v>29621</v>
      </c>
      <c r="R212" s="35" t="s">
        <v>1578</v>
      </c>
      <c r="S212" s="75" t="s">
        <v>1579</v>
      </c>
      <c r="T212" s="75" t="s">
        <v>1580</v>
      </c>
      <c r="U212" s="34" t="s">
        <v>1581</v>
      </c>
      <c r="V212" s="67"/>
      <c r="W212" s="68">
        <v>64</v>
      </c>
      <c r="X212" s="68"/>
      <c r="Y212" s="79">
        <f t="shared" si="24"/>
        <v>54</v>
      </c>
      <c r="Z212" s="70">
        <v>10</v>
      </c>
      <c r="AA212" s="70"/>
      <c r="AB212" s="70">
        <v>0</v>
      </c>
      <c r="AC212" s="70"/>
      <c r="AD212" s="70">
        <v>10</v>
      </c>
      <c r="AE212" s="70"/>
      <c r="AF212" s="207" t="e">
        <f t="shared" si="23"/>
        <v>#DIV/0!</v>
      </c>
      <c r="AG212" s="70">
        <f t="shared" si="26"/>
        <v>20</v>
      </c>
      <c r="AH212" s="70">
        <f t="shared" si="26"/>
        <v>0</v>
      </c>
      <c r="AI212" s="140" t="s">
        <v>415</v>
      </c>
    </row>
    <row r="213" spans="1:35">
      <c r="A213" s="193"/>
      <c r="B213" s="107">
        <v>6531201</v>
      </c>
      <c r="C213" s="58">
        <v>43892</v>
      </c>
      <c r="D213" s="66">
        <f t="shared" si="25"/>
        <v>43786</v>
      </c>
      <c r="E213" s="74"/>
      <c r="F213" s="60">
        <v>43711</v>
      </c>
      <c r="G213" s="313">
        <v>1</v>
      </c>
      <c r="H213" s="313">
        <v>1</v>
      </c>
      <c r="I213" s="313"/>
      <c r="J213" s="313" t="s">
        <v>406</v>
      </c>
      <c r="K213" s="140" t="s">
        <v>484</v>
      </c>
      <c r="L213" s="109">
        <v>6531201</v>
      </c>
      <c r="M213" s="35" t="s">
        <v>229</v>
      </c>
      <c r="N213" s="35" t="s">
        <v>1582</v>
      </c>
      <c r="O213" s="35" t="s">
        <v>1583</v>
      </c>
      <c r="P213" s="35" t="s">
        <v>1234</v>
      </c>
      <c r="Q213" s="119">
        <v>29631</v>
      </c>
      <c r="R213" s="35" t="s">
        <v>1584</v>
      </c>
      <c r="S213" s="75" t="s">
        <v>1585</v>
      </c>
      <c r="T213" s="75"/>
      <c r="U213" s="34" t="s">
        <v>1586</v>
      </c>
      <c r="V213" s="67"/>
      <c r="W213" s="68">
        <v>69</v>
      </c>
      <c r="X213" s="68"/>
      <c r="Y213" s="79">
        <f t="shared" si="24"/>
        <v>53</v>
      </c>
      <c r="Z213" s="70">
        <v>15</v>
      </c>
      <c r="AA213" s="70"/>
      <c r="AB213" s="70">
        <v>1</v>
      </c>
      <c r="AC213" s="70"/>
      <c r="AD213" s="70">
        <v>1</v>
      </c>
      <c r="AE213" s="70"/>
      <c r="AF213" s="207" t="e">
        <f t="shared" si="23"/>
        <v>#DIV/0!</v>
      </c>
      <c r="AG213" s="70">
        <f t="shared" si="26"/>
        <v>17</v>
      </c>
      <c r="AH213" s="70">
        <f t="shared" si="26"/>
        <v>0</v>
      </c>
      <c r="AI213" s="140" t="s">
        <v>415</v>
      </c>
    </row>
    <row r="214" spans="1:35">
      <c r="A214" s="193"/>
      <c r="B214" s="107">
        <v>6534201</v>
      </c>
      <c r="C214" s="58">
        <v>43892</v>
      </c>
      <c r="D214" s="66">
        <f t="shared" si="25"/>
        <v>43786</v>
      </c>
      <c r="E214" s="74"/>
      <c r="F214" s="60">
        <v>43711</v>
      </c>
      <c r="G214" s="313">
        <v>1</v>
      </c>
      <c r="H214" s="313">
        <v>1</v>
      </c>
      <c r="I214" s="313"/>
      <c r="J214" s="314" t="s">
        <v>406</v>
      </c>
      <c r="K214" s="140" t="s">
        <v>484</v>
      </c>
      <c r="L214" s="109">
        <v>6534201</v>
      </c>
      <c r="M214" s="35" t="s">
        <v>232</v>
      </c>
      <c r="N214" s="35" t="s">
        <v>1587</v>
      </c>
      <c r="O214" s="35" t="s">
        <v>1588</v>
      </c>
      <c r="P214" s="35" t="s">
        <v>1234</v>
      </c>
      <c r="Q214" s="119">
        <v>29379</v>
      </c>
      <c r="R214" s="35" t="s">
        <v>1589</v>
      </c>
      <c r="S214" s="75" t="s">
        <v>1590</v>
      </c>
      <c r="T214" s="75"/>
      <c r="U214" s="34" t="s">
        <v>1591</v>
      </c>
      <c r="V214" s="67"/>
      <c r="W214" s="68">
        <v>28</v>
      </c>
      <c r="X214" s="68"/>
      <c r="Y214" s="79">
        <f t="shared" si="24"/>
        <v>24</v>
      </c>
      <c r="Z214" s="70">
        <v>4</v>
      </c>
      <c r="AA214" s="70"/>
      <c r="AB214" s="70">
        <v>0</v>
      </c>
      <c r="AC214" s="70"/>
      <c r="AD214" s="70">
        <v>6</v>
      </c>
      <c r="AE214" s="70"/>
      <c r="AF214" s="207" t="e">
        <f t="shared" si="23"/>
        <v>#DIV/0!</v>
      </c>
      <c r="AG214" s="70">
        <f t="shared" si="26"/>
        <v>10</v>
      </c>
      <c r="AH214" s="70">
        <f t="shared" si="26"/>
        <v>0</v>
      </c>
      <c r="AI214" s="140" t="s">
        <v>415</v>
      </c>
    </row>
    <row r="215" spans="1:35">
      <c r="A215" s="193"/>
      <c r="B215" s="107">
        <v>5041201</v>
      </c>
      <c r="C215" s="58">
        <v>43892</v>
      </c>
      <c r="D215" s="66">
        <f t="shared" si="25"/>
        <v>43786</v>
      </c>
      <c r="E215" s="74"/>
      <c r="F215" s="60">
        <v>43711</v>
      </c>
      <c r="G215" s="313">
        <v>1</v>
      </c>
      <c r="H215" s="313">
        <v>1</v>
      </c>
      <c r="I215" s="313"/>
      <c r="J215" s="313" t="s">
        <v>406</v>
      </c>
      <c r="K215" s="140" t="s">
        <v>484</v>
      </c>
      <c r="L215" s="109">
        <v>5041201</v>
      </c>
      <c r="M215" s="35" t="s">
        <v>186</v>
      </c>
      <c r="N215" s="35" t="s">
        <v>1592</v>
      </c>
      <c r="O215" s="35" t="s">
        <v>1593</v>
      </c>
      <c r="P215" s="35" t="s">
        <v>1234</v>
      </c>
      <c r="Q215" s="119">
        <v>29732</v>
      </c>
      <c r="R215" s="35" t="s">
        <v>1594</v>
      </c>
      <c r="S215" s="75" t="s">
        <v>1595</v>
      </c>
      <c r="T215" s="75"/>
      <c r="U215" s="34" t="s">
        <v>1596</v>
      </c>
      <c r="V215" s="67"/>
      <c r="W215" s="68">
        <v>135</v>
      </c>
      <c r="X215" s="68"/>
      <c r="Y215" s="79">
        <f t="shared" si="24"/>
        <v>118</v>
      </c>
      <c r="Z215" s="70">
        <v>15</v>
      </c>
      <c r="AA215" s="70"/>
      <c r="AB215" s="70">
        <v>2</v>
      </c>
      <c r="AC215" s="70"/>
      <c r="AD215" s="70">
        <v>22</v>
      </c>
      <c r="AE215" s="70"/>
      <c r="AF215" s="207" t="e">
        <f t="shared" si="23"/>
        <v>#DIV/0!</v>
      </c>
      <c r="AG215" s="70">
        <f t="shared" si="26"/>
        <v>39</v>
      </c>
      <c r="AH215" s="70">
        <f t="shared" si="26"/>
        <v>0</v>
      </c>
      <c r="AI215" s="140" t="s">
        <v>415</v>
      </c>
    </row>
    <row r="216" spans="1:35">
      <c r="A216" s="193"/>
      <c r="B216" s="107">
        <v>3186201</v>
      </c>
      <c r="C216" s="58">
        <v>43892</v>
      </c>
      <c r="D216" s="66">
        <f t="shared" si="25"/>
        <v>43786</v>
      </c>
      <c r="E216" s="74"/>
      <c r="F216" s="60">
        <v>43711</v>
      </c>
      <c r="G216" s="313">
        <v>2</v>
      </c>
      <c r="H216" s="313">
        <v>1</v>
      </c>
      <c r="I216" s="313"/>
      <c r="J216" s="313" t="s">
        <v>406</v>
      </c>
      <c r="K216" s="140" t="s">
        <v>484</v>
      </c>
      <c r="L216" s="109">
        <v>3186201</v>
      </c>
      <c r="M216" s="35" t="s">
        <v>155</v>
      </c>
      <c r="N216" s="35" t="s">
        <v>1597</v>
      </c>
      <c r="O216" s="35" t="s">
        <v>1598</v>
      </c>
      <c r="P216" s="35" t="s">
        <v>1234</v>
      </c>
      <c r="Q216" s="119">
        <v>29520</v>
      </c>
      <c r="R216" s="35" t="s">
        <v>1599</v>
      </c>
      <c r="S216" s="75" t="s">
        <v>1600</v>
      </c>
      <c r="T216" s="75"/>
      <c r="U216" s="34" t="s">
        <v>1601</v>
      </c>
      <c r="V216" s="67"/>
      <c r="W216" s="68">
        <v>26</v>
      </c>
      <c r="X216" s="68"/>
      <c r="Y216" s="79">
        <f t="shared" si="24"/>
        <v>19</v>
      </c>
      <c r="Z216" s="70">
        <v>7</v>
      </c>
      <c r="AA216" s="70"/>
      <c r="AB216" s="70">
        <v>0</v>
      </c>
      <c r="AC216" s="70"/>
      <c r="AD216" s="70">
        <v>13</v>
      </c>
      <c r="AE216" s="70"/>
      <c r="AF216" s="207" t="e">
        <f t="shared" si="23"/>
        <v>#DIV/0!</v>
      </c>
      <c r="AG216" s="70">
        <f t="shared" si="26"/>
        <v>20</v>
      </c>
      <c r="AH216" s="70">
        <f t="shared" si="26"/>
        <v>0</v>
      </c>
      <c r="AI216" s="140" t="s">
        <v>415</v>
      </c>
    </row>
    <row r="217" spans="1:35" ht="16.5">
      <c r="A217" s="193" t="s">
        <v>301</v>
      </c>
      <c r="B217" s="107">
        <v>3185201</v>
      </c>
      <c r="C217" s="66">
        <v>43892</v>
      </c>
      <c r="D217" s="66">
        <f t="shared" si="25"/>
        <v>43786</v>
      </c>
      <c r="E217" s="74"/>
      <c r="F217" s="60">
        <v>43711</v>
      </c>
      <c r="G217" s="313">
        <v>1</v>
      </c>
      <c r="H217" s="313">
        <v>1</v>
      </c>
      <c r="I217" s="313"/>
      <c r="J217" s="313" t="s">
        <v>406</v>
      </c>
      <c r="K217" s="140" t="s">
        <v>484</v>
      </c>
      <c r="L217" s="109">
        <v>3185201</v>
      </c>
      <c r="M217" s="35" t="s">
        <v>154</v>
      </c>
      <c r="N217" s="35" t="s">
        <v>1602</v>
      </c>
      <c r="O217" s="35" t="s">
        <v>698</v>
      </c>
      <c r="P217" s="35" t="s">
        <v>1234</v>
      </c>
      <c r="Q217" s="119">
        <v>29505</v>
      </c>
      <c r="R217" s="35" t="s">
        <v>1603</v>
      </c>
      <c r="S217" s="75" t="s">
        <v>1604</v>
      </c>
      <c r="T217" s="75" t="s">
        <v>1605</v>
      </c>
      <c r="U217" s="34" t="s">
        <v>1606</v>
      </c>
      <c r="V217" s="67"/>
      <c r="W217" s="68">
        <v>61</v>
      </c>
      <c r="X217" s="68"/>
      <c r="Y217" s="79">
        <f t="shared" si="24"/>
        <v>53</v>
      </c>
      <c r="Z217" s="70">
        <v>8</v>
      </c>
      <c r="AA217" s="70"/>
      <c r="AB217" s="70">
        <v>0</v>
      </c>
      <c r="AC217" s="70"/>
      <c r="AD217" s="70">
        <v>10</v>
      </c>
      <c r="AE217" s="70"/>
      <c r="AF217" s="207" t="e">
        <f t="shared" si="23"/>
        <v>#DIV/0!</v>
      </c>
      <c r="AG217" s="70">
        <f t="shared" si="26"/>
        <v>18</v>
      </c>
      <c r="AH217" s="70">
        <f t="shared" si="26"/>
        <v>0</v>
      </c>
      <c r="AI217" s="140" t="s">
        <v>415</v>
      </c>
    </row>
    <row r="218" spans="1:35">
      <c r="A218" s="193"/>
      <c r="B218" s="107">
        <v>3187201</v>
      </c>
      <c r="C218" s="66">
        <v>43892</v>
      </c>
      <c r="D218" s="66">
        <f t="shared" si="25"/>
        <v>43786</v>
      </c>
      <c r="E218" s="74"/>
      <c r="F218" s="60">
        <v>43711</v>
      </c>
      <c r="G218" s="313">
        <v>1</v>
      </c>
      <c r="H218" s="313">
        <v>1</v>
      </c>
      <c r="I218" s="313"/>
      <c r="J218" s="313" t="s">
        <v>406</v>
      </c>
      <c r="K218" s="140" t="s">
        <v>484</v>
      </c>
      <c r="L218" s="109">
        <v>3187201</v>
      </c>
      <c r="M218" s="35" t="s">
        <v>156</v>
      </c>
      <c r="N218" s="35" t="s">
        <v>1607</v>
      </c>
      <c r="O218" s="35" t="s">
        <v>1608</v>
      </c>
      <c r="P218" s="35" t="s">
        <v>1234</v>
      </c>
      <c r="Q218" s="119">
        <v>29571</v>
      </c>
      <c r="R218" s="35" t="s">
        <v>1609</v>
      </c>
      <c r="S218" s="75" t="s">
        <v>1610</v>
      </c>
      <c r="T218" s="75"/>
      <c r="U218" s="34" t="s">
        <v>1611</v>
      </c>
      <c r="V218" s="67"/>
      <c r="W218" s="68">
        <v>29</v>
      </c>
      <c r="X218" s="68"/>
      <c r="Y218" s="79">
        <f t="shared" si="24"/>
        <v>25</v>
      </c>
      <c r="Z218" s="70">
        <v>4</v>
      </c>
      <c r="AA218" s="70"/>
      <c r="AB218" s="70">
        <v>0</v>
      </c>
      <c r="AC218" s="70"/>
      <c r="AD218" s="70">
        <v>2</v>
      </c>
      <c r="AE218" s="70"/>
      <c r="AF218" s="207" t="e">
        <f t="shared" si="23"/>
        <v>#DIV/0!</v>
      </c>
      <c r="AG218" s="70">
        <f t="shared" si="26"/>
        <v>6</v>
      </c>
      <c r="AH218" s="70">
        <f t="shared" si="26"/>
        <v>0</v>
      </c>
      <c r="AI218" s="140" t="s">
        <v>415</v>
      </c>
    </row>
    <row r="219" spans="1:35">
      <c r="A219" s="193"/>
      <c r="B219" s="108">
        <v>3209201</v>
      </c>
      <c r="C219" s="66">
        <v>43892</v>
      </c>
      <c r="D219" s="66">
        <f t="shared" si="25"/>
        <v>43786</v>
      </c>
      <c r="E219" s="74"/>
      <c r="F219" s="83">
        <v>43711</v>
      </c>
      <c r="G219" s="342">
        <v>1</v>
      </c>
      <c r="H219" s="342">
        <v>2</v>
      </c>
      <c r="I219" s="313"/>
      <c r="J219" s="313" t="s">
        <v>406</v>
      </c>
      <c r="K219" s="140" t="s">
        <v>484</v>
      </c>
      <c r="L219" s="148">
        <v>3209201</v>
      </c>
      <c r="M219" s="88" t="s">
        <v>161</v>
      </c>
      <c r="N219" s="88" t="s">
        <v>1612</v>
      </c>
      <c r="O219" s="88" t="s">
        <v>1613</v>
      </c>
      <c r="P219" s="88" t="s">
        <v>1234</v>
      </c>
      <c r="Q219" s="120">
        <v>29118</v>
      </c>
      <c r="R219" s="88" t="s">
        <v>1614</v>
      </c>
      <c r="S219" s="89" t="s">
        <v>1615</v>
      </c>
      <c r="T219" s="89"/>
      <c r="U219" s="78" t="s">
        <v>1616</v>
      </c>
      <c r="V219" s="90"/>
      <c r="W219" s="91">
        <v>5</v>
      </c>
      <c r="X219" s="91"/>
      <c r="Y219" s="79">
        <f t="shared" si="24"/>
        <v>2</v>
      </c>
      <c r="Z219" s="70">
        <v>3</v>
      </c>
      <c r="AA219" s="70"/>
      <c r="AB219" s="70">
        <v>0</v>
      </c>
      <c r="AC219" s="70"/>
      <c r="AD219" s="70">
        <v>3</v>
      </c>
      <c r="AE219" s="70"/>
      <c r="AF219" s="207" t="e">
        <f t="shared" si="23"/>
        <v>#DIV/0!</v>
      </c>
      <c r="AG219" s="70">
        <f t="shared" si="26"/>
        <v>6</v>
      </c>
      <c r="AH219" s="70">
        <f t="shared" si="26"/>
        <v>0</v>
      </c>
      <c r="AI219" s="140" t="s">
        <v>415</v>
      </c>
    </row>
    <row r="220" spans="1:35">
      <c r="A220" s="193"/>
      <c r="B220" s="107">
        <v>3188201</v>
      </c>
      <c r="C220" s="66">
        <v>43892</v>
      </c>
      <c r="D220" s="66">
        <f t="shared" si="25"/>
        <v>43786</v>
      </c>
      <c r="E220" s="74"/>
      <c r="F220" s="60">
        <v>43711</v>
      </c>
      <c r="G220" s="342"/>
      <c r="H220" s="342"/>
      <c r="I220" s="313"/>
      <c r="J220" s="313" t="s">
        <v>406</v>
      </c>
      <c r="K220" s="140" t="s">
        <v>484</v>
      </c>
      <c r="L220" s="109">
        <v>3188201</v>
      </c>
      <c r="M220" s="35" t="s">
        <v>157</v>
      </c>
      <c r="N220" s="35" t="s">
        <v>1617</v>
      </c>
      <c r="O220" s="35" t="s">
        <v>1618</v>
      </c>
      <c r="P220" s="35" t="s">
        <v>1234</v>
      </c>
      <c r="Q220" s="119">
        <v>29102</v>
      </c>
      <c r="R220" s="35" t="s">
        <v>1619</v>
      </c>
      <c r="S220" s="75" t="s">
        <v>1620</v>
      </c>
      <c r="T220" s="75"/>
      <c r="U220" s="34" t="s">
        <v>1621</v>
      </c>
      <c r="V220" s="67"/>
      <c r="W220" s="68">
        <v>41</v>
      </c>
      <c r="X220" s="68"/>
      <c r="Y220" s="79">
        <f t="shared" si="24"/>
        <v>36</v>
      </c>
      <c r="Z220" s="70">
        <v>5</v>
      </c>
      <c r="AA220" s="70"/>
      <c r="AB220" s="70">
        <v>0</v>
      </c>
      <c r="AC220" s="70"/>
      <c r="AD220" s="70">
        <v>5</v>
      </c>
      <c r="AE220" s="70"/>
      <c r="AF220" s="207" t="e">
        <f t="shared" si="23"/>
        <v>#DIV/0!</v>
      </c>
      <c r="AG220" s="70">
        <f t="shared" si="26"/>
        <v>10</v>
      </c>
      <c r="AH220" s="70">
        <f t="shared" si="26"/>
        <v>0</v>
      </c>
      <c r="AI220" s="140" t="s">
        <v>415</v>
      </c>
    </row>
    <row r="221" spans="1:35">
      <c r="A221" s="193"/>
      <c r="B221" s="107">
        <v>7031201</v>
      </c>
      <c r="C221" s="66">
        <v>43899</v>
      </c>
      <c r="D221" s="66">
        <f t="shared" si="25"/>
        <v>43786</v>
      </c>
      <c r="E221" s="74"/>
      <c r="F221" s="60">
        <v>43711</v>
      </c>
      <c r="G221" s="313">
        <v>1</v>
      </c>
      <c r="H221" s="313">
        <v>1</v>
      </c>
      <c r="I221" s="313"/>
      <c r="J221" s="313" t="s">
        <v>406</v>
      </c>
      <c r="K221" s="140" t="s">
        <v>484</v>
      </c>
      <c r="L221" s="109">
        <v>7031201</v>
      </c>
      <c r="M221" s="35" t="s">
        <v>255</v>
      </c>
      <c r="N221" s="35" t="s">
        <v>1622</v>
      </c>
      <c r="O221" s="35" t="s">
        <v>1623</v>
      </c>
      <c r="P221" s="35" t="s">
        <v>1234</v>
      </c>
      <c r="Q221" s="119">
        <v>29406</v>
      </c>
      <c r="R221" s="35" t="s">
        <v>1624</v>
      </c>
      <c r="S221" s="75" t="s">
        <v>1625</v>
      </c>
      <c r="T221" s="75" t="s">
        <v>1626</v>
      </c>
      <c r="U221" s="34" t="s">
        <v>1466</v>
      </c>
      <c r="V221" s="67"/>
      <c r="W221" s="68">
        <v>93</v>
      </c>
      <c r="X221" s="68"/>
      <c r="Y221" s="79">
        <f t="shared" si="24"/>
        <v>81</v>
      </c>
      <c r="Z221" s="70">
        <v>12</v>
      </c>
      <c r="AA221" s="70"/>
      <c r="AB221" s="70">
        <v>0</v>
      </c>
      <c r="AC221" s="70"/>
      <c r="AD221" s="70">
        <v>16</v>
      </c>
      <c r="AE221" s="70"/>
      <c r="AF221" s="207" t="e">
        <f t="shared" si="23"/>
        <v>#DIV/0!</v>
      </c>
      <c r="AG221" s="70">
        <f t="shared" si="26"/>
        <v>28</v>
      </c>
      <c r="AH221" s="70">
        <f t="shared" si="26"/>
        <v>0</v>
      </c>
      <c r="AI221" s="140" t="s">
        <v>415</v>
      </c>
    </row>
    <row r="222" spans="1:35">
      <c r="A222" s="193"/>
      <c r="B222" s="107">
        <v>3190201</v>
      </c>
      <c r="C222" s="66">
        <v>43899</v>
      </c>
      <c r="D222" s="66">
        <f t="shared" si="25"/>
        <v>43786</v>
      </c>
      <c r="E222" s="74"/>
      <c r="F222" s="60">
        <v>43711</v>
      </c>
      <c r="G222" s="313">
        <v>1</v>
      </c>
      <c r="H222" s="313">
        <v>1</v>
      </c>
      <c r="I222" s="313"/>
      <c r="J222" s="313" t="s">
        <v>406</v>
      </c>
      <c r="K222" s="140" t="s">
        <v>484</v>
      </c>
      <c r="L222" s="109">
        <v>3190201</v>
      </c>
      <c r="M222" s="35" t="s">
        <v>158</v>
      </c>
      <c r="N222" s="35" t="s">
        <v>1627</v>
      </c>
      <c r="O222" s="35" t="s">
        <v>1628</v>
      </c>
      <c r="P222" s="35" t="s">
        <v>1234</v>
      </c>
      <c r="Q222" s="119">
        <v>29488</v>
      </c>
      <c r="R222" s="35" t="s">
        <v>1629</v>
      </c>
      <c r="S222" s="75" t="s">
        <v>1630</v>
      </c>
      <c r="T222" s="75" t="s">
        <v>1631</v>
      </c>
      <c r="U222" s="34" t="s">
        <v>1632</v>
      </c>
      <c r="V222" s="67"/>
      <c r="W222" s="68">
        <v>50</v>
      </c>
      <c r="X222" s="68"/>
      <c r="Y222" s="79">
        <f t="shared" si="24"/>
        <v>43</v>
      </c>
      <c r="Z222" s="70">
        <v>7</v>
      </c>
      <c r="AA222" s="70"/>
      <c r="AB222" s="70">
        <v>0</v>
      </c>
      <c r="AC222" s="70"/>
      <c r="AD222" s="70">
        <v>6</v>
      </c>
      <c r="AE222" s="70"/>
      <c r="AF222" s="207" t="e">
        <f t="shared" si="23"/>
        <v>#DIV/0!</v>
      </c>
      <c r="AG222" s="70">
        <f t="shared" si="26"/>
        <v>13</v>
      </c>
      <c r="AH222" s="70">
        <f t="shared" si="26"/>
        <v>0</v>
      </c>
      <c r="AI222" s="140" t="s">
        <v>415</v>
      </c>
    </row>
    <row r="223" spans="1:35">
      <c r="A223" s="193"/>
      <c r="B223" s="107">
        <v>5884201</v>
      </c>
      <c r="C223" s="66">
        <v>43899</v>
      </c>
      <c r="D223" s="58">
        <f t="shared" si="25"/>
        <v>43856</v>
      </c>
      <c r="E223" s="59">
        <f>F223-28</f>
        <v>43753</v>
      </c>
      <c r="F223" s="60">
        <v>43781</v>
      </c>
      <c r="G223" s="327">
        <v>1</v>
      </c>
      <c r="H223" s="327">
        <v>2</v>
      </c>
      <c r="I223" s="314"/>
      <c r="J223" s="314" t="s">
        <v>406</v>
      </c>
      <c r="K223" s="98" t="s">
        <v>547</v>
      </c>
      <c r="L223" s="109">
        <v>5884201</v>
      </c>
      <c r="M223" s="35" t="s">
        <v>217</v>
      </c>
      <c r="N223" s="35" t="s">
        <v>1633</v>
      </c>
      <c r="O223" s="35" t="s">
        <v>1634</v>
      </c>
      <c r="P223" s="35" t="s">
        <v>1486</v>
      </c>
      <c r="Q223" s="119">
        <v>25801</v>
      </c>
      <c r="R223" s="35" t="s">
        <v>1635</v>
      </c>
      <c r="S223" s="35" t="s">
        <v>1636</v>
      </c>
      <c r="T223" s="35" t="s">
        <v>1637</v>
      </c>
      <c r="U223" s="35" t="s">
        <v>1638</v>
      </c>
      <c r="V223" s="35"/>
      <c r="W223" s="36">
        <v>54</v>
      </c>
      <c r="X223" s="36"/>
      <c r="Y223" s="79">
        <f t="shared" si="24"/>
        <v>50</v>
      </c>
      <c r="Z223" s="61">
        <v>4</v>
      </c>
      <c r="AA223" s="61"/>
      <c r="AB223" s="61">
        <v>0</v>
      </c>
      <c r="AC223" s="61"/>
      <c r="AD223" s="61">
        <v>9</v>
      </c>
      <c r="AE223" s="61"/>
      <c r="AF223" s="204" t="e">
        <f t="shared" si="23"/>
        <v>#DIV/0!</v>
      </c>
      <c r="AG223" s="61">
        <f t="shared" si="26"/>
        <v>13</v>
      </c>
      <c r="AH223" s="70">
        <f t="shared" si="26"/>
        <v>0</v>
      </c>
      <c r="AI223" s="98" t="s">
        <v>415</v>
      </c>
    </row>
    <row r="224" spans="1:35">
      <c r="A224" s="193"/>
      <c r="B224" s="107">
        <v>5887201</v>
      </c>
      <c r="C224" s="66">
        <v>43899</v>
      </c>
      <c r="D224" s="58">
        <f t="shared" si="25"/>
        <v>43639</v>
      </c>
      <c r="E224" s="59"/>
      <c r="F224" s="60">
        <v>43564</v>
      </c>
      <c r="G224" s="327"/>
      <c r="H224" s="327"/>
      <c r="I224" s="314"/>
      <c r="J224" s="314" t="s">
        <v>406</v>
      </c>
      <c r="K224" s="98" t="s">
        <v>547</v>
      </c>
      <c r="L224" s="109">
        <v>5887201</v>
      </c>
      <c r="M224" s="35" t="s">
        <v>220</v>
      </c>
      <c r="N224" s="35" t="s">
        <v>1639</v>
      </c>
      <c r="O224" s="35" t="s">
        <v>1640</v>
      </c>
      <c r="P224" s="35" t="s">
        <v>1486</v>
      </c>
      <c r="Q224" s="119">
        <v>26651</v>
      </c>
      <c r="R224" s="35" t="s">
        <v>1641</v>
      </c>
      <c r="S224" s="35" t="s">
        <v>1642</v>
      </c>
      <c r="T224" s="35"/>
      <c r="U224" s="35" t="s">
        <v>1643</v>
      </c>
      <c r="V224" s="35"/>
      <c r="W224" s="36">
        <v>39</v>
      </c>
      <c r="X224" s="36"/>
      <c r="Y224" s="79">
        <f t="shared" si="24"/>
        <v>33</v>
      </c>
      <c r="Z224" s="61">
        <v>6</v>
      </c>
      <c r="AA224" s="61"/>
      <c r="AB224" s="61">
        <v>0</v>
      </c>
      <c r="AC224" s="61"/>
      <c r="AD224" s="61">
        <v>7</v>
      </c>
      <c r="AE224" s="61"/>
      <c r="AF224" s="204" t="e">
        <f t="shared" si="23"/>
        <v>#DIV/0!</v>
      </c>
      <c r="AG224" s="61">
        <f t="shared" si="26"/>
        <v>13</v>
      </c>
      <c r="AH224" s="70">
        <f t="shared" si="26"/>
        <v>0</v>
      </c>
      <c r="AI224" s="98" t="s">
        <v>415</v>
      </c>
    </row>
    <row r="225" spans="1:35">
      <c r="A225" s="193"/>
      <c r="B225" s="107">
        <v>6524201</v>
      </c>
      <c r="C225" s="66">
        <v>43899</v>
      </c>
      <c r="D225" s="58">
        <f t="shared" si="25"/>
        <v>43856</v>
      </c>
      <c r="E225" s="59">
        <f t="shared" ref="E225:E234" si="27">F225-28</f>
        <v>43753</v>
      </c>
      <c r="F225" s="60">
        <v>43781</v>
      </c>
      <c r="G225" s="314">
        <v>1</v>
      </c>
      <c r="H225" s="314">
        <v>1</v>
      </c>
      <c r="I225" s="314"/>
      <c r="J225" s="313" t="s">
        <v>406</v>
      </c>
      <c r="K225" s="98" t="s">
        <v>547</v>
      </c>
      <c r="L225" s="109">
        <v>6524201</v>
      </c>
      <c r="M225" s="35" t="s">
        <v>225</v>
      </c>
      <c r="N225" s="35" t="s">
        <v>1644</v>
      </c>
      <c r="O225" s="35" t="s">
        <v>1645</v>
      </c>
      <c r="P225" s="35" t="s">
        <v>1646</v>
      </c>
      <c r="Q225" s="119">
        <v>40422</v>
      </c>
      <c r="R225" s="35" t="s">
        <v>1647</v>
      </c>
      <c r="S225" s="35" t="s">
        <v>1648</v>
      </c>
      <c r="T225" s="35" t="s">
        <v>1649</v>
      </c>
      <c r="U225" s="35" t="s">
        <v>1650</v>
      </c>
      <c r="V225" s="35"/>
      <c r="W225" s="36">
        <v>48</v>
      </c>
      <c r="X225" s="36"/>
      <c r="Y225" s="79">
        <f t="shared" si="24"/>
        <v>39</v>
      </c>
      <c r="Z225" s="61">
        <v>9</v>
      </c>
      <c r="AA225" s="61"/>
      <c r="AB225" s="61">
        <v>0</v>
      </c>
      <c r="AC225" s="61"/>
      <c r="AD225" s="61">
        <v>11</v>
      </c>
      <c r="AE225" s="61"/>
      <c r="AF225" s="204" t="e">
        <f t="shared" si="23"/>
        <v>#DIV/0!</v>
      </c>
      <c r="AG225" s="61">
        <f t="shared" si="26"/>
        <v>20</v>
      </c>
      <c r="AH225" s="70">
        <f t="shared" si="26"/>
        <v>0</v>
      </c>
      <c r="AI225" s="98" t="s">
        <v>415</v>
      </c>
    </row>
    <row r="226" spans="1:35">
      <c r="A226" s="193"/>
      <c r="B226" s="107">
        <v>5079201</v>
      </c>
      <c r="C226" s="66">
        <v>43899</v>
      </c>
      <c r="D226" s="66">
        <f t="shared" si="25"/>
        <v>43814</v>
      </c>
      <c r="E226" s="74">
        <f t="shared" si="27"/>
        <v>43711</v>
      </c>
      <c r="F226" s="60">
        <v>43739</v>
      </c>
      <c r="G226" s="342">
        <v>1</v>
      </c>
      <c r="H226" s="342">
        <v>2</v>
      </c>
      <c r="I226" s="313"/>
      <c r="J226" s="313" t="s">
        <v>406</v>
      </c>
      <c r="K226" s="140" t="s">
        <v>547</v>
      </c>
      <c r="L226" s="109">
        <v>5079201</v>
      </c>
      <c r="M226" s="35" t="s">
        <v>208</v>
      </c>
      <c r="N226" s="35" t="s">
        <v>1651</v>
      </c>
      <c r="O226" s="35" t="s">
        <v>1652</v>
      </c>
      <c r="P226" s="35" t="s">
        <v>551</v>
      </c>
      <c r="Q226" s="119">
        <v>37211</v>
      </c>
      <c r="R226" s="35" t="s">
        <v>1653</v>
      </c>
      <c r="S226" s="75" t="s">
        <v>559</v>
      </c>
      <c r="T226" s="75"/>
      <c r="U226" s="34" t="s">
        <v>1654</v>
      </c>
      <c r="V226" s="67"/>
      <c r="W226" s="68">
        <v>39</v>
      </c>
      <c r="X226" s="68"/>
      <c r="Y226" s="79">
        <f t="shared" si="24"/>
        <v>26</v>
      </c>
      <c r="Z226" s="70">
        <v>12</v>
      </c>
      <c r="AA226" s="70"/>
      <c r="AB226" s="70">
        <v>1</v>
      </c>
      <c r="AC226" s="70"/>
      <c r="AD226" s="70">
        <v>12</v>
      </c>
      <c r="AE226" s="70"/>
      <c r="AF226" s="207" t="e">
        <f t="shared" si="23"/>
        <v>#DIV/0!</v>
      </c>
      <c r="AG226" s="70">
        <f t="shared" si="26"/>
        <v>25</v>
      </c>
      <c r="AH226" s="70">
        <f t="shared" si="26"/>
        <v>0</v>
      </c>
      <c r="AI226" s="140" t="s">
        <v>415</v>
      </c>
    </row>
    <row r="227" spans="1:35">
      <c r="A227" s="193"/>
      <c r="B227" s="107">
        <v>5078201</v>
      </c>
      <c r="C227" s="66">
        <v>43899</v>
      </c>
      <c r="D227" s="66">
        <f t="shared" si="25"/>
        <v>43814</v>
      </c>
      <c r="E227" s="74">
        <f t="shared" si="27"/>
        <v>43711</v>
      </c>
      <c r="F227" s="60">
        <v>43739</v>
      </c>
      <c r="G227" s="342"/>
      <c r="H227" s="342"/>
      <c r="I227" s="313"/>
      <c r="J227" s="313" t="s">
        <v>406</v>
      </c>
      <c r="K227" s="140" t="s">
        <v>547</v>
      </c>
      <c r="L227" s="109">
        <v>5078201</v>
      </c>
      <c r="M227" s="35" t="s">
        <v>207</v>
      </c>
      <c r="N227" s="35" t="s">
        <v>1655</v>
      </c>
      <c r="O227" s="35" t="s">
        <v>1656</v>
      </c>
      <c r="P227" s="35" t="s">
        <v>1646</v>
      </c>
      <c r="Q227" s="119">
        <v>42240</v>
      </c>
      <c r="R227" s="35" t="s">
        <v>1657</v>
      </c>
      <c r="S227" s="67" t="s">
        <v>1658</v>
      </c>
      <c r="T227" s="67" t="s">
        <v>1659</v>
      </c>
      <c r="U227" s="35" t="s">
        <v>1660</v>
      </c>
      <c r="V227" s="67"/>
      <c r="W227" s="68">
        <v>33</v>
      </c>
      <c r="X227" s="68"/>
      <c r="Y227" s="79">
        <f t="shared" si="24"/>
        <v>29</v>
      </c>
      <c r="Z227" s="70">
        <v>4</v>
      </c>
      <c r="AA227" s="70"/>
      <c r="AB227" s="70">
        <v>0</v>
      </c>
      <c r="AC227" s="70"/>
      <c r="AD227" s="70">
        <v>6</v>
      </c>
      <c r="AE227" s="70"/>
      <c r="AF227" s="207" t="e">
        <f t="shared" si="23"/>
        <v>#DIV/0!</v>
      </c>
      <c r="AG227" s="70">
        <f t="shared" si="26"/>
        <v>10</v>
      </c>
      <c r="AH227" s="70">
        <f t="shared" si="26"/>
        <v>0</v>
      </c>
      <c r="AI227" s="140" t="s">
        <v>415</v>
      </c>
    </row>
    <row r="228" spans="1:35">
      <c r="A228" s="193"/>
      <c r="B228" s="107">
        <v>6227201</v>
      </c>
      <c r="C228" s="66">
        <v>43899</v>
      </c>
      <c r="D228" s="66">
        <f t="shared" si="25"/>
        <v>43856</v>
      </c>
      <c r="E228" s="74">
        <f t="shared" si="27"/>
        <v>43753</v>
      </c>
      <c r="F228" s="60">
        <v>43781</v>
      </c>
      <c r="G228" s="313">
        <v>2</v>
      </c>
      <c r="H228" s="313">
        <v>1</v>
      </c>
      <c r="I228" s="313"/>
      <c r="J228" s="313" t="s">
        <v>406</v>
      </c>
      <c r="K228" s="140" t="s">
        <v>547</v>
      </c>
      <c r="L228" s="109">
        <v>6227201</v>
      </c>
      <c r="M228" s="35" t="s">
        <v>221</v>
      </c>
      <c r="N228" s="35" t="s">
        <v>1661</v>
      </c>
      <c r="O228" s="35" t="s">
        <v>1662</v>
      </c>
      <c r="P228" s="35" t="s">
        <v>1646</v>
      </c>
      <c r="Q228" s="119">
        <v>40207</v>
      </c>
      <c r="R228" s="35" t="s">
        <v>1663</v>
      </c>
      <c r="S228" s="67" t="s">
        <v>1664</v>
      </c>
      <c r="T228" s="67" t="s">
        <v>1665</v>
      </c>
      <c r="U228" s="35" t="s">
        <v>1666</v>
      </c>
      <c r="V228" s="67"/>
      <c r="W228" s="68">
        <v>94</v>
      </c>
      <c r="X228" s="68"/>
      <c r="Y228" s="79">
        <f t="shared" si="24"/>
        <v>91</v>
      </c>
      <c r="Z228" s="70">
        <v>2</v>
      </c>
      <c r="AA228" s="70"/>
      <c r="AB228" s="70">
        <v>1</v>
      </c>
      <c r="AC228" s="70"/>
      <c r="AD228" s="70">
        <v>15</v>
      </c>
      <c r="AE228" s="70"/>
      <c r="AF228" s="207" t="e">
        <f t="shared" si="23"/>
        <v>#DIV/0!</v>
      </c>
      <c r="AG228" s="70">
        <f t="shared" si="26"/>
        <v>18</v>
      </c>
      <c r="AH228" s="70">
        <f t="shared" si="26"/>
        <v>0</v>
      </c>
      <c r="AI228" s="140" t="s">
        <v>415</v>
      </c>
    </row>
    <row r="229" spans="1:35">
      <c r="A229" s="193"/>
      <c r="B229" s="107">
        <v>6522201</v>
      </c>
      <c r="C229" s="66">
        <v>43899</v>
      </c>
      <c r="D229" s="66">
        <f t="shared" si="25"/>
        <v>43856</v>
      </c>
      <c r="E229" s="74">
        <f t="shared" si="27"/>
        <v>43753</v>
      </c>
      <c r="F229" s="60">
        <v>43781</v>
      </c>
      <c r="G229" s="313">
        <v>1</v>
      </c>
      <c r="H229" s="313">
        <v>1</v>
      </c>
      <c r="I229" s="313"/>
      <c r="J229" s="313" t="s">
        <v>406</v>
      </c>
      <c r="K229" s="140" t="s">
        <v>547</v>
      </c>
      <c r="L229" s="109">
        <v>6522201</v>
      </c>
      <c r="M229" s="35" t="s">
        <v>224</v>
      </c>
      <c r="N229" s="35" t="s">
        <v>1667</v>
      </c>
      <c r="O229" s="35" t="s">
        <v>1668</v>
      </c>
      <c r="P229" s="35" t="s">
        <v>1646</v>
      </c>
      <c r="Q229" s="119">
        <v>40065</v>
      </c>
      <c r="R229" s="35" t="s">
        <v>1669</v>
      </c>
      <c r="S229" s="67" t="s">
        <v>1670</v>
      </c>
      <c r="T229" s="67"/>
      <c r="U229" s="35" t="s">
        <v>1671</v>
      </c>
      <c r="V229" s="67"/>
      <c r="W229" s="68">
        <v>60</v>
      </c>
      <c r="X229" s="68"/>
      <c r="Y229" s="79">
        <f t="shared" si="24"/>
        <v>52</v>
      </c>
      <c r="Z229" s="70">
        <v>8</v>
      </c>
      <c r="AA229" s="70"/>
      <c r="AB229" s="70">
        <v>0</v>
      </c>
      <c r="AC229" s="70"/>
      <c r="AD229" s="70">
        <v>6</v>
      </c>
      <c r="AE229" s="70"/>
      <c r="AF229" s="207" t="e">
        <f t="shared" si="23"/>
        <v>#DIV/0!</v>
      </c>
      <c r="AG229" s="70">
        <f t="shared" si="26"/>
        <v>14</v>
      </c>
      <c r="AH229" s="70">
        <f t="shared" si="26"/>
        <v>0</v>
      </c>
      <c r="AI229" s="140" t="s">
        <v>415</v>
      </c>
    </row>
    <row r="230" spans="1:35">
      <c r="A230" s="193"/>
      <c r="B230" s="107">
        <v>5885201</v>
      </c>
      <c r="C230" s="66">
        <v>43899</v>
      </c>
      <c r="D230" s="66">
        <f t="shared" si="25"/>
        <v>43856</v>
      </c>
      <c r="E230" s="74">
        <f t="shared" si="27"/>
        <v>43753</v>
      </c>
      <c r="F230" s="60">
        <v>43781</v>
      </c>
      <c r="G230" s="342">
        <v>1</v>
      </c>
      <c r="H230" s="342">
        <v>2</v>
      </c>
      <c r="I230" s="313"/>
      <c r="J230" s="313" t="s">
        <v>406</v>
      </c>
      <c r="K230" s="140" t="s">
        <v>547</v>
      </c>
      <c r="L230" s="109">
        <v>5885201</v>
      </c>
      <c r="M230" s="35" t="s">
        <v>218</v>
      </c>
      <c r="N230" s="35" t="s">
        <v>1672</v>
      </c>
      <c r="O230" s="35" t="s">
        <v>1673</v>
      </c>
      <c r="P230" s="35" t="s">
        <v>1486</v>
      </c>
      <c r="Q230" s="119">
        <v>25705</v>
      </c>
      <c r="R230" s="35" t="s">
        <v>1674</v>
      </c>
      <c r="S230" s="67" t="s">
        <v>1675</v>
      </c>
      <c r="T230" s="67" t="s">
        <v>1676</v>
      </c>
      <c r="U230" s="35" t="s">
        <v>1677</v>
      </c>
      <c r="V230" s="67"/>
      <c r="W230" s="68">
        <v>57</v>
      </c>
      <c r="X230" s="68"/>
      <c r="Y230" s="79">
        <f t="shared" si="24"/>
        <v>53</v>
      </c>
      <c r="Z230" s="70">
        <v>4</v>
      </c>
      <c r="AA230" s="70"/>
      <c r="AB230" s="70">
        <v>0</v>
      </c>
      <c r="AC230" s="70"/>
      <c r="AD230" s="70">
        <v>5</v>
      </c>
      <c r="AE230" s="70"/>
      <c r="AF230" s="207" t="e">
        <f t="shared" si="23"/>
        <v>#DIV/0!</v>
      </c>
      <c r="AG230" s="70">
        <f t="shared" si="26"/>
        <v>9</v>
      </c>
      <c r="AH230" s="70">
        <f t="shared" si="26"/>
        <v>0</v>
      </c>
      <c r="AI230" s="140" t="s">
        <v>415</v>
      </c>
    </row>
    <row r="231" spans="1:35">
      <c r="A231" s="193"/>
      <c r="B231" s="107">
        <v>5089201</v>
      </c>
      <c r="C231" s="66">
        <v>43899</v>
      </c>
      <c r="D231" s="66">
        <f t="shared" si="25"/>
        <v>43856</v>
      </c>
      <c r="E231" s="74">
        <f t="shared" si="27"/>
        <v>43753</v>
      </c>
      <c r="F231" s="60">
        <v>43781</v>
      </c>
      <c r="G231" s="342"/>
      <c r="H231" s="342"/>
      <c r="I231" s="313"/>
      <c r="J231" s="313" t="s">
        <v>406</v>
      </c>
      <c r="K231" s="140" t="s">
        <v>547</v>
      </c>
      <c r="L231" s="109">
        <v>5089201</v>
      </c>
      <c r="M231" s="35" t="s">
        <v>214</v>
      </c>
      <c r="N231" s="35" t="s">
        <v>1678</v>
      </c>
      <c r="O231" s="35" t="s">
        <v>1679</v>
      </c>
      <c r="P231" s="35" t="s">
        <v>1486</v>
      </c>
      <c r="Q231" s="119">
        <v>26101</v>
      </c>
      <c r="R231" s="35" t="s">
        <v>1680</v>
      </c>
      <c r="S231" s="67" t="s">
        <v>1681</v>
      </c>
      <c r="T231" s="67" t="s">
        <v>1682</v>
      </c>
      <c r="U231" s="35" t="s">
        <v>1683</v>
      </c>
      <c r="V231" s="67"/>
      <c r="W231" s="68">
        <v>20</v>
      </c>
      <c r="X231" s="68"/>
      <c r="Y231" s="79">
        <f t="shared" si="24"/>
        <v>15</v>
      </c>
      <c r="Z231" s="70">
        <v>4</v>
      </c>
      <c r="AA231" s="70"/>
      <c r="AB231" s="70">
        <v>1</v>
      </c>
      <c r="AC231" s="70"/>
      <c r="AD231" s="70">
        <v>2</v>
      </c>
      <c r="AE231" s="70"/>
      <c r="AF231" s="207" t="e">
        <f t="shared" si="23"/>
        <v>#DIV/0!</v>
      </c>
      <c r="AG231" s="70">
        <f t="shared" si="26"/>
        <v>7</v>
      </c>
      <c r="AH231" s="70">
        <f t="shared" si="26"/>
        <v>0</v>
      </c>
      <c r="AI231" s="140" t="s">
        <v>415</v>
      </c>
    </row>
    <row r="232" spans="1:35">
      <c r="A232" s="193"/>
      <c r="B232" s="107">
        <v>6248201</v>
      </c>
      <c r="C232" s="66">
        <v>43899</v>
      </c>
      <c r="D232" s="66">
        <f t="shared" si="25"/>
        <v>43856</v>
      </c>
      <c r="E232" s="74">
        <f t="shared" si="27"/>
        <v>43753</v>
      </c>
      <c r="F232" s="60">
        <v>43781</v>
      </c>
      <c r="G232" s="314">
        <v>1</v>
      </c>
      <c r="H232" s="314">
        <v>1</v>
      </c>
      <c r="I232" s="314"/>
      <c r="J232" s="313" t="s">
        <v>406</v>
      </c>
      <c r="K232" s="98" t="s">
        <v>547</v>
      </c>
      <c r="L232" s="109">
        <v>6248201</v>
      </c>
      <c r="M232" s="35" t="s">
        <v>223</v>
      </c>
      <c r="N232" s="35" t="s">
        <v>1684</v>
      </c>
      <c r="O232" s="35" t="s">
        <v>1685</v>
      </c>
      <c r="P232" s="35" t="s">
        <v>1646</v>
      </c>
      <c r="Q232" s="119">
        <v>40505</v>
      </c>
      <c r="R232" s="35" t="s">
        <v>1686</v>
      </c>
      <c r="S232" s="35" t="s">
        <v>1687</v>
      </c>
      <c r="T232" s="35" t="s">
        <v>1688</v>
      </c>
      <c r="U232" s="35" t="s">
        <v>1650</v>
      </c>
      <c r="V232" s="35"/>
      <c r="W232" s="36">
        <v>57</v>
      </c>
      <c r="X232" s="36"/>
      <c r="Y232" s="79">
        <f t="shared" si="24"/>
        <v>55</v>
      </c>
      <c r="Z232" s="61">
        <v>2</v>
      </c>
      <c r="AA232" s="61"/>
      <c r="AB232" s="61">
        <v>0</v>
      </c>
      <c r="AC232" s="61"/>
      <c r="AD232" s="61">
        <v>14</v>
      </c>
      <c r="AE232" s="61"/>
      <c r="AF232" s="204" t="e">
        <f t="shared" si="23"/>
        <v>#DIV/0!</v>
      </c>
      <c r="AG232" s="61">
        <f t="shared" ref="AG232:AH247" si="28">SUM(Z232,AB232,AD232)</f>
        <v>16</v>
      </c>
      <c r="AH232" s="70">
        <f t="shared" si="28"/>
        <v>0</v>
      </c>
      <c r="AI232" s="98" t="s">
        <v>415</v>
      </c>
    </row>
    <row r="233" spans="1:35">
      <c r="A233" s="193"/>
      <c r="B233" s="107">
        <v>6238201</v>
      </c>
      <c r="C233" s="66">
        <v>43899</v>
      </c>
      <c r="D233" s="66">
        <f t="shared" si="25"/>
        <v>43856</v>
      </c>
      <c r="E233" s="74">
        <f t="shared" si="27"/>
        <v>43753</v>
      </c>
      <c r="F233" s="60">
        <v>43781</v>
      </c>
      <c r="G233" s="314"/>
      <c r="H233" s="314">
        <v>1</v>
      </c>
      <c r="I233" s="314"/>
      <c r="J233" s="313" t="s">
        <v>406</v>
      </c>
      <c r="K233" s="98" t="s">
        <v>547</v>
      </c>
      <c r="L233" s="109">
        <v>6238201</v>
      </c>
      <c r="M233" s="35" t="s">
        <v>222</v>
      </c>
      <c r="N233" s="35" t="s">
        <v>1689</v>
      </c>
      <c r="O233" s="35" t="s">
        <v>1690</v>
      </c>
      <c r="P233" s="35" t="s">
        <v>1646</v>
      </c>
      <c r="Q233" s="119">
        <v>41017</v>
      </c>
      <c r="R233" s="35" t="s">
        <v>1691</v>
      </c>
      <c r="S233" s="35" t="s">
        <v>1692</v>
      </c>
      <c r="T233" s="35" t="s">
        <v>1693</v>
      </c>
      <c r="U233" s="35" t="s">
        <v>1694</v>
      </c>
      <c r="V233" s="35"/>
      <c r="W233" s="36">
        <v>64</v>
      </c>
      <c r="X233" s="36"/>
      <c r="Y233" s="79">
        <f t="shared" si="24"/>
        <v>57</v>
      </c>
      <c r="Z233" s="61">
        <v>5</v>
      </c>
      <c r="AA233" s="61"/>
      <c r="AB233" s="61">
        <v>2</v>
      </c>
      <c r="AC233" s="61"/>
      <c r="AD233" s="61">
        <v>15</v>
      </c>
      <c r="AE233" s="61"/>
      <c r="AF233" s="204" t="e">
        <f t="shared" si="23"/>
        <v>#DIV/0!</v>
      </c>
      <c r="AG233" s="61">
        <f t="shared" si="28"/>
        <v>22</v>
      </c>
      <c r="AH233" s="70">
        <f t="shared" si="28"/>
        <v>0</v>
      </c>
      <c r="AI233" s="98" t="s">
        <v>415</v>
      </c>
    </row>
    <row r="234" spans="1:35">
      <c r="A234" s="193"/>
      <c r="B234" s="107">
        <v>5764201</v>
      </c>
      <c r="C234" s="66">
        <v>43899</v>
      </c>
      <c r="D234" s="58">
        <f t="shared" si="25"/>
        <v>43856</v>
      </c>
      <c r="E234" s="59">
        <f t="shared" si="27"/>
        <v>43753</v>
      </c>
      <c r="F234" s="60">
        <v>43781</v>
      </c>
      <c r="G234" s="313">
        <v>1</v>
      </c>
      <c r="H234" s="313">
        <v>1</v>
      </c>
      <c r="I234" s="314"/>
      <c r="J234" s="314" t="s">
        <v>406</v>
      </c>
      <c r="K234" s="98" t="s">
        <v>547</v>
      </c>
      <c r="L234" s="109">
        <v>5764201</v>
      </c>
      <c r="M234" s="35" t="s">
        <v>215</v>
      </c>
      <c r="N234" s="35" t="s">
        <v>1695</v>
      </c>
      <c r="O234" s="35" t="s">
        <v>1696</v>
      </c>
      <c r="P234" s="35" t="s">
        <v>1486</v>
      </c>
      <c r="Q234" s="119">
        <v>25302</v>
      </c>
      <c r="R234" s="35" t="s">
        <v>1697</v>
      </c>
      <c r="S234" s="35" t="s">
        <v>1698</v>
      </c>
      <c r="T234" s="35"/>
      <c r="U234" s="35" t="s">
        <v>1699</v>
      </c>
      <c r="V234" s="35"/>
      <c r="W234" s="36">
        <v>78</v>
      </c>
      <c r="X234" s="36"/>
      <c r="Y234" s="79">
        <f t="shared" si="24"/>
        <v>71</v>
      </c>
      <c r="Z234" s="61">
        <v>6</v>
      </c>
      <c r="AA234" s="61"/>
      <c r="AB234" s="61">
        <v>1</v>
      </c>
      <c r="AC234" s="61"/>
      <c r="AD234" s="61">
        <v>9</v>
      </c>
      <c r="AE234" s="61"/>
      <c r="AF234" s="204" t="e">
        <f t="shared" si="23"/>
        <v>#DIV/0!</v>
      </c>
      <c r="AG234" s="61">
        <f t="shared" si="28"/>
        <v>16</v>
      </c>
      <c r="AH234" s="70">
        <f t="shared" si="28"/>
        <v>0</v>
      </c>
      <c r="AI234" s="98" t="s">
        <v>415</v>
      </c>
    </row>
    <row r="235" spans="1:35">
      <c r="A235" s="193"/>
      <c r="B235" s="107">
        <v>5883201</v>
      </c>
      <c r="C235" s="66">
        <v>43899</v>
      </c>
      <c r="D235" s="58">
        <f t="shared" si="25"/>
        <v>43639</v>
      </c>
      <c r="E235" s="59"/>
      <c r="F235" s="60">
        <v>43564</v>
      </c>
      <c r="G235" s="313">
        <v>1</v>
      </c>
      <c r="H235" s="313">
        <v>1</v>
      </c>
      <c r="I235" s="314"/>
      <c r="J235" s="314" t="s">
        <v>406</v>
      </c>
      <c r="K235" s="98" t="s">
        <v>547</v>
      </c>
      <c r="L235" s="109">
        <v>5883201</v>
      </c>
      <c r="M235" s="35" t="s">
        <v>216</v>
      </c>
      <c r="N235" s="35" t="s">
        <v>1700</v>
      </c>
      <c r="O235" s="35" t="s">
        <v>1701</v>
      </c>
      <c r="P235" s="35" t="s">
        <v>1486</v>
      </c>
      <c r="Q235" s="119">
        <v>25508</v>
      </c>
      <c r="R235" s="35" t="s">
        <v>1702</v>
      </c>
      <c r="S235" s="34" t="s">
        <v>1703</v>
      </c>
      <c r="T235" s="34"/>
      <c r="U235" s="34" t="s">
        <v>1704</v>
      </c>
      <c r="V235" s="35"/>
      <c r="W235" s="36">
        <v>34</v>
      </c>
      <c r="X235" s="36"/>
      <c r="Y235" s="79">
        <f t="shared" si="24"/>
        <v>25</v>
      </c>
      <c r="Z235" s="61">
        <v>9</v>
      </c>
      <c r="AA235" s="61"/>
      <c r="AB235" s="61">
        <v>0</v>
      </c>
      <c r="AC235" s="61"/>
      <c r="AD235" s="61">
        <v>7</v>
      </c>
      <c r="AE235" s="61"/>
      <c r="AF235" s="204" t="e">
        <f t="shared" si="23"/>
        <v>#DIV/0!</v>
      </c>
      <c r="AG235" s="61">
        <f t="shared" si="28"/>
        <v>16</v>
      </c>
      <c r="AH235" s="70">
        <f t="shared" si="28"/>
        <v>0</v>
      </c>
      <c r="AI235" s="98" t="s">
        <v>415</v>
      </c>
    </row>
    <row r="236" spans="1:35">
      <c r="A236" s="193"/>
      <c r="B236" s="107">
        <v>6964201</v>
      </c>
      <c r="C236" s="66">
        <v>43906</v>
      </c>
      <c r="D236" s="66"/>
      <c r="E236" s="74"/>
      <c r="F236" s="60"/>
      <c r="G236" s="313">
        <v>2</v>
      </c>
      <c r="H236" s="313">
        <v>1</v>
      </c>
      <c r="I236" s="313"/>
      <c r="J236" s="313" t="s">
        <v>406</v>
      </c>
      <c r="K236" s="140" t="s">
        <v>484</v>
      </c>
      <c r="L236" s="109">
        <v>6964201</v>
      </c>
      <c r="M236" s="77" t="s">
        <v>1705</v>
      </c>
      <c r="N236" s="78" t="s">
        <v>1706</v>
      </c>
      <c r="O236" s="78" t="s">
        <v>1707</v>
      </c>
      <c r="P236" s="78" t="s">
        <v>410</v>
      </c>
      <c r="Q236" s="119">
        <v>28217</v>
      </c>
      <c r="R236" s="35" t="s">
        <v>1708</v>
      </c>
      <c r="S236" s="67" t="s">
        <v>1709</v>
      </c>
      <c r="T236" s="67"/>
      <c r="U236" s="35" t="s">
        <v>1710</v>
      </c>
      <c r="V236" s="67"/>
      <c r="W236" s="68">
        <v>71</v>
      </c>
      <c r="X236" s="68"/>
      <c r="Y236" s="79">
        <f t="shared" si="24"/>
        <v>10</v>
      </c>
      <c r="Z236" s="70">
        <v>58</v>
      </c>
      <c r="AA236" s="70"/>
      <c r="AB236" s="70">
        <v>3</v>
      </c>
      <c r="AC236" s="70"/>
      <c r="AD236" s="70">
        <v>0</v>
      </c>
      <c r="AE236" s="70"/>
      <c r="AF236" s="207" t="e">
        <f t="shared" si="23"/>
        <v>#DIV/0!</v>
      </c>
      <c r="AG236" s="70">
        <f t="shared" si="28"/>
        <v>61</v>
      </c>
      <c r="AH236" s="70">
        <f t="shared" si="28"/>
        <v>0</v>
      </c>
      <c r="AI236" s="140" t="s">
        <v>415</v>
      </c>
    </row>
    <row r="237" spans="1:35">
      <c r="A237" s="193"/>
      <c r="B237" s="107">
        <v>3714201</v>
      </c>
      <c r="C237" s="66">
        <v>43906</v>
      </c>
      <c r="D237" s="66">
        <f t="shared" ref="D237:D246" si="29">F237+75</f>
        <v>43835</v>
      </c>
      <c r="E237" s="74">
        <f>F237-28</f>
        <v>43732</v>
      </c>
      <c r="F237" s="60">
        <v>43760</v>
      </c>
      <c r="G237" s="342">
        <v>1</v>
      </c>
      <c r="H237" s="342">
        <v>2</v>
      </c>
      <c r="I237" s="313"/>
      <c r="J237" s="313"/>
      <c r="K237" s="140" t="s">
        <v>547</v>
      </c>
      <c r="L237" s="109">
        <v>3714201</v>
      </c>
      <c r="M237" s="35" t="s">
        <v>1711</v>
      </c>
      <c r="N237" s="78" t="s">
        <v>1712</v>
      </c>
      <c r="O237" s="78" t="s">
        <v>1713</v>
      </c>
      <c r="P237" s="35" t="s">
        <v>1462</v>
      </c>
      <c r="Q237" s="119">
        <v>23502</v>
      </c>
      <c r="R237" s="35" t="s">
        <v>1714</v>
      </c>
      <c r="S237" s="75"/>
      <c r="T237" s="75"/>
      <c r="U237" s="34" t="s">
        <v>1715</v>
      </c>
      <c r="V237" s="67"/>
      <c r="W237" s="68"/>
      <c r="X237" s="68"/>
      <c r="Y237" s="79">
        <f t="shared" si="24"/>
        <v>-1</v>
      </c>
      <c r="Z237" s="70">
        <v>1</v>
      </c>
      <c r="AA237" s="70"/>
      <c r="AB237" s="70">
        <v>0</v>
      </c>
      <c r="AC237" s="70"/>
      <c r="AD237" s="70">
        <v>11</v>
      </c>
      <c r="AE237" s="70"/>
      <c r="AF237" s="207" t="e">
        <f t="shared" si="23"/>
        <v>#DIV/0!</v>
      </c>
      <c r="AG237" s="70">
        <f t="shared" si="28"/>
        <v>12</v>
      </c>
      <c r="AH237" s="70">
        <f t="shared" si="28"/>
        <v>0</v>
      </c>
      <c r="AI237" s="140" t="s">
        <v>415</v>
      </c>
    </row>
    <row r="238" spans="1:35">
      <c r="A238" s="193"/>
      <c r="B238" s="107">
        <v>7033201</v>
      </c>
      <c r="C238" s="66">
        <v>43906</v>
      </c>
      <c r="D238" s="66">
        <f t="shared" si="29"/>
        <v>43856</v>
      </c>
      <c r="E238" s="74">
        <f>F238-28</f>
        <v>43753</v>
      </c>
      <c r="F238" s="60">
        <v>43781</v>
      </c>
      <c r="G238" s="342"/>
      <c r="H238" s="342"/>
      <c r="I238" s="313"/>
      <c r="J238" s="313" t="s">
        <v>1716</v>
      </c>
      <c r="K238" s="140" t="s">
        <v>547</v>
      </c>
      <c r="L238" s="109">
        <v>7033201</v>
      </c>
      <c r="M238" s="35" t="s">
        <v>257</v>
      </c>
      <c r="N238" s="35" t="s">
        <v>1717</v>
      </c>
      <c r="O238" s="35" t="s">
        <v>1718</v>
      </c>
      <c r="P238" s="35" t="s">
        <v>1462</v>
      </c>
      <c r="Q238" s="119">
        <v>23226</v>
      </c>
      <c r="R238" s="35" t="s">
        <v>1719</v>
      </c>
      <c r="S238" s="67" t="s">
        <v>1720</v>
      </c>
      <c r="T238" s="67" t="s">
        <v>1721</v>
      </c>
      <c r="U238" s="35" t="s">
        <v>1722</v>
      </c>
      <c r="V238" s="67"/>
      <c r="W238" s="68">
        <v>25</v>
      </c>
      <c r="X238" s="68"/>
      <c r="Y238" s="79">
        <f t="shared" si="24"/>
        <v>24</v>
      </c>
      <c r="Z238" s="70">
        <v>1</v>
      </c>
      <c r="AA238" s="70"/>
      <c r="AB238" s="70">
        <v>0</v>
      </c>
      <c r="AC238" s="70"/>
      <c r="AD238" s="70">
        <v>5</v>
      </c>
      <c r="AE238" s="70"/>
      <c r="AF238" s="207" t="e">
        <f t="shared" si="23"/>
        <v>#DIV/0!</v>
      </c>
      <c r="AG238" s="70">
        <f t="shared" si="28"/>
        <v>6</v>
      </c>
      <c r="AH238" s="70">
        <f t="shared" si="28"/>
        <v>0</v>
      </c>
      <c r="AI238" s="140" t="s">
        <v>415</v>
      </c>
    </row>
    <row r="239" spans="1:35">
      <c r="A239" s="193"/>
      <c r="B239" s="107">
        <v>2466201</v>
      </c>
      <c r="C239" s="66">
        <v>43906</v>
      </c>
      <c r="D239" s="58">
        <f t="shared" si="29"/>
        <v>43674</v>
      </c>
      <c r="E239" s="59"/>
      <c r="F239" s="59">
        <v>43599</v>
      </c>
      <c r="G239" s="314">
        <v>2</v>
      </c>
      <c r="H239" s="314">
        <v>1</v>
      </c>
      <c r="I239" s="314"/>
      <c r="J239" s="314" t="s">
        <v>567</v>
      </c>
      <c r="K239" s="98" t="s">
        <v>568</v>
      </c>
      <c r="L239" s="109">
        <v>2466201</v>
      </c>
      <c r="M239" s="35" t="s">
        <v>50</v>
      </c>
      <c r="N239" s="35" t="s">
        <v>1723</v>
      </c>
      <c r="O239" s="35" t="s">
        <v>718</v>
      </c>
      <c r="P239" s="35" t="s">
        <v>568</v>
      </c>
      <c r="Q239" s="119">
        <v>30350</v>
      </c>
      <c r="R239" s="35" t="s">
        <v>1724</v>
      </c>
      <c r="S239" s="34" t="s">
        <v>1725</v>
      </c>
      <c r="T239" s="34" t="s">
        <v>1726</v>
      </c>
      <c r="U239" s="34" t="s">
        <v>1727</v>
      </c>
      <c r="V239" s="38"/>
      <c r="W239" s="38">
        <v>102</v>
      </c>
      <c r="X239" s="38"/>
      <c r="Y239" s="79">
        <f t="shared" si="24"/>
        <v>81</v>
      </c>
      <c r="Z239" s="61">
        <v>19</v>
      </c>
      <c r="AA239" s="61"/>
      <c r="AB239" s="61">
        <v>2</v>
      </c>
      <c r="AC239" s="61"/>
      <c r="AD239" s="61">
        <v>8</v>
      </c>
      <c r="AE239" s="61"/>
      <c r="AF239" s="204" t="e">
        <f t="shared" si="23"/>
        <v>#DIV/0!</v>
      </c>
      <c r="AG239" s="61">
        <v>25</v>
      </c>
      <c r="AH239" s="70">
        <f t="shared" si="28"/>
        <v>0</v>
      </c>
      <c r="AI239" s="98" t="s">
        <v>415</v>
      </c>
    </row>
    <row r="240" spans="1:35">
      <c r="A240" s="193"/>
      <c r="B240" s="107">
        <v>2467201</v>
      </c>
      <c r="C240" s="66">
        <v>43906</v>
      </c>
      <c r="D240" s="66">
        <f t="shared" si="29"/>
        <v>43856</v>
      </c>
      <c r="E240" s="74">
        <f t="shared" ref="E240:E246" si="30">F240-28</f>
        <v>43753</v>
      </c>
      <c r="F240" s="60">
        <v>43781</v>
      </c>
      <c r="G240" s="314">
        <v>1</v>
      </c>
      <c r="H240" s="314">
        <v>1</v>
      </c>
      <c r="I240" s="314"/>
      <c r="J240" s="314" t="s">
        <v>567</v>
      </c>
      <c r="K240" s="98" t="s">
        <v>568</v>
      </c>
      <c r="L240" s="109">
        <v>2467201</v>
      </c>
      <c r="M240" s="35" t="s">
        <v>1728</v>
      </c>
      <c r="N240" s="35" t="s">
        <v>1729</v>
      </c>
      <c r="O240" s="35" t="s">
        <v>1730</v>
      </c>
      <c r="P240" s="35" t="s">
        <v>568</v>
      </c>
      <c r="Q240" s="119">
        <v>30041</v>
      </c>
      <c r="R240" s="35" t="s">
        <v>1731</v>
      </c>
      <c r="S240" s="34" t="s">
        <v>816</v>
      </c>
      <c r="T240" s="34" t="s">
        <v>1732</v>
      </c>
      <c r="U240" s="34" t="s">
        <v>1733</v>
      </c>
      <c r="V240" s="35"/>
      <c r="W240" s="36">
        <v>53</v>
      </c>
      <c r="X240" s="36"/>
      <c r="Y240" s="79">
        <f t="shared" si="24"/>
        <v>40</v>
      </c>
      <c r="Z240" s="61">
        <v>12</v>
      </c>
      <c r="AA240" s="61"/>
      <c r="AB240" s="61">
        <v>1</v>
      </c>
      <c r="AC240" s="61"/>
      <c r="AD240" s="61">
        <v>3</v>
      </c>
      <c r="AE240" s="61"/>
      <c r="AF240" s="204" t="e">
        <f t="shared" si="23"/>
        <v>#DIV/0!</v>
      </c>
      <c r="AG240" s="61">
        <f t="shared" ref="AG240:AG246" si="31">SUM(Z240,AB240,AD240)</f>
        <v>16</v>
      </c>
      <c r="AH240" s="70">
        <f t="shared" si="28"/>
        <v>0</v>
      </c>
      <c r="AI240" s="98" t="s">
        <v>415</v>
      </c>
    </row>
    <row r="241" spans="1:35">
      <c r="A241" s="193"/>
      <c r="B241" s="107">
        <v>2463201</v>
      </c>
      <c r="C241" s="66">
        <v>43906</v>
      </c>
      <c r="D241" s="58">
        <f t="shared" si="29"/>
        <v>43856</v>
      </c>
      <c r="E241" s="59">
        <f t="shared" si="30"/>
        <v>43753</v>
      </c>
      <c r="F241" s="60">
        <v>43781</v>
      </c>
      <c r="G241" s="314">
        <v>1</v>
      </c>
      <c r="H241" s="314">
        <v>1</v>
      </c>
      <c r="I241" s="314"/>
      <c r="J241" s="314" t="s">
        <v>567</v>
      </c>
      <c r="K241" s="98" t="s">
        <v>568</v>
      </c>
      <c r="L241" s="109">
        <v>2463201</v>
      </c>
      <c r="M241" s="35" t="s">
        <v>47</v>
      </c>
      <c r="N241" s="35" t="s">
        <v>1734</v>
      </c>
      <c r="O241" s="35" t="s">
        <v>1735</v>
      </c>
      <c r="P241" s="35" t="s">
        <v>568</v>
      </c>
      <c r="Q241" s="119">
        <v>30224</v>
      </c>
      <c r="R241" s="35" t="s">
        <v>1736</v>
      </c>
      <c r="S241" s="34" t="s">
        <v>1737</v>
      </c>
      <c r="T241" s="34"/>
      <c r="U241" s="34" t="s">
        <v>1738</v>
      </c>
      <c r="V241" s="35"/>
      <c r="W241" s="36">
        <v>58</v>
      </c>
      <c r="X241" s="36"/>
      <c r="Y241" s="79">
        <f t="shared" si="24"/>
        <v>50</v>
      </c>
      <c r="Z241" s="61">
        <v>8</v>
      </c>
      <c r="AA241" s="61"/>
      <c r="AB241" s="61">
        <v>0</v>
      </c>
      <c r="AC241" s="61"/>
      <c r="AD241" s="61">
        <v>6</v>
      </c>
      <c r="AE241" s="61"/>
      <c r="AF241" s="204" t="e">
        <f t="shared" si="23"/>
        <v>#DIV/0!</v>
      </c>
      <c r="AG241" s="61">
        <f t="shared" si="31"/>
        <v>14</v>
      </c>
      <c r="AH241" s="70">
        <f t="shared" si="28"/>
        <v>0</v>
      </c>
      <c r="AI241" s="98" t="s">
        <v>415</v>
      </c>
    </row>
    <row r="242" spans="1:35">
      <c r="A242" s="193"/>
      <c r="B242" s="107">
        <v>2464201</v>
      </c>
      <c r="C242" s="66">
        <v>43906</v>
      </c>
      <c r="D242" s="58">
        <f t="shared" si="29"/>
        <v>43856</v>
      </c>
      <c r="E242" s="59">
        <f t="shared" si="30"/>
        <v>43753</v>
      </c>
      <c r="F242" s="60">
        <v>43781</v>
      </c>
      <c r="G242" s="314">
        <v>1</v>
      </c>
      <c r="H242" s="314">
        <v>1</v>
      </c>
      <c r="I242" s="314"/>
      <c r="J242" s="314" t="s">
        <v>567</v>
      </c>
      <c r="K242" s="98" t="s">
        <v>568</v>
      </c>
      <c r="L242" s="109">
        <v>2464201</v>
      </c>
      <c r="M242" s="35" t="s">
        <v>48</v>
      </c>
      <c r="N242" s="35" t="s">
        <v>1739</v>
      </c>
      <c r="O242" s="35" t="s">
        <v>1740</v>
      </c>
      <c r="P242" s="35" t="s">
        <v>568</v>
      </c>
      <c r="Q242" s="119">
        <v>30180</v>
      </c>
      <c r="R242" s="35" t="s">
        <v>1741</v>
      </c>
      <c r="S242" s="34" t="s">
        <v>1742</v>
      </c>
      <c r="T242" s="34" t="s">
        <v>1743</v>
      </c>
      <c r="U242" s="34" t="s">
        <v>1744</v>
      </c>
      <c r="V242" s="35"/>
      <c r="W242" s="36">
        <v>41</v>
      </c>
      <c r="X242" s="36"/>
      <c r="Y242" s="79">
        <f t="shared" si="24"/>
        <v>35</v>
      </c>
      <c r="Z242" s="61">
        <v>4</v>
      </c>
      <c r="AA242" s="61"/>
      <c r="AB242" s="61">
        <v>2</v>
      </c>
      <c r="AC242" s="61"/>
      <c r="AD242" s="61">
        <v>7</v>
      </c>
      <c r="AE242" s="61"/>
      <c r="AF242" s="204" t="e">
        <f t="shared" si="23"/>
        <v>#DIV/0!</v>
      </c>
      <c r="AG242" s="61">
        <f t="shared" si="31"/>
        <v>13</v>
      </c>
      <c r="AH242" s="70">
        <f t="shared" si="28"/>
        <v>0</v>
      </c>
      <c r="AI242" s="98" t="s">
        <v>415</v>
      </c>
    </row>
    <row r="243" spans="1:35">
      <c r="A243" s="193"/>
      <c r="B243" s="107">
        <v>2460201</v>
      </c>
      <c r="C243" s="66">
        <v>43906</v>
      </c>
      <c r="D243" s="66">
        <f t="shared" si="29"/>
        <v>43856</v>
      </c>
      <c r="E243" s="74">
        <f t="shared" si="30"/>
        <v>43753</v>
      </c>
      <c r="F243" s="60">
        <v>43781</v>
      </c>
      <c r="G243" s="314">
        <v>1</v>
      </c>
      <c r="H243" s="314">
        <v>1</v>
      </c>
      <c r="I243" s="314"/>
      <c r="J243" s="314" t="s">
        <v>567</v>
      </c>
      <c r="K243" s="98" t="s">
        <v>568</v>
      </c>
      <c r="L243" s="109">
        <v>2460201</v>
      </c>
      <c r="M243" s="35" t="s">
        <v>45</v>
      </c>
      <c r="N243" s="35" t="s">
        <v>1745</v>
      </c>
      <c r="O243" s="35" t="s">
        <v>1746</v>
      </c>
      <c r="P243" s="35" t="s">
        <v>568</v>
      </c>
      <c r="Q243" s="119">
        <v>30046</v>
      </c>
      <c r="R243" s="35" t="s">
        <v>1747</v>
      </c>
      <c r="S243" s="34" t="s">
        <v>1748</v>
      </c>
      <c r="T243" s="34" t="s">
        <v>1749</v>
      </c>
      <c r="U243" s="34" t="s">
        <v>1750</v>
      </c>
      <c r="V243" s="35"/>
      <c r="W243" s="36">
        <v>127</v>
      </c>
      <c r="X243" s="36"/>
      <c r="Y243" s="79">
        <f t="shared" si="24"/>
        <v>126</v>
      </c>
      <c r="Z243" s="61">
        <v>1</v>
      </c>
      <c r="AA243" s="61"/>
      <c r="AB243" s="61">
        <v>0</v>
      </c>
      <c r="AC243" s="61"/>
      <c r="AD243" s="61">
        <v>13</v>
      </c>
      <c r="AE243" s="61"/>
      <c r="AF243" s="204" t="e">
        <f t="shared" si="23"/>
        <v>#DIV/0!</v>
      </c>
      <c r="AG243" s="61">
        <f t="shared" si="31"/>
        <v>14</v>
      </c>
      <c r="AH243" s="70">
        <f t="shared" si="28"/>
        <v>0</v>
      </c>
      <c r="AI243" s="98" t="s">
        <v>415</v>
      </c>
    </row>
    <row r="244" spans="1:35">
      <c r="A244" s="193"/>
      <c r="B244" s="107">
        <v>2461201</v>
      </c>
      <c r="C244" s="66">
        <v>43906</v>
      </c>
      <c r="D244" s="58">
        <f t="shared" si="29"/>
        <v>43856</v>
      </c>
      <c r="E244" s="59">
        <f t="shared" si="30"/>
        <v>43753</v>
      </c>
      <c r="F244" s="60">
        <v>43781</v>
      </c>
      <c r="G244" s="314">
        <v>2</v>
      </c>
      <c r="H244" s="314">
        <v>1</v>
      </c>
      <c r="I244" s="314"/>
      <c r="J244" s="314" t="s">
        <v>567</v>
      </c>
      <c r="K244" s="98" t="s">
        <v>568</v>
      </c>
      <c r="L244" s="109">
        <v>2461201</v>
      </c>
      <c r="M244" s="35" t="s">
        <v>46</v>
      </c>
      <c r="N244" s="35" t="s">
        <v>1751</v>
      </c>
      <c r="O244" s="35" t="s">
        <v>1752</v>
      </c>
      <c r="P244" s="35" t="s">
        <v>568</v>
      </c>
      <c r="Q244" s="119">
        <v>30281</v>
      </c>
      <c r="R244" s="35" t="s">
        <v>1753</v>
      </c>
      <c r="S244" s="34" t="s">
        <v>1754</v>
      </c>
      <c r="T244" s="34" t="s">
        <v>1755</v>
      </c>
      <c r="U244" s="34" t="s">
        <v>1756</v>
      </c>
      <c r="V244" s="35"/>
      <c r="W244" s="36">
        <v>74</v>
      </c>
      <c r="X244" s="36"/>
      <c r="Y244" s="79">
        <f t="shared" si="24"/>
        <v>60</v>
      </c>
      <c r="Z244" s="61">
        <v>14</v>
      </c>
      <c r="AA244" s="61"/>
      <c r="AB244" s="61">
        <v>0</v>
      </c>
      <c r="AC244" s="61"/>
      <c r="AD244" s="61">
        <v>13</v>
      </c>
      <c r="AE244" s="61"/>
      <c r="AF244" s="204" t="e">
        <f t="shared" si="23"/>
        <v>#DIV/0!</v>
      </c>
      <c r="AG244" s="61">
        <f t="shared" si="31"/>
        <v>27</v>
      </c>
      <c r="AH244" s="70">
        <f t="shared" si="28"/>
        <v>0</v>
      </c>
      <c r="AI244" s="98" t="s">
        <v>415</v>
      </c>
    </row>
    <row r="245" spans="1:35">
      <c r="A245" s="193"/>
      <c r="B245" s="107">
        <v>2469201</v>
      </c>
      <c r="C245" s="66">
        <v>43906</v>
      </c>
      <c r="D245" s="58">
        <f t="shared" si="29"/>
        <v>43856</v>
      </c>
      <c r="E245" s="59">
        <f t="shared" si="30"/>
        <v>43753</v>
      </c>
      <c r="F245" s="60">
        <v>43781</v>
      </c>
      <c r="G245" s="314">
        <v>2</v>
      </c>
      <c r="H245" s="314">
        <v>1</v>
      </c>
      <c r="I245" s="314"/>
      <c r="J245" s="314" t="s">
        <v>567</v>
      </c>
      <c r="K245" s="98" t="s">
        <v>568</v>
      </c>
      <c r="L245" s="109">
        <v>2469201</v>
      </c>
      <c r="M245" s="35" t="s">
        <v>53</v>
      </c>
      <c r="N245" s="35" t="s">
        <v>1757</v>
      </c>
      <c r="O245" s="35" t="s">
        <v>1758</v>
      </c>
      <c r="P245" s="35" t="s">
        <v>568</v>
      </c>
      <c r="Q245" s="119">
        <v>30067</v>
      </c>
      <c r="R245" s="35" t="s">
        <v>1759</v>
      </c>
      <c r="S245" s="34" t="s">
        <v>1760</v>
      </c>
      <c r="T245" s="34" t="s">
        <v>1761</v>
      </c>
      <c r="U245" s="34" t="s">
        <v>1762</v>
      </c>
      <c r="V245" s="35"/>
      <c r="W245" s="36">
        <v>54</v>
      </c>
      <c r="X245" s="36"/>
      <c r="Y245" s="79">
        <f t="shared" si="24"/>
        <v>35</v>
      </c>
      <c r="Z245" s="61">
        <v>17</v>
      </c>
      <c r="AA245" s="61"/>
      <c r="AB245" s="61">
        <v>2</v>
      </c>
      <c r="AC245" s="61"/>
      <c r="AD245" s="61">
        <v>14</v>
      </c>
      <c r="AE245" s="61"/>
      <c r="AF245" s="204" t="e">
        <f t="shared" si="23"/>
        <v>#DIV/0!</v>
      </c>
      <c r="AG245" s="61">
        <f t="shared" si="31"/>
        <v>33</v>
      </c>
      <c r="AH245" s="70">
        <f t="shared" si="28"/>
        <v>0</v>
      </c>
      <c r="AI245" s="98" t="s">
        <v>415</v>
      </c>
    </row>
    <row r="246" spans="1:35">
      <c r="A246" s="193"/>
      <c r="B246" s="107">
        <v>2465201</v>
      </c>
      <c r="C246" s="66">
        <v>43906</v>
      </c>
      <c r="D246" s="58">
        <f t="shared" si="29"/>
        <v>43856</v>
      </c>
      <c r="E246" s="59">
        <f t="shared" si="30"/>
        <v>43753</v>
      </c>
      <c r="F246" s="60">
        <v>43781</v>
      </c>
      <c r="G246" s="314">
        <v>2</v>
      </c>
      <c r="H246" s="314">
        <v>1</v>
      </c>
      <c r="I246" s="314"/>
      <c r="J246" s="314" t="s">
        <v>567</v>
      </c>
      <c r="K246" s="98" t="s">
        <v>568</v>
      </c>
      <c r="L246" s="109">
        <v>2465201</v>
      </c>
      <c r="M246" s="35" t="s">
        <v>49</v>
      </c>
      <c r="N246" s="35" t="s">
        <v>1763</v>
      </c>
      <c r="O246" s="35" t="s">
        <v>1764</v>
      </c>
      <c r="P246" s="35" t="s">
        <v>568</v>
      </c>
      <c r="Q246" s="119">
        <v>30269</v>
      </c>
      <c r="R246" s="35" t="s">
        <v>1765</v>
      </c>
      <c r="S246" s="34" t="s">
        <v>1766</v>
      </c>
      <c r="T246" s="34" t="s">
        <v>1767</v>
      </c>
      <c r="U246" s="34" t="s">
        <v>1768</v>
      </c>
      <c r="V246" s="35"/>
      <c r="W246" s="36">
        <v>76</v>
      </c>
      <c r="X246" s="36"/>
      <c r="Y246" s="79">
        <f t="shared" si="24"/>
        <v>57</v>
      </c>
      <c r="Z246" s="61">
        <v>17</v>
      </c>
      <c r="AA246" s="61"/>
      <c r="AB246" s="61">
        <v>2</v>
      </c>
      <c r="AC246" s="61"/>
      <c r="AD246" s="61">
        <v>7</v>
      </c>
      <c r="AE246" s="61"/>
      <c r="AF246" s="204" t="e">
        <f t="shared" si="23"/>
        <v>#DIV/0!</v>
      </c>
      <c r="AG246" s="61">
        <f t="shared" si="31"/>
        <v>26</v>
      </c>
      <c r="AH246" s="70">
        <f t="shared" si="28"/>
        <v>0</v>
      </c>
      <c r="AI246" s="98" t="s">
        <v>415</v>
      </c>
    </row>
    <row r="247" spans="1:35">
      <c r="A247" s="193"/>
      <c r="B247" s="106">
        <v>6952097</v>
      </c>
      <c r="C247" s="63">
        <v>43906</v>
      </c>
      <c r="D247" s="52"/>
      <c r="E247" s="53"/>
      <c r="F247" s="54"/>
      <c r="G247" s="65">
        <v>1</v>
      </c>
      <c r="H247" s="65">
        <v>1</v>
      </c>
      <c r="I247" s="65"/>
      <c r="J247" s="65" t="s">
        <v>567</v>
      </c>
      <c r="K247" s="143" t="s">
        <v>568</v>
      </c>
      <c r="L247" s="142">
        <v>6952097</v>
      </c>
      <c r="M247" s="55" t="s">
        <v>1769</v>
      </c>
      <c r="N247" s="55" t="s">
        <v>1770</v>
      </c>
      <c r="O247" s="55" t="s">
        <v>1771</v>
      </c>
      <c r="P247" s="55" t="s">
        <v>568</v>
      </c>
      <c r="Q247" s="118">
        <v>30350</v>
      </c>
      <c r="R247" s="55"/>
      <c r="S247" s="55" t="s">
        <v>1772</v>
      </c>
      <c r="T247" s="55"/>
      <c r="U247" s="55"/>
      <c r="V247" s="55"/>
      <c r="W247" s="37">
        <v>18</v>
      </c>
      <c r="X247" s="37"/>
      <c r="Y247" s="205">
        <f t="shared" si="24"/>
        <v>18</v>
      </c>
      <c r="Z247" s="57"/>
      <c r="AA247" s="57"/>
      <c r="AB247" s="57"/>
      <c r="AC247" s="57"/>
      <c r="AD247" s="57"/>
      <c r="AE247" s="57"/>
      <c r="AF247" s="39" t="e">
        <f t="shared" si="23"/>
        <v>#DIV/0!</v>
      </c>
      <c r="AG247" s="57"/>
      <c r="AH247" s="71">
        <f t="shared" si="28"/>
        <v>0</v>
      </c>
      <c r="AI247" s="143" t="s">
        <v>415</v>
      </c>
    </row>
    <row r="248" spans="1:35">
      <c r="A248" s="193"/>
      <c r="B248" s="107">
        <v>2361201</v>
      </c>
      <c r="C248" s="66">
        <v>43906</v>
      </c>
      <c r="D248" s="58">
        <f t="shared" ref="D248:D263" si="32">F248+75</f>
        <v>43639</v>
      </c>
      <c r="E248" s="59"/>
      <c r="F248" s="60">
        <v>43564</v>
      </c>
      <c r="G248" s="327">
        <v>1</v>
      </c>
      <c r="H248" s="327">
        <v>2</v>
      </c>
      <c r="I248" s="314"/>
      <c r="J248" s="314" t="s">
        <v>520</v>
      </c>
      <c r="K248" s="98" t="s">
        <v>605</v>
      </c>
      <c r="L248" s="109">
        <v>2361201</v>
      </c>
      <c r="M248" s="35" t="s">
        <v>3</v>
      </c>
      <c r="N248" s="35" t="s">
        <v>1773</v>
      </c>
      <c r="O248" s="35" t="s">
        <v>1774</v>
      </c>
      <c r="P248" s="35" t="s">
        <v>1775</v>
      </c>
      <c r="Q248" s="121">
        <v>4401</v>
      </c>
      <c r="R248" s="35" t="s">
        <v>1776</v>
      </c>
      <c r="S248" s="35" t="s">
        <v>1777</v>
      </c>
      <c r="T248" s="35"/>
      <c r="U248" s="35" t="s">
        <v>1778</v>
      </c>
      <c r="V248" s="35"/>
      <c r="W248" s="36">
        <v>52</v>
      </c>
      <c r="X248" s="36"/>
      <c r="Y248" s="79">
        <f t="shared" si="24"/>
        <v>45</v>
      </c>
      <c r="Z248" s="61">
        <v>5</v>
      </c>
      <c r="AA248" s="61"/>
      <c r="AB248" s="61">
        <v>2</v>
      </c>
      <c r="AC248" s="61"/>
      <c r="AD248" s="61">
        <v>6</v>
      </c>
      <c r="AE248" s="61"/>
      <c r="AF248" s="204" t="e">
        <f t="shared" si="23"/>
        <v>#DIV/0!</v>
      </c>
      <c r="AG248" s="61">
        <v>13</v>
      </c>
      <c r="AH248" s="70">
        <f t="shared" ref="AH248:AH264" si="33">SUM(AA248,AC248,AE248)</f>
        <v>0</v>
      </c>
      <c r="AI248" s="98" t="s">
        <v>415</v>
      </c>
    </row>
    <row r="249" spans="1:35">
      <c r="A249" s="193"/>
      <c r="B249" s="107">
        <v>7013201</v>
      </c>
      <c r="C249" s="66">
        <v>43906</v>
      </c>
      <c r="D249" s="58">
        <f t="shared" si="32"/>
        <v>43856</v>
      </c>
      <c r="E249" s="59">
        <v>43753</v>
      </c>
      <c r="F249" s="60">
        <v>43781</v>
      </c>
      <c r="G249" s="327"/>
      <c r="H249" s="327"/>
      <c r="I249" s="314"/>
      <c r="J249" s="314" t="s">
        <v>520</v>
      </c>
      <c r="K249" s="98" t="s">
        <v>605</v>
      </c>
      <c r="L249" s="109">
        <v>7013201</v>
      </c>
      <c r="M249" s="35" t="s">
        <v>237</v>
      </c>
      <c r="N249" s="35" t="s">
        <v>1779</v>
      </c>
      <c r="O249" s="35" t="s">
        <v>1780</v>
      </c>
      <c r="P249" s="35" t="s">
        <v>1775</v>
      </c>
      <c r="Q249" s="119">
        <v>4043</v>
      </c>
      <c r="R249" s="35" t="s">
        <v>1781</v>
      </c>
      <c r="S249" s="35" t="s">
        <v>1782</v>
      </c>
      <c r="T249" s="35"/>
      <c r="U249" s="35" t="s">
        <v>1783</v>
      </c>
      <c r="V249" s="35"/>
      <c r="W249" s="36">
        <v>24</v>
      </c>
      <c r="X249" s="36"/>
      <c r="Y249" s="79">
        <f t="shared" si="24"/>
        <v>23</v>
      </c>
      <c r="Z249" s="61">
        <v>0</v>
      </c>
      <c r="AA249" s="61"/>
      <c r="AB249" s="61">
        <v>1</v>
      </c>
      <c r="AC249" s="61"/>
      <c r="AD249" s="61">
        <v>3</v>
      </c>
      <c r="AE249" s="61"/>
      <c r="AF249" s="204" t="e">
        <f t="shared" si="23"/>
        <v>#DIV/0!</v>
      </c>
      <c r="AG249" s="61">
        <v>4</v>
      </c>
      <c r="AH249" s="70">
        <f t="shared" si="33"/>
        <v>0</v>
      </c>
      <c r="AI249" s="98" t="s">
        <v>415</v>
      </c>
    </row>
    <row r="250" spans="1:35">
      <c r="A250" s="193"/>
      <c r="B250" s="107">
        <v>2435201</v>
      </c>
      <c r="C250" s="66">
        <v>43906</v>
      </c>
      <c r="D250" s="66">
        <f t="shared" si="32"/>
        <v>43639</v>
      </c>
      <c r="E250" s="74"/>
      <c r="F250" s="60">
        <v>43564</v>
      </c>
      <c r="G250" s="313">
        <v>1</v>
      </c>
      <c r="H250" s="313">
        <v>1</v>
      </c>
      <c r="I250" s="313"/>
      <c r="J250" s="313" t="s">
        <v>520</v>
      </c>
      <c r="K250" s="140" t="s">
        <v>605</v>
      </c>
      <c r="L250" s="109">
        <v>2435201</v>
      </c>
      <c r="M250" s="35" t="s">
        <v>1784</v>
      </c>
      <c r="N250" s="35" t="s">
        <v>1785</v>
      </c>
      <c r="O250" s="35" t="s">
        <v>1786</v>
      </c>
      <c r="P250" s="35" t="s">
        <v>524</v>
      </c>
      <c r="Q250" s="119">
        <v>17601</v>
      </c>
      <c r="R250" s="35" t="s">
        <v>1787</v>
      </c>
      <c r="S250" s="75" t="s">
        <v>1788</v>
      </c>
      <c r="T250" s="75"/>
      <c r="U250" s="34" t="s">
        <v>1789</v>
      </c>
      <c r="V250" s="67"/>
      <c r="W250" s="68">
        <v>70</v>
      </c>
      <c r="X250" s="68"/>
      <c r="Y250" s="79">
        <f t="shared" si="24"/>
        <v>65</v>
      </c>
      <c r="Z250" s="70">
        <v>5</v>
      </c>
      <c r="AA250" s="70"/>
      <c r="AB250" s="70">
        <v>0</v>
      </c>
      <c r="AC250" s="70"/>
      <c r="AD250" s="70">
        <v>6</v>
      </c>
      <c r="AE250" s="70"/>
      <c r="AF250" s="207" t="e">
        <f t="shared" si="23"/>
        <v>#DIV/0!</v>
      </c>
      <c r="AG250" s="70">
        <v>11</v>
      </c>
      <c r="AH250" s="70">
        <f t="shared" si="33"/>
        <v>0</v>
      </c>
      <c r="AI250" s="140" t="s">
        <v>415</v>
      </c>
    </row>
    <row r="251" spans="1:35">
      <c r="A251" s="193"/>
      <c r="B251" s="107">
        <v>2355201</v>
      </c>
      <c r="C251" s="66">
        <v>43913</v>
      </c>
      <c r="D251" s="58">
        <f t="shared" si="32"/>
        <v>43856</v>
      </c>
      <c r="E251" s="59">
        <v>43753</v>
      </c>
      <c r="F251" s="60">
        <v>43781</v>
      </c>
      <c r="G251" s="314">
        <v>1</v>
      </c>
      <c r="H251" s="314">
        <v>1</v>
      </c>
      <c r="I251" s="314"/>
      <c r="J251" s="314" t="s">
        <v>520</v>
      </c>
      <c r="K251" s="98" t="s">
        <v>605</v>
      </c>
      <c r="L251" s="109">
        <v>2355201</v>
      </c>
      <c r="M251" s="35" t="s">
        <v>2</v>
      </c>
      <c r="N251" s="35" t="s">
        <v>1790</v>
      </c>
      <c r="O251" s="35" t="s">
        <v>1791</v>
      </c>
      <c r="P251" s="35" t="s">
        <v>1792</v>
      </c>
      <c r="Q251" s="121">
        <v>1104</v>
      </c>
      <c r="R251" s="35" t="s">
        <v>1793</v>
      </c>
      <c r="S251" s="67" t="s">
        <v>1794</v>
      </c>
      <c r="T251" s="67" t="s">
        <v>1795</v>
      </c>
      <c r="U251" s="35" t="s">
        <v>1796</v>
      </c>
      <c r="V251" s="67"/>
      <c r="W251" s="68">
        <v>48</v>
      </c>
      <c r="X251" s="68"/>
      <c r="Y251" s="79">
        <f t="shared" si="24"/>
        <v>45</v>
      </c>
      <c r="Z251" s="70">
        <v>3</v>
      </c>
      <c r="AA251" s="70"/>
      <c r="AB251" s="70">
        <v>0</v>
      </c>
      <c r="AC251" s="70"/>
      <c r="AD251" s="70">
        <v>8</v>
      </c>
      <c r="AE251" s="70"/>
      <c r="AF251" s="207" t="e">
        <f t="shared" si="23"/>
        <v>#DIV/0!</v>
      </c>
      <c r="AG251" s="70">
        <v>11</v>
      </c>
      <c r="AH251" s="70">
        <f t="shared" si="33"/>
        <v>0</v>
      </c>
      <c r="AI251" s="98" t="s">
        <v>415</v>
      </c>
    </row>
    <row r="252" spans="1:35">
      <c r="A252" s="193"/>
      <c r="B252" s="107">
        <v>2363201</v>
      </c>
      <c r="C252" s="66">
        <v>43913</v>
      </c>
      <c r="D252" s="58">
        <f t="shared" si="32"/>
        <v>43856</v>
      </c>
      <c r="E252" s="59">
        <v>43753</v>
      </c>
      <c r="F252" s="60">
        <v>43781</v>
      </c>
      <c r="G252" s="314">
        <v>1</v>
      </c>
      <c r="H252" s="314">
        <v>1</v>
      </c>
      <c r="I252" s="314"/>
      <c r="J252" s="314" t="s">
        <v>520</v>
      </c>
      <c r="K252" s="98" t="s">
        <v>605</v>
      </c>
      <c r="L252" s="109">
        <v>2363201</v>
      </c>
      <c r="M252" s="35" t="s">
        <v>4</v>
      </c>
      <c r="N252" s="35" t="s">
        <v>1797</v>
      </c>
      <c r="O252" s="35" t="s">
        <v>1798</v>
      </c>
      <c r="P252" s="35" t="s">
        <v>1792</v>
      </c>
      <c r="Q252" s="121">
        <v>1201</v>
      </c>
      <c r="R252" s="35" t="s">
        <v>1799</v>
      </c>
      <c r="S252" s="67" t="s">
        <v>1800</v>
      </c>
      <c r="T252" s="67"/>
      <c r="U252" s="35" t="s">
        <v>1801</v>
      </c>
      <c r="V252" s="67"/>
      <c r="W252" s="68">
        <v>51</v>
      </c>
      <c r="X252" s="68"/>
      <c r="Y252" s="79">
        <f t="shared" si="24"/>
        <v>44</v>
      </c>
      <c r="Z252" s="70">
        <v>7</v>
      </c>
      <c r="AA252" s="70"/>
      <c r="AB252" s="70">
        <v>0</v>
      </c>
      <c r="AC252" s="70"/>
      <c r="AD252" s="70">
        <v>11</v>
      </c>
      <c r="AE252" s="70"/>
      <c r="AF252" s="207" t="e">
        <f t="shared" ref="AF252:AF264" si="34">SUM(AE252/X252)</f>
        <v>#DIV/0!</v>
      </c>
      <c r="AG252" s="70">
        <v>18</v>
      </c>
      <c r="AH252" s="70">
        <f t="shared" si="33"/>
        <v>0</v>
      </c>
      <c r="AI252" s="98" t="s">
        <v>415</v>
      </c>
    </row>
    <row r="253" spans="1:35">
      <c r="A253" s="193"/>
      <c r="B253" s="107">
        <v>7012201</v>
      </c>
      <c r="C253" s="66">
        <v>43913</v>
      </c>
      <c r="D253" s="58">
        <f t="shared" si="32"/>
        <v>43856</v>
      </c>
      <c r="E253" s="59">
        <v>43753</v>
      </c>
      <c r="F253" s="60">
        <v>43781</v>
      </c>
      <c r="G253" s="314">
        <v>1</v>
      </c>
      <c r="H253" s="314">
        <v>1</v>
      </c>
      <c r="I253" s="314"/>
      <c r="J253" s="314" t="s">
        <v>520</v>
      </c>
      <c r="K253" s="98" t="s">
        <v>605</v>
      </c>
      <c r="L253" s="109">
        <v>7012201</v>
      </c>
      <c r="M253" s="35" t="s">
        <v>236</v>
      </c>
      <c r="N253" s="35" t="s">
        <v>1802</v>
      </c>
      <c r="O253" s="35" t="s">
        <v>1803</v>
      </c>
      <c r="P253" s="35" t="s">
        <v>1792</v>
      </c>
      <c r="Q253" s="119">
        <v>2563</v>
      </c>
      <c r="R253" s="35" t="s">
        <v>1804</v>
      </c>
      <c r="S253" s="35" t="s">
        <v>1805</v>
      </c>
      <c r="T253" s="35"/>
      <c r="U253" s="35" t="s">
        <v>446</v>
      </c>
      <c r="V253" s="35"/>
      <c r="W253" s="36">
        <v>52</v>
      </c>
      <c r="X253" s="36"/>
      <c r="Y253" s="79">
        <f t="shared" si="24"/>
        <v>44</v>
      </c>
      <c r="Z253" s="61">
        <v>7</v>
      </c>
      <c r="AA253" s="61"/>
      <c r="AB253" s="61">
        <v>1</v>
      </c>
      <c r="AC253" s="61"/>
      <c r="AD253" s="61">
        <v>4</v>
      </c>
      <c r="AE253" s="61"/>
      <c r="AF253" s="204" t="e">
        <f t="shared" si="34"/>
        <v>#DIV/0!</v>
      </c>
      <c r="AG253" s="61">
        <v>12</v>
      </c>
      <c r="AH253" s="70">
        <f t="shared" si="33"/>
        <v>0</v>
      </c>
      <c r="AI253" s="98" t="s">
        <v>415</v>
      </c>
    </row>
    <row r="254" spans="1:35">
      <c r="A254" s="193"/>
      <c r="B254" s="107">
        <v>2378201</v>
      </c>
      <c r="C254" s="66">
        <v>43913</v>
      </c>
      <c r="D254" s="58">
        <f t="shared" si="32"/>
        <v>43856</v>
      </c>
      <c r="E254" s="59">
        <v>43753</v>
      </c>
      <c r="F254" s="60">
        <v>43781</v>
      </c>
      <c r="G254" s="327">
        <v>1</v>
      </c>
      <c r="H254" s="327">
        <v>2</v>
      </c>
      <c r="I254" s="314"/>
      <c r="J254" s="314" t="s">
        <v>520</v>
      </c>
      <c r="K254" s="98" t="s">
        <v>605</v>
      </c>
      <c r="L254" s="109">
        <v>2378201</v>
      </c>
      <c r="M254" s="35" t="s">
        <v>12</v>
      </c>
      <c r="N254" s="35" t="s">
        <v>1806</v>
      </c>
      <c r="O254" s="35" t="s">
        <v>1807</v>
      </c>
      <c r="P254" s="35" t="s">
        <v>1808</v>
      </c>
      <c r="Q254" s="121">
        <v>6475</v>
      </c>
      <c r="R254" s="35" t="s">
        <v>1809</v>
      </c>
      <c r="S254" s="75" t="s">
        <v>1810</v>
      </c>
      <c r="T254" s="75"/>
      <c r="U254" s="34" t="s">
        <v>1811</v>
      </c>
      <c r="V254" s="67"/>
      <c r="W254" s="68">
        <v>48</v>
      </c>
      <c r="X254" s="68"/>
      <c r="Y254" s="79">
        <f t="shared" si="24"/>
        <v>42</v>
      </c>
      <c r="Z254" s="70">
        <v>5</v>
      </c>
      <c r="AA254" s="70"/>
      <c r="AB254" s="70">
        <v>1</v>
      </c>
      <c r="AC254" s="70"/>
      <c r="AD254" s="70">
        <v>3</v>
      </c>
      <c r="AE254" s="70"/>
      <c r="AF254" s="207" t="e">
        <f t="shared" si="34"/>
        <v>#DIV/0!</v>
      </c>
      <c r="AG254" s="70">
        <v>9</v>
      </c>
      <c r="AH254" s="70">
        <f t="shared" si="33"/>
        <v>0</v>
      </c>
      <c r="AI254" s="98" t="s">
        <v>415</v>
      </c>
    </row>
    <row r="255" spans="1:35">
      <c r="A255" s="193"/>
      <c r="B255" s="107">
        <v>2357201</v>
      </c>
      <c r="C255" s="66">
        <v>43913</v>
      </c>
      <c r="D255" s="58">
        <f t="shared" si="32"/>
        <v>43856</v>
      </c>
      <c r="E255" s="59">
        <v>43753</v>
      </c>
      <c r="F255" s="60">
        <v>43781</v>
      </c>
      <c r="G255" s="327"/>
      <c r="H255" s="327"/>
      <c r="I255" s="314"/>
      <c r="J255" s="314" t="s">
        <v>520</v>
      </c>
      <c r="K255" s="98" t="s">
        <v>605</v>
      </c>
      <c r="L255" s="109">
        <v>2357201</v>
      </c>
      <c r="M255" s="35" t="s">
        <v>9</v>
      </c>
      <c r="N255" s="35" t="s">
        <v>1812</v>
      </c>
      <c r="O255" s="35" t="s">
        <v>1236</v>
      </c>
      <c r="P255" s="35" t="s">
        <v>1808</v>
      </c>
      <c r="Q255" s="121">
        <v>6032</v>
      </c>
      <c r="R255" s="35" t="s">
        <v>1813</v>
      </c>
      <c r="S255" s="75" t="s">
        <v>1814</v>
      </c>
      <c r="T255" s="75"/>
      <c r="U255" s="34" t="s">
        <v>1815</v>
      </c>
      <c r="V255" s="67"/>
      <c r="W255" s="68">
        <v>43</v>
      </c>
      <c r="X255" s="68"/>
      <c r="Y255" s="79">
        <f t="shared" si="24"/>
        <v>33</v>
      </c>
      <c r="Z255" s="70">
        <v>9</v>
      </c>
      <c r="AA255" s="70"/>
      <c r="AB255" s="70">
        <v>1</v>
      </c>
      <c r="AC255" s="70"/>
      <c r="AD255" s="70">
        <v>2</v>
      </c>
      <c r="AE255" s="70"/>
      <c r="AF255" s="207" t="e">
        <f t="shared" si="34"/>
        <v>#DIV/0!</v>
      </c>
      <c r="AG255" s="70">
        <v>12</v>
      </c>
      <c r="AH255" s="70">
        <f t="shared" si="33"/>
        <v>0</v>
      </c>
      <c r="AI255" s="98" t="s">
        <v>415</v>
      </c>
    </row>
    <row r="256" spans="1:35">
      <c r="A256" s="193"/>
      <c r="B256" s="107">
        <v>2372201</v>
      </c>
      <c r="C256" s="66">
        <v>43913</v>
      </c>
      <c r="D256" s="58">
        <f t="shared" si="32"/>
        <v>43856</v>
      </c>
      <c r="E256" s="59">
        <v>43753</v>
      </c>
      <c r="F256" s="60">
        <v>43781</v>
      </c>
      <c r="G256" s="314">
        <v>1</v>
      </c>
      <c r="H256" s="314">
        <v>1</v>
      </c>
      <c r="I256" s="314"/>
      <c r="J256" s="314" t="s">
        <v>520</v>
      </c>
      <c r="K256" s="98" t="s">
        <v>605</v>
      </c>
      <c r="L256" s="109">
        <v>2372201</v>
      </c>
      <c r="M256" s="35" t="s">
        <v>6</v>
      </c>
      <c r="N256" s="35" t="s">
        <v>1816</v>
      </c>
      <c r="O256" s="35" t="s">
        <v>1817</v>
      </c>
      <c r="P256" s="35" t="s">
        <v>605</v>
      </c>
      <c r="Q256" s="119">
        <v>13021</v>
      </c>
      <c r="R256" s="35" t="s">
        <v>1818</v>
      </c>
      <c r="S256" s="75" t="s">
        <v>1819</v>
      </c>
      <c r="T256" s="75"/>
      <c r="U256" s="34" t="s">
        <v>1820</v>
      </c>
      <c r="V256" s="67"/>
      <c r="W256" s="68">
        <v>41</v>
      </c>
      <c r="X256" s="68"/>
      <c r="Y256" s="79">
        <f t="shared" si="24"/>
        <v>33</v>
      </c>
      <c r="Z256" s="70">
        <v>8</v>
      </c>
      <c r="AA256" s="70"/>
      <c r="AB256" s="70">
        <v>0</v>
      </c>
      <c r="AC256" s="70"/>
      <c r="AD256" s="70">
        <v>10</v>
      </c>
      <c r="AE256" s="70"/>
      <c r="AF256" s="207" t="e">
        <f t="shared" si="34"/>
        <v>#DIV/0!</v>
      </c>
      <c r="AG256" s="70">
        <v>18</v>
      </c>
      <c r="AH256" s="70">
        <f t="shared" si="33"/>
        <v>0</v>
      </c>
      <c r="AI256" s="98" t="s">
        <v>415</v>
      </c>
    </row>
    <row r="257" spans="1:35">
      <c r="A257" s="193"/>
      <c r="B257" s="107">
        <v>2377201</v>
      </c>
      <c r="C257" s="66">
        <v>43913</v>
      </c>
      <c r="D257" s="58">
        <f t="shared" si="32"/>
        <v>43856</v>
      </c>
      <c r="E257" s="59">
        <v>43753</v>
      </c>
      <c r="F257" s="60">
        <v>43781</v>
      </c>
      <c r="G257" s="313">
        <v>1</v>
      </c>
      <c r="H257" s="313">
        <v>1</v>
      </c>
      <c r="I257" s="314"/>
      <c r="J257" s="313" t="s">
        <v>520</v>
      </c>
      <c r="K257" s="98" t="s">
        <v>605</v>
      </c>
      <c r="L257" s="109">
        <v>2377201</v>
      </c>
      <c r="M257" s="35" t="s">
        <v>11</v>
      </c>
      <c r="N257" s="35" t="s">
        <v>1821</v>
      </c>
      <c r="O257" s="35" t="s">
        <v>1822</v>
      </c>
      <c r="P257" s="35" t="s">
        <v>1808</v>
      </c>
      <c r="Q257" s="121">
        <v>6517</v>
      </c>
      <c r="R257" s="35" t="s">
        <v>1823</v>
      </c>
      <c r="S257" s="75" t="s">
        <v>1824</v>
      </c>
      <c r="T257" s="75"/>
      <c r="U257" s="34" t="s">
        <v>1825</v>
      </c>
      <c r="V257" s="67"/>
      <c r="W257" s="68">
        <v>48</v>
      </c>
      <c r="X257" s="68"/>
      <c r="Y257" s="79">
        <f t="shared" si="24"/>
        <v>36</v>
      </c>
      <c r="Z257" s="70">
        <v>12</v>
      </c>
      <c r="AA257" s="70"/>
      <c r="AB257" s="70">
        <v>0</v>
      </c>
      <c r="AC257" s="70"/>
      <c r="AD257" s="70">
        <v>6</v>
      </c>
      <c r="AE257" s="70"/>
      <c r="AF257" s="207" t="e">
        <f t="shared" si="34"/>
        <v>#DIV/0!</v>
      </c>
      <c r="AG257" s="70">
        <v>18</v>
      </c>
      <c r="AH257" s="70">
        <f t="shared" si="33"/>
        <v>0</v>
      </c>
      <c r="AI257" s="98" t="s">
        <v>415</v>
      </c>
    </row>
    <row r="258" spans="1:35">
      <c r="A258" s="193"/>
      <c r="B258" s="107">
        <v>2376201</v>
      </c>
      <c r="C258" s="66">
        <v>43913</v>
      </c>
      <c r="D258" s="58">
        <f t="shared" si="32"/>
        <v>43856</v>
      </c>
      <c r="E258" s="59">
        <f>F258-28</f>
        <v>43753</v>
      </c>
      <c r="F258" s="60">
        <v>43781</v>
      </c>
      <c r="G258" s="313">
        <v>1</v>
      </c>
      <c r="H258" s="313">
        <v>1</v>
      </c>
      <c r="I258" s="314"/>
      <c r="J258" s="313" t="s">
        <v>520</v>
      </c>
      <c r="K258" s="98" t="s">
        <v>605</v>
      </c>
      <c r="L258" s="109">
        <v>2376201</v>
      </c>
      <c r="M258" s="35" t="s">
        <v>10</v>
      </c>
      <c r="N258" s="35" t="s">
        <v>1826</v>
      </c>
      <c r="O258" s="35" t="s">
        <v>1827</v>
      </c>
      <c r="P258" s="35" t="s">
        <v>1808</v>
      </c>
      <c r="Q258" s="121">
        <v>6614</v>
      </c>
      <c r="R258" s="35" t="s">
        <v>1828</v>
      </c>
      <c r="S258" s="75" t="s">
        <v>1829</v>
      </c>
      <c r="T258" s="75"/>
      <c r="U258" s="34" t="s">
        <v>1830</v>
      </c>
      <c r="V258" s="67"/>
      <c r="W258" s="68">
        <v>37</v>
      </c>
      <c r="X258" s="68"/>
      <c r="Y258" s="79">
        <f t="shared" si="24"/>
        <v>31</v>
      </c>
      <c r="Z258" s="70">
        <v>5</v>
      </c>
      <c r="AA258" s="70"/>
      <c r="AB258" s="70">
        <v>1</v>
      </c>
      <c r="AC258" s="70"/>
      <c r="AD258" s="70">
        <v>8</v>
      </c>
      <c r="AE258" s="70"/>
      <c r="AF258" s="207" t="e">
        <f t="shared" si="34"/>
        <v>#DIV/0!</v>
      </c>
      <c r="AG258" s="70">
        <f>SUM(Z258,AB258,AD258)</f>
        <v>14</v>
      </c>
      <c r="AH258" s="70">
        <f t="shared" si="33"/>
        <v>0</v>
      </c>
      <c r="AI258" s="98" t="s">
        <v>415</v>
      </c>
    </row>
    <row r="259" spans="1:35">
      <c r="A259" s="193"/>
      <c r="B259" s="107">
        <v>2434201</v>
      </c>
      <c r="C259" s="66">
        <v>43913</v>
      </c>
      <c r="D259" s="66">
        <f t="shared" si="32"/>
        <v>43856</v>
      </c>
      <c r="E259" s="74">
        <v>43753</v>
      </c>
      <c r="F259" s="60">
        <v>43781</v>
      </c>
      <c r="G259" s="314">
        <v>1</v>
      </c>
      <c r="H259" s="314">
        <v>1</v>
      </c>
      <c r="I259" s="314"/>
      <c r="J259" s="314" t="s">
        <v>520</v>
      </c>
      <c r="K259" s="98" t="s">
        <v>605</v>
      </c>
      <c r="L259" s="109">
        <v>2434201</v>
      </c>
      <c r="M259" s="35" t="s">
        <v>29</v>
      </c>
      <c r="N259" s="35" t="s">
        <v>1831</v>
      </c>
      <c r="O259" s="35" t="s">
        <v>1832</v>
      </c>
      <c r="P259" s="35" t="s">
        <v>605</v>
      </c>
      <c r="Q259" s="119">
        <v>14830</v>
      </c>
      <c r="R259" s="35" t="s">
        <v>1833</v>
      </c>
      <c r="S259" s="75" t="s">
        <v>1834</v>
      </c>
      <c r="T259" s="75" t="s">
        <v>1835</v>
      </c>
      <c r="U259" s="34" t="s">
        <v>1836</v>
      </c>
      <c r="V259" s="67"/>
      <c r="W259" s="68">
        <v>62</v>
      </c>
      <c r="X259" s="68"/>
      <c r="Y259" s="79">
        <f t="shared" ref="Y259:Y264" si="35">W259-Z259-AB259</f>
        <v>52</v>
      </c>
      <c r="Z259" s="70">
        <v>9</v>
      </c>
      <c r="AA259" s="70"/>
      <c r="AB259" s="70">
        <v>1</v>
      </c>
      <c r="AC259" s="70"/>
      <c r="AD259" s="70">
        <v>4</v>
      </c>
      <c r="AE259" s="70"/>
      <c r="AF259" s="207" t="e">
        <f t="shared" si="34"/>
        <v>#DIV/0!</v>
      </c>
      <c r="AG259" s="70">
        <v>14</v>
      </c>
      <c r="AH259" s="70">
        <f t="shared" si="33"/>
        <v>0</v>
      </c>
      <c r="AI259" s="98" t="s">
        <v>415</v>
      </c>
    </row>
    <row r="260" spans="1:35">
      <c r="A260" s="193"/>
      <c r="B260" s="107">
        <v>2366201</v>
      </c>
      <c r="C260" s="66">
        <v>43913</v>
      </c>
      <c r="D260" s="58">
        <f t="shared" si="32"/>
        <v>43856</v>
      </c>
      <c r="E260" s="59">
        <v>43753</v>
      </c>
      <c r="F260" s="60">
        <v>43781</v>
      </c>
      <c r="G260" s="314">
        <v>1</v>
      </c>
      <c r="H260" s="314">
        <v>1</v>
      </c>
      <c r="I260" s="314"/>
      <c r="J260" s="314" t="s">
        <v>520</v>
      </c>
      <c r="K260" s="98" t="s">
        <v>605</v>
      </c>
      <c r="L260" s="109">
        <v>2366201</v>
      </c>
      <c r="M260" s="35" t="s">
        <v>5</v>
      </c>
      <c r="N260" s="35" t="s">
        <v>1837</v>
      </c>
      <c r="O260" s="35" t="s">
        <v>1838</v>
      </c>
      <c r="P260" s="35" t="s">
        <v>1775</v>
      </c>
      <c r="Q260" s="121">
        <v>4101</v>
      </c>
      <c r="R260" s="35" t="s">
        <v>1839</v>
      </c>
      <c r="S260" s="35" t="s">
        <v>1840</v>
      </c>
      <c r="T260" s="35"/>
      <c r="U260" s="35" t="s">
        <v>1841</v>
      </c>
      <c r="V260" s="35"/>
      <c r="W260" s="36">
        <v>36</v>
      </c>
      <c r="X260" s="36"/>
      <c r="Y260" s="79">
        <f t="shared" si="35"/>
        <v>29</v>
      </c>
      <c r="Z260" s="61">
        <v>6</v>
      </c>
      <c r="AA260" s="61"/>
      <c r="AB260" s="61">
        <v>1</v>
      </c>
      <c r="AC260" s="61"/>
      <c r="AD260" s="61">
        <v>6</v>
      </c>
      <c r="AE260" s="61"/>
      <c r="AF260" s="204" t="e">
        <f t="shared" si="34"/>
        <v>#DIV/0!</v>
      </c>
      <c r="AG260" s="61">
        <v>13</v>
      </c>
      <c r="AH260" s="70">
        <f t="shared" si="33"/>
        <v>0</v>
      </c>
      <c r="AI260" s="98" t="s">
        <v>415</v>
      </c>
    </row>
    <row r="261" spans="1:35">
      <c r="A261" s="193"/>
      <c r="B261" s="107">
        <v>2374201</v>
      </c>
      <c r="C261" s="66">
        <v>43913</v>
      </c>
      <c r="D261" s="58">
        <f t="shared" si="32"/>
        <v>43856</v>
      </c>
      <c r="E261" s="59">
        <v>43753</v>
      </c>
      <c r="F261" s="60">
        <v>43781</v>
      </c>
      <c r="G261" s="314">
        <v>1</v>
      </c>
      <c r="H261" s="314">
        <v>1</v>
      </c>
      <c r="I261" s="314"/>
      <c r="J261" s="313" t="s">
        <v>520</v>
      </c>
      <c r="K261" s="98" t="s">
        <v>605</v>
      </c>
      <c r="L261" s="109">
        <v>2374201</v>
      </c>
      <c r="M261" s="35" t="s">
        <v>8</v>
      </c>
      <c r="N261" s="35" t="s">
        <v>1842</v>
      </c>
      <c r="O261" s="35" t="s">
        <v>1843</v>
      </c>
      <c r="P261" s="35" t="s">
        <v>605</v>
      </c>
      <c r="Q261" s="119">
        <v>13088</v>
      </c>
      <c r="R261" s="35" t="s">
        <v>1844</v>
      </c>
      <c r="S261" s="75" t="s">
        <v>1845</v>
      </c>
      <c r="T261" s="75"/>
      <c r="U261" s="34" t="s">
        <v>1846</v>
      </c>
      <c r="V261" s="67"/>
      <c r="W261" s="68">
        <v>50</v>
      </c>
      <c r="X261" s="68"/>
      <c r="Y261" s="79">
        <f t="shared" si="35"/>
        <v>43</v>
      </c>
      <c r="Z261" s="70">
        <v>7</v>
      </c>
      <c r="AA261" s="70"/>
      <c r="AB261" s="70">
        <v>0</v>
      </c>
      <c r="AC261" s="70"/>
      <c r="AD261" s="70">
        <v>5</v>
      </c>
      <c r="AE261" s="70"/>
      <c r="AF261" s="207" t="e">
        <f t="shared" si="34"/>
        <v>#DIV/0!</v>
      </c>
      <c r="AG261" s="70">
        <v>12</v>
      </c>
      <c r="AH261" s="70">
        <f t="shared" si="33"/>
        <v>0</v>
      </c>
      <c r="AI261" s="98" t="s">
        <v>415</v>
      </c>
    </row>
    <row r="262" spans="1:35">
      <c r="A262" s="193"/>
      <c r="B262" s="107">
        <v>2373201</v>
      </c>
      <c r="C262" s="66">
        <v>43913</v>
      </c>
      <c r="D262" s="58">
        <f t="shared" si="32"/>
        <v>43856</v>
      </c>
      <c r="E262" s="59">
        <v>43753</v>
      </c>
      <c r="F262" s="60">
        <v>43781</v>
      </c>
      <c r="G262" s="314">
        <v>1</v>
      </c>
      <c r="H262" s="314">
        <v>1</v>
      </c>
      <c r="I262" s="314"/>
      <c r="J262" s="314" t="s">
        <v>520</v>
      </c>
      <c r="K262" s="98" t="s">
        <v>605</v>
      </c>
      <c r="L262" s="109">
        <v>2373201</v>
      </c>
      <c r="M262" s="35" t="s">
        <v>7</v>
      </c>
      <c r="N262" s="35" t="s">
        <v>1847</v>
      </c>
      <c r="O262" s="35" t="s">
        <v>1848</v>
      </c>
      <c r="P262" s="35" t="s">
        <v>605</v>
      </c>
      <c r="Q262" s="119">
        <v>13126</v>
      </c>
      <c r="R262" s="35" t="s">
        <v>1849</v>
      </c>
      <c r="S262" s="75" t="s">
        <v>1850</v>
      </c>
      <c r="T262" s="75"/>
      <c r="U262" s="34" t="s">
        <v>1851</v>
      </c>
      <c r="V262" s="67"/>
      <c r="W262" s="68">
        <v>53</v>
      </c>
      <c r="X262" s="68"/>
      <c r="Y262" s="79">
        <f t="shared" si="35"/>
        <v>49</v>
      </c>
      <c r="Z262" s="70">
        <v>3</v>
      </c>
      <c r="AA262" s="70"/>
      <c r="AB262" s="70">
        <v>1</v>
      </c>
      <c r="AC262" s="70"/>
      <c r="AD262" s="70">
        <v>11</v>
      </c>
      <c r="AE262" s="70"/>
      <c r="AF262" s="207" t="e">
        <f t="shared" si="34"/>
        <v>#DIV/0!</v>
      </c>
      <c r="AG262" s="70">
        <v>15</v>
      </c>
      <c r="AH262" s="70">
        <f t="shared" si="33"/>
        <v>0</v>
      </c>
      <c r="AI262" s="98" t="s">
        <v>415</v>
      </c>
    </row>
    <row r="263" spans="1:35">
      <c r="A263" s="193"/>
      <c r="B263" s="107">
        <v>2379201</v>
      </c>
      <c r="C263" s="66">
        <v>43913</v>
      </c>
      <c r="D263" s="58">
        <f t="shared" si="32"/>
        <v>43856</v>
      </c>
      <c r="E263" s="59">
        <v>43753</v>
      </c>
      <c r="F263" s="60">
        <v>43781</v>
      </c>
      <c r="G263" s="327">
        <v>2</v>
      </c>
      <c r="H263" s="327">
        <v>2</v>
      </c>
      <c r="I263" s="314"/>
      <c r="J263" s="313" t="s">
        <v>520</v>
      </c>
      <c r="K263" s="98" t="s">
        <v>605</v>
      </c>
      <c r="L263" s="109">
        <v>2379201</v>
      </c>
      <c r="M263" s="35" t="s">
        <v>13</v>
      </c>
      <c r="N263" s="35" t="s">
        <v>1852</v>
      </c>
      <c r="O263" s="35" t="s">
        <v>1853</v>
      </c>
      <c r="P263" s="35" t="s">
        <v>605</v>
      </c>
      <c r="Q263" s="119">
        <v>12065</v>
      </c>
      <c r="R263" s="35" t="s">
        <v>1854</v>
      </c>
      <c r="S263" s="75" t="s">
        <v>1855</v>
      </c>
      <c r="T263" s="75"/>
      <c r="U263" s="34" t="s">
        <v>1856</v>
      </c>
      <c r="V263" s="67"/>
      <c r="W263" s="68">
        <v>62</v>
      </c>
      <c r="X263" s="68"/>
      <c r="Y263" s="79">
        <f t="shared" si="35"/>
        <v>56</v>
      </c>
      <c r="Z263" s="70">
        <v>6</v>
      </c>
      <c r="AA263" s="70"/>
      <c r="AB263" s="70">
        <v>0</v>
      </c>
      <c r="AC263" s="70"/>
      <c r="AD263" s="70">
        <v>11</v>
      </c>
      <c r="AE263" s="70"/>
      <c r="AF263" s="207" t="e">
        <f t="shared" si="34"/>
        <v>#DIV/0!</v>
      </c>
      <c r="AG263" s="70">
        <v>17</v>
      </c>
      <c r="AH263" s="70">
        <f t="shared" si="33"/>
        <v>0</v>
      </c>
      <c r="AI263" s="98" t="s">
        <v>415</v>
      </c>
    </row>
    <row r="264" spans="1:35">
      <c r="A264" s="193"/>
      <c r="B264" s="106">
        <v>6956097</v>
      </c>
      <c r="C264" s="63">
        <v>43913</v>
      </c>
      <c r="D264" s="52"/>
      <c r="E264" s="53"/>
      <c r="F264" s="54"/>
      <c r="G264" s="327"/>
      <c r="H264" s="327"/>
      <c r="I264" s="65"/>
      <c r="J264" s="65"/>
      <c r="K264" s="143" t="s">
        <v>605</v>
      </c>
      <c r="L264" s="142">
        <v>6956097</v>
      </c>
      <c r="M264" s="55" t="s">
        <v>1857</v>
      </c>
      <c r="N264" s="55" t="s">
        <v>1852</v>
      </c>
      <c r="O264" s="55" t="s">
        <v>1853</v>
      </c>
      <c r="P264" s="55" t="s">
        <v>605</v>
      </c>
      <c r="Q264" s="118">
        <v>12065</v>
      </c>
      <c r="R264" s="55" t="s">
        <v>1854</v>
      </c>
      <c r="S264" s="94"/>
      <c r="T264" s="94"/>
      <c r="U264" s="56"/>
      <c r="V264" s="86">
        <v>2379</v>
      </c>
      <c r="W264" s="69">
        <v>13</v>
      </c>
      <c r="X264" s="69"/>
      <c r="Y264" s="205">
        <f t="shared" si="35"/>
        <v>13</v>
      </c>
      <c r="Z264" s="71"/>
      <c r="AA264" s="71"/>
      <c r="AB264" s="71"/>
      <c r="AC264" s="71"/>
      <c r="AD264" s="71">
        <v>0</v>
      </c>
      <c r="AE264" s="71"/>
      <c r="AF264" s="72" t="e">
        <f t="shared" si="34"/>
        <v>#DIV/0!</v>
      </c>
      <c r="AG264" s="71"/>
      <c r="AH264" s="71">
        <f t="shared" si="33"/>
        <v>0</v>
      </c>
      <c r="AI264" s="143" t="s">
        <v>415</v>
      </c>
    </row>
    <row r="265" spans="1:35">
      <c r="A265" s="193"/>
      <c r="B265" s="106">
        <v>3849097</v>
      </c>
      <c r="C265" s="63">
        <v>43913</v>
      </c>
      <c r="D265" s="63"/>
      <c r="E265" s="85"/>
      <c r="F265" s="54"/>
      <c r="G265" s="92"/>
      <c r="H265" s="92"/>
      <c r="I265" s="92"/>
      <c r="J265" s="92"/>
      <c r="K265" s="272" t="s">
        <v>1234</v>
      </c>
      <c r="L265" s="142">
        <v>3849097</v>
      </c>
      <c r="M265" s="55" t="s">
        <v>1351</v>
      </c>
      <c r="N265" s="55" t="s">
        <v>1268</v>
      </c>
      <c r="O265" s="55" t="s">
        <v>1269</v>
      </c>
      <c r="P265" s="55" t="s">
        <v>1237</v>
      </c>
      <c r="Q265" s="118">
        <v>64057</v>
      </c>
      <c r="R265" s="55"/>
      <c r="S265" s="86"/>
      <c r="T265" s="86"/>
      <c r="U265" s="55"/>
      <c r="V265" s="86"/>
      <c r="W265" s="69">
        <v>0</v>
      </c>
      <c r="X265" s="69"/>
      <c r="Y265" s="205">
        <f>W265-Z265-AB265</f>
        <v>0</v>
      </c>
      <c r="Z265" s="71"/>
      <c r="AA265" s="71"/>
      <c r="AB265" s="71"/>
      <c r="AC265" s="71"/>
      <c r="AD265" s="71"/>
      <c r="AE265" s="71"/>
      <c r="AF265" s="72" t="e">
        <f>SUM(AE265/X265)</f>
        <v>#DIV/0!</v>
      </c>
      <c r="AG265" s="71"/>
      <c r="AH265" s="71">
        <f>SUM(AA265,AC265,AE265)</f>
        <v>0</v>
      </c>
      <c r="AI265" s="143" t="s">
        <v>415</v>
      </c>
    </row>
    <row r="266" spans="1:35">
      <c r="A266" s="193"/>
      <c r="B266" s="222">
        <v>2086201</v>
      </c>
      <c r="C266" s="223">
        <v>43724</v>
      </c>
      <c r="D266" s="223"/>
      <c r="E266" s="223"/>
      <c r="F266" s="224"/>
      <c r="G266" s="356">
        <v>2</v>
      </c>
      <c r="H266" s="315">
        <v>1</v>
      </c>
      <c r="I266" s="315" t="s">
        <v>291</v>
      </c>
      <c r="J266" s="315" t="s">
        <v>301</v>
      </c>
      <c r="K266" s="231"/>
      <c r="L266" s="225">
        <v>2086201</v>
      </c>
      <c r="M266" s="226" t="s">
        <v>716</v>
      </c>
      <c r="N266" s="226" t="s">
        <v>717</v>
      </c>
      <c r="O266" s="226" t="s">
        <v>718</v>
      </c>
      <c r="P266" s="226" t="s">
        <v>568</v>
      </c>
      <c r="Q266" s="227">
        <v>30339</v>
      </c>
      <c r="R266" s="226"/>
      <c r="S266" s="228"/>
      <c r="T266" s="228"/>
      <c r="U266" s="228"/>
      <c r="V266" s="226"/>
      <c r="W266" s="229">
        <v>100</v>
      </c>
      <c r="X266" s="229"/>
      <c r="Y266" s="233"/>
      <c r="Z266" s="230">
        <v>76</v>
      </c>
      <c r="AA266" s="230"/>
      <c r="AB266" s="230">
        <v>25</v>
      </c>
      <c r="AC266" s="230">
        <v>55</v>
      </c>
      <c r="AD266" s="230"/>
      <c r="AE266" s="230"/>
      <c r="AF266" s="242" t="e">
        <f t="shared" ref="AF266:AF273" si="36">SUM(AE266/X266)</f>
        <v>#DIV/0!</v>
      </c>
      <c r="AG266" s="230"/>
      <c r="AH266" s="230"/>
      <c r="AI266" s="231" t="s">
        <v>415</v>
      </c>
    </row>
    <row r="267" spans="1:35">
      <c r="A267" s="193"/>
      <c r="B267" s="222">
        <v>1142201</v>
      </c>
      <c r="C267" s="223">
        <v>43724</v>
      </c>
      <c r="D267" s="223"/>
      <c r="E267" s="223"/>
      <c r="F267" s="224"/>
      <c r="G267" s="356"/>
      <c r="H267" s="315"/>
      <c r="I267" s="315" t="s">
        <v>291</v>
      </c>
      <c r="J267" s="315"/>
      <c r="K267" s="231"/>
      <c r="L267" s="225">
        <v>1142201</v>
      </c>
      <c r="M267" s="226" t="s">
        <v>719</v>
      </c>
      <c r="N267" s="226" t="s">
        <v>717</v>
      </c>
      <c r="O267" s="226" t="s">
        <v>718</v>
      </c>
      <c r="P267" s="226" t="s">
        <v>568</v>
      </c>
      <c r="Q267" s="227">
        <v>30339</v>
      </c>
      <c r="R267" s="226"/>
      <c r="S267" s="228"/>
      <c r="T267" s="228"/>
      <c r="U267" s="228"/>
      <c r="V267" s="226"/>
      <c r="W267" s="229">
        <v>1</v>
      </c>
      <c r="X267" s="229"/>
      <c r="Y267" s="233"/>
      <c r="Z267" s="230"/>
      <c r="AA267" s="230"/>
      <c r="AB267" s="230"/>
      <c r="AC267" s="230"/>
      <c r="AD267" s="230"/>
      <c r="AE267" s="230"/>
      <c r="AF267" s="242" t="e">
        <f t="shared" si="36"/>
        <v>#DIV/0!</v>
      </c>
      <c r="AG267" s="230"/>
      <c r="AH267" s="230"/>
      <c r="AI267" s="231" t="s">
        <v>415</v>
      </c>
    </row>
    <row r="268" spans="1:35">
      <c r="A268" s="193"/>
      <c r="B268" s="222">
        <v>1159979</v>
      </c>
      <c r="C268" s="223">
        <v>43787</v>
      </c>
      <c r="D268" s="223"/>
      <c r="E268" s="223"/>
      <c r="F268" s="224"/>
      <c r="G268" s="356"/>
      <c r="H268" s="315">
        <v>1</v>
      </c>
      <c r="I268" s="223">
        <v>43812</v>
      </c>
      <c r="J268" s="315"/>
      <c r="K268" s="231"/>
      <c r="L268" s="225">
        <v>1159979</v>
      </c>
      <c r="M268" s="226" t="s">
        <v>720</v>
      </c>
      <c r="N268" s="226" t="s">
        <v>717</v>
      </c>
      <c r="O268" s="226" t="s">
        <v>718</v>
      </c>
      <c r="P268" s="226" t="s">
        <v>568</v>
      </c>
      <c r="Q268" s="227">
        <v>30339</v>
      </c>
      <c r="R268" s="226"/>
      <c r="S268" s="228"/>
      <c r="T268" s="228"/>
      <c r="U268" s="228"/>
      <c r="V268" s="226"/>
      <c r="W268" s="229">
        <v>97</v>
      </c>
      <c r="X268" s="229"/>
      <c r="Y268" s="233"/>
      <c r="Z268" s="230">
        <v>10</v>
      </c>
      <c r="AA268" s="230"/>
      <c r="AB268" s="230">
        <v>1</v>
      </c>
      <c r="AC268" s="230">
        <v>5</v>
      </c>
      <c r="AD268" s="230">
        <v>106</v>
      </c>
      <c r="AE268" s="230"/>
      <c r="AF268" s="242" t="e">
        <f t="shared" si="36"/>
        <v>#DIV/0!</v>
      </c>
      <c r="AG268" s="230"/>
      <c r="AH268" s="230"/>
      <c r="AI268" s="231" t="s">
        <v>415</v>
      </c>
    </row>
    <row r="269" spans="1:35">
      <c r="A269" s="193"/>
      <c r="B269" s="222">
        <v>1157201</v>
      </c>
      <c r="C269" s="223">
        <v>43787</v>
      </c>
      <c r="D269" s="223"/>
      <c r="E269" s="223"/>
      <c r="F269" s="224" t="s">
        <v>301</v>
      </c>
      <c r="G269" s="312">
        <v>3</v>
      </c>
      <c r="H269" s="315">
        <v>1</v>
      </c>
      <c r="I269" s="223">
        <v>43819</v>
      </c>
      <c r="J269" s="315"/>
      <c r="K269" s="231"/>
      <c r="L269" s="225">
        <v>1157201</v>
      </c>
      <c r="M269" s="226" t="s">
        <v>721</v>
      </c>
      <c r="N269" s="226" t="s">
        <v>722</v>
      </c>
      <c r="O269" s="226" t="s">
        <v>723</v>
      </c>
      <c r="P269" s="226" t="s">
        <v>724</v>
      </c>
      <c r="Q269" s="227">
        <v>66213</v>
      </c>
      <c r="R269" s="226"/>
      <c r="S269" s="228"/>
      <c r="T269" s="228"/>
      <c r="U269" s="228"/>
      <c r="V269" s="226"/>
      <c r="W269" s="229">
        <v>275</v>
      </c>
      <c r="X269" s="229"/>
      <c r="Y269" s="233"/>
      <c r="Z269" s="230">
        <v>138</v>
      </c>
      <c r="AA269" s="230"/>
      <c r="AB269" s="230">
        <v>8</v>
      </c>
      <c r="AC269" s="230">
        <v>28</v>
      </c>
      <c r="AD269" s="230">
        <v>155</v>
      </c>
      <c r="AE269" s="230"/>
      <c r="AF269" s="242" t="e">
        <f t="shared" si="36"/>
        <v>#DIV/0!</v>
      </c>
      <c r="AG269" s="230"/>
      <c r="AH269" s="230"/>
      <c r="AI269" s="231" t="s">
        <v>415</v>
      </c>
    </row>
    <row r="270" spans="1:35">
      <c r="A270" s="193"/>
      <c r="B270" s="222">
        <v>1066201</v>
      </c>
      <c r="C270" s="223">
        <v>43878</v>
      </c>
      <c r="D270" s="223"/>
      <c r="E270" s="223"/>
      <c r="F270" s="224"/>
      <c r="G270" s="356">
        <v>2</v>
      </c>
      <c r="H270" s="315">
        <v>1</v>
      </c>
      <c r="I270" s="357" t="s">
        <v>725</v>
      </c>
      <c r="J270" s="315"/>
      <c r="K270" s="231"/>
      <c r="L270" s="225">
        <v>1066201</v>
      </c>
      <c r="M270" s="226" t="s">
        <v>726</v>
      </c>
      <c r="N270" s="226" t="s">
        <v>727</v>
      </c>
      <c r="O270" s="226" t="s">
        <v>728</v>
      </c>
      <c r="P270" s="226" t="s">
        <v>729</v>
      </c>
      <c r="Q270" s="227">
        <v>55425</v>
      </c>
      <c r="R270" s="226"/>
      <c r="S270" s="228" t="s">
        <v>730</v>
      </c>
      <c r="T270" s="228"/>
      <c r="U270" s="228"/>
      <c r="V270" s="226"/>
      <c r="W270" s="229">
        <v>20</v>
      </c>
      <c r="X270" s="229"/>
      <c r="Y270" s="233"/>
      <c r="Z270" s="230">
        <v>13</v>
      </c>
      <c r="AA270" s="230"/>
      <c r="AB270" s="230">
        <v>1</v>
      </c>
      <c r="AC270" s="230"/>
      <c r="AD270" s="230">
        <v>11</v>
      </c>
      <c r="AE270" s="230"/>
      <c r="AF270" s="242" t="e">
        <f t="shared" si="36"/>
        <v>#DIV/0!</v>
      </c>
      <c r="AG270" s="230"/>
      <c r="AH270" s="230"/>
      <c r="AI270" s="231" t="s">
        <v>415</v>
      </c>
    </row>
    <row r="271" spans="1:35">
      <c r="A271" s="193"/>
      <c r="B271" s="222">
        <v>1197201</v>
      </c>
      <c r="C271" s="223">
        <v>43878</v>
      </c>
      <c r="D271" s="223"/>
      <c r="E271" s="223"/>
      <c r="F271" s="224"/>
      <c r="G271" s="356"/>
      <c r="H271" s="315"/>
      <c r="I271" s="357"/>
      <c r="J271" s="315"/>
      <c r="K271" s="231"/>
      <c r="L271" s="225">
        <v>1197201</v>
      </c>
      <c r="M271" s="226" t="s">
        <v>731</v>
      </c>
      <c r="N271" s="226" t="s">
        <v>727</v>
      </c>
      <c r="O271" s="226" t="s">
        <v>728</v>
      </c>
      <c r="P271" s="226" t="s">
        <v>729</v>
      </c>
      <c r="Q271" s="227">
        <v>55425</v>
      </c>
      <c r="R271" s="226"/>
      <c r="S271" s="228" t="s">
        <v>730</v>
      </c>
      <c r="T271" s="228"/>
      <c r="U271" s="228"/>
      <c r="V271" s="226"/>
      <c r="W271" s="229">
        <v>14</v>
      </c>
      <c r="X271" s="229"/>
      <c r="Y271" s="233"/>
      <c r="Z271" s="230">
        <v>2</v>
      </c>
      <c r="AA271" s="230"/>
      <c r="AB271" s="230"/>
      <c r="AC271" s="230"/>
      <c r="AD271" s="230"/>
      <c r="AE271" s="230"/>
      <c r="AF271" s="242" t="e">
        <f t="shared" si="36"/>
        <v>#DIV/0!</v>
      </c>
      <c r="AG271" s="230"/>
      <c r="AH271" s="230"/>
      <c r="AI271" s="231" t="s">
        <v>415</v>
      </c>
    </row>
    <row r="272" spans="1:35">
      <c r="A272" s="193"/>
      <c r="B272" s="222">
        <v>1049201</v>
      </c>
      <c r="C272" s="223">
        <v>43878</v>
      </c>
      <c r="D272" s="223"/>
      <c r="E272" s="223"/>
      <c r="F272" s="224"/>
      <c r="G272" s="356">
        <v>2</v>
      </c>
      <c r="H272" s="315">
        <v>1</v>
      </c>
      <c r="I272" s="357" t="s">
        <v>732</v>
      </c>
      <c r="J272" s="315"/>
      <c r="K272" s="231"/>
      <c r="L272" s="225">
        <v>1049201</v>
      </c>
      <c r="M272" s="226" t="s">
        <v>733</v>
      </c>
      <c r="N272" s="226" t="s">
        <v>734</v>
      </c>
      <c r="O272" s="226" t="s">
        <v>735</v>
      </c>
      <c r="P272" s="226" t="s">
        <v>410</v>
      </c>
      <c r="Q272" s="227">
        <v>28273</v>
      </c>
      <c r="R272" s="226"/>
      <c r="S272" s="228"/>
      <c r="T272" s="228"/>
      <c r="U272" s="228"/>
      <c r="V272" s="226">
        <v>1087</v>
      </c>
      <c r="W272" s="229">
        <v>5</v>
      </c>
      <c r="X272" s="229"/>
      <c r="Y272" s="233"/>
      <c r="Z272" s="230">
        <v>4</v>
      </c>
      <c r="AA272" s="230"/>
      <c r="AB272" s="230"/>
      <c r="AC272" s="230"/>
      <c r="AD272" s="230"/>
      <c r="AE272" s="230"/>
      <c r="AF272" s="242" t="e">
        <f t="shared" si="36"/>
        <v>#DIV/0!</v>
      </c>
      <c r="AG272" s="230"/>
      <c r="AH272" s="230"/>
      <c r="AI272" s="231" t="s">
        <v>415</v>
      </c>
    </row>
    <row r="273" spans="1:35">
      <c r="A273" s="193"/>
      <c r="B273" s="222">
        <v>1087201</v>
      </c>
      <c r="C273" s="223">
        <v>43878</v>
      </c>
      <c r="D273" s="223"/>
      <c r="E273" s="223"/>
      <c r="F273" s="224"/>
      <c r="G273" s="356"/>
      <c r="H273" s="315"/>
      <c r="I273" s="357"/>
      <c r="J273" s="315"/>
      <c r="K273" s="231"/>
      <c r="L273" s="225">
        <v>1087201</v>
      </c>
      <c r="M273" s="226" t="s">
        <v>736</v>
      </c>
      <c r="N273" s="226" t="s">
        <v>734</v>
      </c>
      <c r="O273" s="226" t="s">
        <v>735</v>
      </c>
      <c r="P273" s="226" t="s">
        <v>410</v>
      </c>
      <c r="Q273" s="227">
        <v>28273</v>
      </c>
      <c r="R273" s="226"/>
      <c r="S273" s="228"/>
      <c r="T273" s="228"/>
      <c r="U273" s="228"/>
      <c r="V273" s="226">
        <v>1049</v>
      </c>
      <c r="W273" s="229">
        <v>56</v>
      </c>
      <c r="X273" s="229"/>
      <c r="Y273" s="233"/>
      <c r="Z273" s="230">
        <v>19</v>
      </c>
      <c r="AA273" s="230"/>
      <c r="AB273" s="230">
        <v>13</v>
      </c>
      <c r="AC273" s="230"/>
      <c r="AD273" s="230">
        <v>8</v>
      </c>
      <c r="AE273" s="230"/>
      <c r="AF273" s="242" t="e">
        <f t="shared" si="36"/>
        <v>#DIV/0!</v>
      </c>
      <c r="AG273" s="230"/>
      <c r="AH273" s="230"/>
      <c r="AI273" s="231" t="s">
        <v>415</v>
      </c>
    </row>
    <row r="274" spans="1:35" ht="14.45" customHeight="1">
      <c r="A274" s="358"/>
      <c r="B274" s="359"/>
      <c r="C274" s="359"/>
      <c r="D274" s="359"/>
      <c r="E274" s="359"/>
      <c r="F274" s="359"/>
      <c r="G274" s="359"/>
      <c r="H274" s="359"/>
      <c r="I274" s="359"/>
      <c r="J274" s="359"/>
      <c r="K274" s="359"/>
      <c r="L274" s="359"/>
      <c r="M274" s="359"/>
      <c r="N274" s="359"/>
      <c r="O274" s="359"/>
      <c r="P274" s="359"/>
      <c r="Q274" s="359"/>
      <c r="R274" s="359"/>
      <c r="S274" s="359"/>
      <c r="T274" s="359"/>
      <c r="U274" s="359"/>
      <c r="V274" s="359"/>
      <c r="W274" s="359"/>
      <c r="X274" s="359"/>
      <c r="Y274" s="359"/>
      <c r="Z274" s="359"/>
      <c r="AA274" s="359"/>
      <c r="AB274" s="359"/>
      <c r="AC274" s="359"/>
      <c r="AD274" s="359"/>
      <c r="AE274" s="359"/>
      <c r="AF274" s="359"/>
      <c r="AG274" s="359"/>
      <c r="AH274" s="359"/>
      <c r="AI274" s="360"/>
    </row>
    <row r="275" spans="1:35">
      <c r="A275" s="350" t="s">
        <v>1916</v>
      </c>
      <c r="B275" s="351"/>
      <c r="C275" s="351"/>
      <c r="D275" s="351"/>
      <c r="E275" s="351"/>
      <c r="F275" s="351"/>
      <c r="G275" s="351"/>
      <c r="H275" s="351"/>
      <c r="I275" s="351"/>
      <c r="J275" s="351"/>
      <c r="K275" s="351"/>
      <c r="L275" s="351"/>
      <c r="M275" s="351"/>
      <c r="N275" s="351"/>
      <c r="O275" s="351"/>
      <c r="P275" s="351"/>
      <c r="Q275" s="351"/>
      <c r="R275" s="351"/>
      <c r="S275" s="351"/>
      <c r="T275" s="352"/>
      <c r="U275" s="56"/>
      <c r="V275" s="86"/>
      <c r="W275" s="69">
        <f>SUM(W2:W264)</f>
        <v>13354</v>
      </c>
      <c r="X275" s="69">
        <f>SUM(X2:X264)</f>
        <v>4878</v>
      </c>
      <c r="Y275" s="205">
        <f>W275-Z275-AB275</f>
        <v>11522</v>
      </c>
      <c r="Z275" s="71">
        <f t="shared" ref="Z275:AE275" si="37">+SUM(Z2:Z264)</f>
        <v>1661</v>
      </c>
      <c r="AA275" s="71">
        <f t="shared" si="37"/>
        <v>927</v>
      </c>
      <c r="AB275" s="71">
        <f t="shared" si="37"/>
        <v>171</v>
      </c>
      <c r="AC275" s="71">
        <f>+SUM(AC2:AC273)</f>
        <v>365</v>
      </c>
      <c r="AD275" s="71">
        <f t="shared" si="37"/>
        <v>2065</v>
      </c>
      <c r="AE275" s="71">
        <f t="shared" si="37"/>
        <v>1761</v>
      </c>
      <c r="AF275" s="72">
        <f>SUM(AE275/X275)</f>
        <v>0.36100861008610086</v>
      </c>
      <c r="AG275" s="71">
        <f>SUM(AG2:AG264)</f>
        <v>3894</v>
      </c>
      <c r="AH275" s="71">
        <f>SUM(AA275,AC275,AE275)</f>
        <v>3053</v>
      </c>
      <c r="AI275" s="247"/>
    </row>
    <row r="276" spans="1:35" ht="15.75">
      <c r="A276" s="353" t="s">
        <v>1858</v>
      </c>
      <c r="B276" s="354"/>
      <c r="C276" s="354"/>
      <c r="D276" s="354"/>
      <c r="E276" s="354"/>
      <c r="F276" s="354"/>
      <c r="G276" s="354"/>
      <c r="H276" s="354"/>
      <c r="I276" s="354"/>
      <c r="J276" s="354"/>
      <c r="K276" s="354"/>
      <c r="L276" s="354"/>
      <c r="M276" s="354"/>
      <c r="N276" s="354"/>
      <c r="O276" s="354"/>
      <c r="P276" s="354"/>
      <c r="Q276" s="354"/>
      <c r="R276" s="354"/>
      <c r="S276" s="354"/>
      <c r="T276" s="354"/>
      <c r="U276" s="354"/>
      <c r="V276" s="354"/>
      <c r="W276" s="354"/>
      <c r="X276" s="354"/>
      <c r="Y276" s="354"/>
      <c r="Z276" s="354"/>
      <c r="AA276" s="354"/>
      <c r="AB276" s="354"/>
      <c r="AC276" s="354"/>
      <c r="AD276" s="354"/>
      <c r="AE276" s="354"/>
      <c r="AF276" s="354"/>
      <c r="AG276" s="354"/>
      <c r="AH276" s="354"/>
      <c r="AI276" s="355"/>
    </row>
    <row r="277" spans="1:35">
      <c r="A277" s="193"/>
      <c r="B277" s="108">
        <v>7020201</v>
      </c>
      <c r="C277" s="66"/>
      <c r="D277" s="66">
        <f>F277+75</f>
        <v>43835</v>
      </c>
      <c r="E277" s="59">
        <f>F277-28</f>
        <v>43732</v>
      </c>
      <c r="F277" s="83">
        <v>43760</v>
      </c>
      <c r="G277" s="314">
        <v>1</v>
      </c>
      <c r="H277" s="314">
        <v>1</v>
      </c>
      <c r="I277" s="314"/>
      <c r="J277" s="314"/>
      <c r="K277" s="314" t="s">
        <v>1234</v>
      </c>
      <c r="L277" s="148">
        <v>7020201</v>
      </c>
      <c r="M277" s="82" t="s">
        <v>1859</v>
      </c>
      <c r="N277" s="35" t="s">
        <v>1860</v>
      </c>
      <c r="O277" s="35" t="s">
        <v>1861</v>
      </c>
      <c r="P277" s="35" t="s">
        <v>1862</v>
      </c>
      <c r="Q277" s="119">
        <v>74743</v>
      </c>
      <c r="R277" s="35" t="s">
        <v>1863</v>
      </c>
      <c r="S277" s="34" t="s">
        <v>1864</v>
      </c>
      <c r="T277" s="34" t="s">
        <v>1865</v>
      </c>
      <c r="U277" s="34" t="s">
        <v>1398</v>
      </c>
      <c r="V277" s="88"/>
      <c r="W277" s="95">
        <v>32</v>
      </c>
      <c r="X277" s="95"/>
      <c r="Y277" s="79">
        <f>W277-Z277-AB277</f>
        <v>32</v>
      </c>
      <c r="Z277" s="61">
        <v>0</v>
      </c>
      <c r="AA277" s="61"/>
      <c r="AB277" s="61">
        <v>0</v>
      </c>
      <c r="AC277" s="61"/>
      <c r="AD277" s="61">
        <v>3</v>
      </c>
      <c r="AE277" s="61"/>
      <c r="AF277" s="204" t="e">
        <f t="shared" ref="AF277:AF287" si="38">SUM(AE277/X277)</f>
        <v>#DIV/0!</v>
      </c>
      <c r="AG277" s="61">
        <f t="shared" ref="AG277:AH280" si="39">SUM(Z277,AB277,AD277)</f>
        <v>3</v>
      </c>
      <c r="AH277" s="70">
        <f t="shared" si="39"/>
        <v>0</v>
      </c>
      <c r="AI277" s="98" t="s">
        <v>415</v>
      </c>
    </row>
    <row r="278" spans="1:35">
      <c r="A278" s="193"/>
      <c r="B278" s="107">
        <v>2582201</v>
      </c>
      <c r="C278" s="58"/>
      <c r="D278" s="66">
        <f>F278+75</f>
        <v>43835</v>
      </c>
      <c r="E278" s="74">
        <f>F278-28</f>
        <v>43732</v>
      </c>
      <c r="F278" s="83">
        <v>43760</v>
      </c>
      <c r="G278" s="313"/>
      <c r="H278" s="313"/>
      <c r="I278" s="313"/>
      <c r="J278" s="313"/>
      <c r="K278" s="313" t="s">
        <v>1234</v>
      </c>
      <c r="L278" s="109">
        <v>2582201</v>
      </c>
      <c r="M278" s="35" t="s">
        <v>1866</v>
      </c>
      <c r="N278" s="35" t="s">
        <v>1867</v>
      </c>
      <c r="O278" s="35" t="s">
        <v>1868</v>
      </c>
      <c r="P278" s="35" t="s">
        <v>1249</v>
      </c>
      <c r="Q278" s="119">
        <v>75701</v>
      </c>
      <c r="R278" s="35" t="s">
        <v>1869</v>
      </c>
      <c r="S278" s="34" t="s">
        <v>1870</v>
      </c>
      <c r="T278" s="34"/>
      <c r="U278" s="34" t="s">
        <v>1871</v>
      </c>
      <c r="V278" s="67"/>
      <c r="W278" s="68">
        <v>36</v>
      </c>
      <c r="X278" s="68"/>
      <c r="Y278" s="79">
        <f>W278-Z278-AB278</f>
        <v>32</v>
      </c>
      <c r="Z278" s="38">
        <v>4</v>
      </c>
      <c r="AA278" s="38"/>
      <c r="AB278" s="38">
        <v>0</v>
      </c>
      <c r="AC278" s="38"/>
      <c r="AD278" s="38">
        <v>10</v>
      </c>
      <c r="AE278" s="38"/>
      <c r="AF278" s="204" t="e">
        <f t="shared" si="38"/>
        <v>#DIV/0!</v>
      </c>
      <c r="AG278" s="70">
        <f t="shared" si="39"/>
        <v>14</v>
      </c>
      <c r="AH278" s="70">
        <f t="shared" si="39"/>
        <v>0</v>
      </c>
      <c r="AI278" s="140" t="s">
        <v>415</v>
      </c>
    </row>
    <row r="279" spans="1:35">
      <c r="A279" s="193"/>
      <c r="B279" s="107">
        <v>3282201</v>
      </c>
      <c r="C279" s="66"/>
      <c r="D279" s="66"/>
      <c r="E279" s="74"/>
      <c r="F279" s="60"/>
      <c r="G279" s="313">
        <v>1</v>
      </c>
      <c r="H279" s="313">
        <v>1</v>
      </c>
      <c r="I279" s="313"/>
      <c r="J279" s="313"/>
      <c r="K279" s="313" t="s">
        <v>1234</v>
      </c>
      <c r="L279" s="109">
        <v>3282201</v>
      </c>
      <c r="M279" s="77" t="s">
        <v>1872</v>
      </c>
      <c r="N279" s="78" t="s">
        <v>1873</v>
      </c>
      <c r="O279" s="78" t="s">
        <v>1874</v>
      </c>
      <c r="P279" s="78" t="s">
        <v>1249</v>
      </c>
      <c r="Q279" s="119">
        <v>76051</v>
      </c>
      <c r="R279" s="34" t="s">
        <v>1875</v>
      </c>
      <c r="S279" s="75"/>
      <c r="T279" s="75"/>
      <c r="U279" s="34" t="s">
        <v>1876</v>
      </c>
      <c r="V279" s="67"/>
      <c r="W279" s="68">
        <v>2</v>
      </c>
      <c r="X279" s="68"/>
      <c r="Y279" s="79">
        <f>W279-Z279-AB279</f>
        <v>-4</v>
      </c>
      <c r="Z279" s="70">
        <v>4</v>
      </c>
      <c r="AA279" s="70"/>
      <c r="AB279" s="70">
        <v>2</v>
      </c>
      <c r="AC279" s="70"/>
      <c r="AD279" s="70">
        <v>6</v>
      </c>
      <c r="AE279" s="70"/>
      <c r="AF279" s="207" t="e">
        <f t="shared" si="38"/>
        <v>#DIV/0!</v>
      </c>
      <c r="AG279" s="70">
        <f t="shared" si="39"/>
        <v>12</v>
      </c>
      <c r="AH279" s="70">
        <f t="shared" si="39"/>
        <v>0</v>
      </c>
      <c r="AI279" s="140" t="s">
        <v>415</v>
      </c>
    </row>
    <row r="280" spans="1:35">
      <c r="A280" s="193"/>
      <c r="B280" s="107">
        <v>3776201</v>
      </c>
      <c r="C280" s="58"/>
      <c r="D280" s="58">
        <f>F280+75</f>
        <v>43737</v>
      </c>
      <c r="E280" s="59"/>
      <c r="F280" s="60">
        <v>43662</v>
      </c>
      <c r="G280" s="313">
        <v>1</v>
      </c>
      <c r="H280" s="314">
        <v>1</v>
      </c>
      <c r="I280" s="316"/>
      <c r="J280" s="316"/>
      <c r="K280" s="316"/>
      <c r="L280" s="109">
        <v>3776201</v>
      </c>
      <c r="M280" s="35" t="s">
        <v>1877</v>
      </c>
      <c r="N280" s="35" t="s">
        <v>1878</v>
      </c>
      <c r="O280" s="35" t="s">
        <v>1879</v>
      </c>
      <c r="P280" s="35" t="s">
        <v>1146</v>
      </c>
      <c r="Q280" s="119">
        <v>46901</v>
      </c>
      <c r="R280" s="35" t="s">
        <v>1880</v>
      </c>
      <c r="S280" s="34" t="s">
        <v>1881</v>
      </c>
      <c r="T280" s="34"/>
      <c r="U280" s="34" t="s">
        <v>1882</v>
      </c>
      <c r="V280" s="35"/>
      <c r="W280" s="36">
        <v>23</v>
      </c>
      <c r="X280" s="36"/>
      <c r="Y280" s="79">
        <f>W280-Z280-AB280</f>
        <v>16</v>
      </c>
      <c r="Z280" s="61">
        <v>6</v>
      </c>
      <c r="AA280" s="61"/>
      <c r="AB280" s="61">
        <v>1</v>
      </c>
      <c r="AC280" s="61"/>
      <c r="AD280" s="61">
        <v>4</v>
      </c>
      <c r="AE280" s="61"/>
      <c r="AF280" s="204" t="e">
        <f t="shared" si="38"/>
        <v>#DIV/0!</v>
      </c>
      <c r="AG280" s="61">
        <f t="shared" si="39"/>
        <v>11</v>
      </c>
      <c r="AH280" s="70">
        <f t="shared" si="39"/>
        <v>0</v>
      </c>
      <c r="AI280" s="98" t="s">
        <v>415</v>
      </c>
    </row>
    <row r="281" spans="1:35">
      <c r="A281" s="193"/>
      <c r="B281" s="107">
        <v>2583201</v>
      </c>
      <c r="C281" s="149" t="s">
        <v>301</v>
      </c>
      <c r="D281" s="66">
        <f>F281+75</f>
        <v>43835</v>
      </c>
      <c r="E281" s="74">
        <f>F281-28</f>
        <v>43732</v>
      </c>
      <c r="F281" s="60">
        <v>43760</v>
      </c>
      <c r="G281" s="313"/>
      <c r="H281" s="313"/>
      <c r="I281" s="313"/>
      <c r="J281" s="313"/>
      <c r="K281" s="313" t="s">
        <v>1234</v>
      </c>
      <c r="L281" s="109">
        <v>2583201</v>
      </c>
      <c r="M281" s="35" t="s">
        <v>1883</v>
      </c>
      <c r="N281" s="35" t="s">
        <v>1884</v>
      </c>
      <c r="O281" s="35" t="s">
        <v>1885</v>
      </c>
      <c r="P281" s="35" t="s">
        <v>1249</v>
      </c>
      <c r="Q281" s="119">
        <v>76710</v>
      </c>
      <c r="R281" s="35" t="s">
        <v>1886</v>
      </c>
      <c r="S281" s="75" t="s">
        <v>1887</v>
      </c>
      <c r="T281" s="75"/>
      <c r="U281" s="34" t="s">
        <v>1888</v>
      </c>
      <c r="V281" s="67"/>
      <c r="W281" s="68">
        <v>117</v>
      </c>
      <c r="X281" s="68"/>
      <c r="Y281" s="68"/>
      <c r="Z281" s="70">
        <v>6</v>
      </c>
      <c r="AA281" s="70"/>
      <c r="AB281" s="70">
        <v>1</v>
      </c>
      <c r="AC281" s="70"/>
      <c r="AD281" s="70">
        <v>9</v>
      </c>
      <c r="AE281" s="70"/>
      <c r="AF281" s="207" t="e">
        <f t="shared" si="38"/>
        <v>#DIV/0!</v>
      </c>
      <c r="AG281" s="70">
        <f>SUM(Z281,AB281,AD281)</f>
        <v>16</v>
      </c>
      <c r="AH281" s="70"/>
      <c r="AI281" s="140" t="s">
        <v>415</v>
      </c>
    </row>
    <row r="282" spans="1:35" ht="16.5">
      <c r="A282" s="193" t="s">
        <v>301</v>
      </c>
      <c r="B282" s="222">
        <v>3535201</v>
      </c>
      <c r="C282" s="223"/>
      <c r="D282" s="223"/>
      <c r="E282" s="223"/>
      <c r="F282" s="224"/>
      <c r="G282" s="312">
        <v>1</v>
      </c>
      <c r="H282" s="315">
        <v>1</v>
      </c>
      <c r="I282" s="232"/>
      <c r="J282" s="232"/>
      <c r="K282" s="232"/>
      <c r="L282" s="225">
        <v>3535201</v>
      </c>
      <c r="M282" s="226" t="s">
        <v>1889</v>
      </c>
      <c r="N282" s="226" t="s">
        <v>1890</v>
      </c>
      <c r="O282" s="226" t="s">
        <v>1891</v>
      </c>
      <c r="P282" s="226" t="s">
        <v>1249</v>
      </c>
      <c r="Q282" s="227">
        <v>76051</v>
      </c>
      <c r="R282" s="226"/>
      <c r="S282" s="228"/>
      <c r="T282" s="228"/>
      <c r="U282" s="228"/>
      <c r="V282" s="226"/>
      <c r="W282" s="229">
        <v>105</v>
      </c>
      <c r="X282" s="229"/>
      <c r="Y282" s="229"/>
      <c r="Z282" s="230"/>
      <c r="AA282" s="230"/>
      <c r="AB282" s="230"/>
      <c r="AC282" s="230"/>
      <c r="AD282" s="230"/>
      <c r="AE282" s="230"/>
      <c r="AF282" s="242" t="e">
        <f t="shared" si="38"/>
        <v>#DIV/0!</v>
      </c>
      <c r="AG282" s="230"/>
      <c r="AH282" s="230"/>
      <c r="AI282" s="246" t="s">
        <v>415</v>
      </c>
    </row>
    <row r="283" spans="1:35">
      <c r="A283" s="193"/>
      <c r="B283" s="222">
        <v>8400201</v>
      </c>
      <c r="C283" s="223"/>
      <c r="D283" s="223"/>
      <c r="E283" s="223"/>
      <c r="F283" s="224"/>
      <c r="G283" s="312">
        <v>1</v>
      </c>
      <c r="H283" s="315">
        <v>1</v>
      </c>
      <c r="I283" s="315" t="s">
        <v>301</v>
      </c>
      <c r="J283" s="315"/>
      <c r="K283" s="315"/>
      <c r="L283" s="225">
        <v>8400201</v>
      </c>
      <c r="M283" s="226" t="s">
        <v>1892</v>
      </c>
      <c r="N283" s="226" t="s">
        <v>1893</v>
      </c>
      <c r="O283" s="226" t="s">
        <v>1894</v>
      </c>
      <c r="P283" s="226" t="s">
        <v>1249</v>
      </c>
      <c r="Q283" s="227">
        <v>78731</v>
      </c>
      <c r="R283" s="226"/>
      <c r="S283" s="228"/>
      <c r="T283" s="228"/>
      <c r="U283" s="228"/>
      <c r="V283" s="226"/>
      <c r="W283" s="229">
        <v>32</v>
      </c>
      <c r="X283" s="229"/>
      <c r="Y283" s="229"/>
      <c r="Z283" s="230">
        <v>1</v>
      </c>
      <c r="AA283" s="230"/>
      <c r="AB283" s="230"/>
      <c r="AC283" s="230"/>
      <c r="AD283" s="230">
        <v>25</v>
      </c>
      <c r="AE283" s="230"/>
      <c r="AF283" s="242" t="e">
        <f t="shared" si="38"/>
        <v>#DIV/0!</v>
      </c>
      <c r="AG283" s="230"/>
      <c r="AH283" s="230"/>
      <c r="AI283" s="246" t="s">
        <v>415</v>
      </c>
    </row>
    <row r="284" spans="1:35" ht="16.5">
      <c r="A284" s="193" t="s">
        <v>301</v>
      </c>
      <c r="B284" s="222">
        <v>1120201</v>
      </c>
      <c r="C284" s="223"/>
      <c r="D284" s="223"/>
      <c r="E284" s="223"/>
      <c r="F284" s="224"/>
      <c r="G284" s="356">
        <v>2</v>
      </c>
      <c r="H284" s="315">
        <v>1</v>
      </c>
      <c r="I284" s="315" t="s">
        <v>725</v>
      </c>
      <c r="J284" s="315"/>
      <c r="K284" s="315"/>
      <c r="L284" s="225">
        <v>1120201</v>
      </c>
      <c r="M284" s="226" t="s">
        <v>1895</v>
      </c>
      <c r="N284" s="226" t="s">
        <v>1896</v>
      </c>
      <c r="O284" s="226" t="s">
        <v>1897</v>
      </c>
      <c r="P284" s="226" t="s">
        <v>1093</v>
      </c>
      <c r="Q284" s="227">
        <v>85254</v>
      </c>
      <c r="R284" s="226"/>
      <c r="S284" s="228"/>
      <c r="T284" s="228"/>
      <c r="U284" s="228"/>
      <c r="V284" s="226"/>
      <c r="W284" s="229">
        <v>17</v>
      </c>
      <c r="X284" s="229"/>
      <c r="Y284" s="229"/>
      <c r="Z284" s="230">
        <v>17</v>
      </c>
      <c r="AA284" s="230"/>
      <c r="AB284" s="230">
        <v>6</v>
      </c>
      <c r="AC284" s="230"/>
      <c r="AD284" s="230">
        <v>2</v>
      </c>
      <c r="AE284" s="230"/>
      <c r="AF284" s="242" t="e">
        <f t="shared" si="38"/>
        <v>#DIV/0!</v>
      </c>
      <c r="AG284" s="230"/>
      <c r="AH284" s="230"/>
      <c r="AI284" s="246" t="s">
        <v>415</v>
      </c>
    </row>
    <row r="285" spans="1:35">
      <c r="A285" s="193"/>
      <c r="B285" s="222">
        <v>1058201</v>
      </c>
      <c r="C285" s="223"/>
      <c r="D285" s="223"/>
      <c r="E285" s="223"/>
      <c r="F285" s="224"/>
      <c r="G285" s="356"/>
      <c r="H285" s="315"/>
      <c r="I285" s="315"/>
      <c r="J285" s="315"/>
      <c r="K285" s="315"/>
      <c r="L285" s="225">
        <v>1058201</v>
      </c>
      <c r="M285" s="226" t="s">
        <v>1898</v>
      </c>
      <c r="N285" s="226" t="s">
        <v>1896</v>
      </c>
      <c r="O285" s="226" t="s">
        <v>1897</v>
      </c>
      <c r="P285" s="226" t="s">
        <v>1093</v>
      </c>
      <c r="Q285" s="227">
        <v>85254</v>
      </c>
      <c r="R285" s="226"/>
      <c r="S285" s="228"/>
      <c r="T285" s="228"/>
      <c r="U285" s="228"/>
      <c r="V285" s="226"/>
      <c r="W285" s="229">
        <v>36</v>
      </c>
      <c r="X285" s="229"/>
      <c r="Y285" s="229"/>
      <c r="Z285" s="230"/>
      <c r="AA285" s="230"/>
      <c r="AB285" s="230">
        <v>1</v>
      </c>
      <c r="AC285" s="230"/>
      <c r="AD285" s="230"/>
      <c r="AE285" s="230"/>
      <c r="AF285" s="242" t="e">
        <f t="shared" si="38"/>
        <v>#DIV/0!</v>
      </c>
      <c r="AG285" s="230"/>
      <c r="AH285" s="230"/>
      <c r="AI285" s="246" t="s">
        <v>415</v>
      </c>
    </row>
    <row r="286" spans="1:35">
      <c r="A286" s="194" t="s">
        <v>1899</v>
      </c>
      <c r="B286" s="107">
        <v>5024201</v>
      </c>
      <c r="C286" s="58"/>
      <c r="D286" s="58"/>
      <c r="E286" s="59"/>
      <c r="F286" s="60"/>
      <c r="G286" s="98"/>
      <c r="H286" s="99"/>
      <c r="I286" s="99"/>
      <c r="J286" s="99" t="s">
        <v>430</v>
      </c>
      <c r="K286" s="99" t="s">
        <v>407</v>
      </c>
      <c r="L286" s="109">
        <v>5024201</v>
      </c>
      <c r="M286" s="35" t="s">
        <v>171</v>
      </c>
      <c r="N286" s="35" t="s">
        <v>1900</v>
      </c>
      <c r="O286" s="35" t="s">
        <v>1415</v>
      </c>
      <c r="P286" s="35" t="s">
        <v>410</v>
      </c>
      <c r="Q286" s="119">
        <v>27284</v>
      </c>
      <c r="R286" s="35" t="s">
        <v>1901</v>
      </c>
      <c r="S286" s="35" t="s">
        <v>1417</v>
      </c>
      <c r="T286" s="35"/>
      <c r="U286" s="35" t="s">
        <v>1418</v>
      </c>
      <c r="V286" s="35">
        <v>5025</v>
      </c>
      <c r="W286" s="36">
        <v>1</v>
      </c>
      <c r="X286" s="36"/>
      <c r="Y286" s="36"/>
      <c r="Z286" s="61">
        <v>3</v>
      </c>
      <c r="AA286" s="61"/>
      <c r="AB286" s="61">
        <v>0</v>
      </c>
      <c r="AC286" s="61"/>
      <c r="AD286" s="61">
        <v>11</v>
      </c>
      <c r="AE286" s="61"/>
      <c r="AF286" s="204" t="e">
        <f t="shared" si="38"/>
        <v>#DIV/0!</v>
      </c>
      <c r="AG286" s="61">
        <f>SUM(Z286,AB286,AD286)</f>
        <v>14</v>
      </c>
      <c r="AH286" s="61"/>
      <c r="AI286" s="62" t="s">
        <v>415</v>
      </c>
    </row>
    <row r="287" spans="1:35">
      <c r="A287" s="194" t="s">
        <v>1899</v>
      </c>
      <c r="B287" s="107">
        <v>3122201</v>
      </c>
      <c r="C287" s="58"/>
      <c r="D287" s="58"/>
      <c r="E287" s="59"/>
      <c r="F287" s="60">
        <v>43690</v>
      </c>
      <c r="G287" s="98"/>
      <c r="H287" s="100"/>
      <c r="I287" s="100"/>
      <c r="J287" s="99" t="s">
        <v>406</v>
      </c>
      <c r="K287" s="100"/>
      <c r="L287" s="109">
        <v>3122201</v>
      </c>
      <c r="M287" s="35" t="s">
        <v>151</v>
      </c>
      <c r="N287" s="35" t="s">
        <v>1902</v>
      </c>
      <c r="O287" s="35" t="s">
        <v>503</v>
      </c>
      <c r="P287" s="35" t="s">
        <v>410</v>
      </c>
      <c r="Q287" s="119">
        <v>28602</v>
      </c>
      <c r="R287" s="35" t="s">
        <v>1903</v>
      </c>
      <c r="S287" s="35" t="s">
        <v>505</v>
      </c>
      <c r="T287" s="35"/>
      <c r="U287" s="35" t="s">
        <v>506</v>
      </c>
      <c r="V287" s="35">
        <v>5060</v>
      </c>
      <c r="W287" s="36">
        <v>0</v>
      </c>
      <c r="X287" s="36"/>
      <c r="Y287" s="36"/>
      <c r="Z287" s="61">
        <v>0</v>
      </c>
      <c r="AA287" s="61"/>
      <c r="AB287" s="61">
        <v>0</v>
      </c>
      <c r="AC287" s="61"/>
      <c r="AD287" s="61">
        <v>0</v>
      </c>
      <c r="AE287" s="61"/>
      <c r="AF287" s="204" t="e">
        <f t="shared" si="38"/>
        <v>#DIV/0!</v>
      </c>
      <c r="AG287" s="61">
        <f>SUM(Z287,AB287,AD287)</f>
        <v>0</v>
      </c>
      <c r="AH287" s="61"/>
      <c r="AI287" s="62" t="s">
        <v>415</v>
      </c>
    </row>
    <row r="290" spans="1:3">
      <c r="A290" s="5"/>
      <c r="C290" s="32" t="s">
        <v>1904</v>
      </c>
    </row>
    <row r="291" spans="1:3">
      <c r="A291" s="102"/>
      <c r="C291" s="32" t="s">
        <v>1905</v>
      </c>
    </row>
    <row r="292" spans="1:3">
      <c r="A292" s="103"/>
      <c r="C292" s="32" t="s">
        <v>1906</v>
      </c>
    </row>
    <row r="293" spans="1:3">
      <c r="A293" s="101"/>
      <c r="C293" s="32" t="s">
        <v>1907</v>
      </c>
    </row>
  </sheetData>
  <mergeCells count="118">
    <mergeCell ref="A275:T275"/>
    <mergeCell ref="A276:AI276"/>
    <mergeCell ref="G284:G285"/>
    <mergeCell ref="G266:G268"/>
    <mergeCell ref="G237:G238"/>
    <mergeCell ref="H237:H238"/>
    <mergeCell ref="G223:G224"/>
    <mergeCell ref="H223:H224"/>
    <mergeCell ref="G226:G227"/>
    <mergeCell ref="H226:H227"/>
    <mergeCell ref="G230:G231"/>
    <mergeCell ref="H263:H264"/>
    <mergeCell ref="G270:G271"/>
    <mergeCell ref="I270:I271"/>
    <mergeCell ref="G272:G273"/>
    <mergeCell ref="I272:I273"/>
    <mergeCell ref="A274:AI274"/>
    <mergeCell ref="G263:G264"/>
    <mergeCell ref="G124:G125"/>
    <mergeCell ref="H124:H125"/>
    <mergeCell ref="G140:G141"/>
    <mergeCell ref="H140:H141"/>
    <mergeCell ref="H230:H231"/>
    <mergeCell ref="G248:G249"/>
    <mergeCell ref="H248:H249"/>
    <mergeCell ref="G254:G255"/>
    <mergeCell ref="H254:H255"/>
    <mergeCell ref="G210:G211"/>
    <mergeCell ref="H210:H211"/>
    <mergeCell ref="G219:G220"/>
    <mergeCell ref="H219:H220"/>
    <mergeCell ref="G150:G151"/>
    <mergeCell ref="H150:H151"/>
    <mergeCell ref="G156:G157"/>
    <mergeCell ref="H156:H157"/>
    <mergeCell ref="G159:G160"/>
    <mergeCell ref="H159:H160"/>
    <mergeCell ref="G168:G169"/>
    <mergeCell ref="H168:H169"/>
    <mergeCell ref="G176:G177"/>
    <mergeCell ref="H176:H177"/>
    <mergeCell ref="G185:G186"/>
    <mergeCell ref="H95:H96"/>
    <mergeCell ref="G107:G108"/>
    <mergeCell ref="H107:H108"/>
    <mergeCell ref="G95:G96"/>
    <mergeCell ref="G109:G110"/>
    <mergeCell ref="H109:H110"/>
    <mergeCell ref="G72:G73"/>
    <mergeCell ref="H72:H73"/>
    <mergeCell ref="G98:G99"/>
    <mergeCell ref="H98:H99"/>
    <mergeCell ref="G100:G101"/>
    <mergeCell ref="H100:H101"/>
    <mergeCell ref="G102:G103"/>
    <mergeCell ref="H102:H103"/>
    <mergeCell ref="G104:G105"/>
    <mergeCell ref="H104:H105"/>
    <mergeCell ref="G75:G76"/>
    <mergeCell ref="H75:H76"/>
    <mergeCell ref="G77:G78"/>
    <mergeCell ref="H77:H78"/>
    <mergeCell ref="G82:G83"/>
    <mergeCell ref="H82:H83"/>
    <mergeCell ref="G84:G85"/>
    <mergeCell ref="H84:H85"/>
    <mergeCell ref="G89:G90"/>
    <mergeCell ref="H89:H90"/>
    <mergeCell ref="G91:G92"/>
    <mergeCell ref="H91:H92"/>
    <mergeCell ref="G93:G94"/>
    <mergeCell ref="H93:H94"/>
    <mergeCell ref="G45:G46"/>
    <mergeCell ref="H45:H46"/>
    <mergeCell ref="G47:G48"/>
    <mergeCell ref="H47:H48"/>
    <mergeCell ref="G49:G50"/>
    <mergeCell ref="H49:H50"/>
    <mergeCell ref="G64:G65"/>
    <mergeCell ref="H64:H65"/>
    <mergeCell ref="G18:G19"/>
    <mergeCell ref="H18:H19"/>
    <mergeCell ref="G37:G38"/>
    <mergeCell ref="H37:H38"/>
    <mergeCell ref="G39:G40"/>
    <mergeCell ref="H39:H40"/>
    <mergeCell ref="G42:G43"/>
    <mergeCell ref="H42:H43"/>
    <mergeCell ref="G30:G31"/>
    <mergeCell ref="H30:H31"/>
    <mergeCell ref="G33:G34"/>
    <mergeCell ref="H33:H34"/>
    <mergeCell ref="G35:G36"/>
    <mergeCell ref="H35:H36"/>
    <mergeCell ref="H185:H186"/>
    <mergeCell ref="G187:G188"/>
    <mergeCell ref="H187:H188"/>
    <mergeCell ref="A2:A6"/>
    <mergeCell ref="G2:G3"/>
    <mergeCell ref="H2:H3"/>
    <mergeCell ref="G5:G6"/>
    <mergeCell ref="H5:H6"/>
    <mergeCell ref="A7:A21"/>
    <mergeCell ref="G7:G8"/>
    <mergeCell ref="H7:H8"/>
    <mergeCell ref="G11:G12"/>
    <mergeCell ref="H11:H12"/>
    <mergeCell ref="G20:G21"/>
    <mergeCell ref="H20:H21"/>
    <mergeCell ref="A22:A27"/>
    <mergeCell ref="G26:G27"/>
    <mergeCell ref="H26:H27"/>
    <mergeCell ref="G28:G29"/>
    <mergeCell ref="H28:H29"/>
    <mergeCell ref="G13:G14"/>
    <mergeCell ref="H13:H14"/>
    <mergeCell ref="G16:G17"/>
    <mergeCell ref="H16:H17"/>
  </mergeCells>
  <conditionalFormatting sqref="C277:C281 C49:C134 C138:C189 C197:C256">
    <cfRule type="expression" dxfId="72" priority="7">
      <formula>C49&lt;(F49+75)</formula>
    </cfRule>
  </conditionalFormatting>
  <conditionalFormatting sqref="C257:C264">
    <cfRule type="expression" dxfId="71" priority="6">
      <formula>C257&lt;(F257+75)</formula>
    </cfRule>
  </conditionalFormatting>
  <conditionalFormatting sqref="C135:C137">
    <cfRule type="expression" dxfId="70" priority="5">
      <formula>C135&lt;(F135+75)</formula>
    </cfRule>
  </conditionalFormatting>
  <conditionalFormatting sqref="C265">
    <cfRule type="expression" dxfId="69" priority="4">
      <formula>C265&lt;(F265+75)</formula>
    </cfRule>
  </conditionalFormatting>
  <conditionalFormatting sqref="C190">
    <cfRule type="expression" dxfId="68" priority="3">
      <formula>C190&lt;(F190+75)</formula>
    </cfRule>
  </conditionalFormatting>
  <conditionalFormatting sqref="C191">
    <cfRule type="expression" dxfId="67" priority="2">
      <formula>C191&lt;(F191+75)</formula>
    </cfRule>
  </conditionalFormatting>
  <conditionalFormatting sqref="C192:C196">
    <cfRule type="expression" dxfId="66" priority="1">
      <formula>C192&lt;(F192+75)</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V270"/>
  <sheetViews>
    <sheetView topLeftCell="L1" zoomScaleNormal="100" workbookViewId="0">
      <selection activeCell="Q270" sqref="Q270"/>
    </sheetView>
  </sheetViews>
  <sheetFormatPr defaultRowHeight="15"/>
  <cols>
    <col min="1" max="1" width="15.7109375" style="110" bestFit="1" customWidth="1"/>
    <col min="2" max="2" width="41.5703125" bestFit="1" customWidth="1"/>
    <col min="3" max="3" width="55.140625" customWidth="1"/>
    <col min="4" max="4" width="17.42578125" customWidth="1"/>
    <col min="5" max="5" width="7.85546875" customWidth="1"/>
    <col min="6" max="6" width="6" customWidth="1"/>
    <col min="7" max="7" width="26" customWidth="1"/>
    <col min="8" max="8" width="13.7109375" style="110" customWidth="1"/>
    <col min="9" max="9" width="18.5703125" style="110" customWidth="1"/>
    <col min="10" max="10" width="17.42578125" style="110" customWidth="1"/>
    <col min="11" max="11" width="16.7109375" style="293" customWidth="1"/>
    <col min="12" max="12" width="11.7109375" style="293" customWidth="1"/>
    <col min="13" max="13" width="11" style="293" customWidth="1"/>
    <col min="14" max="14" width="16" style="110" customWidth="1"/>
    <col min="15" max="16" width="12.28515625" style="110" customWidth="1"/>
    <col min="17" max="17" width="22.140625" style="126" customWidth="1"/>
    <col min="18" max="18" width="19.42578125" style="130" bestFit="1" customWidth="1"/>
    <col min="19" max="19" width="17.140625" style="130" customWidth="1"/>
    <col min="20" max="20" width="15.42578125" style="130" customWidth="1"/>
    <col min="21" max="21" width="20" style="130" customWidth="1"/>
    <col min="22" max="22" width="39.28515625" style="134" bestFit="1" customWidth="1"/>
  </cols>
  <sheetData>
    <row r="1" spans="1:22">
      <c r="A1" s="110" t="s">
        <v>323</v>
      </c>
      <c r="B1" t="s">
        <v>0</v>
      </c>
      <c r="C1" t="s">
        <v>1912</v>
      </c>
      <c r="D1" t="s">
        <v>392</v>
      </c>
      <c r="E1" t="s">
        <v>393</v>
      </c>
      <c r="F1" t="s">
        <v>1913</v>
      </c>
      <c r="G1" t="s">
        <v>1914</v>
      </c>
      <c r="H1" s="110" t="s">
        <v>260</v>
      </c>
      <c r="I1" s="110" t="s">
        <v>261</v>
      </c>
      <c r="J1" s="110" t="s">
        <v>262</v>
      </c>
      <c r="K1" s="293" t="s">
        <v>269</v>
      </c>
      <c r="L1" s="293" t="s">
        <v>263</v>
      </c>
      <c r="M1" s="293" t="s">
        <v>277</v>
      </c>
      <c r="N1" s="110" t="s">
        <v>1909</v>
      </c>
      <c r="O1" s="110" t="s">
        <v>1910</v>
      </c>
      <c r="P1" s="110" t="s">
        <v>1929</v>
      </c>
      <c r="Q1" s="126" t="s">
        <v>1908</v>
      </c>
      <c r="R1" s="130" t="s">
        <v>267</v>
      </c>
      <c r="S1" s="130" t="s">
        <v>305</v>
      </c>
      <c r="T1" s="130" t="s">
        <v>309</v>
      </c>
      <c r="U1" s="130" t="s">
        <v>310</v>
      </c>
      <c r="V1" s="134" t="s">
        <v>264</v>
      </c>
    </row>
    <row r="2" spans="1:22" hidden="1">
      <c r="A2" s="111">
        <v>5031201</v>
      </c>
      <c r="B2" s="12" t="s">
        <v>176</v>
      </c>
      <c r="C2" s="12" t="str">
        <f>VLOOKUP(ServiceTickets[[#This Row],[Facility ID]],FacilityInformation,3,FALSE)</f>
        <v xml:space="preserve">1200 Parkway Dr.  </v>
      </c>
      <c r="D2" s="12" t="str">
        <f>VLOOKUP(ServiceTickets[[#This Row],[Facility ID]],FacilityInformation,4,FALSE)</f>
        <v>Goldsboro</v>
      </c>
      <c r="E2" s="12" t="str">
        <f>VLOOKUP(ServiceTickets[[#This Row],[Facility ID]],FacilityInformation,5,FALSE)</f>
        <v>NC</v>
      </c>
      <c r="F2" s="12">
        <f>VLOOKUP(ServiceTickets[[#This Row],[Facility ID]],FacilityInformation,6,FALSE)</f>
        <v>27534</v>
      </c>
      <c r="G2" s="12" t="str">
        <f>ServiceTickets[[#This Row],[City]]&amp;", "&amp;ServiceTickets[[#This Row],[State]]&amp;" "&amp;ServiceTickets[[#This Row],[Zip]]</f>
        <v>Goldsboro, NC 27534</v>
      </c>
      <c r="H2" s="111">
        <f>VLOOKUP(ServiceTickets[[#This Row],[Facility ID]],'T-Schedule'!B$2:AH$286,30,FALSE)</f>
        <v>16</v>
      </c>
      <c r="I2" s="111">
        <f>VLOOKUP(ServiceTickets[[#This Row],[Facility ID]],'T-Schedule'!B$2:AI$286,28,FALSE)</f>
        <v>0</v>
      </c>
      <c r="J2" s="111">
        <f>VLOOKUP(ServiceTickets[[#This Row],[Facility ID]],'T-Schedule'!B$2:AI$286,26,FALSE)</f>
        <v>4</v>
      </c>
      <c r="K2" s="123">
        <f>VLOOKUP(ServiceTickets[[#This Row],[Facility ID]],'T-Schedule'!B$2:C$286,2,FALSE)</f>
        <v>43640</v>
      </c>
      <c r="L2" s="123">
        <f>ServiceTickets[[#This Row],[Migration Date]] - WEEKDAY(ServiceTickets[[#This Row],[Migration Date]]-6)</f>
        <v>43637</v>
      </c>
      <c r="M2" s="123">
        <f>ServiceTickets[[#This Row],[Migration Date]] - 14</f>
        <v>43626</v>
      </c>
      <c r="N2" s="111">
        <v>703300</v>
      </c>
      <c r="O2" s="111">
        <v>703301</v>
      </c>
      <c r="P2" s="111" t="str">
        <f>ServiceTickets[[#This Row],[Site]]&amp;" KAH Win10 Upgrade Project Equipment Request"</f>
        <v>5031 HH - GOLDSBORO KAH Win10 Upgrade Project Equipment Request</v>
      </c>
      <c r="Q2" s="127" t="str">
        <f t="shared" ref="Q2:Q65" si="0">"Please ship "&amp;H2&amp;" UD3 Thin Client devices and "&amp;I2&amp;" laptops with the Gentiva Win10 Image with docking stations. 
Please send the equipment on PO"&amp;N2&amp;" and PO"&amp;O2&amp;" to be at facility by "&amp;TEXT(L2,"mm/dd/yy")&amp;". 
Ship to:
ATTN: Kindred Implementation Services Tech
"&amp;C2&amp;"
"&amp;G2</f>
        <v>Please ship 16 UD3 Thin Client devices and 0 laptops with the Gentiva Win10 Image with docking stations. 
Please send the equipment on PO703300 and PO703301 to be at facility by 06/21/19. 
Ship to:
ATTN: Kindred Implementation Services Tech
1200 Parkway Dr.  
Goldsboro, NC 27534</v>
      </c>
      <c r="R2" s="131" t="s">
        <v>271</v>
      </c>
      <c r="S2" s="131" t="s">
        <v>268</v>
      </c>
      <c r="T2" s="131" t="str">
        <f>VLOOKUP(ServiceTickets[[#This Row],[Facility ID]],'T-Schedule'!B$2:I$286,8,FALSE)</f>
        <v>Yes</v>
      </c>
      <c r="U2" s="131">
        <v>2019</v>
      </c>
      <c r="V2" s="135"/>
    </row>
    <row r="3" spans="1:22" hidden="1">
      <c r="A3" s="111">
        <v>5033201</v>
      </c>
      <c r="B3" s="12" t="s">
        <v>178</v>
      </c>
      <c r="C3" s="12" t="str">
        <f>VLOOKUP(ServiceTickets[[#This Row],[Facility ID]],FacilityInformation,3,FALSE)</f>
        <v>2111 North Queen Street STE C</v>
      </c>
      <c r="D3" s="12" t="str">
        <f>VLOOKUP(ServiceTickets[[#This Row],[Facility ID]],FacilityInformation,4,FALSE)</f>
        <v>Kinston</v>
      </c>
      <c r="E3" s="12" t="str">
        <f>VLOOKUP(ServiceTickets[[#This Row],[Facility ID]],FacilityInformation,5,FALSE)</f>
        <v>NC</v>
      </c>
      <c r="F3" s="12">
        <f>VLOOKUP(ServiceTickets[[#This Row],[Facility ID]],FacilityInformation,6,FALSE)</f>
        <v>28501</v>
      </c>
      <c r="G3" s="12" t="str">
        <f>ServiceTickets[[#This Row],[City]]&amp;", "&amp;ServiceTickets[[#This Row],[State]]&amp;" "&amp;ServiceTickets[[#This Row],[Zip]]</f>
        <v>Kinston, NC 28501</v>
      </c>
      <c r="H3" s="111">
        <f>VLOOKUP(ServiceTickets[[#This Row],[Facility ID]],'T-Schedule'!B$2:AH$286,30,FALSE)</f>
        <v>9</v>
      </c>
      <c r="I3" s="111">
        <f>VLOOKUP(ServiceTickets[[#This Row],[Facility ID]],'T-Schedule'!B$2:AI$286,28,FALSE)</f>
        <v>1</v>
      </c>
      <c r="J3" s="111">
        <f>VLOOKUP(ServiceTickets[[#This Row],[Facility ID]],'T-Schedule'!B$2:AI$286,26,FALSE)</f>
        <v>4</v>
      </c>
      <c r="K3" s="123">
        <f>VLOOKUP(ServiceTickets[[#This Row],[Facility ID]],'T-Schedule'!B$2:C$286,2,FALSE)</f>
        <v>43640</v>
      </c>
      <c r="L3" s="123">
        <f>ServiceTickets[[#This Row],[Migration Date]] - WEEKDAY(ServiceTickets[[#This Row],[Migration Date]]-6)</f>
        <v>43637</v>
      </c>
      <c r="M3" s="123">
        <f>ServiceTickets[[#This Row],[Migration Date]] - 14</f>
        <v>43626</v>
      </c>
      <c r="N3" s="111">
        <v>703300</v>
      </c>
      <c r="O3" s="111">
        <v>703301</v>
      </c>
      <c r="P3" s="111" t="str">
        <f>ServiceTickets[[#This Row],[Site]]&amp;" KAH Win10 Upgrade Project Equipment Request"</f>
        <v>5033 HH - KINSTON KAH Win10 Upgrade Project Equipment Request</v>
      </c>
      <c r="Q3" s="127" t="str">
        <f t="shared" si="0"/>
        <v>Please ship 9 UD3 Thin Client devices and 1 laptops with the Gentiva Win10 Image with docking stations. 
Please send the equipment on PO703300 and PO703301 to be at facility by 06/21/19. 
Ship to:
ATTN: Kindred Implementation Services Tech
2111 North Queen Street STE C
Kinston, NC 28501</v>
      </c>
      <c r="R3" s="131" t="s">
        <v>270</v>
      </c>
      <c r="S3" s="131" t="s">
        <v>268</v>
      </c>
      <c r="T3" s="131" t="str">
        <f>VLOOKUP(ServiceTickets[[#This Row],[Facility ID]],'T-Schedule'!B$2:I$286,8,FALSE)</f>
        <v>Yes</v>
      </c>
      <c r="U3" s="131">
        <v>2019</v>
      </c>
      <c r="V3" s="135"/>
    </row>
    <row r="4" spans="1:22" hidden="1">
      <c r="A4" s="111">
        <v>2475201</v>
      </c>
      <c r="B4" s="12" t="s">
        <v>58</v>
      </c>
      <c r="C4" s="12" t="str">
        <f>VLOOKUP(ServiceTickets[[#This Row],[Facility ID]],FacilityInformation,3,FALSE)</f>
        <v xml:space="preserve">1013 Beck Avenue  </v>
      </c>
      <c r="D4" s="12" t="str">
        <f>VLOOKUP(ServiceTickets[[#This Row],[Facility ID]],FacilityInformation,4,FALSE)</f>
        <v>Panama City</v>
      </c>
      <c r="E4" s="12" t="str">
        <f>VLOOKUP(ServiceTickets[[#This Row],[Facility ID]],FacilityInformation,5,FALSE)</f>
        <v>FL</v>
      </c>
      <c r="F4" s="12">
        <f>VLOOKUP(ServiceTickets[[#This Row],[Facility ID]],FacilityInformation,6,FALSE)</f>
        <v>32401</v>
      </c>
      <c r="G4" s="12" t="str">
        <f>ServiceTickets[[#This Row],[City]]&amp;", "&amp;ServiceTickets[[#This Row],[State]]&amp;" "&amp;ServiceTickets[[#This Row],[Zip]]</f>
        <v>Panama City, FL 32401</v>
      </c>
      <c r="H4" s="111">
        <f>VLOOKUP(ServiceTickets[[#This Row],[Facility ID]],'T-Schedule'!B$2:AH$286,30,FALSE)</f>
        <v>9</v>
      </c>
      <c r="I4" s="111">
        <f>VLOOKUP(ServiceTickets[[#This Row],[Facility ID]],'T-Schedule'!B$2:AI$286,28,FALSE)</f>
        <v>0</v>
      </c>
      <c r="J4" s="111">
        <f>VLOOKUP(ServiceTickets[[#This Row],[Facility ID]],'T-Schedule'!B$2:AI$286,26,FALSE)</f>
        <v>9</v>
      </c>
      <c r="K4" s="123">
        <f>VLOOKUP(ServiceTickets[[#This Row],[Facility ID]],'T-Schedule'!B$2:C$286,2,FALSE)</f>
        <v>43640</v>
      </c>
      <c r="L4" s="123">
        <f>ServiceTickets[[#This Row],[Migration Date]] - WEEKDAY(ServiceTickets[[#This Row],[Migration Date]]-6)</f>
        <v>43637</v>
      </c>
      <c r="M4" s="123">
        <f>ServiceTickets[[#This Row],[Migration Date]] - 14</f>
        <v>43626</v>
      </c>
      <c r="N4" s="111">
        <v>703300</v>
      </c>
      <c r="O4" s="111">
        <v>703301</v>
      </c>
      <c r="P4" s="111" t="str">
        <f>ServiceTickets[[#This Row],[Site]]&amp;" KAH Win10 Upgrade Project Equipment Request"</f>
        <v>2475 HH - PANAMA CITY KAH Win10 Upgrade Project Equipment Request</v>
      </c>
      <c r="Q4" s="127" t="str">
        <f t="shared" si="0"/>
        <v>Please ship 9 UD3 Thin Client devices and 0 laptops with the Gentiva Win10 Image with docking stations. 
Please send the equipment on PO703300 and PO703301 to be at facility by 06/21/19. 
Ship to:
ATTN: Kindred Implementation Services Tech
1013 Beck Avenue  
Panama City, FL 32401</v>
      </c>
      <c r="R4" s="131" t="s">
        <v>272</v>
      </c>
      <c r="S4" s="131" t="s">
        <v>268</v>
      </c>
      <c r="T4" s="131" t="str">
        <f>VLOOKUP(ServiceTickets[[#This Row],[Facility ID]],'T-Schedule'!B$2:I$286,8,FALSE)</f>
        <v>Yes</v>
      </c>
      <c r="U4" s="131">
        <v>2019</v>
      </c>
      <c r="V4" s="135"/>
    </row>
    <row r="5" spans="1:22" hidden="1">
      <c r="A5" s="111">
        <v>5049201</v>
      </c>
      <c r="B5" s="12" t="s">
        <v>191</v>
      </c>
      <c r="C5" s="12" t="str">
        <f>VLOOKUP(ServiceTickets[[#This Row],[Facility ID]],FacilityInformation,3,FALSE)</f>
        <v>1834 West Jake Alexander Blvd. STE 503</v>
      </c>
      <c r="D5" s="12" t="str">
        <f>VLOOKUP(ServiceTickets[[#This Row],[Facility ID]],FacilityInformation,4,FALSE)</f>
        <v>Salisbury</v>
      </c>
      <c r="E5" s="12" t="str">
        <f>VLOOKUP(ServiceTickets[[#This Row],[Facility ID]],FacilityInformation,5,FALSE)</f>
        <v>NC</v>
      </c>
      <c r="F5" s="12">
        <f>VLOOKUP(ServiceTickets[[#This Row],[Facility ID]],FacilityInformation,6,FALSE)</f>
        <v>28147</v>
      </c>
      <c r="G5" s="12" t="str">
        <f>ServiceTickets[[#This Row],[City]]&amp;", "&amp;ServiceTickets[[#This Row],[State]]&amp;" "&amp;ServiceTickets[[#This Row],[Zip]]</f>
        <v>Salisbury, NC 28147</v>
      </c>
      <c r="H5" s="111">
        <f>VLOOKUP(ServiceTickets[[#This Row],[Facility ID]],'T-Schedule'!B$2:AH$286,30,FALSE)</f>
        <v>14</v>
      </c>
      <c r="I5" s="111">
        <f>VLOOKUP(ServiceTickets[[#This Row],[Facility ID]],'T-Schedule'!B$2:AI$286,28,FALSE)</f>
        <v>0</v>
      </c>
      <c r="J5" s="111">
        <f>VLOOKUP(ServiceTickets[[#This Row],[Facility ID]],'T-Schedule'!B$2:AI$286,26,FALSE)</f>
        <v>5</v>
      </c>
      <c r="K5" s="123">
        <f>VLOOKUP(ServiceTickets[[#This Row],[Facility ID]],'T-Schedule'!B$2:C$286,2,FALSE)</f>
        <v>43640</v>
      </c>
      <c r="L5" s="123">
        <f>ServiceTickets[[#This Row],[Migration Date]] - WEEKDAY(ServiceTickets[[#This Row],[Migration Date]]-6)</f>
        <v>43637</v>
      </c>
      <c r="M5" s="123">
        <f>ServiceTickets[[#This Row],[Migration Date]] - 14</f>
        <v>43626</v>
      </c>
      <c r="N5" s="111">
        <v>703300</v>
      </c>
      <c r="O5" s="111">
        <v>703301</v>
      </c>
      <c r="P5" s="111" t="str">
        <f>ServiceTickets[[#This Row],[Site]]&amp;" KAH Win10 Upgrade Project Equipment Request"</f>
        <v>5049 HH - SALISBURY KAH Win10 Upgrade Project Equipment Request</v>
      </c>
      <c r="Q5" s="127" t="str">
        <f t="shared" si="0"/>
        <v>Please ship 14 UD3 Thin Client devices and 0 laptops with the Gentiva Win10 Image with docking stations. 
Please send the equipment on PO703300 and PO703301 to be at facility by 06/21/19. 
Ship to:
ATTN: Kindred Implementation Services Tech
1834 West Jake Alexander Blvd. STE 503
Salisbury, NC 28147</v>
      </c>
      <c r="R5" s="131" t="s">
        <v>273</v>
      </c>
      <c r="S5" s="131" t="s">
        <v>268</v>
      </c>
      <c r="T5" s="131" t="str">
        <f>VLOOKUP(ServiceTickets[[#This Row],[Facility ID]],'T-Schedule'!B$2:I$286,8,FALSE)</f>
        <v>Yes</v>
      </c>
      <c r="U5" s="131">
        <v>2019</v>
      </c>
      <c r="V5" s="135"/>
    </row>
    <row r="6" spans="1:22" hidden="1">
      <c r="A6" s="111">
        <v>5056201</v>
      </c>
      <c r="B6" s="12" t="s">
        <v>192</v>
      </c>
      <c r="C6" s="12" t="str">
        <f>VLOOKUP(ServiceTickets[[#This Row],[Facility ID]],FacilityInformation,3,FALSE)</f>
        <v xml:space="preserve">1905 East Broad Street  </v>
      </c>
      <c r="D6" s="12" t="str">
        <f>VLOOKUP(ServiceTickets[[#This Row],[Facility ID]],FacilityInformation,4,FALSE)</f>
        <v>Statesville</v>
      </c>
      <c r="E6" s="12" t="str">
        <f>VLOOKUP(ServiceTickets[[#This Row],[Facility ID]],FacilityInformation,5,FALSE)</f>
        <v>NC</v>
      </c>
      <c r="F6" s="12">
        <f>VLOOKUP(ServiceTickets[[#This Row],[Facility ID]],FacilityInformation,6,FALSE)</f>
        <v>28625</v>
      </c>
      <c r="G6" s="12" t="str">
        <f>ServiceTickets[[#This Row],[City]]&amp;", "&amp;ServiceTickets[[#This Row],[State]]&amp;" "&amp;ServiceTickets[[#This Row],[Zip]]</f>
        <v>Statesville, NC 28625</v>
      </c>
      <c r="H6" s="111">
        <f>VLOOKUP(ServiceTickets[[#This Row],[Facility ID]],'T-Schedule'!B$2:AH$286,30,FALSE)</f>
        <v>19</v>
      </c>
      <c r="I6" s="111">
        <f>VLOOKUP(ServiceTickets[[#This Row],[Facility ID]],'T-Schedule'!B$2:AI$286,28,FALSE)</f>
        <v>5</v>
      </c>
      <c r="J6" s="111">
        <f>VLOOKUP(ServiceTickets[[#This Row],[Facility ID]],'T-Schedule'!B$2:AI$286,26,FALSE)</f>
        <v>3</v>
      </c>
      <c r="K6" s="123">
        <f>VLOOKUP(ServiceTickets[[#This Row],[Facility ID]],'T-Schedule'!B$2:C$286,2,FALSE)</f>
        <v>43640</v>
      </c>
      <c r="L6" s="123">
        <f>ServiceTickets[[#This Row],[Migration Date]] - WEEKDAY(ServiceTickets[[#This Row],[Migration Date]]-6)</f>
        <v>43637</v>
      </c>
      <c r="M6" s="123">
        <f>ServiceTickets[[#This Row],[Migration Date]] - 14</f>
        <v>43626</v>
      </c>
      <c r="N6" s="111">
        <v>703300</v>
      </c>
      <c r="O6" s="111">
        <v>703301</v>
      </c>
      <c r="P6" s="111" t="str">
        <f>ServiceTickets[[#This Row],[Site]]&amp;" KAH Win10 Upgrade Project Equipment Request"</f>
        <v>5056 HH - IREDELL CO KAH Win10 Upgrade Project Equipment Request</v>
      </c>
      <c r="Q6" s="127" t="str">
        <f t="shared" si="0"/>
        <v>Please ship 19 UD3 Thin Client devices and 5 laptops with the Gentiva Win10 Image with docking stations. 
Please send the equipment on PO703300 and PO703301 to be at facility by 06/21/19. 
Ship to:
ATTN: Kindred Implementation Services Tech
1905 East Broad Street  
Statesville, NC 28625</v>
      </c>
      <c r="R6" s="131" t="s">
        <v>274</v>
      </c>
      <c r="S6" s="131" t="s">
        <v>268</v>
      </c>
      <c r="T6" s="131" t="str">
        <f>VLOOKUP(ServiceTickets[[#This Row],[Facility ID]],'T-Schedule'!B$2:I$286,8,FALSE)</f>
        <v>Yes</v>
      </c>
      <c r="U6" s="131">
        <v>2019</v>
      </c>
      <c r="V6" s="135"/>
    </row>
    <row r="7" spans="1:22" hidden="1">
      <c r="A7" s="111">
        <v>1294201</v>
      </c>
      <c r="B7" s="12" t="s">
        <v>1</v>
      </c>
      <c r="C7" s="12" t="str">
        <f>VLOOKUP(ServiceTickets[[#This Row],[Facility ID]],FacilityInformation,3,FALSE)</f>
        <v xml:space="preserve">87 W Cornelius Harnett Boulevard  </v>
      </c>
      <c r="D7" s="12" t="str">
        <f>VLOOKUP(ServiceTickets[[#This Row],[Facility ID]],FacilityInformation,4,FALSE)</f>
        <v>Lillington</v>
      </c>
      <c r="E7" s="12" t="str">
        <f>VLOOKUP(ServiceTickets[[#This Row],[Facility ID]],FacilityInformation,5,FALSE)</f>
        <v>NC</v>
      </c>
      <c r="F7" s="12">
        <f>VLOOKUP(ServiceTickets[[#This Row],[Facility ID]],FacilityInformation,6,FALSE)</f>
        <v>27546</v>
      </c>
      <c r="G7" s="12" t="str">
        <f>ServiceTickets[[#This Row],[City]]&amp;", "&amp;ServiceTickets[[#This Row],[State]]&amp;" "&amp;ServiceTickets[[#This Row],[Zip]]</f>
        <v>Lillington, NC 27546</v>
      </c>
      <c r="H7" s="111">
        <f>VLOOKUP(ServiceTickets[[#This Row],[Facility ID]],'T-Schedule'!B$2:AH$286,30,FALSE)</f>
        <v>4</v>
      </c>
      <c r="I7" s="111">
        <f>VLOOKUP(ServiceTickets[[#This Row],[Facility ID]],'T-Schedule'!B$2:AI$286,28,FALSE)</f>
        <v>0</v>
      </c>
      <c r="J7" s="111">
        <f>VLOOKUP(ServiceTickets[[#This Row],[Facility ID]],'T-Schedule'!B$2:AI$286,26,FALSE)</f>
        <v>2</v>
      </c>
      <c r="K7" s="123">
        <f>VLOOKUP(ServiceTickets[[#This Row],[Facility ID]],'T-Schedule'!B$2:C$286,2,FALSE)</f>
        <v>43647</v>
      </c>
      <c r="L7" s="123">
        <f>ServiceTickets[[#This Row],[Migration Date]] - WEEKDAY(ServiceTickets[[#This Row],[Migration Date]]-6)</f>
        <v>43644</v>
      </c>
      <c r="M7" s="123">
        <f>ServiceTickets[[#This Row],[Migration Date]] - 14</f>
        <v>43633</v>
      </c>
      <c r="N7" s="111">
        <v>703300</v>
      </c>
      <c r="O7" s="111">
        <v>703301</v>
      </c>
      <c r="P7" s="111" t="str">
        <f>ServiceTickets[[#This Row],[Site]]&amp;" KAH Win10 Upgrade Project Equipment Request"</f>
        <v>1294 HH - LILLINGTON NC KAH Win10 Upgrade Project Equipment Request</v>
      </c>
      <c r="Q7" s="127" t="str">
        <f t="shared" si="0"/>
        <v>Please ship 4 UD3 Thin Client devices and 0 laptops with the Gentiva Win10 Image with docking stations. 
Please send the equipment on PO703300 and PO703301 to be at facility by 06/28/19. 
Ship to:
ATTN: Kindred Implementation Services Tech
87 W Cornelius Harnett Boulevard  
Lillington, NC 27546</v>
      </c>
      <c r="R7" s="131" t="s">
        <v>275</v>
      </c>
      <c r="S7" s="131" t="s">
        <v>291</v>
      </c>
      <c r="T7" s="131" t="str">
        <f>VLOOKUP(ServiceTickets[[#This Row],[Facility ID]],'T-Schedule'!B$2:I$286,8,FALSE)</f>
        <v>Yes</v>
      </c>
      <c r="U7" s="131">
        <v>2019</v>
      </c>
      <c r="V7" s="135"/>
    </row>
    <row r="8" spans="1:22" hidden="1">
      <c r="A8" s="111">
        <v>2472201</v>
      </c>
      <c r="B8" s="12" t="s">
        <v>55</v>
      </c>
      <c r="C8" s="12" t="str">
        <f>VLOOKUP(ServiceTickets[[#This Row],[Facility ID]],FacilityInformation,3,FALSE)</f>
        <v>340 Beal Parkway NW STE A</v>
      </c>
      <c r="D8" s="12" t="str">
        <f>VLOOKUP(ServiceTickets[[#This Row],[Facility ID]],FacilityInformation,4,FALSE)</f>
        <v>Fort Walton Beach</v>
      </c>
      <c r="E8" s="12" t="str">
        <f>VLOOKUP(ServiceTickets[[#This Row],[Facility ID]],FacilityInformation,5,FALSE)</f>
        <v>FL</v>
      </c>
      <c r="F8" s="12">
        <f>VLOOKUP(ServiceTickets[[#This Row],[Facility ID]],FacilityInformation,6,FALSE)</f>
        <v>32548</v>
      </c>
      <c r="G8" s="12" t="str">
        <f>ServiceTickets[[#This Row],[City]]&amp;", "&amp;ServiceTickets[[#This Row],[State]]&amp;" "&amp;ServiceTickets[[#This Row],[Zip]]</f>
        <v>Fort Walton Beach, FL 32548</v>
      </c>
      <c r="H8" s="111">
        <f>VLOOKUP(ServiceTickets[[#This Row],[Facility ID]],'T-Schedule'!B$2:AH$286,30,FALSE)</f>
        <v>6</v>
      </c>
      <c r="I8" s="111">
        <f>VLOOKUP(ServiceTickets[[#This Row],[Facility ID]],'T-Schedule'!B$2:AI$286,28,FALSE)</f>
        <v>1</v>
      </c>
      <c r="J8" s="111">
        <f>VLOOKUP(ServiceTickets[[#This Row],[Facility ID]],'T-Schedule'!B$2:AI$286,26,FALSE)</f>
        <v>38</v>
      </c>
      <c r="K8" s="123">
        <f>VLOOKUP(ServiceTickets[[#This Row],[Facility ID]],'T-Schedule'!B$2:C$286,2,FALSE)</f>
        <v>43647</v>
      </c>
      <c r="L8" s="123">
        <f>ServiceTickets[[#This Row],[Migration Date]] - WEEKDAY(ServiceTickets[[#This Row],[Migration Date]]-6)</f>
        <v>43644</v>
      </c>
      <c r="M8" s="123">
        <f>ServiceTickets[[#This Row],[Migration Date]] - 14</f>
        <v>43633</v>
      </c>
      <c r="N8" s="111">
        <v>703300</v>
      </c>
      <c r="O8" s="111">
        <v>703301</v>
      </c>
      <c r="P8" s="111" t="str">
        <f>ServiceTickets[[#This Row],[Site]]&amp;" KAH Win10 Upgrade Project Equipment Request"</f>
        <v>2472 HH - FT WALTON BEACH KAH Win10 Upgrade Project Equipment Request</v>
      </c>
      <c r="Q8" s="127" t="str">
        <f t="shared" si="0"/>
        <v>Please ship 6 UD3 Thin Client devices and 1 laptops with the Gentiva Win10 Image with docking stations. 
Please send the equipment on PO703300 and PO703301 to be at facility by 06/28/19. 
Ship to:
ATTN: Kindred Implementation Services Tech
340 Beal Parkway NW STE A
Fort Walton Beach, FL 32548</v>
      </c>
      <c r="R8" s="131" t="s">
        <v>276</v>
      </c>
      <c r="S8" s="131" t="s">
        <v>291</v>
      </c>
      <c r="T8" s="131" t="str">
        <f>VLOOKUP(ServiceTickets[[#This Row],[Facility ID]],'T-Schedule'!B$2:I$286,8,FALSE)</f>
        <v>Yes</v>
      </c>
      <c r="U8" s="131">
        <v>2019</v>
      </c>
      <c r="V8" s="135"/>
    </row>
    <row r="9" spans="1:22" hidden="1">
      <c r="A9" s="111">
        <v>5023201</v>
      </c>
      <c r="B9" s="12" t="s">
        <v>170</v>
      </c>
      <c r="C9" s="12" t="str">
        <f>VLOOKUP(ServiceTickets[[#This Row],[Facility ID]],FacilityInformation,3,FALSE)</f>
        <v>2000 Frontis Plaza Blvd STE 300</v>
      </c>
      <c r="D9" s="12" t="str">
        <f>VLOOKUP(ServiceTickets[[#This Row],[Facility ID]],FacilityInformation,4,FALSE)</f>
        <v>Winston-Salem</v>
      </c>
      <c r="E9" s="12" t="str">
        <f>VLOOKUP(ServiceTickets[[#This Row],[Facility ID]],FacilityInformation,5,FALSE)</f>
        <v>NC</v>
      </c>
      <c r="F9" s="12">
        <f>VLOOKUP(ServiceTickets[[#This Row],[Facility ID]],FacilityInformation,6,FALSE)</f>
        <v>27103</v>
      </c>
      <c r="G9" s="12" t="str">
        <f>ServiceTickets[[#This Row],[City]]&amp;", "&amp;ServiceTickets[[#This Row],[State]]&amp;" "&amp;ServiceTickets[[#This Row],[Zip]]</f>
        <v>Winston-Salem, NC 27103</v>
      </c>
      <c r="H9" s="111">
        <f>VLOOKUP(ServiceTickets[[#This Row],[Facility ID]],'T-Schedule'!B$2:AH$286,30,FALSE)</f>
        <v>17</v>
      </c>
      <c r="I9" s="111">
        <f>VLOOKUP(ServiceTickets[[#This Row],[Facility ID]],'T-Schedule'!B$2:AI$286,28,FALSE)</f>
        <v>2</v>
      </c>
      <c r="J9" s="111">
        <f>VLOOKUP(ServiceTickets[[#This Row],[Facility ID]],'T-Schedule'!B$2:AI$286,26,FALSE)</f>
        <v>8</v>
      </c>
      <c r="K9" s="123">
        <f>VLOOKUP(ServiceTickets[[#This Row],[Facility ID]],'T-Schedule'!B$2:C$286,2,FALSE)</f>
        <v>43647</v>
      </c>
      <c r="L9" s="123">
        <f>ServiceTickets[[#This Row],[Migration Date]] - WEEKDAY(ServiceTickets[[#This Row],[Migration Date]]-6)</f>
        <v>43644</v>
      </c>
      <c r="M9" s="123">
        <f>ServiceTickets[[#This Row],[Migration Date]] - 14</f>
        <v>43633</v>
      </c>
      <c r="N9" s="111">
        <v>703300</v>
      </c>
      <c r="O9" s="111">
        <v>703301</v>
      </c>
      <c r="P9" s="111" t="str">
        <f>ServiceTickets[[#This Row],[Site]]&amp;" KAH Win10 Upgrade Project Equipment Request"</f>
        <v>5023 HH - KIMEL PARK KAH Win10 Upgrade Project Equipment Request</v>
      </c>
      <c r="Q9" s="127" t="str">
        <f t="shared" si="0"/>
        <v>Please ship 17 UD3 Thin Client devices and 2 laptops with the Gentiva Win10 Image with docking stations. 
Please send the equipment on PO703300 and PO703301 to be at facility by 06/28/19. 
Ship to:
ATTN: Kindred Implementation Services Tech
2000 Frontis Plaza Blvd STE 300
Winston-Salem, NC 27103</v>
      </c>
      <c r="R9" s="131" t="s">
        <v>287</v>
      </c>
      <c r="S9" s="131" t="s">
        <v>291</v>
      </c>
      <c r="T9" s="131" t="str">
        <f>VLOOKUP(ServiceTickets[[#This Row],[Facility ID]],'T-Schedule'!B$2:I$286,8,FALSE)</f>
        <v>Yes</v>
      </c>
      <c r="U9" s="131">
        <v>2019</v>
      </c>
      <c r="V9" s="135"/>
    </row>
    <row r="10" spans="1:22" hidden="1">
      <c r="A10" s="111">
        <v>5027201</v>
      </c>
      <c r="B10" s="12" t="s">
        <v>173</v>
      </c>
      <c r="C10" s="12" t="str">
        <f>VLOOKUP(ServiceTickets[[#This Row],[Facility ID]],FacilityInformation,3,FALSE)</f>
        <v>2000 Frontis Plaza Blvd STE 303</v>
      </c>
      <c r="D10" s="12" t="str">
        <f>VLOOKUP(ServiceTickets[[#This Row],[Facility ID]],FacilityInformation,4,FALSE)</f>
        <v>Winston-Salem</v>
      </c>
      <c r="E10" s="12" t="str">
        <f>VLOOKUP(ServiceTickets[[#This Row],[Facility ID]],FacilityInformation,5,FALSE)</f>
        <v>NC</v>
      </c>
      <c r="F10" s="12">
        <f>VLOOKUP(ServiceTickets[[#This Row],[Facility ID]],FacilityInformation,6,FALSE)</f>
        <v>27103</v>
      </c>
      <c r="G10" s="12" t="str">
        <f>ServiceTickets[[#This Row],[City]]&amp;", "&amp;ServiceTickets[[#This Row],[State]]&amp;" "&amp;ServiceTickets[[#This Row],[Zip]]</f>
        <v>Winston-Salem, NC 27103</v>
      </c>
      <c r="H10" s="111">
        <f>VLOOKUP(ServiceTickets[[#This Row],[Facility ID]],'T-Schedule'!B$2:AH$286,30,FALSE)</f>
        <v>14</v>
      </c>
      <c r="I10" s="111">
        <f>VLOOKUP(ServiceTickets[[#This Row],[Facility ID]],'T-Schedule'!B$2:AI$286,28,FALSE)</f>
        <v>1</v>
      </c>
      <c r="J10" s="111">
        <f>VLOOKUP(ServiceTickets[[#This Row],[Facility ID]],'T-Schedule'!B$2:AI$286,26,FALSE)</f>
        <v>4</v>
      </c>
      <c r="K10" s="123">
        <f>VLOOKUP(ServiceTickets[[#This Row],[Facility ID]],'T-Schedule'!B$2:C$286,2,FALSE)</f>
        <v>43647</v>
      </c>
      <c r="L10" s="123">
        <f>ServiceTickets[[#This Row],[Migration Date]] - WEEKDAY(ServiceTickets[[#This Row],[Migration Date]]-6)</f>
        <v>43644</v>
      </c>
      <c r="M10" s="123">
        <f>ServiceTickets[[#This Row],[Migration Date]] - 14</f>
        <v>43633</v>
      </c>
      <c r="N10" s="111">
        <v>703300</v>
      </c>
      <c r="O10" s="111">
        <v>703301</v>
      </c>
      <c r="P10" s="111" t="str">
        <f>ServiceTickets[[#This Row],[Site]]&amp;" KAH Win10 Upgrade Project Equipment Request"</f>
        <v>5027 HH - WAKE FOREST JV  (fka 2353) KAH Win10 Upgrade Project Equipment Request</v>
      </c>
      <c r="Q10" s="127" t="str">
        <f t="shared" si="0"/>
        <v>Please ship 14 UD3 Thin Client devices and 1 laptops with the Gentiva Win10 Image with docking stations. 
Please send the equipment on PO703300 and PO703301 to be at facility by 06/28/19. 
Ship to:
ATTN: Kindred Implementation Services Tech
2000 Frontis Plaza Blvd STE 303
Winston-Salem, NC 27103</v>
      </c>
      <c r="R10" s="131" t="s">
        <v>286</v>
      </c>
      <c r="S10" s="131" t="s">
        <v>291</v>
      </c>
      <c r="T10" s="131" t="str">
        <f>VLOOKUP(ServiceTickets[[#This Row],[Facility ID]],'T-Schedule'!B$2:I$286,8,FALSE)</f>
        <v>Yes</v>
      </c>
      <c r="U10" s="131">
        <v>2019</v>
      </c>
      <c r="V10" s="135"/>
    </row>
    <row r="11" spans="1:22" hidden="1">
      <c r="A11" s="111">
        <v>5029201</v>
      </c>
      <c r="B11" s="12" t="s">
        <v>174</v>
      </c>
      <c r="C11" s="12" t="str">
        <f>VLOOKUP(ServiceTickets[[#This Row],[Facility ID]],FacilityInformation,3,FALSE)</f>
        <v xml:space="preserve">74 Wheaton Avenue  </v>
      </c>
      <c r="D11" s="12" t="str">
        <f>VLOOKUP(ServiceTickets[[#This Row],[Facility ID]],FacilityInformation,4,FALSE)</f>
        <v>Youngsville</v>
      </c>
      <c r="E11" s="12" t="str">
        <f>VLOOKUP(ServiceTickets[[#This Row],[Facility ID]],FacilityInformation,5,FALSE)</f>
        <v>NC</v>
      </c>
      <c r="F11" s="12">
        <f>VLOOKUP(ServiceTickets[[#This Row],[Facility ID]],FacilityInformation,6,FALSE)</f>
        <v>27596</v>
      </c>
      <c r="G11" s="12" t="str">
        <f>ServiceTickets[[#This Row],[City]]&amp;", "&amp;ServiceTickets[[#This Row],[State]]&amp;" "&amp;ServiceTickets[[#This Row],[Zip]]</f>
        <v>Youngsville, NC 27596</v>
      </c>
      <c r="H11" s="111">
        <f>VLOOKUP(ServiceTickets[[#This Row],[Facility ID]],'T-Schedule'!B$2:AH$286,30,FALSE)</f>
        <v>9</v>
      </c>
      <c r="I11" s="111">
        <f>VLOOKUP(ServiceTickets[[#This Row],[Facility ID]],'T-Schedule'!B$2:AI$286,28,FALSE)</f>
        <v>2</v>
      </c>
      <c r="J11" s="111">
        <f>VLOOKUP(ServiceTickets[[#This Row],[Facility ID]],'T-Schedule'!B$2:AI$286,26,FALSE)</f>
        <v>3</v>
      </c>
      <c r="K11" s="123">
        <f>VLOOKUP(ServiceTickets[[#This Row],[Facility ID]],'T-Schedule'!B$2:C$286,2,FALSE)</f>
        <v>43647</v>
      </c>
      <c r="L11" s="123">
        <f>ServiceTickets[[#This Row],[Migration Date]] - WEEKDAY(ServiceTickets[[#This Row],[Migration Date]]-6)</f>
        <v>43644</v>
      </c>
      <c r="M11" s="123">
        <f>ServiceTickets[[#This Row],[Migration Date]] - 14</f>
        <v>43633</v>
      </c>
      <c r="N11" s="111">
        <v>703300</v>
      </c>
      <c r="O11" s="111">
        <v>703301</v>
      </c>
      <c r="P11" s="111" t="str">
        <f>ServiceTickets[[#This Row],[Site]]&amp;" KAH Win10 Upgrade Project Equipment Request"</f>
        <v>5029 HH - YOUNGSVILLE KAH Win10 Upgrade Project Equipment Request</v>
      </c>
      <c r="Q11" s="127" t="str">
        <f t="shared" si="0"/>
        <v>Please ship 9 UD3 Thin Client devices and 2 laptops with the Gentiva Win10 Image with docking stations. 
Please send the equipment on PO703300 and PO703301 to be at facility by 06/28/19. 
Ship to:
ATTN: Kindred Implementation Services Tech
74 Wheaton Avenue  
Youngsville, NC 27596</v>
      </c>
      <c r="R11" s="131" t="s">
        <v>279</v>
      </c>
      <c r="S11" s="131" t="s">
        <v>291</v>
      </c>
      <c r="T11" s="131" t="str">
        <f>VLOOKUP(ServiceTickets[[#This Row],[Facility ID]],'T-Schedule'!B$2:I$286,8,FALSE)</f>
        <v>Yes</v>
      </c>
      <c r="U11" s="131">
        <v>2019</v>
      </c>
      <c r="V11" s="135"/>
    </row>
    <row r="12" spans="1:22" hidden="1">
      <c r="A12" s="111">
        <v>5032201</v>
      </c>
      <c r="B12" s="12" t="s">
        <v>177</v>
      </c>
      <c r="C12" s="12" t="str">
        <f>VLOOKUP(ServiceTickets[[#This Row],[Facility ID]],FacilityInformation,3,FALSE)</f>
        <v>1970 West Arlington Blvd. STE B-2</v>
      </c>
      <c r="D12" s="12" t="str">
        <f>VLOOKUP(ServiceTickets[[#This Row],[Facility ID]],FacilityInformation,4,FALSE)</f>
        <v>Greenville</v>
      </c>
      <c r="E12" s="12" t="str">
        <f>VLOOKUP(ServiceTickets[[#This Row],[Facility ID]],FacilityInformation,5,FALSE)</f>
        <v>NC</v>
      </c>
      <c r="F12" s="12">
        <f>VLOOKUP(ServiceTickets[[#This Row],[Facility ID]],FacilityInformation,6,FALSE)</f>
        <v>27834</v>
      </c>
      <c r="G12" s="12" t="str">
        <f>ServiceTickets[[#This Row],[City]]&amp;", "&amp;ServiceTickets[[#This Row],[State]]&amp;" "&amp;ServiceTickets[[#This Row],[Zip]]</f>
        <v>Greenville, NC 27834</v>
      </c>
      <c r="H12" s="111">
        <f>VLOOKUP(ServiceTickets[[#This Row],[Facility ID]],'T-Schedule'!B$2:AH$286,30,FALSE)</f>
        <v>10</v>
      </c>
      <c r="I12" s="111">
        <f>VLOOKUP(ServiceTickets[[#This Row],[Facility ID]],'T-Schedule'!B$2:AI$286,28,FALSE)</f>
        <v>1</v>
      </c>
      <c r="J12" s="111">
        <f>VLOOKUP(ServiceTickets[[#This Row],[Facility ID]],'T-Schedule'!B$2:AI$286,26,FALSE)</f>
        <v>7</v>
      </c>
      <c r="K12" s="123">
        <f>VLOOKUP(ServiceTickets[[#This Row],[Facility ID]],'T-Schedule'!B$2:C$286,2,FALSE)</f>
        <v>43647</v>
      </c>
      <c r="L12" s="123">
        <f>ServiceTickets[[#This Row],[Migration Date]] - WEEKDAY(ServiceTickets[[#This Row],[Migration Date]]-6)</f>
        <v>43644</v>
      </c>
      <c r="M12" s="123">
        <f>ServiceTickets[[#This Row],[Migration Date]] - 14</f>
        <v>43633</v>
      </c>
      <c r="N12" s="111">
        <v>703300</v>
      </c>
      <c r="O12" s="111">
        <v>703301</v>
      </c>
      <c r="P12" s="111" t="str">
        <f>ServiceTickets[[#This Row],[Site]]&amp;" KAH Win10 Upgrade Project Equipment Request"</f>
        <v>5032 HH - GREENVILLE NC KAH Win10 Upgrade Project Equipment Request</v>
      </c>
      <c r="Q12" s="127" t="str">
        <f t="shared" si="0"/>
        <v>Please ship 10 UD3 Thin Client devices and 1 laptops with the Gentiva Win10 Image with docking stations. 
Please send the equipment on PO703300 and PO703301 to be at facility by 06/28/19. 
Ship to:
ATTN: Kindred Implementation Services Tech
1970 West Arlington Blvd. STE B-2
Greenville, NC 27834</v>
      </c>
      <c r="R12" s="131" t="s">
        <v>280</v>
      </c>
      <c r="S12" s="131" t="s">
        <v>291</v>
      </c>
      <c r="T12" s="131" t="str">
        <f>VLOOKUP(ServiceTickets[[#This Row],[Facility ID]],'T-Schedule'!B$2:I$286,8,FALSE)</f>
        <v>Yes</v>
      </c>
      <c r="U12" s="131">
        <v>2019</v>
      </c>
      <c r="V12" s="135"/>
    </row>
    <row r="13" spans="1:22" hidden="1">
      <c r="A13" s="111">
        <v>5034201</v>
      </c>
      <c r="B13" s="12" t="s">
        <v>179</v>
      </c>
      <c r="C13" s="12" t="str">
        <f>VLOOKUP(ServiceTickets[[#This Row],[Facility ID]],FacilityInformation,3,FALSE)</f>
        <v>Cypress Bay Plaza, 5167 US Hwy 70 West STE 100</v>
      </c>
      <c r="D13" s="12" t="str">
        <f>VLOOKUP(ServiceTickets[[#This Row],[Facility ID]],FacilityInformation,4,FALSE)</f>
        <v>Morehead City</v>
      </c>
      <c r="E13" s="12" t="str">
        <f>VLOOKUP(ServiceTickets[[#This Row],[Facility ID]],FacilityInformation,5,FALSE)</f>
        <v>NC</v>
      </c>
      <c r="F13" s="12">
        <f>VLOOKUP(ServiceTickets[[#This Row],[Facility ID]],FacilityInformation,6,FALSE)</f>
        <v>28557</v>
      </c>
      <c r="G13" s="12" t="str">
        <f>ServiceTickets[[#This Row],[City]]&amp;", "&amp;ServiceTickets[[#This Row],[State]]&amp;" "&amp;ServiceTickets[[#This Row],[Zip]]</f>
        <v>Morehead City, NC 28557</v>
      </c>
      <c r="H13" s="111">
        <f>VLOOKUP(ServiceTickets[[#This Row],[Facility ID]],'T-Schedule'!B$2:AH$286,30,FALSE)</f>
        <v>6</v>
      </c>
      <c r="I13" s="111">
        <f>VLOOKUP(ServiceTickets[[#This Row],[Facility ID]],'T-Schedule'!B$2:AI$286,28,FALSE)</f>
        <v>1</v>
      </c>
      <c r="J13" s="111">
        <f>VLOOKUP(ServiceTickets[[#This Row],[Facility ID]],'T-Schedule'!B$2:AI$286,26,FALSE)</f>
        <v>6</v>
      </c>
      <c r="K13" s="123">
        <f>VLOOKUP(ServiceTickets[[#This Row],[Facility ID]],'T-Schedule'!B$2:C$286,2,FALSE)</f>
        <v>43647</v>
      </c>
      <c r="L13" s="123">
        <f>ServiceTickets[[#This Row],[Migration Date]] - WEEKDAY(ServiceTickets[[#This Row],[Migration Date]]-6)</f>
        <v>43644</v>
      </c>
      <c r="M13" s="123">
        <f>ServiceTickets[[#This Row],[Migration Date]] - 14</f>
        <v>43633</v>
      </c>
      <c r="N13" s="111">
        <v>703300</v>
      </c>
      <c r="O13" s="111">
        <v>703301</v>
      </c>
      <c r="P13" s="111" t="str">
        <f>ServiceTickets[[#This Row],[Site]]&amp;" KAH Win10 Upgrade Project Equipment Request"</f>
        <v>5034 HH - MOREHEAD KAH Win10 Upgrade Project Equipment Request</v>
      </c>
      <c r="Q13" s="127" t="str">
        <f t="shared" si="0"/>
        <v>Please ship 6 UD3 Thin Client devices and 1 laptops with the Gentiva Win10 Image with docking stations. 
Please send the equipment on PO703300 and PO703301 to be at facility by 06/28/19. 
Ship to:
ATTN: Kindred Implementation Services Tech
Cypress Bay Plaza, 5167 US Hwy 70 West STE 100
Morehead City, NC 28557</v>
      </c>
      <c r="R13" s="131" t="s">
        <v>281</v>
      </c>
      <c r="S13" s="131" t="s">
        <v>291</v>
      </c>
      <c r="T13" s="131" t="str">
        <f>VLOOKUP(ServiceTickets[[#This Row],[Facility ID]],'T-Schedule'!B$2:I$286,8,FALSE)</f>
        <v>Yes</v>
      </c>
      <c r="U13" s="131">
        <v>2019</v>
      </c>
      <c r="V13" s="135"/>
    </row>
    <row r="14" spans="1:22" hidden="1">
      <c r="A14" s="111">
        <v>5036201</v>
      </c>
      <c r="B14" s="12" t="s">
        <v>181</v>
      </c>
      <c r="C14" s="12" t="str">
        <f>VLOOKUP(ServiceTickets[[#This Row],[Facility ID]],FacilityInformation,3,FALSE)</f>
        <v xml:space="preserve">P. O. Box 399, 124 Main Street  </v>
      </c>
      <c r="D14" s="12" t="str">
        <f>VLOOKUP(ServiceTickets[[#This Row],[Facility ID]],FacilityInformation,4,FALSE)</f>
        <v>Pollocksville</v>
      </c>
      <c r="E14" s="12" t="str">
        <f>VLOOKUP(ServiceTickets[[#This Row],[Facility ID]],FacilityInformation,5,FALSE)</f>
        <v>NC</v>
      </c>
      <c r="F14" s="12">
        <f>VLOOKUP(ServiceTickets[[#This Row],[Facility ID]],FacilityInformation,6,FALSE)</f>
        <v>28573</v>
      </c>
      <c r="G14" s="12" t="str">
        <f>ServiceTickets[[#This Row],[City]]&amp;", "&amp;ServiceTickets[[#This Row],[State]]&amp;" "&amp;ServiceTickets[[#This Row],[Zip]]</f>
        <v>Pollocksville, NC 28573</v>
      </c>
      <c r="H14" s="111">
        <f>VLOOKUP(ServiceTickets[[#This Row],[Facility ID]],'T-Schedule'!B$2:AH$286,30,FALSE)</f>
        <v>7</v>
      </c>
      <c r="I14" s="111">
        <f>VLOOKUP(ServiceTickets[[#This Row],[Facility ID]],'T-Schedule'!B$2:AI$286,28,FALSE)</f>
        <v>0</v>
      </c>
      <c r="J14" s="111">
        <f>VLOOKUP(ServiceTickets[[#This Row],[Facility ID]],'T-Schedule'!B$2:AI$286,26,FALSE)</f>
        <v>7</v>
      </c>
      <c r="K14" s="123">
        <f>VLOOKUP(ServiceTickets[[#This Row],[Facility ID]],'T-Schedule'!B$2:C$286,2,FALSE)</f>
        <v>43647</v>
      </c>
      <c r="L14" s="123">
        <f>ServiceTickets[[#This Row],[Migration Date]] - WEEKDAY(ServiceTickets[[#This Row],[Migration Date]]-6)</f>
        <v>43644</v>
      </c>
      <c r="M14" s="123">
        <f>ServiceTickets[[#This Row],[Migration Date]] - 14</f>
        <v>43633</v>
      </c>
      <c r="N14" s="111">
        <v>703300</v>
      </c>
      <c r="O14" s="111">
        <v>703301</v>
      </c>
      <c r="P14" s="111" t="str">
        <f>ServiceTickets[[#This Row],[Site]]&amp;" KAH Win10 Upgrade Project Equipment Request"</f>
        <v>5036 HH - POLLOCKSVILLE KAH Win10 Upgrade Project Equipment Request</v>
      </c>
      <c r="Q14" s="127" t="str">
        <f t="shared" si="0"/>
        <v>Please ship 7 UD3 Thin Client devices and 0 laptops with the Gentiva Win10 Image with docking stations. 
Please send the equipment on PO703300 and PO703301 to be at facility by 06/28/19. 
Ship to:
ATTN: Kindred Implementation Services Tech
P. O. Box 399, 124 Main Street  
Pollocksville, NC 28573</v>
      </c>
      <c r="R14" s="131" t="s">
        <v>282</v>
      </c>
      <c r="S14" s="131" t="s">
        <v>291</v>
      </c>
      <c r="T14" s="131" t="str">
        <f>VLOOKUP(ServiceTickets[[#This Row],[Facility ID]],'T-Schedule'!B$2:I$286,8,FALSE)</f>
        <v>Yes</v>
      </c>
      <c r="U14" s="131">
        <v>2019</v>
      </c>
      <c r="V14" s="135"/>
    </row>
    <row r="15" spans="1:22" hidden="1">
      <c r="A15" s="111">
        <v>5038201</v>
      </c>
      <c r="B15" s="12" t="s">
        <v>183</v>
      </c>
      <c r="C15" s="12" t="str">
        <f>VLOOKUP(ServiceTickets[[#This Row],[Facility ID]],FacilityInformation,3,FALSE)</f>
        <v xml:space="preserve">1638 Carolina Ave.  </v>
      </c>
      <c r="D15" s="12" t="str">
        <f>VLOOKUP(ServiceTickets[[#This Row],[Facility ID]],FacilityInformation,4,FALSE)</f>
        <v>Washington</v>
      </c>
      <c r="E15" s="12" t="str">
        <f>VLOOKUP(ServiceTickets[[#This Row],[Facility ID]],FacilityInformation,5,FALSE)</f>
        <v>NC</v>
      </c>
      <c r="F15" s="12">
        <f>VLOOKUP(ServiceTickets[[#This Row],[Facility ID]],FacilityInformation,6,FALSE)</f>
        <v>27889</v>
      </c>
      <c r="G15" s="12" t="str">
        <f>ServiceTickets[[#This Row],[City]]&amp;", "&amp;ServiceTickets[[#This Row],[State]]&amp;" "&amp;ServiceTickets[[#This Row],[Zip]]</f>
        <v>Washington, NC 27889</v>
      </c>
      <c r="H15" s="111">
        <f>VLOOKUP(ServiceTickets[[#This Row],[Facility ID]],'T-Schedule'!B$2:AH$286,30,FALSE)</f>
        <v>20</v>
      </c>
      <c r="I15" s="111">
        <f>VLOOKUP(ServiceTickets[[#This Row],[Facility ID]],'T-Schedule'!B$2:AI$286,28,FALSE)</f>
        <v>0</v>
      </c>
      <c r="J15" s="111">
        <f>VLOOKUP(ServiceTickets[[#This Row],[Facility ID]],'T-Schedule'!B$2:AI$286,26,FALSE)</f>
        <v>5</v>
      </c>
      <c r="K15" s="123">
        <f>VLOOKUP(ServiceTickets[[#This Row],[Facility ID]],'T-Schedule'!B$2:C$286,2,FALSE)</f>
        <v>43647</v>
      </c>
      <c r="L15" s="123">
        <f>ServiceTickets[[#This Row],[Migration Date]] - WEEKDAY(ServiceTickets[[#This Row],[Migration Date]]-6)</f>
        <v>43644</v>
      </c>
      <c r="M15" s="123">
        <f>ServiceTickets[[#This Row],[Migration Date]] - 14</f>
        <v>43633</v>
      </c>
      <c r="N15" s="111">
        <v>703300</v>
      </c>
      <c r="O15" s="111">
        <v>703301</v>
      </c>
      <c r="P15" s="111" t="str">
        <f>ServiceTickets[[#This Row],[Site]]&amp;" KAH Win10 Upgrade Project Equipment Request"</f>
        <v>5038 HH - WASHINGTON KAH Win10 Upgrade Project Equipment Request</v>
      </c>
      <c r="Q15" s="127" t="str">
        <f t="shared" si="0"/>
        <v>Please ship 20 UD3 Thin Client devices and 0 laptops with the Gentiva Win10 Image with docking stations. 
Please send the equipment on PO703300 and PO703301 to be at facility by 06/28/19. 
Ship to:
ATTN: Kindred Implementation Services Tech
1638 Carolina Ave.  
Washington, NC 27889</v>
      </c>
      <c r="R15" s="131" t="s">
        <v>285</v>
      </c>
      <c r="S15" s="131" t="s">
        <v>291</v>
      </c>
      <c r="T15" s="131" t="str">
        <f>VLOOKUP(ServiceTickets[[#This Row],[Facility ID]],'T-Schedule'!B$2:I$286,8,FALSE)</f>
        <v>Yes</v>
      </c>
      <c r="U15" s="131">
        <v>2019</v>
      </c>
      <c r="V15" s="135"/>
    </row>
    <row r="16" spans="1:22" hidden="1">
      <c r="A16" s="111">
        <v>5047201</v>
      </c>
      <c r="B16" s="12" t="s">
        <v>189</v>
      </c>
      <c r="C16" s="12" t="str">
        <f>VLOOKUP(ServiceTickets[[#This Row],[Facility ID]],FacilityInformation,3,FALSE)</f>
        <v>621 Ingram Drive STE B</v>
      </c>
      <c r="D16" s="12" t="str">
        <f>VLOOKUP(ServiceTickets[[#This Row],[Facility ID]],FacilityInformation,4,FALSE)</f>
        <v>King</v>
      </c>
      <c r="E16" s="12" t="str">
        <f>VLOOKUP(ServiceTickets[[#This Row],[Facility ID]],FacilityInformation,5,FALSE)</f>
        <v>NC</v>
      </c>
      <c r="F16" s="12">
        <f>VLOOKUP(ServiceTickets[[#This Row],[Facility ID]],FacilityInformation,6,FALSE)</f>
        <v>27021</v>
      </c>
      <c r="G16" s="12" t="str">
        <f>ServiceTickets[[#This Row],[City]]&amp;", "&amp;ServiceTickets[[#This Row],[State]]&amp;" "&amp;ServiceTickets[[#This Row],[Zip]]</f>
        <v>King, NC 27021</v>
      </c>
      <c r="H16" s="111">
        <f>VLOOKUP(ServiceTickets[[#This Row],[Facility ID]],'T-Schedule'!B$2:AH$286,30,FALSE)</f>
        <v>11</v>
      </c>
      <c r="I16" s="111">
        <f>VLOOKUP(ServiceTickets[[#This Row],[Facility ID]],'T-Schedule'!B$2:AI$286,28,FALSE)</f>
        <v>6</v>
      </c>
      <c r="J16" s="111">
        <f>VLOOKUP(ServiceTickets[[#This Row],[Facility ID]],'T-Schedule'!B$2:AI$286,26,FALSE)</f>
        <v>5</v>
      </c>
      <c r="K16" s="123">
        <f>VLOOKUP(ServiceTickets[[#This Row],[Facility ID]],'T-Schedule'!B$2:C$286,2,FALSE)</f>
        <v>43647</v>
      </c>
      <c r="L16" s="123">
        <f>ServiceTickets[[#This Row],[Migration Date]] - WEEKDAY(ServiceTickets[[#This Row],[Migration Date]]-6)</f>
        <v>43644</v>
      </c>
      <c r="M16" s="123">
        <f>ServiceTickets[[#This Row],[Migration Date]] - 14</f>
        <v>43633</v>
      </c>
      <c r="N16" s="111">
        <v>703300</v>
      </c>
      <c r="O16" s="111">
        <v>703301</v>
      </c>
      <c r="P16" s="111" t="str">
        <f>ServiceTickets[[#This Row],[Site]]&amp;" KAH Win10 Upgrade Project Equipment Request"</f>
        <v>5047 HH - KING KAH Win10 Upgrade Project Equipment Request</v>
      </c>
      <c r="Q16" s="127" t="str">
        <f t="shared" si="0"/>
        <v>Please ship 11 UD3 Thin Client devices and 6 laptops with the Gentiva Win10 Image with docking stations. 
Please send the equipment on PO703300 and PO703301 to be at facility by 06/28/19. 
Ship to:
ATTN: Kindred Implementation Services Tech
621 Ingram Drive STE B
King, NC 27021</v>
      </c>
      <c r="R16" s="131" t="s">
        <v>283</v>
      </c>
      <c r="S16" s="131" t="s">
        <v>291</v>
      </c>
      <c r="T16" s="131" t="str">
        <f>VLOOKUP(ServiceTickets[[#This Row],[Facility ID]],'T-Schedule'!B$2:I$286,8,FALSE)</f>
        <v>Yes</v>
      </c>
      <c r="U16" s="131">
        <v>2019</v>
      </c>
      <c r="V16" s="135"/>
    </row>
    <row r="17" spans="1:22" hidden="1">
      <c r="A17" s="111">
        <v>5058201</v>
      </c>
      <c r="B17" s="12" t="s">
        <v>193</v>
      </c>
      <c r="C17" s="12" t="str">
        <f>VLOOKUP(ServiceTickets[[#This Row],[Facility ID]],FacilityInformation,3,FALSE)</f>
        <v xml:space="preserve">9 Olde Eastwood Village Blvd.  </v>
      </c>
      <c r="D17" s="12" t="str">
        <f>VLOOKUP(ServiceTickets[[#This Row],[Facility ID]],FacilityInformation,4,FALSE)</f>
        <v>Asheville</v>
      </c>
      <c r="E17" s="12" t="str">
        <f>VLOOKUP(ServiceTickets[[#This Row],[Facility ID]],FacilityInformation,5,FALSE)</f>
        <v>NC</v>
      </c>
      <c r="F17" s="12">
        <f>VLOOKUP(ServiceTickets[[#This Row],[Facility ID]],FacilityInformation,6,FALSE)</f>
        <v>28803</v>
      </c>
      <c r="G17" s="12" t="str">
        <f>ServiceTickets[[#This Row],[City]]&amp;", "&amp;ServiceTickets[[#This Row],[State]]&amp;" "&amp;ServiceTickets[[#This Row],[Zip]]</f>
        <v>Asheville, NC 28803</v>
      </c>
      <c r="H17" s="111">
        <f>VLOOKUP(ServiceTickets[[#This Row],[Facility ID]],'T-Schedule'!B$2:AH$286,30,FALSE)</f>
        <v>29</v>
      </c>
      <c r="I17" s="111">
        <f>VLOOKUP(ServiceTickets[[#This Row],[Facility ID]],'T-Schedule'!B$2:AI$286,28,FALSE)</f>
        <v>4</v>
      </c>
      <c r="J17" s="111">
        <f>VLOOKUP(ServiceTickets[[#This Row],[Facility ID]],'T-Schedule'!B$2:AI$286,26,FALSE)</f>
        <v>10</v>
      </c>
      <c r="K17" s="123">
        <f>VLOOKUP(ServiceTickets[[#This Row],[Facility ID]],'T-Schedule'!B$2:C$286,2,FALSE)</f>
        <v>43647</v>
      </c>
      <c r="L17" s="123">
        <f>ServiceTickets[[#This Row],[Migration Date]] - WEEKDAY(ServiceTickets[[#This Row],[Migration Date]]-6)</f>
        <v>43644</v>
      </c>
      <c r="M17" s="123">
        <f>ServiceTickets[[#This Row],[Migration Date]] - 14</f>
        <v>43633</v>
      </c>
      <c r="N17" s="111">
        <v>703300</v>
      </c>
      <c r="O17" s="111">
        <v>703301</v>
      </c>
      <c r="P17" s="111" t="str">
        <f>ServiceTickets[[#This Row],[Site]]&amp;" KAH Win10 Upgrade Project Equipment Request"</f>
        <v>5058 HH - ASHEVILLE KAH Win10 Upgrade Project Equipment Request</v>
      </c>
      <c r="Q17" s="127" t="str">
        <f t="shared" si="0"/>
        <v>Please ship 29 UD3 Thin Client devices and 4 laptops with the Gentiva Win10 Image with docking stations. 
Please send the equipment on PO703300 and PO703301 to be at facility by 06/28/19. 
Ship to:
ATTN: Kindred Implementation Services Tech
9 Olde Eastwood Village Blvd.  
Asheville, NC 28803</v>
      </c>
      <c r="R17" s="131" t="s">
        <v>288</v>
      </c>
      <c r="S17" s="131" t="s">
        <v>291</v>
      </c>
      <c r="T17" s="131" t="str">
        <f>VLOOKUP(ServiceTickets[[#This Row],[Facility ID]],'T-Schedule'!B$2:I$286,8,FALSE)</f>
        <v>Yes</v>
      </c>
      <c r="U17" s="131">
        <v>2019</v>
      </c>
      <c r="V17" s="135"/>
    </row>
    <row r="18" spans="1:22" hidden="1">
      <c r="A18" s="111">
        <v>5060201</v>
      </c>
      <c r="B18" s="12" t="s">
        <v>195</v>
      </c>
      <c r="C18" s="12" t="str">
        <f>VLOOKUP(ServiceTickets[[#This Row],[Facility ID]],FacilityInformation,3,FALSE)</f>
        <v>1771 Tate Blvd. SE STE 104</v>
      </c>
      <c r="D18" s="12" t="str">
        <f>VLOOKUP(ServiceTickets[[#This Row],[Facility ID]],FacilityInformation,4,FALSE)</f>
        <v>Hickory</v>
      </c>
      <c r="E18" s="12" t="str">
        <f>VLOOKUP(ServiceTickets[[#This Row],[Facility ID]],FacilityInformation,5,FALSE)</f>
        <v>NC</v>
      </c>
      <c r="F18" s="12">
        <f>VLOOKUP(ServiceTickets[[#This Row],[Facility ID]],FacilityInformation,6,FALSE)</f>
        <v>28602</v>
      </c>
      <c r="G18" s="12" t="str">
        <f>ServiceTickets[[#This Row],[City]]&amp;", "&amp;ServiceTickets[[#This Row],[State]]&amp;" "&amp;ServiceTickets[[#This Row],[Zip]]</f>
        <v>Hickory, NC 28602</v>
      </c>
      <c r="H18" s="111">
        <f>VLOOKUP(ServiceTickets[[#This Row],[Facility ID]],'T-Schedule'!B$2:AH$286,30,FALSE)</f>
        <v>12</v>
      </c>
      <c r="I18" s="111">
        <f>VLOOKUP(ServiceTickets[[#This Row],[Facility ID]],'T-Schedule'!B$2:AI$286,28,FALSE)</f>
        <v>0</v>
      </c>
      <c r="J18" s="111">
        <f>VLOOKUP(ServiceTickets[[#This Row],[Facility ID]],'T-Schedule'!B$2:AI$286,26,FALSE)</f>
        <v>1</v>
      </c>
      <c r="K18" s="123">
        <f>VLOOKUP(ServiceTickets[[#This Row],[Facility ID]],'T-Schedule'!B$2:C$286,2,FALSE)</f>
        <v>43647</v>
      </c>
      <c r="L18" s="123">
        <f>ServiceTickets[[#This Row],[Migration Date]] - WEEKDAY(ServiceTickets[[#This Row],[Migration Date]]-6)</f>
        <v>43644</v>
      </c>
      <c r="M18" s="123">
        <f>ServiceTickets[[#This Row],[Migration Date]] - 14</f>
        <v>43633</v>
      </c>
      <c r="N18" s="111">
        <v>703300</v>
      </c>
      <c r="O18" s="111">
        <v>703301</v>
      </c>
      <c r="P18" s="111" t="str">
        <f>ServiceTickets[[#This Row],[Site]]&amp;" KAH Win10 Upgrade Project Equipment Request"</f>
        <v>5060 HH - HICKORY KAH Win10 Upgrade Project Equipment Request</v>
      </c>
      <c r="Q18" s="127" t="str">
        <f t="shared" si="0"/>
        <v>Please ship 12 UD3 Thin Client devices and 0 laptops with the Gentiva Win10 Image with docking stations. 
Please send the equipment on PO703300 and PO703301 to be at facility by 06/28/19. 
Ship to:
ATTN: Kindred Implementation Services Tech
1771 Tate Blvd. SE STE 104
Hickory, NC 28602</v>
      </c>
      <c r="R18" s="131"/>
      <c r="S18" s="131" t="s">
        <v>291</v>
      </c>
      <c r="T18" s="131" t="str">
        <f>VLOOKUP(ServiceTickets[[#This Row],[Facility ID]],'T-Schedule'!B$2:I$286,8,FALSE)</f>
        <v>Yes</v>
      </c>
      <c r="U18" s="131">
        <v>2019</v>
      </c>
      <c r="V18" s="135"/>
    </row>
    <row r="19" spans="1:22" hidden="1">
      <c r="A19" s="111">
        <v>5061201</v>
      </c>
      <c r="B19" s="12" t="s">
        <v>196</v>
      </c>
      <c r="C19" s="12" t="str">
        <f>VLOOKUP(ServiceTickets[[#This Row],[Facility ID]],FacilityInformation,3,FALSE)</f>
        <v>1771 Tate Blvd. SE STE 101</v>
      </c>
      <c r="D19" s="12" t="str">
        <f>VLOOKUP(ServiceTickets[[#This Row],[Facility ID]],FacilityInformation,4,FALSE)</f>
        <v>Hickory</v>
      </c>
      <c r="E19" s="12" t="str">
        <f>VLOOKUP(ServiceTickets[[#This Row],[Facility ID]],FacilityInformation,5,FALSE)</f>
        <v>NC</v>
      </c>
      <c r="F19" s="12">
        <f>VLOOKUP(ServiceTickets[[#This Row],[Facility ID]],FacilityInformation,6,FALSE)</f>
        <v>28602</v>
      </c>
      <c r="G19" s="12" t="str">
        <f>ServiceTickets[[#This Row],[City]]&amp;", "&amp;ServiceTickets[[#This Row],[State]]&amp;" "&amp;ServiceTickets[[#This Row],[Zip]]</f>
        <v>Hickory, NC 28602</v>
      </c>
      <c r="H19" s="111">
        <f>VLOOKUP(ServiceTickets[[#This Row],[Facility ID]],'T-Schedule'!B$2:AH$286,30,FALSE)</f>
        <v>23</v>
      </c>
      <c r="I19" s="111">
        <f>VLOOKUP(ServiceTickets[[#This Row],[Facility ID]],'T-Schedule'!B$2:AI$286,28,FALSE)</f>
        <v>0</v>
      </c>
      <c r="J19" s="111">
        <f>VLOOKUP(ServiceTickets[[#This Row],[Facility ID]],'T-Schedule'!B$2:AI$286,26,FALSE)</f>
        <v>14</v>
      </c>
      <c r="K19" s="123">
        <f>VLOOKUP(ServiceTickets[[#This Row],[Facility ID]],'T-Schedule'!B$2:C$286,2,FALSE)</f>
        <v>43647</v>
      </c>
      <c r="L19" s="123">
        <f>ServiceTickets[[#This Row],[Migration Date]] - WEEKDAY(ServiceTickets[[#This Row],[Migration Date]]-6)</f>
        <v>43644</v>
      </c>
      <c r="M19" s="123">
        <f>ServiceTickets[[#This Row],[Migration Date]] - 14</f>
        <v>43633</v>
      </c>
      <c r="N19" s="111">
        <v>703300</v>
      </c>
      <c r="O19" s="111">
        <v>703301</v>
      </c>
      <c r="P19" s="111" t="str">
        <f>ServiceTickets[[#This Row],[Site]]&amp;" KAH Win10 Upgrade Project Equipment Request"</f>
        <v>5061 HH - HICKORY (Healthfield) KAH Win10 Upgrade Project Equipment Request</v>
      </c>
      <c r="Q19" s="127" t="str">
        <f t="shared" si="0"/>
        <v>Please ship 23 UD3 Thin Client devices and 0 laptops with the Gentiva Win10 Image with docking stations. 
Please send the equipment on PO703300 and PO703301 to be at facility by 06/28/19. 
Ship to:
ATTN: Kindred Implementation Services Tech
1771 Tate Blvd. SE STE 101
Hickory, NC 28602</v>
      </c>
      <c r="R19" s="131"/>
      <c r="S19" s="131" t="s">
        <v>291</v>
      </c>
      <c r="T19" s="131" t="str">
        <f>VLOOKUP(ServiceTickets[[#This Row],[Facility ID]],'T-Schedule'!B$2:I$286,8,FALSE)</f>
        <v>Yes</v>
      </c>
      <c r="U19" s="131">
        <v>2019</v>
      </c>
      <c r="V19" s="135"/>
    </row>
    <row r="20" spans="1:22" hidden="1">
      <c r="A20" s="111">
        <v>5063201</v>
      </c>
      <c r="B20" s="12" t="s">
        <v>198</v>
      </c>
      <c r="C20" s="12" t="str">
        <f>VLOOKUP(ServiceTickets[[#This Row],[Facility ID]],FacilityInformation,3,FALSE)</f>
        <v xml:space="preserve">1405 N Lafayette Street  </v>
      </c>
      <c r="D20" s="12" t="str">
        <f>VLOOKUP(ServiceTickets[[#This Row],[Facility ID]],FacilityInformation,4,FALSE)</f>
        <v>Shelby</v>
      </c>
      <c r="E20" s="12" t="str">
        <f>VLOOKUP(ServiceTickets[[#This Row],[Facility ID]],FacilityInformation,5,FALSE)</f>
        <v>NC</v>
      </c>
      <c r="F20" s="12">
        <f>VLOOKUP(ServiceTickets[[#This Row],[Facility ID]],FacilityInformation,6,FALSE)</f>
        <v>28150</v>
      </c>
      <c r="G20" s="12" t="str">
        <f>ServiceTickets[[#This Row],[City]]&amp;", "&amp;ServiceTickets[[#This Row],[State]]&amp;" "&amp;ServiceTickets[[#This Row],[Zip]]</f>
        <v>Shelby, NC 28150</v>
      </c>
      <c r="H20" s="111">
        <f>VLOOKUP(ServiceTickets[[#This Row],[Facility ID]],'T-Schedule'!B$2:AH$286,30,FALSE)</f>
        <v>28</v>
      </c>
      <c r="I20" s="111">
        <f>VLOOKUP(ServiceTickets[[#This Row],[Facility ID]],'T-Schedule'!B$2:AI$286,28,FALSE)</f>
        <v>5</v>
      </c>
      <c r="J20" s="111">
        <f>VLOOKUP(ServiceTickets[[#This Row],[Facility ID]],'T-Schedule'!B$2:AI$286,26,FALSE)</f>
        <v>10</v>
      </c>
      <c r="K20" s="123">
        <f>VLOOKUP(ServiceTickets[[#This Row],[Facility ID]],'T-Schedule'!B$2:C$286,2,FALSE)</f>
        <v>43654</v>
      </c>
      <c r="L20" s="123">
        <f>ServiceTickets[[#This Row],[Migration Date]] - WEEKDAY(ServiceTickets[[#This Row],[Migration Date]]-6)</f>
        <v>43651</v>
      </c>
      <c r="M20" s="123">
        <f>ServiceTickets[[#This Row],[Migration Date]] - 14</f>
        <v>43640</v>
      </c>
      <c r="N20" s="111">
        <v>703300</v>
      </c>
      <c r="O20" s="111">
        <v>703301</v>
      </c>
      <c r="P20" s="111" t="str">
        <f>ServiceTickets[[#This Row],[Site]]&amp;" KAH Win10 Upgrade Project Equipment Request"</f>
        <v>5063 HH - SHELBY KAH Win10 Upgrade Project Equipment Request</v>
      </c>
      <c r="Q20" s="127" t="str">
        <f t="shared" si="0"/>
        <v>Please ship 28 UD3 Thin Client devices and 5 laptops with the Gentiva Win10 Image with docking stations. 
Please send the equipment on PO703300 and PO703301 to be at facility by 07/05/19. 
Ship to:
ATTN: Kindred Implementation Services Tech
1405 N Lafayette Street  
Shelby, NC 28150</v>
      </c>
      <c r="R20" s="131" t="s">
        <v>284</v>
      </c>
      <c r="S20" s="131" t="s">
        <v>291</v>
      </c>
      <c r="T20" s="131" t="str">
        <f>VLOOKUP(ServiceTickets[[#This Row],[Facility ID]],'T-Schedule'!B$2:I$286,8,FALSE)</f>
        <v>Yes</v>
      </c>
      <c r="U20" s="131">
        <v>2019</v>
      </c>
      <c r="V20" s="135"/>
    </row>
    <row r="21" spans="1:22" hidden="1">
      <c r="A21" s="111">
        <v>6989201</v>
      </c>
      <c r="B21" s="12" t="s">
        <v>234</v>
      </c>
      <c r="C21" s="12" t="str">
        <f>VLOOKUP(ServiceTickets[[#This Row],[Facility ID]],FacilityInformation,3,FALSE)</f>
        <v xml:space="preserve">308 S Academy Street  </v>
      </c>
      <c r="D21" s="12" t="str">
        <f>VLOOKUP(ServiceTickets[[#This Row],[Facility ID]],FacilityInformation,4,FALSE)</f>
        <v>Lincolnton</v>
      </c>
      <c r="E21" s="12" t="str">
        <f>VLOOKUP(ServiceTickets[[#This Row],[Facility ID]],FacilityInformation,5,FALSE)</f>
        <v>NC</v>
      </c>
      <c r="F21" s="12">
        <f>VLOOKUP(ServiceTickets[[#This Row],[Facility ID]],FacilityInformation,6,FALSE)</f>
        <v>28092</v>
      </c>
      <c r="G21" s="12" t="str">
        <f>ServiceTickets[[#This Row],[City]]&amp;", "&amp;ServiceTickets[[#This Row],[State]]&amp;" "&amp;ServiceTickets[[#This Row],[Zip]]</f>
        <v>Lincolnton, NC 28092</v>
      </c>
      <c r="H21" s="111">
        <f>VLOOKUP(ServiceTickets[[#This Row],[Facility ID]],'T-Schedule'!B$2:AH$286,30,FALSE)</f>
        <v>6</v>
      </c>
      <c r="I21" s="111">
        <f>VLOOKUP(ServiceTickets[[#This Row],[Facility ID]],'T-Schedule'!B$2:AI$286,28,FALSE)</f>
        <v>0</v>
      </c>
      <c r="J21" s="111">
        <f>VLOOKUP(ServiceTickets[[#This Row],[Facility ID]],'T-Schedule'!B$2:AI$286,26,FALSE)</f>
        <v>2</v>
      </c>
      <c r="K21" s="123">
        <f>VLOOKUP(ServiceTickets[[#This Row],[Facility ID]],'T-Schedule'!B$2:C$286,2,FALSE)</f>
        <v>43654</v>
      </c>
      <c r="L21" s="123">
        <f>ServiceTickets[[#This Row],[Migration Date]] - WEEKDAY(ServiceTickets[[#This Row],[Migration Date]]-6)</f>
        <v>43651</v>
      </c>
      <c r="M21" s="123">
        <f>ServiceTickets[[#This Row],[Migration Date]] - 14</f>
        <v>43640</v>
      </c>
      <c r="N21" s="111">
        <v>703300</v>
      </c>
      <c r="O21" s="111">
        <v>703301</v>
      </c>
      <c r="P21" s="111" t="str">
        <f>ServiceTickets[[#This Row],[Site]]&amp;" KAH Win10 Upgrade Project Equipment Request"</f>
        <v>6989 HH - LINCOLN COUNTY KAH Win10 Upgrade Project Equipment Request</v>
      </c>
      <c r="Q21" s="127" t="str">
        <f t="shared" si="0"/>
        <v>Please ship 6 UD3 Thin Client devices and 0 laptops with the Gentiva Win10 Image with docking stations. 
Please send the equipment on PO703300 and PO703301 to be at facility by 07/05/19. 
Ship to:
ATTN: Kindred Implementation Services Tech
308 S Academy Street  
Lincolnton, NC 28092</v>
      </c>
      <c r="R21" s="131">
        <v>1958902</v>
      </c>
      <c r="S21" s="131" t="s">
        <v>291</v>
      </c>
      <c r="T21" s="131" t="str">
        <f>VLOOKUP(ServiceTickets[[#This Row],[Facility ID]],'T-Schedule'!B$2:I$286,8,FALSE)</f>
        <v>Yes</v>
      </c>
      <c r="U21" s="131">
        <v>2019</v>
      </c>
      <c r="V21" s="135"/>
    </row>
    <row r="22" spans="1:22" hidden="1">
      <c r="A22" s="111">
        <v>2439201</v>
      </c>
      <c r="B22" s="12" t="s">
        <v>33</v>
      </c>
      <c r="C22" s="12" t="str">
        <f>VLOOKUP(ServiceTickets[[#This Row],[Facility ID]],FacilityInformation,3,FALSE)</f>
        <v>1250 N. 9th St. STE 105</v>
      </c>
      <c r="D22" s="12" t="str">
        <f>VLOOKUP(ServiceTickets[[#This Row],[Facility ID]],FacilityInformation,4,FALSE)</f>
        <v>Stroudsburg</v>
      </c>
      <c r="E22" s="12" t="str">
        <f>VLOOKUP(ServiceTickets[[#This Row],[Facility ID]],FacilityInformation,5,FALSE)</f>
        <v>PA</v>
      </c>
      <c r="F22" s="12">
        <f>VLOOKUP(ServiceTickets[[#This Row],[Facility ID]],FacilityInformation,6,FALSE)</f>
        <v>18360</v>
      </c>
      <c r="G22" s="12" t="str">
        <f>ServiceTickets[[#This Row],[City]]&amp;", "&amp;ServiceTickets[[#This Row],[State]]&amp;" "&amp;ServiceTickets[[#This Row],[Zip]]</f>
        <v>Stroudsburg, PA 18360</v>
      </c>
      <c r="H22" s="111">
        <f>VLOOKUP(ServiceTickets[[#This Row],[Facility ID]],'T-Schedule'!B$2:AH$286,30,FALSE)</f>
        <v>13</v>
      </c>
      <c r="I22" s="111">
        <f>VLOOKUP(ServiceTickets[[#This Row],[Facility ID]],'T-Schedule'!B$2:AI$286,28,FALSE)</f>
        <v>6</v>
      </c>
      <c r="J22" s="111">
        <f>VLOOKUP(ServiceTickets[[#This Row],[Facility ID]],'T-Schedule'!B$2:AI$286,26,FALSE)</f>
        <v>7</v>
      </c>
      <c r="K22" s="123">
        <f>VLOOKUP(ServiceTickets[[#This Row],[Facility ID]],'T-Schedule'!B$2:C$286,2,FALSE)</f>
        <v>43661</v>
      </c>
      <c r="L22" s="123">
        <f>ServiceTickets[[#This Row],[Migration Date]] - WEEKDAY(ServiceTickets[[#This Row],[Migration Date]]-6)</f>
        <v>43658</v>
      </c>
      <c r="M22" s="123">
        <f>ServiceTickets[[#This Row],[Migration Date]] - 14</f>
        <v>43647</v>
      </c>
      <c r="N22" s="111">
        <v>703300</v>
      </c>
      <c r="O22" s="111">
        <v>703301</v>
      </c>
      <c r="P22" s="111" t="str">
        <f>ServiceTickets[[#This Row],[Site]]&amp;" KAH Win10 Upgrade Project Equipment Request"</f>
        <v>2439 HH - STROUDSBURG PA KAH Win10 Upgrade Project Equipment Request</v>
      </c>
      <c r="Q22" s="127" t="str">
        <f t="shared" si="0"/>
        <v>Please ship 13 UD3 Thin Client devices and 6 laptops with the Gentiva Win10 Image with docking stations. 
Please send the equipment on PO703300 and PO703301 to be at facility by 07/12/19. 
Ship to:
ATTN: Kindred Implementation Services Tech
1250 N. 9th St. STE 105
Stroudsburg, PA 18360</v>
      </c>
      <c r="R22" s="131" t="s">
        <v>292</v>
      </c>
      <c r="S22" s="131" t="s">
        <v>291</v>
      </c>
      <c r="T22" s="131" t="str">
        <f>VLOOKUP(ServiceTickets[[#This Row],[Facility ID]],'T-Schedule'!B$2:I$286,8,FALSE)</f>
        <v>Yes</v>
      </c>
      <c r="U22" s="131">
        <v>2019</v>
      </c>
      <c r="V22" s="135" t="s">
        <v>294</v>
      </c>
    </row>
    <row r="23" spans="1:22" hidden="1">
      <c r="A23" s="111">
        <v>2399201</v>
      </c>
      <c r="B23" s="12" t="s">
        <v>27</v>
      </c>
      <c r="C23" s="12" t="str">
        <f>VLOOKUP(ServiceTickets[[#This Row],[Facility ID]],FacilityInformation,3,FALSE)</f>
        <v>1531 Boettler Road STE E</v>
      </c>
      <c r="D23" s="12" t="str">
        <f>VLOOKUP(ServiceTickets[[#This Row],[Facility ID]],FacilityInformation,4,FALSE)</f>
        <v>Uniontown</v>
      </c>
      <c r="E23" s="12" t="str">
        <f>VLOOKUP(ServiceTickets[[#This Row],[Facility ID]],FacilityInformation,5,FALSE)</f>
        <v>OH</v>
      </c>
      <c r="F23" s="12">
        <f>VLOOKUP(ServiceTickets[[#This Row],[Facility ID]],FacilityInformation,6,FALSE)</f>
        <v>44685</v>
      </c>
      <c r="G23" s="12" t="str">
        <f>ServiceTickets[[#This Row],[City]]&amp;", "&amp;ServiceTickets[[#This Row],[State]]&amp;" "&amp;ServiceTickets[[#This Row],[Zip]]</f>
        <v>Uniontown, OH 44685</v>
      </c>
      <c r="H23" s="111">
        <f>VLOOKUP(ServiceTickets[[#This Row],[Facility ID]],'T-Schedule'!B$2:AH$286,30,FALSE)</f>
        <v>4</v>
      </c>
      <c r="I23" s="111">
        <f>VLOOKUP(ServiceTickets[[#This Row],[Facility ID]],'T-Schedule'!B$2:AI$286,28,FALSE)</f>
        <v>0</v>
      </c>
      <c r="J23" s="111">
        <f>VLOOKUP(ServiceTickets[[#This Row],[Facility ID]],'T-Schedule'!B$2:AI$286,26,FALSE)</f>
        <v>4</v>
      </c>
      <c r="K23" s="123">
        <f>VLOOKUP(ServiceTickets[[#This Row],[Facility ID]],'T-Schedule'!B$2:C$286,2,FALSE)</f>
        <v>43661</v>
      </c>
      <c r="L23" s="123">
        <f>ServiceTickets[[#This Row],[Migration Date]] - WEEKDAY(ServiceTickets[[#This Row],[Migration Date]]-6)</f>
        <v>43658</v>
      </c>
      <c r="M23" s="123">
        <f>ServiceTickets[[#This Row],[Migration Date]] - 14</f>
        <v>43647</v>
      </c>
      <c r="N23" s="111">
        <v>703300</v>
      </c>
      <c r="O23" s="111">
        <v>703301</v>
      </c>
      <c r="P23" s="111" t="str">
        <f>ServiceTickets[[#This Row],[Site]]&amp;" KAH Win10 Upgrade Project Equipment Request"</f>
        <v>2399 HH - AKRON KAH Win10 Upgrade Project Equipment Request</v>
      </c>
      <c r="Q23" s="127" t="str">
        <f t="shared" si="0"/>
        <v>Please ship 4 UD3 Thin Client devices and 0 laptops with the Gentiva Win10 Image with docking stations. 
Please send the equipment on PO703300 and PO703301 to be at facility by 07/12/19. 
Ship to:
ATTN: Kindred Implementation Services Tech
1531 Boettler Road STE E
Uniontown, OH 44685</v>
      </c>
      <c r="R23" s="131" t="s">
        <v>295</v>
      </c>
      <c r="S23" s="131" t="s">
        <v>291</v>
      </c>
      <c r="T23" s="131" t="str">
        <f>VLOOKUP(ServiceTickets[[#This Row],[Facility ID]],'T-Schedule'!B$2:I$286,8,FALSE)</f>
        <v>Yes</v>
      </c>
      <c r="U23" s="131">
        <v>2019</v>
      </c>
      <c r="V23" s="135" t="s">
        <v>293</v>
      </c>
    </row>
    <row r="24" spans="1:22" hidden="1">
      <c r="A24" s="110">
        <v>2439201</v>
      </c>
      <c r="B24" t="s">
        <v>33</v>
      </c>
      <c r="C24" s="12" t="str">
        <f>VLOOKUP(ServiceTickets[[#This Row],[Facility ID]],FacilityInformation,3,FALSE)</f>
        <v>1250 N. 9th St. STE 105</v>
      </c>
      <c r="D24" s="12" t="str">
        <f>VLOOKUP(ServiceTickets[[#This Row],[Facility ID]],FacilityInformation,4,FALSE)</f>
        <v>Stroudsburg</v>
      </c>
      <c r="E24" s="12" t="str">
        <f>VLOOKUP(ServiceTickets[[#This Row],[Facility ID]],FacilityInformation,5,FALSE)</f>
        <v>PA</v>
      </c>
      <c r="F24" s="12">
        <f>VLOOKUP(ServiceTickets[[#This Row],[Facility ID]],FacilityInformation,6,FALSE)</f>
        <v>18360</v>
      </c>
      <c r="G24" s="12" t="str">
        <f>ServiceTickets[[#This Row],[City]]&amp;", "&amp;ServiceTickets[[#This Row],[State]]&amp;" "&amp;ServiceTickets[[#This Row],[Zip]]</f>
        <v>Stroudsburg, PA 18360</v>
      </c>
      <c r="H24" s="111">
        <f>VLOOKUP(ServiceTickets[[#This Row],[Facility ID]],'T-Schedule'!B$2:AH$286,30,FALSE)</f>
        <v>13</v>
      </c>
      <c r="I24" s="111">
        <f>VLOOKUP(ServiceTickets[[#This Row],[Facility ID]],'T-Schedule'!B$2:AI$286,28,FALSE)</f>
        <v>6</v>
      </c>
      <c r="J24" s="110">
        <f>VLOOKUP(ServiceTickets[[#This Row],[Facility ID]],'T-Schedule'!B$2:AI$286,26,FALSE)</f>
        <v>7</v>
      </c>
      <c r="K24" s="122">
        <f>VLOOKUP(ServiceTickets[[#This Row],[Facility ID]],'T-Schedule'!B$2:C$286,2,FALSE)</f>
        <v>43661</v>
      </c>
      <c r="L24" s="122">
        <f>ServiceTickets[[#This Row],[Migration Date]] - WEEKDAY(ServiceTickets[[#This Row],[Migration Date]]-6)</f>
        <v>43658</v>
      </c>
      <c r="M24" s="122">
        <f>ServiceTickets[[#This Row],[Migration Date]] - 14</f>
        <v>43647</v>
      </c>
      <c r="N24" s="111">
        <v>703300</v>
      </c>
      <c r="O24" s="111">
        <v>703301</v>
      </c>
      <c r="P24" s="111" t="str">
        <f>ServiceTickets[[#This Row],[Site]]&amp;" KAH Win10 Upgrade Project Equipment Request"</f>
        <v>2439 HH - STROUDSBURG PA KAH Win10 Upgrade Project Equipment Request</v>
      </c>
      <c r="Q24" s="126" t="str">
        <f t="shared" si="0"/>
        <v>Please ship 13 UD3 Thin Client devices and 6 laptops with the Gentiva Win10 Image with docking stations. 
Please send the equipment on PO703300 and PO703301 to be at facility by 07/12/19. 
Ship to:
ATTN: Kindred Implementation Services Tech
1250 N. 9th St. STE 105
Stroudsburg, PA 18360</v>
      </c>
      <c r="S24" s="130" t="s">
        <v>268</v>
      </c>
      <c r="T24" s="130" t="str">
        <f>VLOOKUP(ServiceTickets[[#This Row],[Facility ID]],'T-Schedule'!B$2:I$286,8,FALSE)</f>
        <v>Yes</v>
      </c>
      <c r="U24" s="130">
        <v>2020</v>
      </c>
    </row>
    <row r="25" spans="1:22" hidden="1">
      <c r="A25" s="110">
        <v>5024201</v>
      </c>
      <c r="B25" t="s">
        <v>171</v>
      </c>
      <c r="C25" s="12" t="str">
        <f>VLOOKUP(ServiceTickets[[#This Row],[Facility ID]],FacilityInformation,3,FALSE)</f>
        <v>720 Park Centre Drive STE B</v>
      </c>
      <c r="D25" s="12" t="str">
        <f>VLOOKUP(ServiceTickets[[#This Row],[Facility ID]],FacilityInformation,4,FALSE)</f>
        <v>Kernersville</v>
      </c>
      <c r="E25" s="12" t="str">
        <f>VLOOKUP(ServiceTickets[[#This Row],[Facility ID]],FacilityInformation,5,FALSE)</f>
        <v>NC</v>
      </c>
      <c r="F25" s="12">
        <f>VLOOKUP(ServiceTickets[[#This Row],[Facility ID]],FacilityInformation,6,FALSE)</f>
        <v>27284</v>
      </c>
      <c r="G25" s="12" t="str">
        <f>ServiceTickets[[#This Row],[City]]&amp;", "&amp;ServiceTickets[[#This Row],[State]]&amp;" "&amp;ServiceTickets[[#This Row],[Zip]]</f>
        <v>Kernersville, NC 27284</v>
      </c>
      <c r="H25" s="111">
        <f>VLOOKUP(ServiceTickets[[#This Row],[Facility ID]],'T-Schedule'!B$2:AH$286,30,FALSE)</f>
        <v>0</v>
      </c>
      <c r="I25" s="111">
        <f>VLOOKUP(ServiceTickets[[#This Row],[Facility ID]],'T-Schedule'!B$2:AI$286,28,FALSE)</f>
        <v>0</v>
      </c>
      <c r="J25" s="110">
        <f>VLOOKUP(ServiceTickets[[#This Row],[Facility ID]],'T-Schedule'!B$2:AI$286,26,FALSE)</f>
        <v>0</v>
      </c>
      <c r="K25" s="122">
        <f>VLOOKUP(ServiceTickets[[#This Row],[Facility ID]],'T-Schedule'!B$2:C$286,2,FALSE)</f>
        <v>0</v>
      </c>
      <c r="L25" s="122" t="e">
        <f>ServiceTickets[[#This Row],[Migration Date]] - WEEKDAY(ServiceTickets[[#This Row],[Migration Date]]-6)</f>
        <v>#NUM!</v>
      </c>
      <c r="M25" s="122">
        <f>ServiceTickets[[#This Row],[Migration Date]] - 14</f>
        <v>-14</v>
      </c>
      <c r="N25" s="111">
        <v>703300</v>
      </c>
      <c r="O25" s="111">
        <v>703301</v>
      </c>
      <c r="P25" s="111" t="str">
        <f>ServiceTickets[[#This Row],[Site]]&amp;" KAH Win10 Upgrade Project Equipment Request"</f>
        <v>5024 HH - KERNERSVILLE KAH Win10 Upgrade Project Equipment Request</v>
      </c>
      <c r="Q25" s="126" t="e">
        <f t="shared" si="0"/>
        <v>#NUM!</v>
      </c>
      <c r="S25" s="130" t="s">
        <v>268</v>
      </c>
      <c r="T25" s="130">
        <f>VLOOKUP(ServiceTickets[[#This Row],[Facility ID]],'T-Schedule'!B$2:I$286,8,FALSE)</f>
        <v>0</v>
      </c>
      <c r="U25" s="130">
        <v>2020</v>
      </c>
    </row>
    <row r="26" spans="1:22" hidden="1">
      <c r="A26" s="111">
        <v>2473201</v>
      </c>
      <c r="B26" s="12" t="s">
        <v>56</v>
      </c>
      <c r="C26" s="12" t="str">
        <f>VLOOKUP(ServiceTickets[[#This Row],[Facility ID]],FacilityInformation,3,FALSE)</f>
        <v xml:space="preserve">370 W Redstone Ave  </v>
      </c>
      <c r="D26" s="12" t="str">
        <f>VLOOKUP(ServiceTickets[[#This Row],[Facility ID]],FacilityInformation,4,FALSE)</f>
        <v>Crestview</v>
      </c>
      <c r="E26" s="12" t="str">
        <f>VLOOKUP(ServiceTickets[[#This Row],[Facility ID]],FacilityInformation,5,FALSE)</f>
        <v>FL</v>
      </c>
      <c r="F26" s="12">
        <f>VLOOKUP(ServiceTickets[[#This Row],[Facility ID]],FacilityInformation,6,FALSE)</f>
        <v>32536</v>
      </c>
      <c r="G26" s="12" t="str">
        <f>ServiceTickets[[#This Row],[City]]&amp;", "&amp;ServiceTickets[[#This Row],[State]]&amp;" "&amp;ServiceTickets[[#This Row],[Zip]]</f>
        <v>Crestview, FL 32536</v>
      </c>
      <c r="H26" s="111">
        <f>VLOOKUP(ServiceTickets[[#This Row],[Facility ID]],'T-Schedule'!B$2:AH$286,30,FALSE)</f>
        <v>12</v>
      </c>
      <c r="I26" s="111">
        <f>VLOOKUP(ServiceTickets[[#This Row],[Facility ID]],'T-Schedule'!B$2:AI$286,28,FALSE)</f>
        <v>2</v>
      </c>
      <c r="J26" s="111">
        <f>VLOOKUP(ServiceTickets[[#This Row],[Facility ID]],'T-Schedule'!B$2:AI$286,26,FALSE)</f>
        <v>10</v>
      </c>
      <c r="K26" s="123">
        <f>VLOOKUP(ServiceTickets[[#This Row],[Facility ID]],'T-Schedule'!B$2:C$286,2,FALSE)</f>
        <v>43668</v>
      </c>
      <c r="L26" s="123">
        <f>ServiceTickets[[#This Row],[Migration Date]] - WEEKDAY(ServiceTickets[[#This Row],[Migration Date]]-6)</f>
        <v>43665</v>
      </c>
      <c r="M26" s="123">
        <f>ServiceTickets[[#This Row],[Migration Date]] - 14</f>
        <v>43654</v>
      </c>
      <c r="N26" s="111">
        <v>703300</v>
      </c>
      <c r="O26" s="111">
        <v>703301</v>
      </c>
      <c r="P26" s="111" t="str">
        <f>ServiceTickets[[#This Row],[Site]]&amp;" KAH Win10 Upgrade Project Equipment Request"</f>
        <v>2473 HH - CRESTVIEW KAH Win10 Upgrade Project Equipment Request</v>
      </c>
      <c r="Q26" s="127" t="str">
        <f t="shared" si="0"/>
        <v>Please ship 12 UD3 Thin Client devices and 2 laptops with the Gentiva Win10 Image with docking stations. 
Please send the equipment on PO703300 and PO703301 to be at facility by 07/19/19. 
Ship to:
ATTN: Kindred Implementation Services Tech
370 W Redstone Ave  
Crestview, FL 32536</v>
      </c>
      <c r="R26" s="131" t="s">
        <v>278</v>
      </c>
      <c r="S26" s="131" t="s">
        <v>291</v>
      </c>
      <c r="T26" s="131" t="str">
        <f>VLOOKUP(ServiceTickets[[#This Row],[Facility ID]],'T-Schedule'!B$2:I$286,8,FALSE)</f>
        <v>Yes</v>
      </c>
      <c r="U26" s="131">
        <v>2019</v>
      </c>
      <c r="V26" s="135"/>
    </row>
    <row r="27" spans="1:22" ht="30" hidden="1">
      <c r="A27" s="111">
        <v>5030201</v>
      </c>
      <c r="B27" s="12" t="s">
        <v>175</v>
      </c>
      <c r="C27" s="12" t="str">
        <f>VLOOKUP(ServiceTickets[[#This Row],[Facility ID]],FacilityInformation,3,FALSE)</f>
        <v>3301 Benson Drive STE 222</v>
      </c>
      <c r="D27" s="12" t="str">
        <f>VLOOKUP(ServiceTickets[[#This Row],[Facility ID]],FacilityInformation,4,FALSE)</f>
        <v>Raleigh</v>
      </c>
      <c r="E27" s="12" t="str">
        <f>VLOOKUP(ServiceTickets[[#This Row],[Facility ID]],FacilityInformation,5,FALSE)</f>
        <v>NC</v>
      </c>
      <c r="F27" s="12">
        <f>VLOOKUP(ServiceTickets[[#This Row],[Facility ID]],FacilityInformation,6,FALSE)</f>
        <v>27609</v>
      </c>
      <c r="G27" s="12" t="str">
        <f>ServiceTickets[[#This Row],[City]]&amp;", "&amp;ServiceTickets[[#This Row],[State]]&amp;" "&amp;ServiceTickets[[#This Row],[Zip]]</f>
        <v>Raleigh, NC 27609</v>
      </c>
      <c r="H27" s="111">
        <f>VLOOKUP(ServiceTickets[[#This Row],[Facility ID]],'T-Schedule'!B$2:AH$286,30,FALSE)</f>
        <v>23</v>
      </c>
      <c r="I27" s="111">
        <f>VLOOKUP(ServiceTickets[[#This Row],[Facility ID]],'T-Schedule'!B$2:AI$286,28,FALSE)</f>
        <v>10</v>
      </c>
      <c r="J27" s="111">
        <f>VLOOKUP(ServiceTickets[[#This Row],[Facility ID]],'T-Schedule'!B$2:AI$286,26,FALSE)</f>
        <v>22</v>
      </c>
      <c r="K27" s="123">
        <f>VLOOKUP(ServiceTickets[[#This Row],[Facility ID]],'T-Schedule'!B$2:C$286,2,FALSE)</f>
        <v>43668</v>
      </c>
      <c r="L27" s="123">
        <f>ServiceTickets[[#This Row],[Migration Date]] - WEEKDAY(ServiceTickets[[#This Row],[Migration Date]]-6)</f>
        <v>43665</v>
      </c>
      <c r="M27" s="123">
        <f>ServiceTickets[[#This Row],[Migration Date]] - 14</f>
        <v>43654</v>
      </c>
      <c r="N27" s="111">
        <v>703300</v>
      </c>
      <c r="O27" s="111">
        <v>703301</v>
      </c>
      <c r="P27" s="111" t="str">
        <f>ServiceTickets[[#This Row],[Site]]&amp;" KAH Win10 Upgrade Project Equipment Request"</f>
        <v>5030 HH - RALEIGH KAH Win10 Upgrade Project Equipment Request</v>
      </c>
      <c r="Q27" s="127" t="str">
        <f t="shared" si="0"/>
        <v>Please ship 23 UD3 Thin Client devices and 10 laptops with the Gentiva Win10 Image with docking stations. 
Please send the equipment on PO703300 and PO703301 to be at facility by 07/19/19. 
Ship to:
ATTN: Kindred Implementation Services Tech
3301 Benson Drive STE 222
Raleigh, NC 27609</v>
      </c>
      <c r="R27" s="131" t="s">
        <v>290</v>
      </c>
      <c r="S27" s="131" t="s">
        <v>291</v>
      </c>
      <c r="T27" s="131" t="str">
        <f>VLOOKUP(ServiceTickets[[#This Row],[Facility ID]],'T-Schedule'!B$2:I$286,8,FALSE)</f>
        <v>Yes</v>
      </c>
      <c r="U27" s="131">
        <v>2019</v>
      </c>
      <c r="V27" s="135" t="s">
        <v>289</v>
      </c>
    </row>
    <row r="28" spans="1:22" hidden="1">
      <c r="A28" s="110">
        <v>5083201</v>
      </c>
      <c r="B28" t="s">
        <v>211</v>
      </c>
      <c r="C28" s="12" t="str">
        <f>VLOOKUP(ServiceTickets[[#This Row],[Facility ID]],FacilityInformation,3,FALSE)</f>
        <v>2004 American Way STE 121</v>
      </c>
      <c r="D28" s="12" t="str">
        <f>VLOOKUP(ServiceTickets[[#This Row],[Facility ID]],FacilityInformation,4,FALSE)</f>
        <v>Kingsport</v>
      </c>
      <c r="E28" s="12" t="str">
        <f>VLOOKUP(ServiceTickets[[#This Row],[Facility ID]],FacilityInformation,5,FALSE)</f>
        <v>TN</v>
      </c>
      <c r="F28" s="12">
        <f>VLOOKUP(ServiceTickets[[#This Row],[Facility ID]],FacilityInformation,6,FALSE)</f>
        <v>37660</v>
      </c>
      <c r="G28" s="12" t="str">
        <f>ServiceTickets[[#This Row],[City]]&amp;", "&amp;ServiceTickets[[#This Row],[State]]&amp;" "&amp;ServiceTickets[[#This Row],[Zip]]</f>
        <v>Kingsport, TN 37660</v>
      </c>
      <c r="H28" s="111">
        <f>VLOOKUP(ServiceTickets[[#This Row],[Facility ID]],'T-Schedule'!B$2:AH$286,30,FALSE)</f>
        <v>10</v>
      </c>
      <c r="I28" s="111">
        <f>VLOOKUP(ServiceTickets[[#This Row],[Facility ID]],'T-Schedule'!B$2:AI$286,28,FALSE)</f>
        <v>0</v>
      </c>
      <c r="J28" s="110">
        <f>VLOOKUP(ServiceTickets[[#This Row],[Facility ID]],'T-Schedule'!B$2:AI$286,26,FALSE)</f>
        <v>5</v>
      </c>
      <c r="K28" s="122">
        <f>VLOOKUP(ServiceTickets[[#This Row],[Facility ID]],'T-Schedule'!B$2:C$286,2,FALSE)</f>
        <v>43668</v>
      </c>
      <c r="L28" s="122">
        <f>ServiceTickets[[#This Row],[Migration Date]] - WEEKDAY(ServiceTickets[[#This Row],[Migration Date]]-6)</f>
        <v>43665</v>
      </c>
      <c r="M28" s="122">
        <f>ServiceTickets[[#This Row],[Migration Date]] - 14</f>
        <v>43654</v>
      </c>
      <c r="N28" s="111">
        <v>703300</v>
      </c>
      <c r="O28" s="111">
        <v>703301</v>
      </c>
      <c r="P28" s="111" t="str">
        <f>ServiceTickets[[#This Row],[Site]]&amp;" KAH Win10 Upgrade Project Equipment Request"</f>
        <v>5083 HH - KINGSPORT KAH Win10 Upgrade Project Equipment Request</v>
      </c>
      <c r="Q28" s="126" t="str">
        <f t="shared" si="0"/>
        <v>Please ship 10 UD3 Thin Client devices and 0 laptops with the Gentiva Win10 Image with docking stations. 
Please send the equipment on PO703300 and PO703301 to be at facility by 07/19/19. 
Ship to:
ATTN: Kindred Implementation Services Tech
2004 American Way STE 121
Kingsport, TN 37660</v>
      </c>
      <c r="S28" s="130" t="s">
        <v>268</v>
      </c>
      <c r="T28" s="130" t="str">
        <f>VLOOKUP(ServiceTickets[[#This Row],[Facility ID]],'T-Schedule'!B$2:I$286,8,FALSE)</f>
        <v>Yes</v>
      </c>
      <c r="U28" s="130">
        <v>2020</v>
      </c>
    </row>
    <row r="29" spans="1:22" hidden="1">
      <c r="A29" s="110">
        <v>5084201</v>
      </c>
      <c r="B29" t="s">
        <v>212</v>
      </c>
      <c r="C29" s="12" t="str">
        <f>VLOOKUP(ServiceTickets[[#This Row],[Facility ID]],FacilityInformation,3,FALSE)</f>
        <v>320 North Cedar Bluff Road STE 380/360</v>
      </c>
      <c r="D29" s="12" t="str">
        <f>VLOOKUP(ServiceTickets[[#This Row],[Facility ID]],FacilityInformation,4,FALSE)</f>
        <v>Knoxville</v>
      </c>
      <c r="E29" s="12" t="str">
        <f>VLOOKUP(ServiceTickets[[#This Row],[Facility ID]],FacilityInformation,5,FALSE)</f>
        <v>TN</v>
      </c>
      <c r="F29" s="12">
        <f>VLOOKUP(ServiceTickets[[#This Row],[Facility ID]],FacilityInformation,6,FALSE)</f>
        <v>37923</v>
      </c>
      <c r="G29" s="12" t="str">
        <f>ServiceTickets[[#This Row],[City]]&amp;", "&amp;ServiceTickets[[#This Row],[State]]&amp;" "&amp;ServiceTickets[[#This Row],[Zip]]</f>
        <v>Knoxville, TN 37923</v>
      </c>
      <c r="H29" s="111">
        <f>VLOOKUP(ServiceTickets[[#This Row],[Facility ID]],'T-Schedule'!B$2:AH$286,30,FALSE)</f>
        <v>7</v>
      </c>
      <c r="I29" s="111">
        <f>VLOOKUP(ServiceTickets[[#This Row],[Facility ID]],'T-Schedule'!B$2:AI$286,28,FALSE)</f>
        <v>0</v>
      </c>
      <c r="J29" s="110">
        <f>VLOOKUP(ServiceTickets[[#This Row],[Facility ID]],'T-Schedule'!B$2:AI$286,26,FALSE)</f>
        <v>7</v>
      </c>
      <c r="K29" s="122">
        <f>VLOOKUP(ServiceTickets[[#This Row],[Facility ID]],'T-Schedule'!B$2:C$286,2,FALSE)</f>
        <v>43668</v>
      </c>
      <c r="L29" s="122">
        <f>ServiceTickets[[#This Row],[Migration Date]] - WEEKDAY(ServiceTickets[[#This Row],[Migration Date]]-6)</f>
        <v>43665</v>
      </c>
      <c r="M29" s="122">
        <f>ServiceTickets[[#This Row],[Migration Date]] - 14</f>
        <v>43654</v>
      </c>
      <c r="N29" s="111">
        <v>703300</v>
      </c>
      <c r="O29" s="111">
        <v>703301</v>
      </c>
      <c r="P29" s="111" t="str">
        <f>ServiceTickets[[#This Row],[Site]]&amp;" KAH Win10 Upgrade Project Equipment Request"</f>
        <v>5084 HH - KNOXVILLE KAH Win10 Upgrade Project Equipment Request</v>
      </c>
      <c r="Q29" s="126" t="str">
        <f t="shared" si="0"/>
        <v>Please ship 7 UD3 Thin Client devices and 0 laptops with the Gentiva Win10 Image with docking stations. 
Please send the equipment on PO703300 and PO703301 to be at facility by 07/19/19. 
Ship to:
ATTN: Kindred Implementation Services Tech
320 North Cedar Bluff Road STE 380/360
Knoxville, TN 37923</v>
      </c>
      <c r="S29" s="130" t="s">
        <v>268</v>
      </c>
      <c r="T29" s="130" t="str">
        <f>VLOOKUP(ServiceTickets[[#This Row],[Facility ID]],'T-Schedule'!B$2:I$286,8,FALSE)</f>
        <v>Yes</v>
      </c>
      <c r="U29" s="130">
        <v>2020</v>
      </c>
    </row>
    <row r="30" spans="1:22" hidden="1">
      <c r="A30" s="111">
        <v>2468201</v>
      </c>
      <c r="B30" s="12" t="s">
        <v>52</v>
      </c>
      <c r="C30" s="12" t="str">
        <f>VLOOKUP(ServiceTickets[[#This Row],[Facility ID]],FacilityInformation,3,FALSE)</f>
        <v>504 Riverside Parkway NE STE 500</v>
      </c>
      <c r="D30" s="12" t="str">
        <f>VLOOKUP(ServiceTickets[[#This Row],[Facility ID]],FacilityInformation,4,FALSE)</f>
        <v>Rome</v>
      </c>
      <c r="E30" s="12" t="str">
        <f>VLOOKUP(ServiceTickets[[#This Row],[Facility ID]],FacilityInformation,5,FALSE)</f>
        <v>GA</v>
      </c>
      <c r="F30" s="12">
        <f>VLOOKUP(ServiceTickets[[#This Row],[Facility ID]],FacilityInformation,6,FALSE)</f>
        <v>30161</v>
      </c>
      <c r="G30" s="12" t="str">
        <f>ServiceTickets[[#This Row],[City]]&amp;", "&amp;ServiceTickets[[#This Row],[State]]&amp;" "&amp;ServiceTickets[[#This Row],[Zip]]</f>
        <v>Rome, GA 30161</v>
      </c>
      <c r="H30" s="111">
        <f>VLOOKUP(ServiceTickets[[#This Row],[Facility ID]],'T-Schedule'!B$2:AH$286,30,FALSE)</f>
        <v>13</v>
      </c>
      <c r="I30" s="111">
        <f>VLOOKUP(ServiceTickets[[#This Row],[Facility ID]],'T-Schedule'!B$2:AI$286,28,FALSE)</f>
        <v>2</v>
      </c>
      <c r="J30" s="111">
        <f>VLOOKUP(ServiceTickets[[#This Row],[Facility ID]],'T-Schedule'!B$2:AI$286,26,FALSE)</f>
        <v>6</v>
      </c>
      <c r="K30" s="123">
        <f>VLOOKUP(ServiceTickets[[#This Row],[Facility ID]],'T-Schedule'!B$2:C$286,2,FALSE)</f>
        <v>43682</v>
      </c>
      <c r="L30" s="123">
        <f>ServiceTickets[[#This Row],[Migration Date]] - WEEKDAY(ServiceTickets[[#This Row],[Migration Date]]-6)</f>
        <v>43679</v>
      </c>
      <c r="M30" s="123">
        <f>ServiceTickets[[#This Row],[Migration Date]] - 14</f>
        <v>43668</v>
      </c>
      <c r="N30" s="111">
        <v>703300</v>
      </c>
      <c r="O30" s="111">
        <v>703301</v>
      </c>
      <c r="P30" s="111" t="str">
        <f>ServiceTickets[[#This Row],[Site]]&amp;" KAH Win10 Upgrade Project Equipment Request"</f>
        <v>2468 HH - ROME KAH Win10 Upgrade Project Equipment Request</v>
      </c>
      <c r="Q30" s="127" t="str">
        <f t="shared" si="0"/>
        <v>Please ship 13 UD3 Thin Client devices and 2 laptops with the Gentiva Win10 Image with docking stations. 
Please send the equipment on PO703300 and PO703301 to be at facility by 08/02/19. 
Ship to:
ATTN: Kindred Implementation Services Tech
504 Riverside Parkway NE STE 500
Rome, GA 30161</v>
      </c>
      <c r="R30" s="131">
        <v>1962311</v>
      </c>
      <c r="S30" s="131" t="s">
        <v>291</v>
      </c>
      <c r="T30" s="131" t="str">
        <f>VLOOKUP(ServiceTickets[[#This Row],[Facility ID]],'T-Schedule'!B$2:I$286,8,FALSE)</f>
        <v>Yes</v>
      </c>
      <c r="U30" s="131">
        <v>2019</v>
      </c>
      <c r="V30" s="135"/>
    </row>
    <row r="31" spans="1:22" hidden="1">
      <c r="A31" s="111">
        <v>5080201</v>
      </c>
      <c r="B31" s="12" t="s">
        <v>209</v>
      </c>
      <c r="C31" s="12" t="str">
        <f>VLOOKUP(ServiceTickets[[#This Row],[Facility ID]],FacilityInformation,3,FALSE)</f>
        <v>115 Winwood Dr. STE 101</v>
      </c>
      <c r="D31" s="12" t="str">
        <f>VLOOKUP(ServiceTickets[[#This Row],[Facility ID]],FacilityInformation,4,FALSE)</f>
        <v>Lebanon</v>
      </c>
      <c r="E31" s="12" t="str">
        <f>VLOOKUP(ServiceTickets[[#This Row],[Facility ID]],FacilityInformation,5,FALSE)</f>
        <v>TN</v>
      </c>
      <c r="F31" s="12">
        <f>VLOOKUP(ServiceTickets[[#This Row],[Facility ID]],FacilityInformation,6,FALSE)</f>
        <v>37087</v>
      </c>
      <c r="G31" s="12" t="str">
        <f>ServiceTickets[[#This Row],[City]]&amp;", "&amp;ServiceTickets[[#This Row],[State]]&amp;" "&amp;ServiceTickets[[#This Row],[Zip]]</f>
        <v>Lebanon, TN 37087</v>
      </c>
      <c r="H31" s="111">
        <f>VLOOKUP(ServiceTickets[[#This Row],[Facility ID]],'T-Schedule'!B$2:AH$286,30,FALSE)</f>
        <v>9</v>
      </c>
      <c r="I31" s="111">
        <f>VLOOKUP(ServiceTickets[[#This Row],[Facility ID]],'T-Schedule'!B$2:AI$286,28,FALSE)</f>
        <v>1</v>
      </c>
      <c r="J31" s="111">
        <f>VLOOKUP(ServiceTickets[[#This Row],[Facility ID]],'T-Schedule'!B$2:AI$286,26,FALSE)</f>
        <v>4</v>
      </c>
      <c r="K31" s="123">
        <f>VLOOKUP(ServiceTickets[[#This Row],[Facility ID]],'T-Schedule'!B$2:C$286,2,FALSE)</f>
        <v>43682</v>
      </c>
      <c r="L31" s="123">
        <f>ServiceTickets[[#This Row],[Migration Date]] - WEEKDAY(ServiceTickets[[#This Row],[Migration Date]]-6)</f>
        <v>43679</v>
      </c>
      <c r="M31" s="123">
        <f>ServiceTickets[[#This Row],[Migration Date]] - 14</f>
        <v>43668</v>
      </c>
      <c r="N31" s="111">
        <v>703300</v>
      </c>
      <c r="O31" s="111">
        <v>703301</v>
      </c>
      <c r="P31" s="111" t="str">
        <f>ServiceTickets[[#This Row],[Site]]&amp;" KAH Win10 Upgrade Project Equipment Request"</f>
        <v>5080 HH - LEBANON TN KAH Win10 Upgrade Project Equipment Request</v>
      </c>
      <c r="Q31" s="127" t="str">
        <f t="shared" si="0"/>
        <v>Please ship 9 UD3 Thin Client devices and 1 laptops with the Gentiva Win10 Image with docking stations. 
Please send the equipment on PO703300 and PO703301 to be at facility by 08/02/19. 
Ship to:
ATTN: Kindred Implementation Services Tech
115 Winwood Dr. STE 101
Lebanon, TN 37087</v>
      </c>
      <c r="R31" s="131">
        <v>1962307</v>
      </c>
      <c r="S31" s="131" t="s">
        <v>291</v>
      </c>
      <c r="T31" s="131" t="str">
        <f>VLOOKUP(ServiceTickets[[#This Row],[Facility ID]],'T-Schedule'!B$2:I$286,8,FALSE)</f>
        <v>Yes</v>
      </c>
      <c r="U31" s="131">
        <v>2019</v>
      </c>
      <c r="V31" s="135"/>
    </row>
    <row r="32" spans="1:22" hidden="1">
      <c r="A32" s="111">
        <v>5085201</v>
      </c>
      <c r="B32" s="12" t="s">
        <v>213</v>
      </c>
      <c r="C32" s="12" t="str">
        <f>VLOOKUP(ServiceTickets[[#This Row],[Facility ID]],FacilityInformation,3,FALSE)</f>
        <v>5751 Cornelison Road Bldg 6400 B STE 100</v>
      </c>
      <c r="D32" s="12" t="str">
        <f>VLOOKUP(ServiceTickets[[#This Row],[Facility ID]],FacilityInformation,4,FALSE)</f>
        <v>Chattanooga</v>
      </c>
      <c r="E32" s="12" t="str">
        <f>VLOOKUP(ServiceTickets[[#This Row],[Facility ID]],FacilityInformation,5,FALSE)</f>
        <v>TN</v>
      </c>
      <c r="F32" s="12">
        <f>VLOOKUP(ServiceTickets[[#This Row],[Facility ID]],FacilityInformation,6,FALSE)</f>
        <v>37411</v>
      </c>
      <c r="G32" s="12" t="str">
        <f>ServiceTickets[[#This Row],[City]]&amp;", "&amp;ServiceTickets[[#This Row],[State]]&amp;" "&amp;ServiceTickets[[#This Row],[Zip]]</f>
        <v>Chattanooga, TN 37411</v>
      </c>
      <c r="H32" s="111">
        <f>VLOOKUP(ServiceTickets[[#This Row],[Facility ID]],'T-Schedule'!B$2:AH$286,30,FALSE)</f>
        <v>4</v>
      </c>
      <c r="I32" s="111">
        <f>VLOOKUP(ServiceTickets[[#This Row],[Facility ID]],'T-Schedule'!B$2:AI$286,28,FALSE)</f>
        <v>1</v>
      </c>
      <c r="J32" s="111">
        <f>VLOOKUP(ServiceTickets[[#This Row],[Facility ID]],'T-Schedule'!B$2:AI$286,26,FALSE)</f>
        <v>3</v>
      </c>
      <c r="K32" s="123">
        <f>VLOOKUP(ServiceTickets[[#This Row],[Facility ID]],'T-Schedule'!B$2:C$286,2,FALSE)</f>
        <v>43682</v>
      </c>
      <c r="L32" s="123">
        <f>ServiceTickets[[#This Row],[Migration Date]] - WEEKDAY(ServiceTickets[[#This Row],[Migration Date]]-6)</f>
        <v>43679</v>
      </c>
      <c r="M32" s="123">
        <f>ServiceTickets[[#This Row],[Migration Date]] - 14</f>
        <v>43668</v>
      </c>
      <c r="N32" s="111">
        <v>703300</v>
      </c>
      <c r="O32" s="111">
        <v>703301</v>
      </c>
      <c r="P32" s="111" t="str">
        <f>ServiceTickets[[#This Row],[Site]]&amp;" KAH Win10 Upgrade Project Equipment Request"</f>
        <v>5085 HH - CHATTANOOGA KAH Win10 Upgrade Project Equipment Request</v>
      </c>
      <c r="Q32" s="127" t="str">
        <f t="shared" si="0"/>
        <v>Please ship 4 UD3 Thin Client devices and 1 laptops with the Gentiva Win10 Image with docking stations. 
Please send the equipment on PO703300 and PO703301 to be at facility by 08/02/19. 
Ship to:
ATTN: Kindred Implementation Services Tech
5751 Cornelison Road Bldg 6400 B STE 100
Chattanooga, TN 37411</v>
      </c>
      <c r="R32" s="131">
        <v>1962310</v>
      </c>
      <c r="S32" s="131" t="s">
        <v>291</v>
      </c>
      <c r="T32" s="131" t="str">
        <f>VLOOKUP(ServiceTickets[[#This Row],[Facility ID]],'T-Schedule'!B$2:I$286,8,FALSE)</f>
        <v>Yes</v>
      </c>
      <c r="U32" s="131">
        <v>2019</v>
      </c>
      <c r="V32" s="135"/>
    </row>
    <row r="33" spans="1:22" hidden="1">
      <c r="A33" s="110">
        <v>5082201</v>
      </c>
      <c r="B33" t="s">
        <v>210</v>
      </c>
      <c r="C33" s="12" t="str">
        <f>VLOOKUP(ServiceTickets[[#This Row],[Facility ID]],FacilityInformation,3,FALSE)</f>
        <v>697 President Place STE 303B</v>
      </c>
      <c r="D33" s="12" t="str">
        <f>VLOOKUP(ServiceTickets[[#This Row],[Facility ID]],FacilityInformation,4,FALSE)</f>
        <v>Smyrna</v>
      </c>
      <c r="E33" s="12" t="str">
        <f>VLOOKUP(ServiceTickets[[#This Row],[Facility ID]],FacilityInformation,5,FALSE)</f>
        <v>TN</v>
      </c>
      <c r="F33" s="12">
        <f>VLOOKUP(ServiceTickets[[#This Row],[Facility ID]],FacilityInformation,6,FALSE)</f>
        <v>37167</v>
      </c>
      <c r="G33" s="12" t="str">
        <f>ServiceTickets[[#This Row],[City]]&amp;", "&amp;ServiceTickets[[#This Row],[State]]&amp;" "&amp;ServiceTickets[[#This Row],[Zip]]</f>
        <v>Smyrna, TN 37167</v>
      </c>
      <c r="H33" s="111">
        <f>VLOOKUP(ServiceTickets[[#This Row],[Facility ID]],'T-Schedule'!B$2:AH$286,30,FALSE)</f>
        <v>2</v>
      </c>
      <c r="I33" s="111">
        <f>VLOOKUP(ServiceTickets[[#This Row],[Facility ID]],'T-Schedule'!B$2:AI$286,28,FALSE)</f>
        <v>0</v>
      </c>
      <c r="J33" s="110">
        <f>VLOOKUP(ServiceTickets[[#This Row],[Facility ID]],'T-Schedule'!B$2:AI$286,26,FALSE)</f>
        <v>0</v>
      </c>
      <c r="K33" s="122">
        <f>VLOOKUP(ServiceTickets[[#This Row],[Facility ID]],'T-Schedule'!B$2:C$286,2,FALSE)</f>
        <v>43682</v>
      </c>
      <c r="L33" s="122">
        <f>ServiceTickets[[#This Row],[Migration Date]] - WEEKDAY(ServiceTickets[[#This Row],[Migration Date]]-6)</f>
        <v>43679</v>
      </c>
      <c r="M33" s="122">
        <f>ServiceTickets[[#This Row],[Migration Date]] - 14</f>
        <v>43668</v>
      </c>
      <c r="N33" s="111">
        <v>703300</v>
      </c>
      <c r="O33" s="111">
        <v>703301</v>
      </c>
      <c r="P33" s="111" t="str">
        <f>ServiceTickets[[#This Row],[Site]]&amp;" KAH Win10 Upgrade Project Equipment Request"</f>
        <v>5082 HH - SMYRNA KAH Win10 Upgrade Project Equipment Request</v>
      </c>
      <c r="Q33" s="126" t="str">
        <f t="shared" si="0"/>
        <v>Please ship 2 UD3 Thin Client devices and 0 laptops with the Gentiva Win10 Image with docking stations. 
Please send the equipment on PO703300 and PO703301 to be at facility by 08/02/19. 
Ship to:
ATTN: Kindred Implementation Services Tech
697 President Place STE 303B
Smyrna, TN 37167</v>
      </c>
      <c r="S33" s="130" t="s">
        <v>268</v>
      </c>
      <c r="T33" s="130" t="str">
        <f>VLOOKUP(ServiceTickets[[#This Row],[Facility ID]],'T-Schedule'!B$2:I$286,8,FALSE)</f>
        <v>Yes</v>
      </c>
      <c r="U33" s="130">
        <v>2020</v>
      </c>
    </row>
    <row r="34" spans="1:22" hidden="1">
      <c r="A34" s="111">
        <v>2394201</v>
      </c>
      <c r="B34" s="12" t="s">
        <v>23</v>
      </c>
      <c r="C34" s="12" t="str">
        <f>VLOOKUP(ServiceTickets[[#This Row],[Facility ID]],FacilityInformation,3,FALSE)</f>
        <v>4458 Oakbridge Drive STE B</v>
      </c>
      <c r="D34" s="12" t="str">
        <f>VLOOKUP(ServiceTickets[[#This Row],[Facility ID]],FacilityInformation,4,FALSE)</f>
        <v>Flint</v>
      </c>
      <c r="E34" s="12" t="str">
        <f>VLOOKUP(ServiceTickets[[#This Row],[Facility ID]],FacilityInformation,5,FALSE)</f>
        <v>MI</v>
      </c>
      <c r="F34" s="12">
        <f>VLOOKUP(ServiceTickets[[#This Row],[Facility ID]],FacilityInformation,6,FALSE)</f>
        <v>48532</v>
      </c>
      <c r="G34" s="12" t="str">
        <f>ServiceTickets[[#This Row],[City]]&amp;", "&amp;ServiceTickets[[#This Row],[State]]&amp;" "&amp;ServiceTickets[[#This Row],[Zip]]</f>
        <v>Flint, MI 48532</v>
      </c>
      <c r="H34" s="111">
        <f>VLOOKUP(ServiceTickets[[#This Row],[Facility ID]],'T-Schedule'!B$2:AH$286,30,FALSE)</f>
        <v>7</v>
      </c>
      <c r="I34" s="111">
        <f>VLOOKUP(ServiceTickets[[#This Row],[Facility ID]],'T-Schedule'!B$2:AI$286,28,FALSE)</f>
        <v>0</v>
      </c>
      <c r="J34" s="111">
        <f>VLOOKUP(ServiceTickets[[#This Row],[Facility ID]],'T-Schedule'!B$2:AI$286,26,FALSE)</f>
        <v>3</v>
      </c>
      <c r="K34" s="123">
        <f>VLOOKUP(ServiceTickets[[#This Row],[Facility ID]],'T-Schedule'!B$2:C$286,2,FALSE)</f>
        <v>43689</v>
      </c>
      <c r="L34" s="123">
        <f>ServiceTickets[[#This Row],[Migration Date]] - WEEKDAY(ServiceTickets[[#This Row],[Migration Date]]-6)</f>
        <v>43686</v>
      </c>
      <c r="M34" s="123">
        <f>ServiceTickets[[#This Row],[Migration Date]] - 14</f>
        <v>43675</v>
      </c>
      <c r="N34" s="111">
        <v>703300</v>
      </c>
      <c r="O34" s="111">
        <v>703301</v>
      </c>
      <c r="P34" s="111" t="str">
        <f>ServiceTickets[[#This Row],[Site]]&amp;" KAH Win10 Upgrade Project Equipment Request"</f>
        <v>2394 HH - FLINT KAH Win10 Upgrade Project Equipment Request</v>
      </c>
      <c r="Q34" s="127" t="str">
        <f t="shared" si="0"/>
        <v>Please ship 7 UD3 Thin Client devices and 0 laptops with the Gentiva Win10 Image with docking stations. 
Please send the equipment on PO703300 and PO703301 to be at facility by 08/09/19. 
Ship to:
ATTN: Kindred Implementation Services Tech
4458 Oakbridge Drive STE B
Flint, MI 48532</v>
      </c>
      <c r="R34" s="131">
        <v>1962688</v>
      </c>
      <c r="S34" s="131" t="s">
        <v>291</v>
      </c>
      <c r="T34" s="131" t="str">
        <f>VLOOKUP(ServiceTickets[[#This Row],[Facility ID]],'T-Schedule'!B$2:I$286,8,FALSE)</f>
        <v>Yes</v>
      </c>
      <c r="U34" s="131">
        <v>2019</v>
      </c>
      <c r="V34" s="135"/>
    </row>
    <row r="35" spans="1:22" hidden="1">
      <c r="A35" s="111">
        <v>2655201</v>
      </c>
      <c r="B35" s="12" t="s">
        <v>146</v>
      </c>
      <c r="C35" s="12" t="str">
        <f>VLOOKUP(ServiceTickets[[#This Row],[Facility ID]],FacilityInformation,3,FALSE)</f>
        <v>155 NE 100th Street STE 510</v>
      </c>
      <c r="D35" s="12" t="str">
        <f>VLOOKUP(ServiceTickets[[#This Row],[Facility ID]],FacilityInformation,4,FALSE)</f>
        <v>Seattle</v>
      </c>
      <c r="E35" s="12" t="str">
        <f>VLOOKUP(ServiceTickets[[#This Row],[Facility ID]],FacilityInformation,5,FALSE)</f>
        <v>WA</v>
      </c>
      <c r="F35" s="12">
        <f>VLOOKUP(ServiceTickets[[#This Row],[Facility ID]],FacilityInformation,6,FALSE)</f>
        <v>98125</v>
      </c>
      <c r="G35" s="12" t="str">
        <f>ServiceTickets[[#This Row],[City]]&amp;", "&amp;ServiceTickets[[#This Row],[State]]&amp;" "&amp;ServiceTickets[[#This Row],[Zip]]</f>
        <v>Seattle, WA 98125</v>
      </c>
      <c r="H35" s="111">
        <f>VLOOKUP(ServiceTickets[[#This Row],[Facility ID]],'T-Schedule'!B$2:AH$286,30,FALSE)</f>
        <v>14</v>
      </c>
      <c r="I35" s="111">
        <f>VLOOKUP(ServiceTickets[[#This Row],[Facility ID]],'T-Schedule'!B$2:AI$286,28,FALSE)</f>
        <v>0</v>
      </c>
      <c r="J35" s="111">
        <f>VLOOKUP(ServiceTickets[[#This Row],[Facility ID]],'T-Schedule'!B$2:AI$286,26,FALSE)</f>
        <v>9</v>
      </c>
      <c r="K35" s="123">
        <f>VLOOKUP(ServiceTickets[[#This Row],[Facility ID]],'T-Schedule'!B$2:C$286,2,FALSE)</f>
        <v>43689</v>
      </c>
      <c r="L35" s="123">
        <f>ServiceTickets[[#This Row],[Migration Date]] - WEEKDAY(ServiceTickets[[#This Row],[Migration Date]]-6)</f>
        <v>43686</v>
      </c>
      <c r="M35" s="123">
        <f>ServiceTickets[[#This Row],[Migration Date]] - 14</f>
        <v>43675</v>
      </c>
      <c r="N35" s="111">
        <v>703300</v>
      </c>
      <c r="O35" s="111">
        <v>703301</v>
      </c>
      <c r="P35" s="111" t="str">
        <f>ServiceTickets[[#This Row],[Site]]&amp;" KAH Win10 Upgrade Project Equipment Request"</f>
        <v>2655 HH - SEATTLE KAH Win10 Upgrade Project Equipment Request</v>
      </c>
      <c r="Q35" s="127" t="str">
        <f t="shared" si="0"/>
        <v>Please ship 14 UD3 Thin Client devices and 0 laptops with the Gentiva Win10 Image with docking stations. 
Please send the equipment on PO703300 and PO703301 to be at facility by 08/09/19. 
Ship to:
ATTN: Kindred Implementation Services Tech
155 NE 100th Street STE 510
Seattle, WA 98125</v>
      </c>
      <c r="R35" s="131">
        <v>1962690</v>
      </c>
      <c r="S35" s="131" t="s">
        <v>291</v>
      </c>
      <c r="T35" s="131" t="str">
        <f>VLOOKUP(ServiceTickets[[#This Row],[Facility ID]],'T-Schedule'!B$2:I$286,8,FALSE)</f>
        <v>Yes</v>
      </c>
      <c r="U35" s="131">
        <v>2019</v>
      </c>
      <c r="V35" s="135"/>
    </row>
    <row r="36" spans="1:22" hidden="1">
      <c r="A36" s="111">
        <v>2685201</v>
      </c>
      <c r="B36" s="12" t="s">
        <v>147</v>
      </c>
      <c r="C36" s="12" t="str">
        <f>VLOOKUP(ServiceTickets[[#This Row],[Facility ID]],FacilityInformation,3,FALSE)</f>
        <v>204 SE Stone Mill Drive STE 260</v>
      </c>
      <c r="D36" s="12" t="str">
        <f>VLOOKUP(ServiceTickets[[#This Row],[Facility ID]],FacilityInformation,4,FALSE)</f>
        <v>Vancouver</v>
      </c>
      <c r="E36" s="12" t="str">
        <f>VLOOKUP(ServiceTickets[[#This Row],[Facility ID]],FacilityInformation,5,FALSE)</f>
        <v>WA</v>
      </c>
      <c r="F36" s="12">
        <f>VLOOKUP(ServiceTickets[[#This Row],[Facility ID]],FacilityInformation,6,FALSE)</f>
        <v>98684</v>
      </c>
      <c r="G36" s="12" t="str">
        <f>ServiceTickets[[#This Row],[City]]&amp;", "&amp;ServiceTickets[[#This Row],[State]]&amp;" "&amp;ServiceTickets[[#This Row],[Zip]]</f>
        <v>Vancouver, WA 98684</v>
      </c>
      <c r="H36" s="111">
        <f>VLOOKUP(ServiceTickets[[#This Row],[Facility ID]],'T-Schedule'!B$2:AH$286,30,FALSE)</f>
        <v>11</v>
      </c>
      <c r="I36" s="111">
        <f>VLOOKUP(ServiceTickets[[#This Row],[Facility ID]],'T-Schedule'!B$2:AI$286,28,FALSE)</f>
        <v>2</v>
      </c>
      <c r="J36" s="111">
        <f>VLOOKUP(ServiceTickets[[#This Row],[Facility ID]],'T-Schedule'!B$2:AI$286,26,FALSE)</f>
        <v>6</v>
      </c>
      <c r="K36" s="123">
        <f>VLOOKUP(ServiceTickets[[#This Row],[Facility ID]],'T-Schedule'!B$2:C$286,2,FALSE)</f>
        <v>43689</v>
      </c>
      <c r="L36" s="123">
        <f>ServiceTickets[[#This Row],[Migration Date]] - WEEKDAY(ServiceTickets[[#This Row],[Migration Date]]-6)</f>
        <v>43686</v>
      </c>
      <c r="M36" s="123">
        <f>ServiceTickets[[#This Row],[Migration Date]] - 14</f>
        <v>43675</v>
      </c>
      <c r="N36" s="111">
        <v>703300</v>
      </c>
      <c r="O36" s="111">
        <v>703301</v>
      </c>
      <c r="P36" s="111" t="str">
        <f>ServiceTickets[[#This Row],[Site]]&amp;" KAH Win10 Upgrade Project Equipment Request"</f>
        <v>2685 HH - VANCOUVER KAH Win10 Upgrade Project Equipment Request</v>
      </c>
      <c r="Q36" s="127" t="str">
        <f t="shared" si="0"/>
        <v>Please ship 11 UD3 Thin Client devices and 2 laptops with the Gentiva Win10 Image with docking stations. 
Please send the equipment on PO703300 and PO703301 to be at facility by 08/09/19. 
Ship to:
ATTN: Kindred Implementation Services Tech
204 SE Stone Mill Drive STE 260
Vancouver, WA 98684</v>
      </c>
      <c r="R36" s="131">
        <v>1962686</v>
      </c>
      <c r="S36" s="131" t="s">
        <v>291</v>
      </c>
      <c r="T36" s="131" t="str">
        <f>VLOOKUP(ServiceTickets[[#This Row],[Facility ID]],'T-Schedule'!B$2:I$286,8,FALSE)</f>
        <v>Yes</v>
      </c>
      <c r="U36" s="131">
        <v>2019</v>
      </c>
      <c r="V36" s="135"/>
    </row>
    <row r="37" spans="1:22" hidden="1">
      <c r="A37" s="111">
        <v>2697201</v>
      </c>
      <c r="B37" s="12" t="s">
        <v>149</v>
      </c>
      <c r="C37" s="12" t="str">
        <f>VLOOKUP(ServiceTickets[[#This Row],[Facility ID]],FacilityInformation,3,FALSE)</f>
        <v>4500 Kruse Way STE 310</v>
      </c>
      <c r="D37" s="12" t="str">
        <f>VLOOKUP(ServiceTickets[[#This Row],[Facility ID]],FacilityInformation,4,FALSE)</f>
        <v>Lake Oswego</v>
      </c>
      <c r="E37" s="12" t="str">
        <f>VLOOKUP(ServiceTickets[[#This Row],[Facility ID]],FacilityInformation,5,FALSE)</f>
        <v>OR</v>
      </c>
      <c r="F37" s="12">
        <f>VLOOKUP(ServiceTickets[[#This Row],[Facility ID]],FacilityInformation,6,FALSE)</f>
        <v>97035</v>
      </c>
      <c r="G37" s="12" t="str">
        <f>ServiceTickets[[#This Row],[City]]&amp;", "&amp;ServiceTickets[[#This Row],[State]]&amp;" "&amp;ServiceTickets[[#This Row],[Zip]]</f>
        <v>Lake Oswego, OR 97035</v>
      </c>
      <c r="H37" s="111">
        <f>VLOOKUP(ServiceTickets[[#This Row],[Facility ID]],'T-Schedule'!B$2:AH$286,30,FALSE)</f>
        <v>8</v>
      </c>
      <c r="I37" s="111">
        <f>VLOOKUP(ServiceTickets[[#This Row],[Facility ID]],'T-Schedule'!B$2:AI$286,28,FALSE)</f>
        <v>0</v>
      </c>
      <c r="J37" s="111">
        <f>VLOOKUP(ServiceTickets[[#This Row],[Facility ID]],'T-Schedule'!B$2:AI$286,26,FALSE)</f>
        <v>6</v>
      </c>
      <c r="K37" s="123">
        <f>VLOOKUP(ServiceTickets[[#This Row],[Facility ID]],'T-Schedule'!B$2:C$286,2,FALSE)</f>
        <v>43689</v>
      </c>
      <c r="L37" s="123">
        <f>ServiceTickets[[#This Row],[Migration Date]] - WEEKDAY(ServiceTickets[[#This Row],[Migration Date]]-6)</f>
        <v>43686</v>
      </c>
      <c r="M37" s="123">
        <f>ServiceTickets[[#This Row],[Migration Date]] - 14</f>
        <v>43675</v>
      </c>
      <c r="N37" s="111">
        <v>703300</v>
      </c>
      <c r="O37" s="111">
        <v>703301</v>
      </c>
      <c r="P37" s="111" t="str">
        <f>ServiceTickets[[#This Row],[Site]]&amp;" KAH Win10 Upgrade Project Equipment Request"</f>
        <v>2697 HH - PORTLAND OR HHA KAH Win10 Upgrade Project Equipment Request</v>
      </c>
      <c r="Q37" s="127" t="str">
        <f t="shared" si="0"/>
        <v>Please ship 8 UD3 Thin Client devices and 0 laptops with the Gentiva Win10 Image with docking stations. 
Please send the equipment on PO703300 and PO703301 to be at facility by 08/09/19. 
Ship to:
ATTN: Kindred Implementation Services Tech
4500 Kruse Way STE 310
Lake Oswego, OR 97035</v>
      </c>
      <c r="R37" s="131">
        <v>1962687</v>
      </c>
      <c r="S37" s="131" t="s">
        <v>291</v>
      </c>
      <c r="T37" s="131" t="str">
        <f>VLOOKUP(ServiceTickets[[#This Row],[Facility ID]],'T-Schedule'!B$2:I$286,8,FALSE)</f>
        <v>Yes</v>
      </c>
      <c r="U37" s="131">
        <v>2019</v>
      </c>
      <c r="V37" s="135"/>
    </row>
    <row r="38" spans="1:22" hidden="1">
      <c r="A38" s="111">
        <v>3197201</v>
      </c>
      <c r="B38" s="12" t="s">
        <v>159</v>
      </c>
      <c r="C38" s="12" t="str">
        <f>VLOOKUP(ServiceTickets[[#This Row],[Facility ID]],FacilityInformation,3,FALSE)</f>
        <v xml:space="preserve">877 East Main St.  </v>
      </c>
      <c r="D38" s="12" t="str">
        <f>VLOOKUP(ServiceTickets[[#This Row],[Facility ID]],FacilityInformation,4,FALSE)</f>
        <v>Riverhead</v>
      </c>
      <c r="E38" s="12" t="str">
        <f>VLOOKUP(ServiceTickets[[#This Row],[Facility ID]],FacilityInformation,5,FALSE)</f>
        <v>NY</v>
      </c>
      <c r="F38" s="12">
        <f>VLOOKUP(ServiceTickets[[#This Row],[Facility ID]],FacilityInformation,6,FALSE)</f>
        <v>11901</v>
      </c>
      <c r="G38" s="12" t="str">
        <f>ServiceTickets[[#This Row],[City]]&amp;", "&amp;ServiceTickets[[#This Row],[State]]&amp;" "&amp;ServiceTickets[[#This Row],[Zip]]</f>
        <v>Riverhead, NY 11901</v>
      </c>
      <c r="H38" s="111">
        <f>VLOOKUP(ServiceTickets[[#This Row],[Facility ID]],'T-Schedule'!B$2:AH$286,30,FALSE)</f>
        <v>12</v>
      </c>
      <c r="I38" s="111">
        <f>VLOOKUP(ServiceTickets[[#This Row],[Facility ID]],'T-Schedule'!B$2:AI$286,28,FALSE)</f>
        <v>1</v>
      </c>
      <c r="J38" s="111">
        <f>VLOOKUP(ServiceTickets[[#This Row],[Facility ID]],'T-Schedule'!B$2:AI$286,26,FALSE)</f>
        <v>5</v>
      </c>
      <c r="K38" s="123">
        <f>VLOOKUP(ServiceTickets[[#This Row],[Facility ID]],'T-Schedule'!B$2:C$286,2,FALSE)</f>
        <v>43689</v>
      </c>
      <c r="L38" s="123">
        <f>ServiceTickets[[#This Row],[Migration Date]] - WEEKDAY(ServiceTickets[[#This Row],[Migration Date]]-6)</f>
        <v>43686</v>
      </c>
      <c r="M38" s="123">
        <f>ServiceTickets[[#This Row],[Migration Date]] - 14</f>
        <v>43675</v>
      </c>
      <c r="N38" s="111">
        <v>703300</v>
      </c>
      <c r="O38" s="111">
        <v>703301</v>
      </c>
      <c r="P38" s="111" t="str">
        <f>ServiceTickets[[#This Row],[Site]]&amp;" KAH Win10 Upgrade Project Equipment Request"</f>
        <v>3197 HH - RIVERHEAD NEW KAH Win10 Upgrade Project Equipment Request</v>
      </c>
      <c r="Q38" s="127" t="str">
        <f t="shared" si="0"/>
        <v>Please ship 12 UD3 Thin Client devices and 1 laptops with the Gentiva Win10 Image with docking stations. 
Please send the equipment on PO703300 and PO703301 to be at facility by 08/09/19. 
Ship to:
ATTN: Kindred Implementation Services Tech
877 East Main St.  
Riverhead, NY 11901</v>
      </c>
      <c r="R38" s="131">
        <v>1962685</v>
      </c>
      <c r="S38" s="131" t="s">
        <v>291</v>
      </c>
      <c r="T38" s="131" t="str">
        <f>VLOOKUP(ServiceTickets[[#This Row],[Facility ID]],'T-Schedule'!B$2:I$286,8,FALSE)</f>
        <v>Yes</v>
      </c>
      <c r="U38" s="131">
        <v>2019</v>
      </c>
      <c r="V38" s="135"/>
    </row>
    <row r="39" spans="1:22" hidden="1">
      <c r="A39" s="111">
        <v>7026201</v>
      </c>
      <c r="B39" s="12" t="s">
        <v>250</v>
      </c>
      <c r="C39" s="12" t="str">
        <f>VLOOKUP(ServiceTickets[[#This Row],[Facility ID]],FacilityInformation,3,FALSE)</f>
        <v>728 134TH ST SW, Suite 203</v>
      </c>
      <c r="D39" s="12" t="str">
        <f>VLOOKUP(ServiceTickets[[#This Row],[Facility ID]],FacilityInformation,4,FALSE)</f>
        <v>Everett</v>
      </c>
      <c r="E39" s="12" t="str">
        <f>VLOOKUP(ServiceTickets[[#This Row],[Facility ID]],FacilityInformation,5,FALSE)</f>
        <v>WA</v>
      </c>
      <c r="F39" s="12">
        <f>VLOOKUP(ServiceTickets[[#This Row],[Facility ID]],FacilityInformation,6,FALSE)</f>
        <v>98204</v>
      </c>
      <c r="G39" s="12" t="str">
        <f>ServiceTickets[[#This Row],[City]]&amp;", "&amp;ServiceTickets[[#This Row],[State]]&amp;" "&amp;ServiceTickets[[#This Row],[Zip]]</f>
        <v>Everett, WA 98204</v>
      </c>
      <c r="H39" s="111">
        <f>VLOOKUP(ServiceTickets[[#This Row],[Facility ID]],'T-Schedule'!B$2:AH$286,30,FALSE)</f>
        <v>13</v>
      </c>
      <c r="I39" s="111">
        <f>VLOOKUP(ServiceTickets[[#This Row],[Facility ID]],'T-Schedule'!B$2:AI$286,28,FALSE)</f>
        <v>0</v>
      </c>
      <c r="J39" s="111">
        <f>VLOOKUP(ServiceTickets[[#This Row],[Facility ID]],'T-Schedule'!B$2:AI$286,26,FALSE)</f>
        <v>7</v>
      </c>
      <c r="K39" s="123">
        <f>VLOOKUP(ServiceTickets[[#This Row],[Facility ID]],'T-Schedule'!B$2:C$286,2,FALSE)</f>
        <v>43689</v>
      </c>
      <c r="L39" s="123">
        <f>ServiceTickets[[#This Row],[Migration Date]] - WEEKDAY(ServiceTickets[[#This Row],[Migration Date]]-6)</f>
        <v>43686</v>
      </c>
      <c r="M39" s="123">
        <f>ServiceTickets[[#This Row],[Migration Date]] - 14</f>
        <v>43675</v>
      </c>
      <c r="N39" s="111">
        <v>703300</v>
      </c>
      <c r="O39" s="111">
        <v>703301</v>
      </c>
      <c r="P39" s="111" t="str">
        <f>ServiceTickets[[#This Row],[Site]]&amp;" KAH Win10 Upgrade Project Equipment Request"</f>
        <v>7026 HH - EVERETT (fka 2654) KAH Win10 Upgrade Project Equipment Request</v>
      </c>
      <c r="Q39" s="127" t="str">
        <f t="shared" si="0"/>
        <v>Please ship 13 UD3 Thin Client devices and 0 laptops with the Gentiva Win10 Image with docking stations. 
Please send the equipment on PO703300 and PO703301 to be at facility by 08/09/19. 
Ship to:
ATTN: Kindred Implementation Services Tech
728 134TH ST SW, Suite 203
Everett, WA 98204</v>
      </c>
      <c r="R39" s="131">
        <v>1962684</v>
      </c>
      <c r="S39" s="131" t="s">
        <v>291</v>
      </c>
      <c r="T39" s="131" t="str">
        <f>VLOOKUP(ServiceTickets[[#This Row],[Facility ID]],'T-Schedule'!B$2:I$286,8,FALSE)</f>
        <v>Yes</v>
      </c>
      <c r="U39" s="131">
        <v>2019</v>
      </c>
      <c r="V39" s="135"/>
    </row>
    <row r="40" spans="1:22" hidden="1">
      <c r="A40" s="111">
        <v>7027201</v>
      </c>
      <c r="B40" s="12" t="s">
        <v>251</v>
      </c>
      <c r="C40" s="12" t="str">
        <f>VLOOKUP(ServiceTickets[[#This Row],[Facility ID]],FacilityInformation,3,FALSE)</f>
        <v>10940 NE 33rd Place STE 103</v>
      </c>
      <c r="D40" s="12" t="str">
        <f>VLOOKUP(ServiceTickets[[#This Row],[Facility ID]],FacilityInformation,4,FALSE)</f>
        <v>Bellevue</v>
      </c>
      <c r="E40" s="12" t="str">
        <f>VLOOKUP(ServiceTickets[[#This Row],[Facility ID]],FacilityInformation,5,FALSE)</f>
        <v>WA</v>
      </c>
      <c r="F40" s="12">
        <f>VLOOKUP(ServiceTickets[[#This Row],[Facility ID]],FacilityInformation,6,FALSE)</f>
        <v>98004</v>
      </c>
      <c r="G40" s="12" t="str">
        <f>ServiceTickets[[#This Row],[City]]&amp;", "&amp;ServiceTickets[[#This Row],[State]]&amp;" "&amp;ServiceTickets[[#This Row],[Zip]]</f>
        <v>Bellevue, WA 98004</v>
      </c>
      <c r="H40" s="111">
        <f>VLOOKUP(ServiceTickets[[#This Row],[Facility ID]],'T-Schedule'!B$2:AH$286,30,FALSE)</f>
        <v>12</v>
      </c>
      <c r="I40" s="111">
        <f>VLOOKUP(ServiceTickets[[#This Row],[Facility ID]],'T-Schedule'!B$2:AI$286,28,FALSE)</f>
        <v>1</v>
      </c>
      <c r="J40" s="111">
        <f>VLOOKUP(ServiceTickets[[#This Row],[Facility ID]],'T-Schedule'!B$2:AI$286,26,FALSE)</f>
        <v>8</v>
      </c>
      <c r="K40" s="123">
        <f>VLOOKUP(ServiceTickets[[#This Row],[Facility ID]],'T-Schedule'!B$2:C$286,2,FALSE)</f>
        <v>43689</v>
      </c>
      <c r="L40" s="123">
        <f>ServiceTickets[[#This Row],[Migration Date]] - WEEKDAY(ServiceTickets[[#This Row],[Migration Date]]-6)</f>
        <v>43686</v>
      </c>
      <c r="M40" s="123">
        <f>ServiceTickets[[#This Row],[Migration Date]] - 14</f>
        <v>43675</v>
      </c>
      <c r="N40" s="111">
        <v>703300</v>
      </c>
      <c r="O40" s="111">
        <v>703301</v>
      </c>
      <c r="P40" s="111" t="str">
        <f>ServiceTickets[[#This Row],[Site]]&amp;" KAH Win10 Upgrade Project Equipment Request"</f>
        <v>7027 HH - BELLEVUE WA KAH Win10 Upgrade Project Equipment Request</v>
      </c>
      <c r="Q40" s="127" t="str">
        <f t="shared" si="0"/>
        <v>Please ship 12 UD3 Thin Client devices and 1 laptops with the Gentiva Win10 Image with docking stations. 
Please send the equipment on PO703300 and PO703301 to be at facility by 08/09/19. 
Ship to:
ATTN: Kindred Implementation Services Tech
10940 NE 33rd Place STE 103
Bellevue, WA 98004</v>
      </c>
      <c r="R40" s="131">
        <v>1962700</v>
      </c>
      <c r="S40" s="131" t="s">
        <v>291</v>
      </c>
      <c r="T40" s="131" t="str">
        <f>VLOOKUP(ServiceTickets[[#This Row],[Facility ID]],'T-Schedule'!B$2:I$286,8,FALSE)</f>
        <v>Yes</v>
      </c>
      <c r="U40" s="131">
        <v>2019</v>
      </c>
      <c r="V40" s="135"/>
    </row>
    <row r="41" spans="1:22" hidden="1">
      <c r="A41" s="111">
        <v>2393201</v>
      </c>
      <c r="B41" s="12" t="s">
        <v>22</v>
      </c>
      <c r="C41" s="12" t="str">
        <f>VLOOKUP(ServiceTickets[[#This Row],[Facility ID]],FacilityInformation,3,FALSE)</f>
        <v>5148 Lovers Lane STE 210</v>
      </c>
      <c r="D41" s="12" t="str">
        <f>VLOOKUP(ServiceTickets[[#This Row],[Facility ID]],FacilityInformation,4,FALSE)</f>
        <v>Portage</v>
      </c>
      <c r="E41" s="12" t="str">
        <f>VLOOKUP(ServiceTickets[[#This Row],[Facility ID]],FacilityInformation,5,FALSE)</f>
        <v>MI</v>
      </c>
      <c r="F41" s="12">
        <f>VLOOKUP(ServiceTickets[[#This Row],[Facility ID]],FacilityInformation,6,FALSE)</f>
        <v>49002</v>
      </c>
      <c r="G41" s="12" t="str">
        <f>ServiceTickets[[#This Row],[City]]&amp;", "&amp;ServiceTickets[[#This Row],[State]]&amp;" "&amp;ServiceTickets[[#This Row],[Zip]]</f>
        <v>Portage, MI 49002</v>
      </c>
      <c r="H41" s="111">
        <f>VLOOKUP(ServiceTickets[[#This Row],[Facility ID]],'T-Schedule'!B$2:AH$286,30,FALSE)</f>
        <v>10</v>
      </c>
      <c r="I41" s="111">
        <f>VLOOKUP(ServiceTickets[[#This Row],[Facility ID]],'T-Schedule'!B$2:AI$286,28,FALSE)</f>
        <v>0</v>
      </c>
      <c r="J41" s="111">
        <f>VLOOKUP(ServiceTickets[[#This Row],[Facility ID]],'T-Schedule'!B$2:AI$286,26,FALSE)</f>
        <v>6</v>
      </c>
      <c r="K41" s="123">
        <f>VLOOKUP(ServiceTickets[[#This Row],[Facility ID]],'T-Schedule'!B$2:C$286,2,FALSE)</f>
        <v>43689</v>
      </c>
      <c r="L41" s="123">
        <f>ServiceTickets[[#This Row],[Migration Date]] - WEEKDAY(ServiceTickets[[#This Row],[Migration Date]]-6)</f>
        <v>43686</v>
      </c>
      <c r="M41" s="123">
        <f>ServiceTickets[[#This Row],[Migration Date]] - 14</f>
        <v>43675</v>
      </c>
      <c r="N41" s="111">
        <v>703300</v>
      </c>
      <c r="O41" s="111">
        <v>703301</v>
      </c>
      <c r="P41" s="111" t="str">
        <f>ServiceTickets[[#This Row],[Site]]&amp;" KAH Win10 Upgrade Project Equipment Request"</f>
        <v>2393 HH - KALAMAZOO KAH Win10 Upgrade Project Equipment Request</v>
      </c>
      <c r="Q41" s="127" t="str">
        <f t="shared" si="0"/>
        <v>Please ship 10 UD3 Thin Client devices and 0 laptops with the Gentiva Win10 Image with docking stations. 
Please send the equipment on PO703300 and PO703301 to be at facility by 08/09/19. 
Ship to:
ATTN: Kindred Implementation Services Tech
5148 Lovers Lane STE 210
Portage, MI 49002</v>
      </c>
      <c r="R41" s="131">
        <v>1962694</v>
      </c>
      <c r="S41" s="131" t="s">
        <v>291</v>
      </c>
      <c r="T41" s="131" t="str">
        <f>VLOOKUP(ServiceTickets[[#This Row],[Facility ID]],'T-Schedule'!B$2:I$286,8,FALSE)</f>
        <v>Yes</v>
      </c>
      <c r="U41" s="131">
        <v>2019</v>
      </c>
      <c r="V41" s="135"/>
    </row>
    <row r="42" spans="1:22" hidden="1">
      <c r="A42" s="111">
        <v>2438201</v>
      </c>
      <c r="B42" s="12" t="s">
        <v>32</v>
      </c>
      <c r="C42" s="12" t="str">
        <f>VLOOKUP(ServiceTickets[[#This Row],[Facility ID]],FacilityInformation,3,FALSE)</f>
        <v>865 Merrick Avenue STE 340 South</v>
      </c>
      <c r="D42" s="12" t="str">
        <f>VLOOKUP(ServiceTickets[[#This Row],[Facility ID]],FacilityInformation,4,FALSE)</f>
        <v>Westbury</v>
      </c>
      <c r="E42" s="12" t="str">
        <f>VLOOKUP(ServiceTickets[[#This Row],[Facility ID]],FacilityInformation,5,FALSE)</f>
        <v>NY</v>
      </c>
      <c r="F42" s="12">
        <f>VLOOKUP(ServiceTickets[[#This Row],[Facility ID]],FacilityInformation,6,FALSE)</f>
        <v>11590</v>
      </c>
      <c r="G42" s="12" t="str">
        <f>ServiceTickets[[#This Row],[City]]&amp;", "&amp;ServiceTickets[[#This Row],[State]]&amp;" "&amp;ServiceTickets[[#This Row],[Zip]]</f>
        <v>Westbury, NY 11590</v>
      </c>
      <c r="H42" s="111">
        <f>VLOOKUP(ServiceTickets[[#This Row],[Facility ID]],'T-Schedule'!B$2:AH$286,30,FALSE)</f>
        <v>10</v>
      </c>
      <c r="I42" s="111">
        <f>VLOOKUP(ServiceTickets[[#This Row],[Facility ID]],'T-Schedule'!B$2:AI$286,28,FALSE)</f>
        <v>0</v>
      </c>
      <c r="J42" s="111">
        <f>VLOOKUP(ServiceTickets[[#This Row],[Facility ID]],'T-Schedule'!B$2:AI$286,26,FALSE)</f>
        <v>5</v>
      </c>
      <c r="K42" s="123">
        <f>VLOOKUP(ServiceTickets[[#This Row],[Facility ID]],'T-Schedule'!B$2:C$286,2,FALSE)</f>
        <v>43689</v>
      </c>
      <c r="L42" s="123">
        <f>ServiceTickets[[#This Row],[Migration Date]] - WEEKDAY(ServiceTickets[[#This Row],[Migration Date]]-6)</f>
        <v>43686</v>
      </c>
      <c r="M42" s="123">
        <f>ServiceTickets[[#This Row],[Migration Date]] - 14</f>
        <v>43675</v>
      </c>
      <c r="N42" s="111">
        <v>703300</v>
      </c>
      <c r="O42" s="111">
        <v>703301</v>
      </c>
      <c r="P42" s="111" t="str">
        <f>ServiceTickets[[#This Row],[Site]]&amp;" KAH Win10 Upgrade Project Equipment Request"</f>
        <v>2438 HH - WESTBURY KAH Win10 Upgrade Project Equipment Request</v>
      </c>
      <c r="Q42" s="127" t="str">
        <f t="shared" si="0"/>
        <v>Please ship 10 UD3 Thin Client devices and 0 laptops with the Gentiva Win10 Image with docking stations. 
Please send the equipment on PO703300 and PO703301 to be at facility by 08/09/19. 
Ship to:
ATTN: Kindred Implementation Services Tech
865 Merrick Avenue STE 340 South
Westbury, NY 11590</v>
      </c>
      <c r="R42" s="131">
        <v>1962696</v>
      </c>
      <c r="S42" s="131" t="s">
        <v>291</v>
      </c>
      <c r="T42" s="131" t="str">
        <f>VLOOKUP(ServiceTickets[[#This Row],[Facility ID]],'T-Schedule'!B$2:I$286,8,FALSE)</f>
        <v>Yes</v>
      </c>
      <c r="U42" s="131">
        <v>2019</v>
      </c>
      <c r="V42" s="135"/>
    </row>
    <row r="43" spans="1:22" hidden="1">
      <c r="A43" s="111">
        <v>2617201</v>
      </c>
      <c r="B43" s="12" t="s">
        <v>131</v>
      </c>
      <c r="C43" s="12" t="str">
        <f>VLOOKUP(ServiceTickets[[#This Row],[Facility ID]],FacilityInformation,3,FALSE)</f>
        <v>4030 Moorpark Ave. STE 251</v>
      </c>
      <c r="D43" s="12" t="str">
        <f>VLOOKUP(ServiceTickets[[#This Row],[Facility ID]],FacilityInformation,4,FALSE)</f>
        <v>San Jose</v>
      </c>
      <c r="E43" s="12" t="str">
        <f>VLOOKUP(ServiceTickets[[#This Row],[Facility ID]],FacilityInformation,5,FALSE)</f>
        <v>CA</v>
      </c>
      <c r="F43" s="12">
        <f>VLOOKUP(ServiceTickets[[#This Row],[Facility ID]],FacilityInformation,6,FALSE)</f>
        <v>95117</v>
      </c>
      <c r="G43" s="12" t="str">
        <f>ServiceTickets[[#This Row],[City]]&amp;", "&amp;ServiceTickets[[#This Row],[State]]&amp;" "&amp;ServiceTickets[[#This Row],[Zip]]</f>
        <v>San Jose, CA 95117</v>
      </c>
      <c r="H43" s="111">
        <f>VLOOKUP(ServiceTickets[[#This Row],[Facility ID]],'T-Schedule'!B$2:AH$286,30,FALSE)</f>
        <v>6</v>
      </c>
      <c r="I43" s="111">
        <f>VLOOKUP(ServiceTickets[[#This Row],[Facility ID]],'T-Schedule'!B$2:AI$286,28,FALSE)</f>
        <v>0</v>
      </c>
      <c r="J43" s="111">
        <f>VLOOKUP(ServiceTickets[[#This Row],[Facility ID]],'T-Schedule'!B$2:AI$286,26,FALSE)</f>
        <v>7</v>
      </c>
      <c r="K43" s="123">
        <f>VLOOKUP(ServiceTickets[[#This Row],[Facility ID]],'T-Schedule'!B$2:C$286,2,FALSE)</f>
        <v>43689</v>
      </c>
      <c r="L43" s="123">
        <f>ServiceTickets[[#This Row],[Migration Date]] - WEEKDAY(ServiceTickets[[#This Row],[Migration Date]]-6)</f>
        <v>43686</v>
      </c>
      <c r="M43" s="123">
        <f>ServiceTickets[[#This Row],[Migration Date]] - 14</f>
        <v>43675</v>
      </c>
      <c r="N43" s="111">
        <v>703300</v>
      </c>
      <c r="O43" s="111">
        <v>703301</v>
      </c>
      <c r="P43" s="111" t="str">
        <f>ServiceTickets[[#This Row],[Site]]&amp;" KAH Win10 Upgrade Project Equipment Request"</f>
        <v>2617 HH - SAN JOSE HHA KAH Win10 Upgrade Project Equipment Request</v>
      </c>
      <c r="Q43" s="127" t="str">
        <f t="shared" si="0"/>
        <v>Please ship 6 UD3 Thin Client devices and 0 laptops with the Gentiva Win10 Image with docking stations. 
Please send the equipment on PO703300 and PO703301 to be at facility by 08/09/19. 
Ship to:
ATTN: Kindred Implementation Services Tech
4030 Moorpark Ave. STE 251
San Jose, CA 95117</v>
      </c>
      <c r="R43" s="131">
        <v>1962691</v>
      </c>
      <c r="S43" s="131" t="s">
        <v>291</v>
      </c>
      <c r="T43" s="131" t="str">
        <f>VLOOKUP(ServiceTickets[[#This Row],[Facility ID]],'T-Schedule'!B$2:I$286,8,FALSE)</f>
        <v>Yes</v>
      </c>
      <c r="U43" s="131">
        <v>2019</v>
      </c>
      <c r="V43" s="135"/>
    </row>
    <row r="44" spans="1:22" hidden="1">
      <c r="A44" s="111">
        <v>2626201</v>
      </c>
      <c r="B44" s="12" t="s">
        <v>135</v>
      </c>
      <c r="C44" s="12" t="str">
        <f>VLOOKUP(ServiceTickets[[#This Row],[Facility ID]],FacilityInformation,3,FALSE)</f>
        <v xml:space="preserve">1840 The Alameda  </v>
      </c>
      <c r="D44" s="12" t="str">
        <f>VLOOKUP(ServiceTickets[[#This Row],[Facility ID]],FacilityInformation,4,FALSE)</f>
        <v>San Jose</v>
      </c>
      <c r="E44" s="12" t="str">
        <f>VLOOKUP(ServiceTickets[[#This Row],[Facility ID]],FacilityInformation,5,FALSE)</f>
        <v>CA</v>
      </c>
      <c r="F44" s="12">
        <f>VLOOKUP(ServiceTickets[[#This Row],[Facility ID]],FacilityInformation,6,FALSE)</f>
        <v>95126</v>
      </c>
      <c r="G44" s="12" t="str">
        <f>ServiceTickets[[#This Row],[City]]&amp;", "&amp;ServiceTickets[[#This Row],[State]]&amp;" "&amp;ServiceTickets[[#This Row],[Zip]]</f>
        <v>San Jose, CA 95126</v>
      </c>
      <c r="H44" s="111">
        <f>VLOOKUP(ServiceTickets[[#This Row],[Facility ID]],'T-Schedule'!B$2:AH$286,30,FALSE)</f>
        <v>19</v>
      </c>
      <c r="I44" s="111">
        <f>VLOOKUP(ServiceTickets[[#This Row],[Facility ID]],'T-Schedule'!B$2:AI$286,28,FALSE)</f>
        <v>0</v>
      </c>
      <c r="J44" s="111">
        <f>VLOOKUP(ServiceTickets[[#This Row],[Facility ID]],'T-Schedule'!B$2:AI$286,26,FALSE)</f>
        <v>3</v>
      </c>
      <c r="K44" s="123">
        <f>VLOOKUP(ServiceTickets[[#This Row],[Facility ID]],'T-Schedule'!B$2:C$286,2,FALSE)</f>
        <v>43689</v>
      </c>
      <c r="L44" s="123">
        <f>ServiceTickets[[#This Row],[Migration Date]] - WEEKDAY(ServiceTickets[[#This Row],[Migration Date]]-6)</f>
        <v>43686</v>
      </c>
      <c r="M44" s="123">
        <f>ServiceTickets[[#This Row],[Migration Date]] - 14</f>
        <v>43675</v>
      </c>
      <c r="N44" s="111">
        <v>703300</v>
      </c>
      <c r="O44" s="111">
        <v>703301</v>
      </c>
      <c r="P44" s="111" t="str">
        <f>ServiceTickets[[#This Row],[Site]]&amp;" KAH Win10 Upgrade Project Equipment Request"</f>
        <v>2626 HH - SAN JOSE - HARDEN KAH Win10 Upgrade Project Equipment Request</v>
      </c>
      <c r="Q44" s="127" t="str">
        <f t="shared" si="0"/>
        <v>Please ship 19 UD3 Thin Client devices and 0 laptops with the Gentiva Win10 Image with docking stations. 
Please send the equipment on PO703300 and PO703301 to be at facility by 08/09/19. 
Ship to:
ATTN: Kindred Implementation Services Tech
1840 The Alameda  
San Jose, CA 95126</v>
      </c>
      <c r="R44" s="131">
        <v>1962698</v>
      </c>
      <c r="S44" s="131" t="s">
        <v>291</v>
      </c>
      <c r="T44" s="131" t="str">
        <f>VLOOKUP(ServiceTickets[[#This Row],[Facility ID]],'T-Schedule'!B$2:I$286,8,FALSE)</f>
        <v>Yes</v>
      </c>
      <c r="U44" s="131">
        <v>2019</v>
      </c>
      <c r="V44" s="135"/>
    </row>
    <row r="45" spans="1:22" hidden="1">
      <c r="A45" s="111">
        <v>2395201</v>
      </c>
      <c r="B45" s="12" t="s">
        <v>24</v>
      </c>
      <c r="C45" s="12" t="str">
        <f>VLOOKUP(ServiceTickets[[#This Row],[Facility ID]],FacilityInformation,3,FALSE)</f>
        <v>625 Kenmoor Avenue SE STE 306</v>
      </c>
      <c r="D45" s="12" t="str">
        <f>VLOOKUP(ServiceTickets[[#This Row],[Facility ID]],FacilityInformation,4,FALSE)</f>
        <v>Grand Rapids</v>
      </c>
      <c r="E45" s="12" t="str">
        <f>VLOOKUP(ServiceTickets[[#This Row],[Facility ID]],FacilityInformation,5,FALSE)</f>
        <v>MI</v>
      </c>
      <c r="F45" s="12">
        <f>VLOOKUP(ServiceTickets[[#This Row],[Facility ID]],FacilityInformation,6,FALSE)</f>
        <v>49546</v>
      </c>
      <c r="G45" s="12" t="str">
        <f>ServiceTickets[[#This Row],[City]]&amp;", "&amp;ServiceTickets[[#This Row],[State]]&amp;" "&amp;ServiceTickets[[#This Row],[Zip]]</f>
        <v>Grand Rapids, MI 49546</v>
      </c>
      <c r="H45" s="111">
        <f>VLOOKUP(ServiceTickets[[#This Row],[Facility ID]],'T-Schedule'!B$2:AH$286,30,FALSE)</f>
        <v>7</v>
      </c>
      <c r="I45" s="111">
        <f>VLOOKUP(ServiceTickets[[#This Row],[Facility ID]],'T-Schedule'!B$2:AI$286,28,FALSE)</f>
        <v>7</v>
      </c>
      <c r="J45" s="111">
        <f>VLOOKUP(ServiceTickets[[#This Row],[Facility ID]],'T-Schedule'!B$2:AI$286,26,FALSE)</f>
        <v>7</v>
      </c>
      <c r="K45" s="123">
        <f>VLOOKUP(ServiceTickets[[#This Row],[Facility ID]],'T-Schedule'!B$2:C$286,2,FALSE)</f>
        <v>43689</v>
      </c>
      <c r="L45" s="123">
        <f>ServiceTickets[[#This Row],[Migration Date]] - WEEKDAY(ServiceTickets[[#This Row],[Migration Date]]-6)</f>
        <v>43686</v>
      </c>
      <c r="M45" s="123">
        <f>ServiceTickets[[#This Row],[Migration Date]] - 14</f>
        <v>43675</v>
      </c>
      <c r="N45" s="111">
        <v>703300</v>
      </c>
      <c r="O45" s="111">
        <v>703301</v>
      </c>
      <c r="P45" s="111" t="str">
        <f>ServiceTickets[[#This Row],[Site]]&amp;" KAH Win10 Upgrade Project Equipment Request"</f>
        <v>2395 HH - GRAND RAPIDS KAH Win10 Upgrade Project Equipment Request</v>
      </c>
      <c r="Q45" s="127" t="str">
        <f t="shared" si="0"/>
        <v>Please ship 7 UD3 Thin Client devices and 7 laptops with the Gentiva Win10 Image with docking stations. 
Please send the equipment on PO703300 and PO703301 to be at facility by 08/09/19. 
Ship to:
ATTN: Kindred Implementation Services Tech
625 Kenmoor Avenue SE STE 306
Grand Rapids, MI 49546</v>
      </c>
      <c r="R45" s="131">
        <v>1962768</v>
      </c>
      <c r="S45" s="131" t="s">
        <v>291</v>
      </c>
      <c r="T45" s="131" t="str">
        <f>VLOOKUP(ServiceTickets[[#This Row],[Facility ID]],'T-Schedule'!B$2:I$286,8,FALSE)</f>
        <v>Yes</v>
      </c>
      <c r="U45" s="131">
        <v>2019</v>
      </c>
      <c r="V45" s="135" t="s">
        <v>298</v>
      </c>
    </row>
    <row r="46" spans="1:22" hidden="1">
      <c r="A46" s="111">
        <v>2436201</v>
      </c>
      <c r="B46" s="12" t="s">
        <v>31</v>
      </c>
      <c r="C46" s="12" t="str">
        <f>VLOOKUP(ServiceTickets[[#This Row],[Facility ID]],FacilityInformation,3,FALSE)</f>
        <v>888 Veterans Memorial Highway STE 210</v>
      </c>
      <c r="D46" s="12" t="str">
        <f>VLOOKUP(ServiceTickets[[#This Row],[Facility ID]],FacilityInformation,4,FALSE)</f>
        <v>Hauppauge</v>
      </c>
      <c r="E46" s="12" t="str">
        <f>VLOOKUP(ServiceTickets[[#This Row],[Facility ID]],FacilityInformation,5,FALSE)</f>
        <v>NY</v>
      </c>
      <c r="F46" s="12">
        <f>VLOOKUP(ServiceTickets[[#This Row],[Facility ID]],FacilityInformation,6,FALSE)</f>
        <v>11788</v>
      </c>
      <c r="G46" s="12" t="str">
        <f>ServiceTickets[[#This Row],[City]]&amp;", "&amp;ServiceTickets[[#This Row],[State]]&amp;" "&amp;ServiceTickets[[#This Row],[Zip]]</f>
        <v>Hauppauge, NY 11788</v>
      </c>
      <c r="H46" s="111">
        <f>VLOOKUP(ServiceTickets[[#This Row],[Facility ID]],'T-Schedule'!B$2:AH$286,30,FALSE)</f>
        <v>18</v>
      </c>
      <c r="I46" s="111">
        <f>VLOOKUP(ServiceTickets[[#This Row],[Facility ID]],'T-Schedule'!B$2:AI$286,28,FALSE)</f>
        <v>5</v>
      </c>
      <c r="J46" s="111">
        <f>VLOOKUP(ServiceTickets[[#This Row],[Facility ID]],'T-Schedule'!B$2:AI$286,26,FALSE)</f>
        <v>7</v>
      </c>
      <c r="K46" s="123">
        <f>VLOOKUP(ServiceTickets[[#This Row],[Facility ID]],'T-Schedule'!B$2:C$286,2,FALSE)</f>
        <v>43696</v>
      </c>
      <c r="L46" s="123">
        <f>ServiceTickets[[#This Row],[Migration Date]] - WEEKDAY(ServiceTickets[[#This Row],[Migration Date]]-6)</f>
        <v>43693</v>
      </c>
      <c r="M46" s="123">
        <f>ServiceTickets[[#This Row],[Migration Date]] - 14</f>
        <v>43682</v>
      </c>
      <c r="N46" s="111">
        <v>703300</v>
      </c>
      <c r="O46" s="111">
        <v>703301</v>
      </c>
      <c r="P46" s="111" t="str">
        <f>ServiceTickets[[#This Row],[Site]]&amp;" KAH Win10 Upgrade Project Equipment Request"</f>
        <v>2436 HH - HAUPPAUGE KAH Win10 Upgrade Project Equipment Request</v>
      </c>
      <c r="Q46" s="127" t="str">
        <f t="shared" si="0"/>
        <v>Please ship 18 UD3 Thin Client devices and 5 laptops with the Gentiva Win10 Image with docking stations. 
Please send the equipment on PO703300 and PO703301 to be at facility by 08/16/19. 
Ship to:
ATTN: Kindred Implementation Services Tech
888 Veterans Memorial Highway STE 210
Hauppauge, NY 11788</v>
      </c>
      <c r="R46" s="131"/>
      <c r="S46" s="131" t="s">
        <v>291</v>
      </c>
      <c r="T46" s="131" t="str">
        <f>VLOOKUP(ServiceTickets[[#This Row],[Facility ID]],'T-Schedule'!B$2:I$286,8,FALSE)</f>
        <v>Yes</v>
      </c>
      <c r="U46" s="131">
        <v>2019</v>
      </c>
      <c r="V46" s="135"/>
    </row>
    <row r="47" spans="1:22" hidden="1">
      <c r="A47" s="111">
        <v>2111201</v>
      </c>
      <c r="B47" s="12" t="s">
        <v>297</v>
      </c>
      <c r="C47" s="12" t="str">
        <f>VLOOKUP(ServiceTickets[[#This Row],[Facility ID]],FacilityInformation,3,FALSE)</f>
        <v>4020 South 56th St. STE 101</v>
      </c>
      <c r="D47" s="12" t="str">
        <f>VLOOKUP(ServiceTickets[[#This Row],[Facility ID]],FacilityInformation,4,FALSE)</f>
        <v>Tacoma</v>
      </c>
      <c r="E47" s="12" t="str">
        <f>VLOOKUP(ServiceTickets[[#This Row],[Facility ID]],FacilityInformation,5,FALSE)</f>
        <v>WA</v>
      </c>
      <c r="F47" s="12">
        <f>VLOOKUP(ServiceTickets[[#This Row],[Facility ID]],FacilityInformation,6,FALSE)</f>
        <v>98409</v>
      </c>
      <c r="G47" s="12" t="str">
        <f>ServiceTickets[[#This Row],[City]]&amp;", "&amp;ServiceTickets[[#This Row],[State]]&amp;" "&amp;ServiceTickets[[#This Row],[Zip]]</f>
        <v>Tacoma, WA 98409</v>
      </c>
      <c r="H47" s="111">
        <f>VLOOKUP(ServiceTickets[[#This Row],[Facility ID]],'T-Schedule'!B$2:AH$286,30,FALSE)</f>
        <v>13</v>
      </c>
      <c r="I47" s="111">
        <f>VLOOKUP(ServiceTickets[[#This Row],[Facility ID]],'T-Schedule'!B$2:AI$286,28,FALSE)</f>
        <v>3</v>
      </c>
      <c r="J47" s="111">
        <f>VLOOKUP(ServiceTickets[[#This Row],[Facility ID]],'T-Schedule'!B$2:AI$286,26,FALSE)</f>
        <v>11</v>
      </c>
      <c r="K47" s="123">
        <f>VLOOKUP(ServiceTickets[[#This Row],[Facility ID]],'T-Schedule'!B$2:C$286,2,FALSE)</f>
        <v>43703</v>
      </c>
      <c r="L47" s="123">
        <f>ServiceTickets[[#This Row],[Migration Date]] - WEEKDAY(ServiceTickets[[#This Row],[Migration Date]]-6)</f>
        <v>43700</v>
      </c>
      <c r="M47" s="123">
        <f>ServiceTickets[[#This Row],[Migration Date]] - 14</f>
        <v>43689</v>
      </c>
      <c r="N47" s="111">
        <v>703300</v>
      </c>
      <c r="O47" s="111">
        <v>703301</v>
      </c>
      <c r="P47" s="111" t="str">
        <f>ServiceTickets[[#This Row],[Site]]&amp;" KAH Win10 Upgrade Project Equipment Request"</f>
        <v>2111 HH - TACOMA KAH Win10 Upgrade Project Equipment Request</v>
      </c>
      <c r="Q47" s="127" t="str">
        <f t="shared" si="0"/>
        <v>Please ship 13 UD3 Thin Client devices and 3 laptops with the Gentiva Win10 Image with docking stations. 
Please send the equipment on PO703300 and PO703301 to be at facility by 08/23/19. 
Ship to:
ATTN: Kindred Implementation Services Tech
4020 South 56th St. STE 101
Tacoma, WA 98409</v>
      </c>
      <c r="R47" s="131"/>
      <c r="S47" s="131" t="s">
        <v>291</v>
      </c>
      <c r="T47" s="131" t="str">
        <f>VLOOKUP(ServiceTickets[[#This Row],[Facility ID]],'T-Schedule'!B$2:I$286,8,FALSE)</f>
        <v>Yes</v>
      </c>
      <c r="U47" s="131">
        <v>2019</v>
      </c>
      <c r="V47" s="135"/>
    </row>
    <row r="48" spans="1:22" hidden="1">
      <c r="A48" s="111">
        <v>2730201</v>
      </c>
      <c r="B48" s="12" t="s">
        <v>150</v>
      </c>
      <c r="C48" s="12" t="str">
        <f>VLOOKUP(ServiceTickets[[#This Row],[Facility ID]],FacilityInformation,3,FALSE)</f>
        <v>2913 NE 5th Avenue STE 202</v>
      </c>
      <c r="D48" s="12" t="str">
        <f>VLOOKUP(ServiceTickets[[#This Row],[Facility ID]],FacilityInformation,4,FALSE)</f>
        <v>Puyallup</v>
      </c>
      <c r="E48" s="12" t="str">
        <f>VLOOKUP(ServiceTickets[[#This Row],[Facility ID]],FacilityInformation,5,FALSE)</f>
        <v>WA</v>
      </c>
      <c r="F48" s="12">
        <f>VLOOKUP(ServiceTickets[[#This Row],[Facility ID]],FacilityInformation,6,FALSE)</f>
        <v>98372</v>
      </c>
      <c r="G48" s="12" t="str">
        <f>ServiceTickets[[#This Row],[City]]&amp;", "&amp;ServiceTickets[[#This Row],[State]]&amp;" "&amp;ServiceTickets[[#This Row],[Zip]]</f>
        <v>Puyallup, WA 98372</v>
      </c>
      <c r="H48" s="111">
        <f>VLOOKUP(ServiceTickets[[#This Row],[Facility ID]],'T-Schedule'!B$2:AH$286,30,FALSE)</f>
        <v>5</v>
      </c>
      <c r="I48" s="111">
        <f>VLOOKUP(ServiceTickets[[#This Row],[Facility ID]],'T-Schedule'!B$2:AI$286,28,FALSE)</f>
        <v>0</v>
      </c>
      <c r="J48" s="111">
        <f>VLOOKUP(ServiceTickets[[#This Row],[Facility ID]],'T-Schedule'!B$2:AI$286,26,FALSE)</f>
        <v>0</v>
      </c>
      <c r="K48" s="123">
        <f>VLOOKUP(ServiceTickets[[#This Row],[Facility ID]],'T-Schedule'!B$2:C$286,2,FALSE)</f>
        <v>43703</v>
      </c>
      <c r="L48" s="123">
        <f>ServiceTickets[[#This Row],[Migration Date]] - WEEKDAY(ServiceTickets[[#This Row],[Migration Date]]-6)</f>
        <v>43700</v>
      </c>
      <c r="M48" s="123">
        <f>ServiceTickets[[#This Row],[Migration Date]] - 14</f>
        <v>43689</v>
      </c>
      <c r="N48" s="111">
        <v>703300</v>
      </c>
      <c r="O48" s="111">
        <v>703301</v>
      </c>
      <c r="P48" s="111" t="str">
        <f>ServiceTickets[[#This Row],[Site]]&amp;" KAH Win10 Upgrade Project Equipment Request"</f>
        <v>2730 HH - PUYALLUP WA (2134 in KD) KAH Win10 Upgrade Project Equipment Request</v>
      </c>
      <c r="Q48" s="127" t="str">
        <f t="shared" si="0"/>
        <v>Please ship 5 UD3 Thin Client devices and 0 laptops with the Gentiva Win10 Image with docking stations. 
Please send the equipment on PO703300 and PO703301 to be at facility by 08/23/19. 
Ship to:
ATTN: Kindred Implementation Services Tech
2913 NE 5th Avenue STE 202
Puyallup, WA 98372</v>
      </c>
      <c r="R48" s="131">
        <v>1961407</v>
      </c>
      <c r="S48" s="131" t="s">
        <v>291</v>
      </c>
      <c r="T48" s="131" t="str">
        <f>VLOOKUP(ServiceTickets[[#This Row],[Facility ID]],'T-Schedule'!B$2:I$286,8,FALSE)</f>
        <v>Yes</v>
      </c>
      <c r="U48" s="131">
        <v>2019</v>
      </c>
      <c r="V48" s="135"/>
    </row>
    <row r="49" spans="1:22" hidden="1">
      <c r="A49" s="111">
        <v>2623201</v>
      </c>
      <c r="B49" s="12" t="s">
        <v>134</v>
      </c>
      <c r="C49" s="12" t="str">
        <f>VLOOKUP(ServiceTickets[[#This Row],[Facility ID]],FacilityInformation,3,FALSE)</f>
        <v>1301 Marina Village Parkway STE 103</v>
      </c>
      <c r="D49" s="12" t="str">
        <f>VLOOKUP(ServiceTickets[[#This Row],[Facility ID]],FacilityInformation,4,FALSE)</f>
        <v>Alameda</v>
      </c>
      <c r="E49" s="12" t="str">
        <f>VLOOKUP(ServiceTickets[[#This Row],[Facility ID]],FacilityInformation,5,FALSE)</f>
        <v>CA</v>
      </c>
      <c r="F49" s="12">
        <f>VLOOKUP(ServiceTickets[[#This Row],[Facility ID]],FacilityInformation,6,FALSE)</f>
        <v>94501</v>
      </c>
      <c r="G49" s="12" t="str">
        <f>ServiceTickets[[#This Row],[City]]&amp;", "&amp;ServiceTickets[[#This Row],[State]]&amp;" "&amp;ServiceTickets[[#This Row],[Zip]]</f>
        <v>Alameda, CA 94501</v>
      </c>
      <c r="H49" s="111">
        <f>VLOOKUP(ServiceTickets[[#This Row],[Facility ID]],'T-Schedule'!B$2:AH$286,30,FALSE)</f>
        <v>17</v>
      </c>
      <c r="I49" s="111">
        <f>VLOOKUP(ServiceTickets[[#This Row],[Facility ID]],'T-Schedule'!B$2:AI$286,28,FALSE)</f>
        <v>0</v>
      </c>
      <c r="J49" s="111">
        <f>VLOOKUP(ServiceTickets[[#This Row],[Facility ID]],'T-Schedule'!B$2:AI$286,26,FALSE)</f>
        <v>1</v>
      </c>
      <c r="K49" s="123">
        <f>VLOOKUP(ServiceTickets[[#This Row],[Facility ID]],'T-Schedule'!B$2:C$286,2,FALSE)</f>
        <v>43703</v>
      </c>
      <c r="L49" s="123">
        <f>ServiceTickets[[#This Row],[Migration Date]] - WEEKDAY(ServiceTickets[[#This Row],[Migration Date]]-6)</f>
        <v>43700</v>
      </c>
      <c r="M49" s="123">
        <f>ServiceTickets[[#This Row],[Migration Date]] - 14</f>
        <v>43689</v>
      </c>
      <c r="N49" s="111">
        <v>703300</v>
      </c>
      <c r="O49" s="111">
        <v>703301</v>
      </c>
      <c r="P49" s="111" t="str">
        <f>ServiceTickets[[#This Row],[Site]]&amp;" KAH Win10 Upgrade Project Equipment Request"</f>
        <v>2623 HH - OAKLAND KAH Win10 Upgrade Project Equipment Request</v>
      </c>
      <c r="Q49" s="127" t="str">
        <f t="shared" si="0"/>
        <v>Please ship 17 UD3 Thin Client devices and 0 laptops with the Gentiva Win10 Image with docking stations. 
Please send the equipment on PO703300 and PO703301 to be at facility by 08/23/19. 
Ship to:
ATTN: Kindred Implementation Services Tech
1301 Marina Village Parkway STE 103
Alameda, CA 94501</v>
      </c>
      <c r="R49" s="131">
        <v>1965877</v>
      </c>
      <c r="S49" s="131" t="s">
        <v>291</v>
      </c>
      <c r="T49" s="131" t="str">
        <f>VLOOKUP(ServiceTickets[[#This Row],[Facility ID]],'T-Schedule'!B$2:I$286,8,FALSE)</f>
        <v>Yes</v>
      </c>
      <c r="U49" s="131">
        <v>2019</v>
      </c>
      <c r="V49" s="135"/>
    </row>
    <row r="50" spans="1:22" hidden="1">
      <c r="A50" s="111">
        <v>7021201</v>
      </c>
      <c r="B50" s="12" t="s">
        <v>245</v>
      </c>
      <c r="C50" s="12" t="str">
        <f>VLOOKUP(ServiceTickets[[#This Row],[Facility ID]],FacilityInformation,3,FALSE)</f>
        <v xml:space="preserve">5341 Old Redwood Highway, STE 350 </v>
      </c>
      <c r="D50" s="12" t="str">
        <f>VLOOKUP(ServiceTickets[[#This Row],[Facility ID]],FacilityInformation,4,FALSE)</f>
        <v>Peteluma</v>
      </c>
      <c r="E50" s="12" t="str">
        <f>VLOOKUP(ServiceTickets[[#This Row],[Facility ID]],FacilityInformation,5,FALSE)</f>
        <v>CA</v>
      </c>
      <c r="F50" s="12">
        <f>VLOOKUP(ServiceTickets[[#This Row],[Facility ID]],FacilityInformation,6,FALSE)</f>
        <v>94954</v>
      </c>
      <c r="G50" s="12" t="str">
        <f>ServiceTickets[[#This Row],[City]]&amp;", "&amp;ServiceTickets[[#This Row],[State]]&amp;" "&amp;ServiceTickets[[#This Row],[Zip]]</f>
        <v>Peteluma, CA 94954</v>
      </c>
      <c r="H50" s="111">
        <f>VLOOKUP(ServiceTickets[[#This Row],[Facility ID]],'T-Schedule'!B$2:AH$286,30,FALSE)</f>
        <v>10</v>
      </c>
      <c r="I50" s="111">
        <f>VLOOKUP(ServiceTickets[[#This Row],[Facility ID]],'T-Schedule'!B$2:AI$286,28,FALSE)</f>
        <v>0</v>
      </c>
      <c r="J50" s="111">
        <f>VLOOKUP(ServiceTickets[[#This Row],[Facility ID]],'T-Schedule'!B$2:AI$286,26,FALSE)</f>
        <v>7</v>
      </c>
      <c r="K50" s="123">
        <f>VLOOKUP(ServiceTickets[[#This Row],[Facility ID]],'T-Schedule'!B$2:C$286,2,FALSE)</f>
        <v>43703</v>
      </c>
      <c r="L50" s="123">
        <f>ServiceTickets[[#This Row],[Migration Date]] - WEEKDAY(ServiceTickets[[#This Row],[Migration Date]]-6)</f>
        <v>43700</v>
      </c>
      <c r="M50" s="123">
        <f>ServiceTickets[[#This Row],[Migration Date]] - 14</f>
        <v>43689</v>
      </c>
      <c r="N50" s="111">
        <v>703300</v>
      </c>
      <c r="O50" s="111">
        <v>703301</v>
      </c>
      <c r="P50" s="111" t="str">
        <f>ServiceTickets[[#This Row],[Site]]&amp;" KAH Win10 Upgrade Project Equipment Request"</f>
        <v>7021 HH - SANTA ROSA (fka 2622) KAH Win10 Upgrade Project Equipment Request</v>
      </c>
      <c r="Q50" s="127" t="str">
        <f t="shared" si="0"/>
        <v>Please ship 10 UD3 Thin Client devices and 0 laptops with the Gentiva Win10 Image with docking stations. 
Please send the equipment on PO703300 and PO703301 to be at facility by 08/23/19. 
Ship to:
ATTN: Kindred Implementation Services Tech
5341 Old Redwood Highway, STE 350 
Peteluma, CA 94954</v>
      </c>
      <c r="R50" s="131">
        <v>1965875</v>
      </c>
      <c r="S50" s="131" t="s">
        <v>291</v>
      </c>
      <c r="T50" s="131" t="str">
        <f>VLOOKUP(ServiceTickets[[#This Row],[Facility ID]],'T-Schedule'!B$2:I$286,8,FALSE)</f>
        <v>Yes</v>
      </c>
      <c r="U50" s="131">
        <v>2019</v>
      </c>
      <c r="V50" s="135"/>
    </row>
    <row r="51" spans="1:22" hidden="1">
      <c r="A51" s="111">
        <v>2533201</v>
      </c>
      <c r="B51" s="12" t="s">
        <v>101</v>
      </c>
      <c r="C51" s="12" t="str">
        <f>VLOOKUP(ServiceTickets[[#This Row],[Facility ID]],FacilityInformation,3,FALSE)</f>
        <v xml:space="preserve">700 AL Hwy 75 N  </v>
      </c>
      <c r="D51" s="12" t="str">
        <f>VLOOKUP(ServiceTickets[[#This Row],[Facility ID]],FacilityInformation,4,FALSE)</f>
        <v>Albertville</v>
      </c>
      <c r="E51" s="12" t="str">
        <f>VLOOKUP(ServiceTickets[[#This Row],[Facility ID]],FacilityInformation,5,FALSE)</f>
        <v>AL</v>
      </c>
      <c r="F51" s="12">
        <f>VLOOKUP(ServiceTickets[[#This Row],[Facility ID]],FacilityInformation,6,FALSE)</f>
        <v>35951</v>
      </c>
      <c r="G51" s="12" t="str">
        <f>ServiceTickets[[#This Row],[City]]&amp;", "&amp;ServiceTickets[[#This Row],[State]]&amp;" "&amp;ServiceTickets[[#This Row],[Zip]]</f>
        <v>Albertville, AL 35951</v>
      </c>
      <c r="H51" s="111">
        <f>VLOOKUP(ServiceTickets[[#This Row],[Facility ID]],'T-Schedule'!B$2:AH$286,30,FALSE)</f>
        <v>7</v>
      </c>
      <c r="I51" s="111">
        <f>VLOOKUP(ServiceTickets[[#This Row],[Facility ID]],'T-Schedule'!B$2:AI$286,28,FALSE)</f>
        <v>1</v>
      </c>
      <c r="J51" s="111">
        <f>VLOOKUP(ServiceTickets[[#This Row],[Facility ID]],'T-Schedule'!B$2:AI$286,26,FALSE)</f>
        <v>4</v>
      </c>
      <c r="K51" s="123">
        <f>VLOOKUP(ServiceTickets[[#This Row],[Facility ID]],'T-Schedule'!B$2:C$286,2,FALSE)</f>
        <v>43717</v>
      </c>
      <c r="L51" s="123">
        <f>ServiceTickets[[#This Row],[Migration Date]] - WEEKDAY(ServiceTickets[[#This Row],[Migration Date]]-6)</f>
        <v>43714</v>
      </c>
      <c r="M51" s="123">
        <f>ServiceTickets[[#This Row],[Migration Date]] - 14</f>
        <v>43703</v>
      </c>
      <c r="N51" s="111">
        <v>703300</v>
      </c>
      <c r="O51" s="111">
        <v>703301</v>
      </c>
      <c r="P51" s="111" t="str">
        <f>ServiceTickets[[#This Row],[Site]]&amp;" KAH Win10 Upgrade Project Equipment Request"</f>
        <v>2533 HH - ALBERTVILLE KAH Win10 Upgrade Project Equipment Request</v>
      </c>
      <c r="Q51" s="127" t="str">
        <f t="shared" si="0"/>
        <v>Please ship 7 UD3 Thin Client devices and 1 laptops with the Gentiva Win10 Image with docking stations. 
Please send the equipment on PO703300 and PO703301 to be at facility by 09/06/19. 
Ship to:
ATTN: Kindred Implementation Services Tech
700 AL Hwy 75 N  
Albertville, AL 35951</v>
      </c>
      <c r="R51" s="131">
        <v>1966805</v>
      </c>
      <c r="S51" s="131" t="s">
        <v>291</v>
      </c>
      <c r="T51" s="131" t="str">
        <f>VLOOKUP(ServiceTickets[[#This Row],[Facility ID]],'T-Schedule'!B$2:I$286,8,FALSE)</f>
        <v>Yes</v>
      </c>
      <c r="U51" s="131">
        <v>2019</v>
      </c>
      <c r="V51" s="135" t="s">
        <v>299</v>
      </c>
    </row>
    <row r="52" spans="1:22" hidden="1">
      <c r="A52" s="111">
        <v>2534201</v>
      </c>
      <c r="B52" s="12" t="s">
        <v>102</v>
      </c>
      <c r="C52" s="12" t="str">
        <f>VLOOKUP(ServiceTickets[[#This Row],[Facility ID]],FacilityInformation,3,FALSE)</f>
        <v xml:space="preserve">716 Gault Avenue N  </v>
      </c>
      <c r="D52" s="12" t="str">
        <f>VLOOKUP(ServiceTickets[[#This Row],[Facility ID]],FacilityInformation,4,FALSE)</f>
        <v>Fort Payne</v>
      </c>
      <c r="E52" s="12" t="str">
        <f>VLOOKUP(ServiceTickets[[#This Row],[Facility ID]],FacilityInformation,5,FALSE)</f>
        <v>AL</v>
      </c>
      <c r="F52" s="12">
        <f>VLOOKUP(ServiceTickets[[#This Row],[Facility ID]],FacilityInformation,6,FALSE)</f>
        <v>35967</v>
      </c>
      <c r="G52" s="12" t="str">
        <f>ServiceTickets[[#This Row],[City]]&amp;", "&amp;ServiceTickets[[#This Row],[State]]&amp;" "&amp;ServiceTickets[[#This Row],[Zip]]</f>
        <v>Fort Payne, AL 35967</v>
      </c>
      <c r="H52" s="111">
        <f>VLOOKUP(ServiceTickets[[#This Row],[Facility ID]],'T-Schedule'!B$2:AH$286,30,FALSE)</f>
        <v>3</v>
      </c>
      <c r="I52" s="111">
        <f>VLOOKUP(ServiceTickets[[#This Row],[Facility ID]],'T-Schedule'!B$2:AI$286,28,FALSE)</f>
        <v>2</v>
      </c>
      <c r="J52" s="111">
        <f>VLOOKUP(ServiceTickets[[#This Row],[Facility ID]],'T-Schedule'!B$2:AI$286,26,FALSE)</f>
        <v>2</v>
      </c>
      <c r="K52" s="123">
        <f>VLOOKUP(ServiceTickets[[#This Row],[Facility ID]],'T-Schedule'!B$2:C$286,2,FALSE)</f>
        <v>43717</v>
      </c>
      <c r="L52" s="123">
        <f>ServiceTickets[[#This Row],[Migration Date]] - WEEKDAY(ServiceTickets[[#This Row],[Migration Date]]-6)</f>
        <v>43714</v>
      </c>
      <c r="M52" s="123">
        <f>ServiceTickets[[#This Row],[Migration Date]] - 14</f>
        <v>43703</v>
      </c>
      <c r="N52" s="111">
        <v>703300</v>
      </c>
      <c r="O52" s="111">
        <v>703301</v>
      </c>
      <c r="P52" s="111" t="str">
        <f>ServiceTickets[[#This Row],[Site]]&amp;" KAH Win10 Upgrade Project Equipment Request"</f>
        <v>2534 HH - FORT PAYNE KAH Win10 Upgrade Project Equipment Request</v>
      </c>
      <c r="Q52" s="127" t="str">
        <f t="shared" si="0"/>
        <v>Please ship 3 UD3 Thin Client devices and 2 laptops with the Gentiva Win10 Image with docking stations. 
Please send the equipment on PO703300 and PO703301 to be at facility by 09/06/19. 
Ship to:
ATTN: Kindred Implementation Services Tech
716 Gault Avenue N  
Fort Payne, AL 35967</v>
      </c>
      <c r="R52" s="131">
        <v>1966806</v>
      </c>
      <c r="S52" s="131" t="s">
        <v>291</v>
      </c>
      <c r="T52" s="131" t="str">
        <f>VLOOKUP(ServiceTickets[[#This Row],[Facility ID]],'T-Schedule'!B$2:I$286,8,FALSE)</f>
        <v>Yes</v>
      </c>
      <c r="U52" s="131">
        <v>2019</v>
      </c>
      <c r="V52" s="135"/>
    </row>
    <row r="53" spans="1:22" hidden="1">
      <c r="A53" s="111">
        <v>2458201</v>
      </c>
      <c r="B53" s="12" t="s">
        <v>43</v>
      </c>
      <c r="C53" s="12" t="str">
        <f>VLOOKUP(ServiceTickets[[#This Row],[Facility ID]],FacilityInformation,3,FALSE)</f>
        <v>1921 Whittlesey Road STE 310</v>
      </c>
      <c r="D53" s="12" t="str">
        <f>VLOOKUP(ServiceTickets[[#This Row],[Facility ID]],FacilityInformation,4,FALSE)</f>
        <v>Columbus</v>
      </c>
      <c r="E53" s="12" t="str">
        <f>VLOOKUP(ServiceTickets[[#This Row],[Facility ID]],FacilityInformation,5,FALSE)</f>
        <v>GA</v>
      </c>
      <c r="F53" s="12">
        <f>VLOOKUP(ServiceTickets[[#This Row],[Facility ID]],FacilityInformation,6,FALSE)</f>
        <v>31904</v>
      </c>
      <c r="G53" s="12" t="str">
        <f>ServiceTickets[[#This Row],[City]]&amp;", "&amp;ServiceTickets[[#This Row],[State]]&amp;" "&amp;ServiceTickets[[#This Row],[Zip]]</f>
        <v>Columbus, GA 31904</v>
      </c>
      <c r="H53" s="111">
        <f>VLOOKUP(ServiceTickets[[#This Row],[Facility ID]],'T-Schedule'!B$2:AH$286,30,FALSE)</f>
        <v>9</v>
      </c>
      <c r="I53" s="111">
        <f>VLOOKUP(ServiceTickets[[#This Row],[Facility ID]],'T-Schedule'!B$2:AI$286,28,FALSE)</f>
        <v>1</v>
      </c>
      <c r="J53" s="111">
        <f>VLOOKUP(ServiceTickets[[#This Row],[Facility ID]],'T-Schedule'!B$2:AI$286,26,FALSE)</f>
        <v>9</v>
      </c>
      <c r="K53" s="123">
        <f>VLOOKUP(ServiceTickets[[#This Row],[Facility ID]],'T-Schedule'!B$2:C$286,2,FALSE)</f>
        <v>43724</v>
      </c>
      <c r="L53" s="123">
        <f>ServiceTickets[[#This Row],[Migration Date]] - WEEKDAY(ServiceTickets[[#This Row],[Migration Date]]-6)</f>
        <v>43721</v>
      </c>
      <c r="M53" s="123">
        <f>ServiceTickets[[#This Row],[Migration Date]] - 14</f>
        <v>43710</v>
      </c>
      <c r="N53" s="111">
        <v>703300</v>
      </c>
      <c r="O53" s="111">
        <v>703301</v>
      </c>
      <c r="P53" s="111" t="str">
        <f>ServiceTickets[[#This Row],[Site]]&amp;" KAH Win10 Upgrade Project Equipment Request"</f>
        <v>2458 HH - COLUMBUS GA KAH Win10 Upgrade Project Equipment Request</v>
      </c>
      <c r="Q53" s="127" t="str">
        <f t="shared" si="0"/>
        <v>Please ship 9 UD3 Thin Client devices and 1 laptops with the Gentiva Win10 Image with docking stations. 
Please send the equipment on PO703300 and PO703301 to be at facility by 09/13/19. 
Ship to:
ATTN: Kindred Implementation Services Tech
1921 Whittlesey Road STE 310
Columbus, GA 31904</v>
      </c>
      <c r="R53" s="131">
        <v>1967724</v>
      </c>
      <c r="S53" s="131" t="s">
        <v>291</v>
      </c>
      <c r="T53" s="131" t="str">
        <f>VLOOKUP(ServiceTickets[[#This Row],[Facility ID]],'T-Schedule'!B$2:I$286,8,FALSE)</f>
        <v>Yes</v>
      </c>
      <c r="U53" s="131">
        <v>2019</v>
      </c>
      <c r="V53" s="135"/>
    </row>
    <row r="54" spans="1:22" hidden="1">
      <c r="A54" s="111">
        <v>2536201</v>
      </c>
      <c r="B54" s="12" t="s">
        <v>104</v>
      </c>
      <c r="C54" s="12" t="str">
        <f>VLOOKUP(ServiceTickets[[#This Row],[Facility ID]],FacilityInformation,3,FALSE)</f>
        <v xml:space="preserve">3242 Florence Boulevard  </v>
      </c>
      <c r="D54" s="12" t="str">
        <f>VLOOKUP(ServiceTickets[[#This Row],[Facility ID]],FacilityInformation,4,FALSE)</f>
        <v>Florence</v>
      </c>
      <c r="E54" s="12" t="str">
        <f>VLOOKUP(ServiceTickets[[#This Row],[Facility ID]],FacilityInformation,5,FALSE)</f>
        <v>AL</v>
      </c>
      <c r="F54" s="12">
        <f>VLOOKUP(ServiceTickets[[#This Row],[Facility ID]],FacilityInformation,6,FALSE)</f>
        <v>35634</v>
      </c>
      <c r="G54" s="12" t="str">
        <f>ServiceTickets[[#This Row],[City]]&amp;", "&amp;ServiceTickets[[#This Row],[State]]&amp;" "&amp;ServiceTickets[[#This Row],[Zip]]</f>
        <v>Florence, AL 35634</v>
      </c>
      <c r="H54" s="111">
        <f>VLOOKUP(ServiceTickets[[#This Row],[Facility ID]],'T-Schedule'!B$2:AH$286,30,FALSE)</f>
        <v>10</v>
      </c>
      <c r="I54" s="111">
        <f>VLOOKUP(ServiceTickets[[#This Row],[Facility ID]],'T-Schedule'!B$2:AI$286,28,FALSE)</f>
        <v>0</v>
      </c>
      <c r="J54" s="111">
        <f>VLOOKUP(ServiceTickets[[#This Row],[Facility ID]],'T-Schedule'!B$2:AI$286,26,FALSE)</f>
        <v>2</v>
      </c>
      <c r="K54" s="123">
        <f>VLOOKUP(ServiceTickets[[#This Row],[Facility ID]],'T-Schedule'!B$2:C$286,2,FALSE)</f>
        <v>43724</v>
      </c>
      <c r="L54" s="123">
        <f>ServiceTickets[[#This Row],[Migration Date]] - WEEKDAY(ServiceTickets[[#This Row],[Migration Date]]-6)</f>
        <v>43721</v>
      </c>
      <c r="M54" s="123">
        <f>ServiceTickets[[#This Row],[Migration Date]] - 14</f>
        <v>43710</v>
      </c>
      <c r="N54" s="111">
        <v>703300</v>
      </c>
      <c r="O54" s="111">
        <v>703301</v>
      </c>
      <c r="P54" s="111" t="str">
        <f>ServiceTickets[[#This Row],[Site]]&amp;" KAH Win10 Upgrade Project Equipment Request"</f>
        <v>2536 HH - FLORENCE KAH Win10 Upgrade Project Equipment Request</v>
      </c>
      <c r="Q54" s="127" t="str">
        <f t="shared" si="0"/>
        <v>Please ship 10 UD3 Thin Client devices and 0 laptops with the Gentiva Win10 Image with docking stations. 
Please send the equipment on PO703300 and PO703301 to be at facility by 09/13/19. 
Ship to:
ATTN: Kindred Implementation Services Tech
3242 Florence Boulevard  
Florence, AL 35634</v>
      </c>
      <c r="R54" s="131">
        <v>1967737</v>
      </c>
      <c r="S54" s="131" t="s">
        <v>291</v>
      </c>
      <c r="T54" s="131" t="str">
        <f>VLOOKUP(ServiceTickets[[#This Row],[Facility ID]],'T-Schedule'!B$2:I$286,8,FALSE)</f>
        <v>Yes</v>
      </c>
      <c r="U54" s="131">
        <v>2019</v>
      </c>
      <c r="V54" s="135"/>
    </row>
    <row r="55" spans="1:22" hidden="1">
      <c r="A55" s="111">
        <v>2492201</v>
      </c>
      <c r="B55" s="12" t="s">
        <v>72</v>
      </c>
      <c r="C55" s="12" t="str">
        <f>VLOOKUP(ServiceTickets[[#This Row],[Facility ID]],FacilityInformation,3,FALSE)</f>
        <v xml:space="preserve">114 North Academy Ave </v>
      </c>
      <c r="D55" s="12" t="str">
        <f>VLOOKUP(ServiceTickets[[#This Row],[Facility ID]],FacilityInformation,4,FALSE)</f>
        <v>Butler</v>
      </c>
      <c r="E55" s="12" t="str">
        <f>VLOOKUP(ServiceTickets[[#This Row],[Facility ID]],FacilityInformation,5,FALSE)</f>
        <v>AL</v>
      </c>
      <c r="F55" s="12">
        <f>VLOOKUP(ServiceTickets[[#This Row],[Facility ID]],FacilityInformation,6,FALSE)</f>
        <v>36904</v>
      </c>
      <c r="G55" s="12" t="str">
        <f>ServiceTickets[[#This Row],[City]]&amp;", "&amp;ServiceTickets[[#This Row],[State]]&amp;" "&amp;ServiceTickets[[#This Row],[Zip]]</f>
        <v>Butler, AL 36904</v>
      </c>
      <c r="H55" s="111">
        <f>VLOOKUP(ServiceTickets[[#This Row],[Facility ID]],'T-Schedule'!B$2:AH$286,30,FALSE)</f>
        <v>5</v>
      </c>
      <c r="I55" s="111">
        <f>VLOOKUP(ServiceTickets[[#This Row],[Facility ID]],'T-Schedule'!B$2:AI$286,28,FALSE)</f>
        <v>1</v>
      </c>
      <c r="J55" s="111">
        <f>VLOOKUP(ServiceTickets[[#This Row],[Facility ID]],'T-Schedule'!B$2:AI$286,26,FALSE)</f>
        <v>3</v>
      </c>
      <c r="K55" s="123">
        <f>VLOOKUP(ServiceTickets[[#This Row],[Facility ID]],'T-Schedule'!B$2:C$286,2,FALSE)</f>
        <v>43738</v>
      </c>
      <c r="L55" s="123">
        <f>ServiceTickets[[#This Row],[Migration Date]] - WEEKDAY(ServiceTickets[[#This Row],[Migration Date]]-6)</f>
        <v>43735</v>
      </c>
      <c r="M55" s="123">
        <f>ServiceTickets[[#This Row],[Migration Date]] - 14</f>
        <v>43724</v>
      </c>
      <c r="N55" s="111">
        <v>703300</v>
      </c>
      <c r="O55" s="111">
        <v>703301</v>
      </c>
      <c r="P55" s="111" t="str">
        <f>ServiceTickets[[#This Row],[Site]]&amp;" KAH Win10 Upgrade Project Equipment Request"</f>
        <v>2492 HH - GILBERTOWN AL KAH Win10 Upgrade Project Equipment Request</v>
      </c>
      <c r="Q55" s="127" t="str">
        <f t="shared" si="0"/>
        <v>Please ship 5 UD3 Thin Client devices and 1 laptops with the Gentiva Win10 Image with docking stations. 
Please send the equipment on PO703300 and PO703301 to be at facility by 09/27/19. 
Ship to:
ATTN: Kindred Implementation Services Tech
114 North Academy Ave 
Butler, AL 36904</v>
      </c>
      <c r="R55" s="131">
        <v>1969948</v>
      </c>
      <c r="S55" s="131" t="s">
        <v>291</v>
      </c>
      <c r="T55" s="131" t="str">
        <f>VLOOKUP(ServiceTickets[[#This Row],[Facility ID]],'T-Schedule'!B$2:I$286,8,FALSE)</f>
        <v>Yes</v>
      </c>
      <c r="U55" s="131">
        <v>2019</v>
      </c>
      <c r="V55" s="135"/>
    </row>
    <row r="56" spans="1:22" hidden="1">
      <c r="A56" s="111">
        <v>2490201</v>
      </c>
      <c r="B56" s="12" t="s">
        <v>70</v>
      </c>
      <c r="C56" s="12" t="str">
        <f>VLOOKUP(ServiceTickets[[#This Row],[Facility ID]],FacilityInformation,3,FALSE)</f>
        <v xml:space="preserve">2600 Old North Hills Street  </v>
      </c>
      <c r="D56" s="12" t="str">
        <f>VLOOKUP(ServiceTickets[[#This Row],[Facility ID]],FacilityInformation,4,FALSE)</f>
        <v>Meridian</v>
      </c>
      <c r="E56" s="12" t="str">
        <f>VLOOKUP(ServiceTickets[[#This Row],[Facility ID]],FacilityInformation,5,FALSE)</f>
        <v>MS</v>
      </c>
      <c r="F56" s="12">
        <f>VLOOKUP(ServiceTickets[[#This Row],[Facility ID]],FacilityInformation,6,FALSE)</f>
        <v>39305</v>
      </c>
      <c r="G56" s="12" t="str">
        <f>ServiceTickets[[#This Row],[City]]&amp;", "&amp;ServiceTickets[[#This Row],[State]]&amp;" "&amp;ServiceTickets[[#This Row],[Zip]]</f>
        <v>Meridian, MS 39305</v>
      </c>
      <c r="H56" s="111">
        <f>VLOOKUP(ServiceTickets[[#This Row],[Facility ID]],'T-Schedule'!B$2:AH$286,30,FALSE)</f>
        <v>10</v>
      </c>
      <c r="I56" s="111">
        <f>VLOOKUP(ServiceTickets[[#This Row],[Facility ID]],'T-Schedule'!B$2:AI$286,28,FALSE)</f>
        <v>1</v>
      </c>
      <c r="J56" s="111">
        <f>VLOOKUP(ServiceTickets[[#This Row],[Facility ID]],'T-Schedule'!B$2:AI$286,26,FALSE)</f>
        <v>9</v>
      </c>
      <c r="K56" s="123">
        <f>VLOOKUP(ServiceTickets[[#This Row],[Facility ID]],'T-Schedule'!B$2:C$286,2,FALSE)</f>
        <v>43773</v>
      </c>
      <c r="L56" s="123">
        <f>ServiceTickets[[#This Row],[Migration Date]] - WEEKDAY(ServiceTickets[[#This Row],[Migration Date]]-6)</f>
        <v>43770</v>
      </c>
      <c r="M56" s="123">
        <f>ServiceTickets[[#This Row],[Migration Date]] - 14</f>
        <v>43759</v>
      </c>
      <c r="N56" s="111">
        <v>703300</v>
      </c>
      <c r="O56" s="111">
        <v>703301</v>
      </c>
      <c r="P56" s="111" t="str">
        <f>ServiceTickets[[#This Row],[Site]]&amp;" KAH Win10 Upgrade Project Equipment Request"</f>
        <v>2490 HH - MERIDIAN MS KAH Win10 Upgrade Project Equipment Request</v>
      </c>
      <c r="Q56" s="127" t="str">
        <f t="shared" si="0"/>
        <v>Please ship 10 UD3 Thin Client devices and 1 laptops with the Gentiva Win10 Image with docking stations. 
Please send the equipment on PO703300 and PO703301 to be at facility by 11/01/19. 
Ship to:
ATTN: Kindred Implementation Services Tech
2600 Old North Hills Street  
Meridian, MS 39305</v>
      </c>
      <c r="R56" s="131">
        <v>1975758</v>
      </c>
      <c r="S56" s="131" t="s">
        <v>291</v>
      </c>
      <c r="T56" s="131" t="str">
        <f>VLOOKUP(ServiceTickets[[#This Row],[Facility ID]],'T-Schedule'!B$2:I$286,8,FALSE)</f>
        <v>Yes</v>
      </c>
      <c r="U56" s="131">
        <v>2019</v>
      </c>
      <c r="V56" s="135"/>
    </row>
    <row r="57" spans="1:22" hidden="1">
      <c r="A57" s="111">
        <v>2491201</v>
      </c>
      <c r="B57" s="12" t="s">
        <v>71</v>
      </c>
      <c r="C57" s="12" t="str">
        <f>VLOOKUP(ServiceTickets[[#This Row],[Facility ID]],FacilityInformation,3,FALSE)</f>
        <v xml:space="preserve">250 Canal Place  </v>
      </c>
      <c r="D57" s="12" t="str">
        <f>VLOOKUP(ServiceTickets[[#This Row],[Facility ID]],FacilityInformation,4,FALSE)</f>
        <v>Philadelphia</v>
      </c>
      <c r="E57" s="12" t="str">
        <f>VLOOKUP(ServiceTickets[[#This Row],[Facility ID]],FacilityInformation,5,FALSE)</f>
        <v>MS</v>
      </c>
      <c r="F57" s="12">
        <f>VLOOKUP(ServiceTickets[[#This Row],[Facility ID]],FacilityInformation,6,FALSE)</f>
        <v>39350</v>
      </c>
      <c r="G57" s="12" t="str">
        <f>ServiceTickets[[#This Row],[City]]&amp;", "&amp;ServiceTickets[[#This Row],[State]]&amp;" "&amp;ServiceTickets[[#This Row],[Zip]]</f>
        <v>Philadelphia, MS 39350</v>
      </c>
      <c r="H57" s="111">
        <f>VLOOKUP(ServiceTickets[[#This Row],[Facility ID]],'T-Schedule'!B$2:AH$286,30,FALSE)</f>
        <v>10</v>
      </c>
      <c r="I57" s="111">
        <f>VLOOKUP(ServiceTickets[[#This Row],[Facility ID]],'T-Schedule'!B$2:AI$286,28,FALSE)</f>
        <v>2</v>
      </c>
      <c r="J57" s="111">
        <f>VLOOKUP(ServiceTickets[[#This Row],[Facility ID]],'T-Schedule'!B$2:AI$286,26,FALSE)</f>
        <v>3</v>
      </c>
      <c r="K57" s="123">
        <f>VLOOKUP(ServiceTickets[[#This Row],[Facility ID]],'T-Schedule'!B$2:C$286,2,FALSE)</f>
        <v>43773</v>
      </c>
      <c r="L57" s="123">
        <f>ServiceTickets[[#This Row],[Migration Date]] - WEEKDAY(ServiceTickets[[#This Row],[Migration Date]]-6)</f>
        <v>43770</v>
      </c>
      <c r="M57" s="123">
        <f>ServiceTickets[[#This Row],[Migration Date]] - 14</f>
        <v>43759</v>
      </c>
      <c r="N57" s="111">
        <v>703300</v>
      </c>
      <c r="O57" s="111">
        <v>703301</v>
      </c>
      <c r="P57" s="111" t="str">
        <f>ServiceTickets[[#This Row],[Site]]&amp;" KAH Win10 Upgrade Project Equipment Request"</f>
        <v>2491 HH - PHILADELPHIA MS KAH Win10 Upgrade Project Equipment Request</v>
      </c>
      <c r="Q57" s="127" t="str">
        <f t="shared" si="0"/>
        <v>Please ship 10 UD3 Thin Client devices and 2 laptops with the Gentiva Win10 Image with docking stations. 
Please send the equipment on PO703300 and PO703301 to be at facility by 11/01/19. 
Ship to:
ATTN: Kindred Implementation Services Tech
250 Canal Place  
Philadelphia, MS 39350</v>
      </c>
      <c r="R57" s="131">
        <v>1975762</v>
      </c>
      <c r="S57" s="131" t="s">
        <v>291</v>
      </c>
      <c r="T57" s="131" t="str">
        <f>VLOOKUP(ServiceTickets[[#This Row],[Facility ID]],'T-Schedule'!B$2:I$286,8,FALSE)</f>
        <v>Yes</v>
      </c>
      <c r="U57" s="131">
        <v>2019</v>
      </c>
      <c r="V57" s="135"/>
    </row>
    <row r="58" spans="1:22" hidden="1">
      <c r="A58" s="111">
        <v>2493201</v>
      </c>
      <c r="B58" s="12" t="s">
        <v>73</v>
      </c>
      <c r="C58" s="12" t="str">
        <f>VLOOKUP(ServiceTickets[[#This Row],[Facility ID]],FacilityInformation,3,FALSE)</f>
        <v>3402 West Main St.</v>
      </c>
      <c r="D58" s="12" t="str">
        <f>VLOOKUP(ServiceTickets[[#This Row],[Facility ID]],FacilityInformation,4,FALSE)</f>
        <v>Tupelo</v>
      </c>
      <c r="E58" s="12" t="str">
        <f>VLOOKUP(ServiceTickets[[#This Row],[Facility ID]],FacilityInformation,5,FALSE)</f>
        <v>MS</v>
      </c>
      <c r="F58" s="12">
        <f>VLOOKUP(ServiceTickets[[#This Row],[Facility ID]],FacilityInformation,6,FALSE)</f>
        <v>38801</v>
      </c>
      <c r="G58" s="12" t="str">
        <f>ServiceTickets[[#This Row],[City]]&amp;", "&amp;ServiceTickets[[#This Row],[State]]&amp;" "&amp;ServiceTickets[[#This Row],[Zip]]</f>
        <v>Tupelo, MS 38801</v>
      </c>
      <c r="H58" s="111">
        <f>VLOOKUP(ServiceTickets[[#This Row],[Facility ID]],'T-Schedule'!B$2:AH$286,30,FALSE)</f>
        <v>7</v>
      </c>
      <c r="I58" s="111">
        <f>VLOOKUP(ServiceTickets[[#This Row],[Facility ID]],'T-Schedule'!B$2:AI$286,28,FALSE)</f>
        <v>1</v>
      </c>
      <c r="J58" s="111">
        <f>VLOOKUP(ServiceTickets[[#This Row],[Facility ID]],'T-Schedule'!B$2:AI$286,26,FALSE)</f>
        <v>5</v>
      </c>
      <c r="K58" s="123">
        <f>VLOOKUP(ServiceTickets[[#This Row],[Facility ID]],'T-Schedule'!B$2:C$286,2,FALSE)</f>
        <v>43773</v>
      </c>
      <c r="L58" s="123">
        <f>ServiceTickets[[#This Row],[Migration Date]] - WEEKDAY(ServiceTickets[[#This Row],[Migration Date]]-6)</f>
        <v>43770</v>
      </c>
      <c r="M58" s="123">
        <f>ServiceTickets[[#This Row],[Migration Date]] - 14</f>
        <v>43759</v>
      </c>
      <c r="N58" s="111">
        <v>703300</v>
      </c>
      <c r="O58" s="111">
        <v>703301</v>
      </c>
      <c r="P58" s="111" t="str">
        <f>ServiceTickets[[#This Row],[Site]]&amp;" KAH Win10 Upgrade Project Equipment Request"</f>
        <v>2493 HH - TUPELO KAH Win10 Upgrade Project Equipment Request</v>
      </c>
      <c r="Q58" s="127" t="str">
        <f t="shared" si="0"/>
        <v>Please ship 7 UD3 Thin Client devices and 1 laptops with the Gentiva Win10 Image with docking stations. 
Please send the equipment on PO703300 and PO703301 to be at facility by 11/01/19. 
Ship to:
ATTN: Kindred Implementation Services Tech
3402 West Main St.
Tupelo, MS 38801</v>
      </c>
      <c r="R58" s="131">
        <v>1976567</v>
      </c>
      <c r="S58" s="131" t="s">
        <v>291</v>
      </c>
      <c r="T58" s="131" t="str">
        <f>VLOOKUP(ServiceTickets[[#This Row],[Facility ID]],'T-Schedule'!B$2:I$286,8,FALSE)</f>
        <v>Yes</v>
      </c>
      <c r="U58" s="131">
        <v>2019</v>
      </c>
      <c r="V58" s="135"/>
    </row>
    <row r="59" spans="1:22" hidden="1">
      <c r="A59" s="111">
        <v>2496201</v>
      </c>
      <c r="B59" s="12" t="s">
        <v>76</v>
      </c>
      <c r="C59" s="12" t="str">
        <f>VLOOKUP(ServiceTickets[[#This Row],[Facility ID]],FacilityInformation,3,FALSE)</f>
        <v xml:space="preserve">1225 Hwy 278 East   </v>
      </c>
      <c r="D59" s="12" t="str">
        <f>VLOOKUP(ServiceTickets[[#This Row],[Facility ID]],FacilityInformation,4,FALSE)</f>
        <v>Amory</v>
      </c>
      <c r="E59" s="12" t="str">
        <f>VLOOKUP(ServiceTickets[[#This Row],[Facility ID]],FacilityInformation,5,FALSE)</f>
        <v>MS</v>
      </c>
      <c r="F59" s="12">
        <f>VLOOKUP(ServiceTickets[[#This Row],[Facility ID]],FacilityInformation,6,FALSE)</f>
        <v>38821</v>
      </c>
      <c r="G59" s="12" t="str">
        <f>ServiceTickets[[#This Row],[City]]&amp;", "&amp;ServiceTickets[[#This Row],[State]]&amp;" "&amp;ServiceTickets[[#This Row],[Zip]]</f>
        <v>Amory, MS 38821</v>
      </c>
      <c r="H59" s="111">
        <f>VLOOKUP(ServiceTickets[[#This Row],[Facility ID]],'T-Schedule'!B$2:AH$286,30,FALSE)</f>
        <v>7</v>
      </c>
      <c r="I59" s="111">
        <f>VLOOKUP(ServiceTickets[[#This Row],[Facility ID]],'T-Schedule'!B$2:AI$286,28,FALSE)</f>
        <v>2</v>
      </c>
      <c r="J59" s="111">
        <f>VLOOKUP(ServiceTickets[[#This Row],[Facility ID]],'T-Schedule'!B$2:AI$286,26,FALSE)</f>
        <v>4</v>
      </c>
      <c r="K59" s="123">
        <f>VLOOKUP(ServiceTickets[[#This Row],[Facility ID]],'T-Schedule'!B$2:C$286,2,FALSE)</f>
        <v>43773</v>
      </c>
      <c r="L59" s="123">
        <f>ServiceTickets[[#This Row],[Migration Date]] - WEEKDAY(ServiceTickets[[#This Row],[Migration Date]]-6)</f>
        <v>43770</v>
      </c>
      <c r="M59" s="123">
        <f>ServiceTickets[[#This Row],[Migration Date]] - 14</f>
        <v>43759</v>
      </c>
      <c r="N59" s="111">
        <v>703300</v>
      </c>
      <c r="O59" s="111">
        <v>703301</v>
      </c>
      <c r="P59" s="111" t="str">
        <f>ServiceTickets[[#This Row],[Site]]&amp;" KAH Win10 Upgrade Project Equipment Request"</f>
        <v>2496 HH - AMORY KAH Win10 Upgrade Project Equipment Request</v>
      </c>
      <c r="Q59" s="127" t="str">
        <f t="shared" si="0"/>
        <v>Please ship 7 UD3 Thin Client devices and 2 laptops with the Gentiva Win10 Image with docking stations. 
Please send the equipment on PO703300 and PO703301 to be at facility by 11/01/19. 
Ship to:
ATTN: Kindred Implementation Services Tech
1225 Hwy 278 East   
Amory, MS 38821</v>
      </c>
      <c r="R59" s="131">
        <v>1980965</v>
      </c>
      <c r="S59" s="131" t="s">
        <v>291</v>
      </c>
      <c r="T59" s="131" t="str">
        <f>VLOOKUP(ServiceTickets[[#This Row],[Facility ID]],'T-Schedule'!B$2:I$286,8,FALSE)</f>
        <v>Yes</v>
      </c>
      <c r="U59" s="131">
        <v>2019</v>
      </c>
      <c r="V59" s="135"/>
    </row>
    <row r="60" spans="1:22" hidden="1">
      <c r="A60" s="111">
        <v>2497201</v>
      </c>
      <c r="B60" s="12" t="s">
        <v>77</v>
      </c>
      <c r="C60" s="12" t="str">
        <f>VLOOKUP(ServiceTickets[[#This Row],[Facility ID]],FacilityInformation,3,FALSE)</f>
        <v xml:space="preserve">200 South Second St.   </v>
      </c>
      <c r="D60" s="12" t="str">
        <f>VLOOKUP(ServiceTickets[[#This Row],[Facility ID]],FacilityInformation,4,FALSE)</f>
        <v>Booneville</v>
      </c>
      <c r="E60" s="12" t="str">
        <f>VLOOKUP(ServiceTickets[[#This Row],[Facility ID]],FacilityInformation,5,FALSE)</f>
        <v>MS</v>
      </c>
      <c r="F60" s="12">
        <f>VLOOKUP(ServiceTickets[[#This Row],[Facility ID]],FacilityInformation,6,FALSE)</f>
        <v>38829</v>
      </c>
      <c r="G60" s="12" t="str">
        <f>ServiceTickets[[#This Row],[City]]&amp;", "&amp;ServiceTickets[[#This Row],[State]]&amp;" "&amp;ServiceTickets[[#This Row],[Zip]]</f>
        <v>Booneville, MS 38829</v>
      </c>
      <c r="H60" s="111">
        <f>VLOOKUP(ServiceTickets[[#This Row],[Facility ID]],'T-Schedule'!B$2:AH$286,30,FALSE)</f>
        <v>10</v>
      </c>
      <c r="I60" s="111">
        <f>VLOOKUP(ServiceTickets[[#This Row],[Facility ID]],'T-Schedule'!B$2:AI$286,28,FALSE)</f>
        <v>0</v>
      </c>
      <c r="J60" s="111">
        <f>VLOOKUP(ServiceTickets[[#This Row],[Facility ID]],'T-Schedule'!B$2:AI$286,26,FALSE)</f>
        <v>5</v>
      </c>
      <c r="K60" s="123">
        <f>VLOOKUP(ServiceTickets[[#This Row],[Facility ID]],'T-Schedule'!B$2:C$286,2,FALSE)</f>
        <v>43773</v>
      </c>
      <c r="L60" s="123">
        <f>ServiceTickets[[#This Row],[Migration Date]] - WEEKDAY(ServiceTickets[[#This Row],[Migration Date]]-6)</f>
        <v>43770</v>
      </c>
      <c r="M60" s="123">
        <f>ServiceTickets[[#This Row],[Migration Date]] - 14</f>
        <v>43759</v>
      </c>
      <c r="N60" s="111">
        <v>703300</v>
      </c>
      <c r="O60" s="111">
        <v>703301</v>
      </c>
      <c r="P60" s="111" t="str">
        <f>ServiceTickets[[#This Row],[Site]]&amp;" KAH Win10 Upgrade Project Equipment Request"</f>
        <v>2497 HH - BOONEVILLE KAH Win10 Upgrade Project Equipment Request</v>
      </c>
      <c r="Q60" s="127" t="str">
        <f t="shared" si="0"/>
        <v>Please ship 10 UD3 Thin Client devices and 0 laptops with the Gentiva Win10 Image with docking stations. 
Please send the equipment on PO703300 and PO703301 to be at facility by 11/01/19. 
Ship to:
ATTN: Kindred Implementation Services Tech
200 South Second St.   
Booneville, MS 38829</v>
      </c>
      <c r="R60" s="131">
        <v>1976598</v>
      </c>
      <c r="S60" s="131" t="s">
        <v>291</v>
      </c>
      <c r="T60" s="131" t="str">
        <f>VLOOKUP(ServiceTickets[[#This Row],[Facility ID]],'T-Schedule'!B$2:I$286,8,FALSE)</f>
        <v>Yes</v>
      </c>
      <c r="U60" s="131">
        <v>2019</v>
      </c>
      <c r="V60" s="135"/>
    </row>
    <row r="61" spans="1:22" hidden="1">
      <c r="A61" s="111">
        <v>2498201</v>
      </c>
      <c r="B61" s="12" t="s">
        <v>78</v>
      </c>
      <c r="C61" s="12" t="str">
        <f>VLOOKUP(ServiceTickets[[#This Row],[Facility ID]],FacilityInformation,3,FALSE)</f>
        <v xml:space="preserve">407 Doctors Dr.   </v>
      </c>
      <c r="D61" s="12" t="str">
        <f>VLOOKUP(ServiceTickets[[#This Row],[Facility ID]],FacilityInformation,4,FALSE)</f>
        <v>New Albany</v>
      </c>
      <c r="E61" s="12" t="str">
        <f>VLOOKUP(ServiceTickets[[#This Row],[Facility ID]],FacilityInformation,5,FALSE)</f>
        <v>MS</v>
      </c>
      <c r="F61" s="12">
        <f>VLOOKUP(ServiceTickets[[#This Row],[Facility ID]],FacilityInformation,6,FALSE)</f>
        <v>38652</v>
      </c>
      <c r="G61" s="12" t="str">
        <f>ServiceTickets[[#This Row],[City]]&amp;", "&amp;ServiceTickets[[#This Row],[State]]&amp;" "&amp;ServiceTickets[[#This Row],[Zip]]</f>
        <v>New Albany, MS 38652</v>
      </c>
      <c r="H61" s="111">
        <f>VLOOKUP(ServiceTickets[[#This Row],[Facility ID]],'T-Schedule'!B$2:AH$286,30,FALSE)</f>
        <v>6</v>
      </c>
      <c r="I61" s="111">
        <f>VLOOKUP(ServiceTickets[[#This Row],[Facility ID]],'T-Schedule'!B$2:AI$286,28,FALSE)</f>
        <v>1</v>
      </c>
      <c r="J61" s="111">
        <f>VLOOKUP(ServiceTickets[[#This Row],[Facility ID]],'T-Schedule'!B$2:AI$286,26,FALSE)</f>
        <v>4</v>
      </c>
      <c r="K61" s="123">
        <f>VLOOKUP(ServiceTickets[[#This Row],[Facility ID]],'T-Schedule'!B$2:C$286,2,FALSE)</f>
        <v>43773</v>
      </c>
      <c r="L61" s="123">
        <f>ServiceTickets[[#This Row],[Migration Date]] - WEEKDAY(ServiceTickets[[#This Row],[Migration Date]]-6)</f>
        <v>43770</v>
      </c>
      <c r="M61" s="123">
        <f>ServiceTickets[[#This Row],[Migration Date]] - 14</f>
        <v>43759</v>
      </c>
      <c r="N61" s="111">
        <v>703300</v>
      </c>
      <c r="O61" s="111">
        <v>703301</v>
      </c>
      <c r="P61" s="111" t="str">
        <f>ServiceTickets[[#This Row],[Site]]&amp;" KAH Win10 Upgrade Project Equipment Request"</f>
        <v>2498 HH - NEW ALBANY MS KAH Win10 Upgrade Project Equipment Request</v>
      </c>
      <c r="Q61" s="127" t="str">
        <f t="shared" si="0"/>
        <v>Please ship 6 UD3 Thin Client devices and 1 laptops with the Gentiva Win10 Image with docking stations. 
Please send the equipment on PO703300 and PO703301 to be at facility by 11/01/19. 
Ship to:
ATTN: Kindred Implementation Services Tech
407 Doctors Dr.   
New Albany, MS 38652</v>
      </c>
      <c r="R61" s="131">
        <v>1976601</v>
      </c>
      <c r="S61" s="131" t="s">
        <v>291</v>
      </c>
      <c r="T61" s="131" t="str">
        <f>VLOOKUP(ServiceTickets[[#This Row],[Facility ID]],'T-Schedule'!B$2:I$286,8,FALSE)</f>
        <v>Yes</v>
      </c>
      <c r="U61" s="131">
        <v>2019</v>
      </c>
      <c r="V61" s="135"/>
    </row>
    <row r="62" spans="1:22" hidden="1">
      <c r="A62" s="111">
        <v>2499201</v>
      </c>
      <c r="B62" s="12" t="s">
        <v>79</v>
      </c>
      <c r="C62" s="12" t="str">
        <f>VLOOKUP(ServiceTickets[[#This Row],[Facility ID]],FacilityInformation,3,FALSE)</f>
        <v>902 North Main Street  STE D</v>
      </c>
      <c r="D62" s="12" t="str">
        <f>VLOOKUP(ServiceTickets[[#This Row],[Facility ID]],FacilityInformation,4,FALSE)</f>
        <v>Ripley</v>
      </c>
      <c r="E62" s="12" t="str">
        <f>VLOOKUP(ServiceTickets[[#This Row],[Facility ID]],FacilityInformation,5,FALSE)</f>
        <v>MS</v>
      </c>
      <c r="F62" s="12">
        <f>VLOOKUP(ServiceTickets[[#This Row],[Facility ID]],FacilityInformation,6,FALSE)</f>
        <v>38663</v>
      </c>
      <c r="G62" s="12" t="str">
        <f>ServiceTickets[[#This Row],[City]]&amp;", "&amp;ServiceTickets[[#This Row],[State]]&amp;" "&amp;ServiceTickets[[#This Row],[Zip]]</f>
        <v>Ripley, MS 38663</v>
      </c>
      <c r="H62" s="111">
        <f>VLOOKUP(ServiceTickets[[#This Row],[Facility ID]],'T-Schedule'!B$2:AH$286,30,FALSE)</f>
        <v>6</v>
      </c>
      <c r="I62" s="111">
        <f>VLOOKUP(ServiceTickets[[#This Row],[Facility ID]],'T-Schedule'!B$2:AI$286,28,FALSE)</f>
        <v>0</v>
      </c>
      <c r="J62" s="111">
        <f>VLOOKUP(ServiceTickets[[#This Row],[Facility ID]],'T-Schedule'!B$2:AI$286,26,FALSE)</f>
        <v>4</v>
      </c>
      <c r="K62" s="123">
        <f>VLOOKUP(ServiceTickets[[#This Row],[Facility ID]],'T-Schedule'!B$2:C$286,2,FALSE)</f>
        <v>43773</v>
      </c>
      <c r="L62" s="123">
        <f>ServiceTickets[[#This Row],[Migration Date]] - WEEKDAY(ServiceTickets[[#This Row],[Migration Date]]-6)</f>
        <v>43770</v>
      </c>
      <c r="M62" s="123">
        <f>ServiceTickets[[#This Row],[Migration Date]] - 14</f>
        <v>43759</v>
      </c>
      <c r="N62" s="111">
        <v>703300</v>
      </c>
      <c r="O62" s="111">
        <v>703301</v>
      </c>
      <c r="P62" s="111" t="str">
        <f>ServiceTickets[[#This Row],[Site]]&amp;" KAH Win10 Upgrade Project Equipment Request"</f>
        <v>2499 HH - RIPLEY MS KAH Win10 Upgrade Project Equipment Request</v>
      </c>
      <c r="Q62" s="127" t="str">
        <f t="shared" si="0"/>
        <v>Please ship 6 UD3 Thin Client devices and 0 laptops with the Gentiva Win10 Image with docking stations. 
Please send the equipment on PO703300 and PO703301 to be at facility by 11/01/19. 
Ship to:
ATTN: Kindred Implementation Services Tech
902 North Main Street  STE D
Ripley, MS 38663</v>
      </c>
      <c r="R62" s="131">
        <v>1976651</v>
      </c>
      <c r="S62" s="131" t="s">
        <v>291</v>
      </c>
      <c r="T62" s="131" t="str">
        <f>VLOOKUP(ServiceTickets[[#This Row],[Facility ID]],'T-Schedule'!B$2:I$286,8,FALSE)</f>
        <v>Yes</v>
      </c>
      <c r="U62" s="131">
        <v>2019</v>
      </c>
      <c r="V62" s="135"/>
    </row>
    <row r="63" spans="1:22" hidden="1">
      <c r="A63" s="111">
        <v>2504201</v>
      </c>
      <c r="B63" s="12" t="s">
        <v>82</v>
      </c>
      <c r="C63" s="12" t="str">
        <f>VLOOKUP(ServiceTickets[[#This Row],[Facility ID]],FacilityInformation,3,FALSE)</f>
        <v>2080 S. Frontage Rd. STE 101</v>
      </c>
      <c r="D63" s="12" t="str">
        <f>VLOOKUP(ServiceTickets[[#This Row],[Facility ID]],FacilityInformation,4,FALSE)</f>
        <v>Vicksburg</v>
      </c>
      <c r="E63" s="12" t="str">
        <f>VLOOKUP(ServiceTickets[[#This Row],[Facility ID]],FacilityInformation,5,FALSE)</f>
        <v>MS</v>
      </c>
      <c r="F63" s="12">
        <f>VLOOKUP(ServiceTickets[[#This Row],[Facility ID]],FacilityInformation,6,FALSE)</f>
        <v>39180</v>
      </c>
      <c r="G63" s="12" t="str">
        <f>ServiceTickets[[#This Row],[City]]&amp;", "&amp;ServiceTickets[[#This Row],[State]]&amp;" "&amp;ServiceTickets[[#This Row],[Zip]]</f>
        <v>Vicksburg, MS 39180</v>
      </c>
      <c r="H63" s="111">
        <f>VLOOKUP(ServiceTickets[[#This Row],[Facility ID]],'T-Schedule'!B$2:AH$286,30,FALSE)</f>
        <v>7</v>
      </c>
      <c r="I63" s="111">
        <f>VLOOKUP(ServiceTickets[[#This Row],[Facility ID]],'T-Schedule'!B$2:AI$286,28,FALSE)</f>
        <v>0</v>
      </c>
      <c r="J63" s="111">
        <f>VLOOKUP(ServiceTickets[[#This Row],[Facility ID]],'T-Schedule'!B$2:AI$286,26,FALSE)</f>
        <v>3</v>
      </c>
      <c r="K63" s="123">
        <f>VLOOKUP(ServiceTickets[[#This Row],[Facility ID]],'T-Schedule'!B$2:C$286,2,FALSE)</f>
        <v>43773</v>
      </c>
      <c r="L63" s="123">
        <f>ServiceTickets[[#This Row],[Migration Date]] - WEEKDAY(ServiceTickets[[#This Row],[Migration Date]]-6)</f>
        <v>43770</v>
      </c>
      <c r="M63" s="123">
        <f>ServiceTickets[[#This Row],[Migration Date]] - 14</f>
        <v>43759</v>
      </c>
      <c r="N63" s="111">
        <v>703300</v>
      </c>
      <c r="O63" s="111">
        <v>703301</v>
      </c>
      <c r="P63" s="111" t="str">
        <f>ServiceTickets[[#This Row],[Site]]&amp;" KAH Win10 Upgrade Project Equipment Request"</f>
        <v>2504 HH - VICKSBURG KAH Win10 Upgrade Project Equipment Request</v>
      </c>
      <c r="Q63" s="127" t="str">
        <f t="shared" si="0"/>
        <v>Please ship 7 UD3 Thin Client devices and 0 laptops with the Gentiva Win10 Image with docking stations. 
Please send the equipment on PO703300 and PO703301 to be at facility by 11/01/19. 
Ship to:
ATTN: Kindred Implementation Services Tech
2080 S. Frontage Rd. STE 101
Vicksburg, MS 39180</v>
      </c>
      <c r="R63" s="131">
        <v>1980968</v>
      </c>
      <c r="S63" s="131" t="s">
        <v>291</v>
      </c>
      <c r="T63" s="131" t="str">
        <f>VLOOKUP(ServiceTickets[[#This Row],[Facility ID]],'T-Schedule'!B$2:I$286,8,FALSE)</f>
        <v>Yes</v>
      </c>
      <c r="U63" s="131">
        <v>2019</v>
      </c>
      <c r="V63" s="135"/>
    </row>
    <row r="64" spans="1:22" hidden="1">
      <c r="A64" s="111">
        <v>2505201</v>
      </c>
      <c r="B64" s="12" t="s">
        <v>83</v>
      </c>
      <c r="C64" s="12" t="str">
        <f>VLOOKUP(ServiceTickets[[#This Row],[Facility ID]],FacilityInformation,3,FALSE)</f>
        <v>1082 Gluckstadt Road STE B</v>
      </c>
      <c r="D64" s="12" t="str">
        <f>VLOOKUP(ServiceTickets[[#This Row],[Facility ID]],FacilityInformation,4,FALSE)</f>
        <v>Madison</v>
      </c>
      <c r="E64" s="12" t="str">
        <f>VLOOKUP(ServiceTickets[[#This Row],[Facility ID]],FacilityInformation,5,FALSE)</f>
        <v>MS</v>
      </c>
      <c r="F64" s="12">
        <f>VLOOKUP(ServiceTickets[[#This Row],[Facility ID]],FacilityInformation,6,FALSE)</f>
        <v>39110</v>
      </c>
      <c r="G64" s="12" t="str">
        <f>ServiceTickets[[#This Row],[City]]&amp;", "&amp;ServiceTickets[[#This Row],[State]]&amp;" "&amp;ServiceTickets[[#This Row],[Zip]]</f>
        <v>Madison, MS 39110</v>
      </c>
      <c r="H64" s="111">
        <f>VLOOKUP(ServiceTickets[[#This Row],[Facility ID]],'T-Schedule'!B$2:AH$286,30,FALSE)</f>
        <v>3</v>
      </c>
      <c r="I64" s="111">
        <f>VLOOKUP(ServiceTickets[[#This Row],[Facility ID]],'T-Schedule'!B$2:AI$286,28,FALSE)</f>
        <v>0</v>
      </c>
      <c r="J64" s="111">
        <f>VLOOKUP(ServiceTickets[[#This Row],[Facility ID]],'T-Schedule'!B$2:AI$286,26,FALSE)</f>
        <v>2</v>
      </c>
      <c r="K64" s="123">
        <f>VLOOKUP(ServiceTickets[[#This Row],[Facility ID]],'T-Schedule'!B$2:C$286,2,FALSE)</f>
        <v>43773</v>
      </c>
      <c r="L64" s="123">
        <f>ServiceTickets[[#This Row],[Migration Date]] - WEEKDAY(ServiceTickets[[#This Row],[Migration Date]]-6)</f>
        <v>43770</v>
      </c>
      <c r="M64" s="123">
        <f>ServiceTickets[[#This Row],[Migration Date]] - 14</f>
        <v>43759</v>
      </c>
      <c r="N64" s="111">
        <v>703300</v>
      </c>
      <c r="O64" s="111">
        <v>703301</v>
      </c>
      <c r="P64" s="111" t="str">
        <f>ServiceTickets[[#This Row],[Site]]&amp;" KAH Win10 Upgrade Project Equipment Request"</f>
        <v>2505 HH - MADISON KAH Win10 Upgrade Project Equipment Request</v>
      </c>
      <c r="Q64" s="127" t="str">
        <f t="shared" si="0"/>
        <v>Please ship 3 UD3 Thin Client devices and 0 laptops with the Gentiva Win10 Image with docking stations. 
Please send the equipment on PO703300 and PO703301 to be at facility by 11/01/19. 
Ship to:
ATTN: Kindred Implementation Services Tech
1082 Gluckstadt Road STE B
Madison, MS 39110</v>
      </c>
      <c r="R64" s="131">
        <v>1976655</v>
      </c>
      <c r="S64" s="131" t="s">
        <v>291</v>
      </c>
      <c r="T64" s="131" t="str">
        <f>VLOOKUP(ServiceTickets[[#This Row],[Facility ID]],'T-Schedule'!B$2:I$286,8,FALSE)</f>
        <v>Yes</v>
      </c>
      <c r="U64" s="131">
        <v>2019</v>
      </c>
      <c r="V64" s="135"/>
    </row>
    <row r="65" spans="1:22" hidden="1">
      <c r="A65" s="111">
        <v>2506201</v>
      </c>
      <c r="B65" s="12" t="s">
        <v>84</v>
      </c>
      <c r="C65" s="12" t="str">
        <f>VLOOKUP(ServiceTickets[[#This Row],[Facility ID]],FacilityInformation,3,FALSE)</f>
        <v xml:space="preserve">217 Caldwell Drive   </v>
      </c>
      <c r="D65" s="12" t="str">
        <f>VLOOKUP(ServiceTickets[[#This Row],[Facility ID]],FacilityInformation,4,FALSE)</f>
        <v>Hazlehurst</v>
      </c>
      <c r="E65" s="12" t="str">
        <f>VLOOKUP(ServiceTickets[[#This Row],[Facility ID]],FacilityInformation,5,FALSE)</f>
        <v>MS</v>
      </c>
      <c r="F65" s="12">
        <f>VLOOKUP(ServiceTickets[[#This Row],[Facility ID]],FacilityInformation,6,FALSE)</f>
        <v>39083</v>
      </c>
      <c r="G65" s="12" t="str">
        <f>ServiceTickets[[#This Row],[City]]&amp;", "&amp;ServiceTickets[[#This Row],[State]]&amp;" "&amp;ServiceTickets[[#This Row],[Zip]]</f>
        <v>Hazlehurst, MS 39083</v>
      </c>
      <c r="H65" s="111">
        <f>VLOOKUP(ServiceTickets[[#This Row],[Facility ID]],'T-Schedule'!B$2:AH$286,30,FALSE)</f>
        <v>5</v>
      </c>
      <c r="I65" s="111">
        <f>VLOOKUP(ServiceTickets[[#This Row],[Facility ID]],'T-Schedule'!B$2:AI$286,28,FALSE)</f>
        <v>0</v>
      </c>
      <c r="J65" s="111">
        <f>VLOOKUP(ServiceTickets[[#This Row],[Facility ID]],'T-Schedule'!B$2:AI$286,26,FALSE)</f>
        <v>3</v>
      </c>
      <c r="K65" s="123">
        <f>VLOOKUP(ServiceTickets[[#This Row],[Facility ID]],'T-Schedule'!B$2:C$286,2,FALSE)</f>
        <v>43773</v>
      </c>
      <c r="L65" s="123">
        <f>ServiceTickets[[#This Row],[Migration Date]] - WEEKDAY(ServiceTickets[[#This Row],[Migration Date]]-6)</f>
        <v>43770</v>
      </c>
      <c r="M65" s="123">
        <f>ServiceTickets[[#This Row],[Migration Date]] - 14</f>
        <v>43759</v>
      </c>
      <c r="N65" s="111">
        <v>703300</v>
      </c>
      <c r="O65" s="111">
        <v>703301</v>
      </c>
      <c r="P65" s="111" t="str">
        <f>ServiceTickets[[#This Row],[Site]]&amp;" KAH Win10 Upgrade Project Equipment Request"</f>
        <v>2506 HH - HAZLEHURST KAH Win10 Upgrade Project Equipment Request</v>
      </c>
      <c r="Q65" s="127" t="str">
        <f t="shared" si="0"/>
        <v>Please ship 5 UD3 Thin Client devices and 0 laptops with the Gentiva Win10 Image with docking stations. 
Please send the equipment on PO703300 and PO703301 to be at facility by 11/01/19. 
Ship to:
ATTN: Kindred Implementation Services Tech
217 Caldwell Drive   
Hazlehurst, MS 39083</v>
      </c>
      <c r="R65" s="131">
        <v>1976680</v>
      </c>
      <c r="S65" s="131" t="s">
        <v>291</v>
      </c>
      <c r="T65" s="131" t="str">
        <f>VLOOKUP(ServiceTickets[[#This Row],[Facility ID]],'T-Schedule'!B$2:I$286,8,FALSE)</f>
        <v>Yes</v>
      </c>
      <c r="U65" s="131">
        <v>2019</v>
      </c>
      <c r="V65" s="135"/>
    </row>
    <row r="66" spans="1:22" hidden="1">
      <c r="A66" s="111">
        <v>2494201</v>
      </c>
      <c r="B66" s="12" t="s">
        <v>74</v>
      </c>
      <c r="C66" s="12" t="str">
        <f>VLOOKUP(ServiceTickets[[#This Row],[Facility ID]],FacilityInformation,3,FALSE)</f>
        <v xml:space="preserve">189 Park Creek Drive  </v>
      </c>
      <c r="D66" s="12" t="str">
        <f>VLOOKUP(ServiceTickets[[#This Row],[Facility ID]],FacilityInformation,4,FALSE)</f>
        <v>Columbus</v>
      </c>
      <c r="E66" s="12" t="str">
        <f>VLOOKUP(ServiceTickets[[#This Row],[Facility ID]],FacilityInformation,5,FALSE)</f>
        <v>MS</v>
      </c>
      <c r="F66" s="12">
        <f>VLOOKUP(ServiceTickets[[#This Row],[Facility ID]],FacilityInformation,6,FALSE)</f>
        <v>39705</v>
      </c>
      <c r="G66" s="12" t="str">
        <f>ServiceTickets[[#This Row],[City]]&amp;", "&amp;ServiceTickets[[#This Row],[State]]&amp;" "&amp;ServiceTickets[[#This Row],[Zip]]</f>
        <v>Columbus, MS 39705</v>
      </c>
      <c r="H66" s="111">
        <f>VLOOKUP(ServiceTickets[[#This Row],[Facility ID]],'T-Schedule'!B$2:AH$286,30,FALSE)</f>
        <v>8</v>
      </c>
      <c r="I66" s="111">
        <f>VLOOKUP(ServiceTickets[[#This Row],[Facility ID]],'T-Schedule'!B$2:AI$286,28,FALSE)</f>
        <v>1</v>
      </c>
      <c r="J66" s="111">
        <f>VLOOKUP(ServiceTickets[[#This Row],[Facility ID]],'T-Schedule'!B$2:AI$286,26,FALSE)</f>
        <v>6</v>
      </c>
      <c r="K66" s="123">
        <f>VLOOKUP(ServiceTickets[[#This Row],[Facility ID]],'T-Schedule'!B$2:C$286,2,FALSE)</f>
        <v>43780</v>
      </c>
      <c r="L66" s="123">
        <f>ServiceTickets[[#This Row],[Migration Date]] - WEEKDAY(ServiceTickets[[#This Row],[Migration Date]]-6)</f>
        <v>43777</v>
      </c>
      <c r="M66" s="123">
        <f>ServiceTickets[[#This Row],[Migration Date]] - 14</f>
        <v>43766</v>
      </c>
      <c r="N66" s="111">
        <v>703300</v>
      </c>
      <c r="O66" s="111">
        <v>703301</v>
      </c>
      <c r="P66" s="111" t="str">
        <f>ServiceTickets[[#This Row],[Site]]&amp;" KAH Win10 Upgrade Project Equipment Request"</f>
        <v>2494 HH - COLUMBUS MS KAH Win10 Upgrade Project Equipment Request</v>
      </c>
      <c r="Q66" s="127" t="str">
        <f t="shared" ref="Q66:Q129" si="1">"Please ship "&amp;H66&amp;" UD3 Thin Client devices and "&amp;I66&amp;" laptops with the Gentiva Win10 Image with docking stations. 
Please send the equipment on PO"&amp;N66&amp;" and PO"&amp;O66&amp;" to be at facility by "&amp;TEXT(L66,"mm/dd/yy")&amp;". 
Ship to:
ATTN: Kindred Implementation Services Tech
"&amp;C66&amp;"
"&amp;G66</f>
        <v>Please ship 8 UD3 Thin Client devices and 1 laptops with the Gentiva Win10 Image with docking stations. 
Please send the equipment on PO703300 and PO703301 to be at facility by 11/08/19. 
Ship to:
ATTN: Kindred Implementation Services Tech
189 Park Creek Drive  
Columbus, MS 39705</v>
      </c>
      <c r="R66" s="131">
        <v>1982282</v>
      </c>
      <c r="S66" s="131" t="s">
        <v>291</v>
      </c>
      <c r="T66" s="131" t="str">
        <f>VLOOKUP(ServiceTickets[[#This Row],[Facility ID]],'T-Schedule'!B$2:I$286,8,FALSE)</f>
        <v>Yes</v>
      </c>
      <c r="U66" s="131">
        <v>2019</v>
      </c>
      <c r="V66" s="135"/>
    </row>
    <row r="67" spans="1:22" s="2" customFormat="1" hidden="1">
      <c r="A67" s="111">
        <v>2507201</v>
      </c>
      <c r="B67" s="12" t="s">
        <v>85</v>
      </c>
      <c r="C67" s="12" t="str">
        <f>VLOOKUP(ServiceTickets[[#This Row],[Facility ID]],FacilityInformation,3,FALSE)</f>
        <v xml:space="preserve">5325 Hwy 80  </v>
      </c>
      <c r="D67" s="12" t="str">
        <f>VLOOKUP(ServiceTickets[[#This Row],[Facility ID]],FacilityInformation,4,FALSE)</f>
        <v>Morton</v>
      </c>
      <c r="E67" s="12" t="str">
        <f>VLOOKUP(ServiceTickets[[#This Row],[Facility ID]],FacilityInformation,5,FALSE)</f>
        <v>MS</v>
      </c>
      <c r="F67" s="12">
        <f>VLOOKUP(ServiceTickets[[#This Row],[Facility ID]],FacilityInformation,6,FALSE)</f>
        <v>39117</v>
      </c>
      <c r="G67" s="12" t="str">
        <f>ServiceTickets[[#This Row],[City]]&amp;", "&amp;ServiceTickets[[#This Row],[State]]&amp;" "&amp;ServiceTickets[[#This Row],[Zip]]</f>
        <v>Morton, MS 39117</v>
      </c>
      <c r="H67" s="111">
        <f>VLOOKUP(ServiceTickets[[#This Row],[Facility ID]],'T-Schedule'!B$2:AH$286,30,FALSE)</f>
        <v>6</v>
      </c>
      <c r="I67" s="111">
        <f>VLOOKUP(ServiceTickets[[#This Row],[Facility ID]],'T-Schedule'!B$2:AI$286,28,FALSE)</f>
        <v>0</v>
      </c>
      <c r="J67" s="111">
        <f>VLOOKUP(ServiceTickets[[#This Row],[Facility ID]],'T-Schedule'!B$2:AI$286,26,FALSE)</f>
        <v>7</v>
      </c>
      <c r="K67" s="123">
        <f>VLOOKUP(ServiceTickets[[#This Row],[Facility ID]],'T-Schedule'!B$2:C$286,2,FALSE)</f>
        <v>43780</v>
      </c>
      <c r="L67" s="123">
        <f>ServiceTickets[[#This Row],[Migration Date]] - WEEKDAY(ServiceTickets[[#This Row],[Migration Date]]-6)</f>
        <v>43777</v>
      </c>
      <c r="M67" s="123">
        <f>ServiceTickets[[#This Row],[Migration Date]] - 14</f>
        <v>43766</v>
      </c>
      <c r="N67" s="111">
        <v>703300</v>
      </c>
      <c r="O67" s="111">
        <v>703301</v>
      </c>
      <c r="P67" s="111" t="str">
        <f>ServiceTickets[[#This Row],[Site]]&amp;" KAH Win10 Upgrade Project Equipment Request"</f>
        <v>2507 HH - MORTON MS KAH Win10 Upgrade Project Equipment Request</v>
      </c>
      <c r="Q67" s="127" t="str">
        <f t="shared" si="1"/>
        <v>Please ship 6 UD3 Thin Client devices and 0 laptops with the Gentiva Win10 Image with docking stations. 
Please send the equipment on PO703300 and PO703301 to be at facility by 11/08/19. 
Ship to:
ATTN: Kindred Implementation Services Tech
5325 Hwy 80  
Morton, MS 39117</v>
      </c>
      <c r="R67" s="131">
        <v>1982297</v>
      </c>
      <c r="S67" s="131" t="s">
        <v>291</v>
      </c>
      <c r="T67" s="131" t="str">
        <f>VLOOKUP(ServiceTickets[[#This Row],[Facility ID]],'T-Schedule'!B$2:I$286,8,FALSE)</f>
        <v>Yes</v>
      </c>
      <c r="U67" s="131">
        <v>2019</v>
      </c>
      <c r="V67" s="135"/>
    </row>
    <row r="68" spans="1:22" hidden="1">
      <c r="A68" s="111">
        <v>2508201</v>
      </c>
      <c r="B68" s="12" t="s">
        <v>86</v>
      </c>
      <c r="C68" s="12" t="str">
        <f>VLOOKUP(ServiceTickets[[#This Row],[Facility ID]],FacilityInformation,3,FALSE)</f>
        <v xml:space="preserve">306 2nd Street SE  </v>
      </c>
      <c r="D68" s="12" t="str">
        <f>VLOOKUP(ServiceTickets[[#This Row],[Facility ID]],FacilityInformation,4,FALSE)</f>
        <v>Magee</v>
      </c>
      <c r="E68" s="12" t="str">
        <f>VLOOKUP(ServiceTickets[[#This Row],[Facility ID]],FacilityInformation,5,FALSE)</f>
        <v>MS</v>
      </c>
      <c r="F68" s="12">
        <f>VLOOKUP(ServiceTickets[[#This Row],[Facility ID]],FacilityInformation,6,FALSE)</f>
        <v>39111</v>
      </c>
      <c r="G68" s="12" t="str">
        <f>ServiceTickets[[#This Row],[City]]&amp;", "&amp;ServiceTickets[[#This Row],[State]]&amp;" "&amp;ServiceTickets[[#This Row],[Zip]]</f>
        <v>Magee, MS 39111</v>
      </c>
      <c r="H68" s="111">
        <f>VLOOKUP(ServiceTickets[[#This Row],[Facility ID]],'T-Schedule'!B$2:AH$286,30,FALSE)</f>
        <v>8</v>
      </c>
      <c r="I68" s="111">
        <f>VLOOKUP(ServiceTickets[[#This Row],[Facility ID]],'T-Schedule'!B$2:AI$286,28,FALSE)</f>
        <v>0</v>
      </c>
      <c r="J68" s="111">
        <f>VLOOKUP(ServiceTickets[[#This Row],[Facility ID]],'T-Schedule'!B$2:AI$286,26,FALSE)</f>
        <v>4</v>
      </c>
      <c r="K68" s="123">
        <f>VLOOKUP(ServiceTickets[[#This Row],[Facility ID]],'T-Schedule'!B$2:C$286,2,FALSE)</f>
        <v>43780</v>
      </c>
      <c r="L68" s="123">
        <f>ServiceTickets[[#This Row],[Migration Date]] - WEEKDAY(ServiceTickets[[#This Row],[Migration Date]]-6)</f>
        <v>43777</v>
      </c>
      <c r="M68" s="123">
        <f>ServiceTickets[[#This Row],[Migration Date]] - 14</f>
        <v>43766</v>
      </c>
      <c r="N68" s="111">
        <v>703300</v>
      </c>
      <c r="O68" s="111">
        <v>703301</v>
      </c>
      <c r="P68" s="111" t="str">
        <f>ServiceTickets[[#This Row],[Site]]&amp;" KAH Win10 Upgrade Project Equipment Request"</f>
        <v>2508 HH - MAGEE KAH Win10 Upgrade Project Equipment Request</v>
      </c>
      <c r="Q68" s="127" t="str">
        <f t="shared" si="1"/>
        <v>Please ship 8 UD3 Thin Client devices and 0 laptops with the Gentiva Win10 Image with docking stations. 
Please send the equipment on PO703300 and PO703301 to be at facility by 11/08/19. 
Ship to:
ATTN: Kindred Implementation Services Tech
306 2nd Street SE  
Magee, MS 39111</v>
      </c>
      <c r="R68" s="131">
        <v>1982299</v>
      </c>
      <c r="S68" s="131" t="s">
        <v>291</v>
      </c>
      <c r="T68" s="131" t="str">
        <f>VLOOKUP(ServiceTickets[[#This Row],[Facility ID]],'T-Schedule'!B$2:I$286,8,FALSE)</f>
        <v>Yes</v>
      </c>
      <c r="U68" s="131">
        <v>2019</v>
      </c>
      <c r="V68" s="135"/>
    </row>
    <row r="69" spans="1:22" hidden="1">
      <c r="A69" s="111">
        <v>2479201</v>
      </c>
      <c r="B69" s="12" t="s">
        <v>60</v>
      </c>
      <c r="C69" s="12" t="str">
        <f>VLOOKUP(ServiceTickets[[#This Row],[Facility ID]],FacilityInformation,3,FALSE)</f>
        <v>1717 North Clyde Morris Blvd. STE 140</v>
      </c>
      <c r="D69" s="12" t="str">
        <f>VLOOKUP(ServiceTickets[[#This Row],[Facility ID]],FacilityInformation,4,FALSE)</f>
        <v>Daytona Beach</v>
      </c>
      <c r="E69" s="12" t="str">
        <f>VLOOKUP(ServiceTickets[[#This Row],[Facility ID]],FacilityInformation,5,FALSE)</f>
        <v>FL</v>
      </c>
      <c r="F69" s="12">
        <f>VLOOKUP(ServiceTickets[[#This Row],[Facility ID]],FacilityInformation,6,FALSE)</f>
        <v>32117</v>
      </c>
      <c r="G69" s="12" t="str">
        <f>ServiceTickets[[#This Row],[City]]&amp;", "&amp;ServiceTickets[[#This Row],[State]]&amp;" "&amp;ServiceTickets[[#This Row],[Zip]]</f>
        <v>Daytona Beach, FL 32117</v>
      </c>
      <c r="H69" s="111">
        <f>VLOOKUP(ServiceTickets[[#This Row],[Facility ID]],'T-Schedule'!B$2:AH$286,30,FALSE)</f>
        <v>11</v>
      </c>
      <c r="I69" s="111">
        <f>VLOOKUP(ServiceTickets[[#This Row],[Facility ID]],'T-Schedule'!B$2:AI$286,28,FALSE)</f>
        <v>2</v>
      </c>
      <c r="J69" s="111">
        <f>VLOOKUP(ServiceTickets[[#This Row],[Facility ID]],'T-Schedule'!B$2:AI$286,26,FALSE)</f>
        <v>9</v>
      </c>
      <c r="K69" s="123">
        <f>VLOOKUP(ServiceTickets[[#This Row],[Facility ID]],'T-Schedule'!B$2:C$286,2,FALSE)</f>
        <v>43780</v>
      </c>
      <c r="L69" s="123">
        <f>ServiceTickets[[#This Row],[Migration Date]] - WEEKDAY(ServiceTickets[[#This Row],[Migration Date]]-6)</f>
        <v>43777</v>
      </c>
      <c r="M69" s="123">
        <f>ServiceTickets[[#This Row],[Migration Date]] - 14</f>
        <v>43766</v>
      </c>
      <c r="N69" s="111">
        <v>703300</v>
      </c>
      <c r="O69" s="111">
        <v>703301</v>
      </c>
      <c r="P69" s="111" t="str">
        <f>ServiceTickets[[#This Row],[Site]]&amp;" KAH Win10 Upgrade Project Equipment Request"</f>
        <v>2479 HH - DAYTONA BEACH KAH Win10 Upgrade Project Equipment Request</v>
      </c>
      <c r="Q69" s="127" t="str">
        <f t="shared" si="1"/>
        <v>Please ship 11 UD3 Thin Client devices and 2 laptops with the Gentiva Win10 Image with docking stations. 
Please send the equipment on PO703300 and PO703301 to be at facility by 11/08/19. 
Ship to:
ATTN: Kindred Implementation Services Tech
1717 North Clyde Morris Blvd. STE 140
Daytona Beach, FL 32117</v>
      </c>
      <c r="R69" s="131">
        <v>1982328</v>
      </c>
      <c r="S69" s="131" t="s">
        <v>291</v>
      </c>
      <c r="T69" s="131" t="str">
        <f>VLOOKUP(ServiceTickets[[#This Row],[Facility ID]],'T-Schedule'!B$2:I$286,8,FALSE)</f>
        <v>Yes</v>
      </c>
      <c r="U69" s="131">
        <v>2019</v>
      </c>
      <c r="V69" s="135"/>
    </row>
    <row r="70" spans="1:22" s="3" customFormat="1" hidden="1">
      <c r="A70" s="111">
        <v>2480201</v>
      </c>
      <c r="B70" s="12" t="s">
        <v>61</v>
      </c>
      <c r="C70" s="12" t="str">
        <f>VLOOKUP(ServiceTickets[[#This Row],[Facility ID]],FacilityInformation,3,FALSE)</f>
        <v>929 North Spring Garden Ave STE 100</v>
      </c>
      <c r="D70" s="12" t="str">
        <f>VLOOKUP(ServiceTickets[[#This Row],[Facility ID]],FacilityInformation,4,FALSE)</f>
        <v>Deland</v>
      </c>
      <c r="E70" s="12" t="str">
        <f>VLOOKUP(ServiceTickets[[#This Row],[Facility ID]],FacilityInformation,5,FALSE)</f>
        <v>FL</v>
      </c>
      <c r="F70" s="12">
        <f>VLOOKUP(ServiceTickets[[#This Row],[Facility ID]],FacilityInformation,6,FALSE)</f>
        <v>32720</v>
      </c>
      <c r="G70" s="12" t="str">
        <f>ServiceTickets[[#This Row],[City]]&amp;", "&amp;ServiceTickets[[#This Row],[State]]&amp;" "&amp;ServiceTickets[[#This Row],[Zip]]</f>
        <v>Deland, FL 32720</v>
      </c>
      <c r="H70" s="111">
        <f>VLOOKUP(ServiceTickets[[#This Row],[Facility ID]],'T-Schedule'!B$2:AH$286,30,FALSE)</f>
        <v>6</v>
      </c>
      <c r="I70" s="111">
        <f>VLOOKUP(ServiceTickets[[#This Row],[Facility ID]],'T-Schedule'!B$2:AI$286,28,FALSE)</f>
        <v>0</v>
      </c>
      <c r="J70" s="111">
        <f>VLOOKUP(ServiceTickets[[#This Row],[Facility ID]],'T-Schedule'!B$2:AI$286,26,FALSE)</f>
        <v>7</v>
      </c>
      <c r="K70" s="123">
        <f>VLOOKUP(ServiceTickets[[#This Row],[Facility ID]],'T-Schedule'!B$2:C$286,2,FALSE)</f>
        <v>43780</v>
      </c>
      <c r="L70" s="123">
        <f>ServiceTickets[[#This Row],[Migration Date]] - WEEKDAY(ServiceTickets[[#This Row],[Migration Date]]-6)</f>
        <v>43777</v>
      </c>
      <c r="M70" s="123">
        <f>ServiceTickets[[#This Row],[Migration Date]] - 14</f>
        <v>43766</v>
      </c>
      <c r="N70" s="111">
        <v>703300</v>
      </c>
      <c r="O70" s="111">
        <v>703301</v>
      </c>
      <c r="P70" s="111" t="str">
        <f>ServiceTickets[[#This Row],[Site]]&amp;" KAH Win10 Upgrade Project Equipment Request"</f>
        <v>2480 HH - DELAND KAH Win10 Upgrade Project Equipment Request</v>
      </c>
      <c r="Q70" s="127" t="str">
        <f t="shared" si="1"/>
        <v>Please ship 6 UD3 Thin Client devices and 0 laptops with the Gentiva Win10 Image with docking stations. 
Please send the equipment on PO703300 and PO703301 to be at facility by 11/08/19. 
Ship to:
ATTN: Kindred Implementation Services Tech
929 North Spring Garden Ave STE 100
Deland, FL 32720</v>
      </c>
      <c r="R70" s="131">
        <v>1982301</v>
      </c>
      <c r="S70" s="131" t="s">
        <v>291</v>
      </c>
      <c r="T70" s="131" t="str">
        <f>VLOOKUP(ServiceTickets[[#This Row],[Facility ID]],'T-Schedule'!B$2:I$286,8,FALSE)</f>
        <v>Yes</v>
      </c>
      <c r="U70" s="131">
        <v>2019</v>
      </c>
      <c r="V70" s="135"/>
    </row>
    <row r="71" spans="1:22" hidden="1">
      <c r="A71" s="111">
        <v>2483201</v>
      </c>
      <c r="B71" s="12" t="s">
        <v>64</v>
      </c>
      <c r="C71" s="12" t="str">
        <f>VLOOKUP(ServiceTickets[[#This Row],[Facility ID]],FacilityInformation,3,FALSE)</f>
        <v>350 Corporate Way STE 250</v>
      </c>
      <c r="D71" s="12" t="str">
        <f>VLOOKUP(ServiceTickets[[#This Row],[Facility ID]],FacilityInformation,4,FALSE)</f>
        <v>Orange Park</v>
      </c>
      <c r="E71" s="12" t="str">
        <f>VLOOKUP(ServiceTickets[[#This Row],[Facility ID]],FacilityInformation,5,FALSE)</f>
        <v>FL</v>
      </c>
      <c r="F71" s="12">
        <f>VLOOKUP(ServiceTickets[[#This Row],[Facility ID]],FacilityInformation,6,FALSE)</f>
        <v>32073</v>
      </c>
      <c r="G71" s="12" t="str">
        <f>ServiceTickets[[#This Row],[City]]&amp;", "&amp;ServiceTickets[[#This Row],[State]]&amp;" "&amp;ServiceTickets[[#This Row],[Zip]]</f>
        <v>Orange Park, FL 32073</v>
      </c>
      <c r="H71" s="111">
        <f>VLOOKUP(ServiceTickets[[#This Row],[Facility ID]],'T-Schedule'!B$2:AH$286,30,FALSE)</f>
        <v>0</v>
      </c>
      <c r="I71" s="111">
        <f>VLOOKUP(ServiceTickets[[#This Row],[Facility ID]],'T-Schedule'!B$2:AI$286,28,FALSE)</f>
        <v>0</v>
      </c>
      <c r="J71" s="111">
        <f>VLOOKUP(ServiceTickets[[#This Row],[Facility ID]],'T-Schedule'!B$2:AI$286,26,FALSE)</f>
        <v>0</v>
      </c>
      <c r="K71" s="123">
        <f>VLOOKUP(ServiceTickets[[#This Row],[Facility ID]],'T-Schedule'!B$2:C$286,2,FALSE)</f>
        <v>43780</v>
      </c>
      <c r="L71" s="123">
        <f>ServiceTickets[[#This Row],[Migration Date]] - WEEKDAY(ServiceTickets[[#This Row],[Migration Date]]-6)</f>
        <v>43777</v>
      </c>
      <c r="M71" s="123">
        <f>ServiceTickets[[#This Row],[Migration Date]] - 14</f>
        <v>43766</v>
      </c>
      <c r="N71" s="111">
        <v>703300</v>
      </c>
      <c r="O71" s="111">
        <v>703301</v>
      </c>
      <c r="P71" s="111" t="str">
        <f>ServiceTickets[[#This Row],[Site]]&amp;" KAH Win10 Upgrade Project Equipment Request"</f>
        <v>2483 HH - ORANGE PARK KAH Win10 Upgrade Project Equipment Request</v>
      </c>
      <c r="Q71" s="127" t="str">
        <f t="shared" si="1"/>
        <v>Please ship 0 UD3 Thin Client devices and 0 laptops with the Gentiva Win10 Image with docking stations. 
Please send the equipment on PO703300 and PO703301 to be at facility by 11/08/19. 
Ship to:
ATTN: Kindred Implementation Services Tech
350 Corporate Way STE 250
Orange Park, FL 32073</v>
      </c>
      <c r="R71" s="131">
        <v>1982411</v>
      </c>
      <c r="S71" s="131" t="s">
        <v>291</v>
      </c>
      <c r="T71" s="131" t="str">
        <f>VLOOKUP(ServiceTickets[[#This Row],[Facility ID]],'T-Schedule'!B$2:I$286,8,FALSE)</f>
        <v>Yes</v>
      </c>
      <c r="U71" s="131">
        <v>2019</v>
      </c>
      <c r="V71" s="135"/>
    </row>
    <row r="72" spans="1:22" hidden="1">
      <c r="A72" s="111">
        <v>2487201</v>
      </c>
      <c r="B72" s="12" t="s">
        <v>67</v>
      </c>
      <c r="C72" s="12" t="str">
        <f>VLOOKUP(ServiceTickets[[#This Row],[Facility ID]],FacilityInformation,3,FALSE)</f>
        <v xml:space="preserve">311 SE 17th Place  </v>
      </c>
      <c r="D72" s="12" t="str">
        <f>VLOOKUP(ServiceTickets[[#This Row],[Facility ID]],FacilityInformation,4,FALSE)</f>
        <v>Ocala</v>
      </c>
      <c r="E72" s="12" t="str">
        <f>VLOOKUP(ServiceTickets[[#This Row],[Facility ID]],FacilityInformation,5,FALSE)</f>
        <v>FL</v>
      </c>
      <c r="F72" s="12">
        <f>VLOOKUP(ServiceTickets[[#This Row],[Facility ID]],FacilityInformation,6,FALSE)</f>
        <v>34471</v>
      </c>
      <c r="G72" s="12" t="str">
        <f>ServiceTickets[[#This Row],[City]]&amp;", "&amp;ServiceTickets[[#This Row],[State]]&amp;" "&amp;ServiceTickets[[#This Row],[Zip]]</f>
        <v>Ocala, FL 34471</v>
      </c>
      <c r="H72" s="111">
        <f>VLOOKUP(ServiceTickets[[#This Row],[Facility ID]],'T-Schedule'!B$2:AH$286,30,FALSE)</f>
        <v>14</v>
      </c>
      <c r="I72" s="111">
        <f>VLOOKUP(ServiceTickets[[#This Row],[Facility ID]],'T-Schedule'!B$2:AI$286,28,FALSE)</f>
        <v>6</v>
      </c>
      <c r="J72" s="111">
        <f>VLOOKUP(ServiceTickets[[#This Row],[Facility ID]],'T-Schedule'!B$2:AI$286,26,FALSE)</f>
        <v>6</v>
      </c>
      <c r="K72" s="123">
        <f>VLOOKUP(ServiceTickets[[#This Row],[Facility ID]],'T-Schedule'!B$2:C$286,2,FALSE)</f>
        <v>43780</v>
      </c>
      <c r="L72" s="123">
        <f>ServiceTickets[[#This Row],[Migration Date]] - WEEKDAY(ServiceTickets[[#This Row],[Migration Date]]-6)</f>
        <v>43777</v>
      </c>
      <c r="M72" s="123">
        <f>ServiceTickets[[#This Row],[Migration Date]] - 14</f>
        <v>43766</v>
      </c>
      <c r="N72" s="111">
        <v>703300</v>
      </c>
      <c r="O72" s="111">
        <v>703301</v>
      </c>
      <c r="P72" s="111" t="str">
        <f>ServiceTickets[[#This Row],[Site]]&amp;" KAH Win10 Upgrade Project Equipment Request"</f>
        <v>2487 HH - OCALA KAH Win10 Upgrade Project Equipment Request</v>
      </c>
      <c r="Q72" s="127" t="str">
        <f t="shared" si="1"/>
        <v>Please ship 14 UD3 Thin Client devices and 6 laptops with the Gentiva Win10 Image with docking stations. 
Please send the equipment on PO703300 and PO703301 to be at facility by 11/08/19. 
Ship to:
ATTN: Kindred Implementation Services Tech
311 SE 17th Place  
Ocala, FL 34471</v>
      </c>
      <c r="R72" s="131">
        <v>1982305</v>
      </c>
      <c r="S72" s="131" t="s">
        <v>291</v>
      </c>
      <c r="T72" s="131" t="str">
        <f>VLOOKUP(ServiceTickets[[#This Row],[Facility ID]],'T-Schedule'!B$2:I$286,8,FALSE)</f>
        <v>Yes</v>
      </c>
      <c r="U72" s="131">
        <v>2019</v>
      </c>
      <c r="V72" s="135"/>
    </row>
    <row r="73" spans="1:22" hidden="1">
      <c r="A73" s="111">
        <v>2488201</v>
      </c>
      <c r="B73" s="12" t="s">
        <v>68</v>
      </c>
      <c r="C73" s="12" t="str">
        <f>VLOOKUP(ServiceTickets[[#This Row],[Facility ID]],FacilityInformation,3,FALSE)</f>
        <v>205 Zeagler Dr STE 401</v>
      </c>
      <c r="D73" s="12" t="str">
        <f>VLOOKUP(ServiceTickets[[#This Row],[Facility ID]],FacilityInformation,4,FALSE)</f>
        <v>Palatka</v>
      </c>
      <c r="E73" s="12" t="str">
        <f>VLOOKUP(ServiceTickets[[#This Row],[Facility ID]],FacilityInformation,5,FALSE)</f>
        <v>FL</v>
      </c>
      <c r="F73" s="12">
        <f>VLOOKUP(ServiceTickets[[#This Row],[Facility ID]],FacilityInformation,6,FALSE)</f>
        <v>32177</v>
      </c>
      <c r="G73" s="12" t="str">
        <f>ServiceTickets[[#This Row],[City]]&amp;", "&amp;ServiceTickets[[#This Row],[State]]&amp;" "&amp;ServiceTickets[[#This Row],[Zip]]</f>
        <v>Palatka, FL 32177</v>
      </c>
      <c r="H73" s="111">
        <f>VLOOKUP(ServiceTickets[[#This Row],[Facility ID]],'T-Schedule'!B$2:AH$286,30,FALSE)</f>
        <v>6</v>
      </c>
      <c r="I73" s="111">
        <f>VLOOKUP(ServiceTickets[[#This Row],[Facility ID]],'T-Schedule'!B$2:AI$286,28,FALSE)</f>
        <v>1</v>
      </c>
      <c r="J73" s="111">
        <f>VLOOKUP(ServiceTickets[[#This Row],[Facility ID]],'T-Schedule'!B$2:AI$286,26,FALSE)</f>
        <v>4</v>
      </c>
      <c r="K73" s="123">
        <f>VLOOKUP(ServiceTickets[[#This Row],[Facility ID]],'T-Schedule'!B$2:C$286,2,FALSE)</f>
        <v>43780</v>
      </c>
      <c r="L73" s="123">
        <f>ServiceTickets[[#This Row],[Migration Date]] - WEEKDAY(ServiceTickets[[#This Row],[Migration Date]]-6)</f>
        <v>43777</v>
      </c>
      <c r="M73" s="123">
        <f>ServiceTickets[[#This Row],[Migration Date]] - 14</f>
        <v>43766</v>
      </c>
      <c r="N73" s="111">
        <v>703300</v>
      </c>
      <c r="O73" s="111">
        <v>703301</v>
      </c>
      <c r="P73" s="111" t="str">
        <f>ServiceTickets[[#This Row],[Site]]&amp;" KAH Win10 Upgrade Project Equipment Request"</f>
        <v>2488 HH - PALATKA-PUTNAM KAH Win10 Upgrade Project Equipment Request</v>
      </c>
      <c r="Q73" s="127" t="str">
        <f t="shared" si="1"/>
        <v>Please ship 6 UD3 Thin Client devices and 1 laptops with the Gentiva Win10 Image with docking stations. 
Please send the equipment on PO703300 and PO703301 to be at facility by 11/08/19. 
Ship to:
ATTN: Kindred Implementation Services Tech
205 Zeagler Dr STE 401
Palatka, FL 32177</v>
      </c>
      <c r="R73" s="131">
        <v>1982306</v>
      </c>
      <c r="S73" s="131" t="s">
        <v>291</v>
      </c>
      <c r="T73" s="131" t="str">
        <f>VLOOKUP(ServiceTickets[[#This Row],[Facility ID]],'T-Schedule'!B$2:I$286,8,FALSE)</f>
        <v>Yes</v>
      </c>
      <c r="U73" s="131">
        <v>2019</v>
      </c>
      <c r="V73" s="135"/>
    </row>
    <row r="74" spans="1:22" hidden="1">
      <c r="A74" s="111">
        <v>2481201</v>
      </c>
      <c r="B74" s="12" t="s">
        <v>62</v>
      </c>
      <c r="C74" s="12" t="str">
        <f>VLOOKUP(ServiceTickets[[#This Row],[Facility ID]],FacilityInformation,3,FALSE)</f>
        <v>3951 NW 48th Terrace STE 201</v>
      </c>
      <c r="D74" s="12" t="str">
        <f>VLOOKUP(ServiceTickets[[#This Row],[Facility ID]],FacilityInformation,4,FALSE)</f>
        <v>Gainesville</v>
      </c>
      <c r="E74" s="12" t="str">
        <f>VLOOKUP(ServiceTickets[[#This Row],[Facility ID]],FacilityInformation,5,FALSE)</f>
        <v>FL</v>
      </c>
      <c r="F74" s="12">
        <f>VLOOKUP(ServiceTickets[[#This Row],[Facility ID]],FacilityInformation,6,FALSE)</f>
        <v>32606</v>
      </c>
      <c r="G74" s="12" t="str">
        <f>ServiceTickets[[#This Row],[City]]&amp;", "&amp;ServiceTickets[[#This Row],[State]]&amp;" "&amp;ServiceTickets[[#This Row],[Zip]]</f>
        <v>Gainesville, FL 32606</v>
      </c>
      <c r="H74" s="111">
        <f>VLOOKUP(ServiceTickets[[#This Row],[Facility ID]],'T-Schedule'!B$2:AH$286,30,FALSE)</f>
        <v>10</v>
      </c>
      <c r="I74" s="111">
        <f>VLOOKUP(ServiceTickets[[#This Row],[Facility ID]],'T-Schedule'!B$2:AI$286,28,FALSE)</f>
        <v>0</v>
      </c>
      <c r="J74" s="111">
        <f>VLOOKUP(ServiceTickets[[#This Row],[Facility ID]],'T-Schedule'!B$2:AI$286,26,FALSE)</f>
        <v>9</v>
      </c>
      <c r="K74" s="123">
        <f>VLOOKUP(ServiceTickets[[#This Row],[Facility ID]],'T-Schedule'!B$2:C$286,2,FALSE)</f>
        <v>43787</v>
      </c>
      <c r="L74" s="123">
        <f>ServiceTickets[[#This Row],[Migration Date]] - WEEKDAY(ServiceTickets[[#This Row],[Migration Date]]-6)</f>
        <v>43784</v>
      </c>
      <c r="M74" s="123">
        <f>ServiceTickets[[#This Row],[Migration Date]] - 14</f>
        <v>43773</v>
      </c>
      <c r="N74" s="111">
        <v>703300</v>
      </c>
      <c r="O74" s="111">
        <v>703301</v>
      </c>
      <c r="P74" s="111" t="str">
        <f>ServiceTickets[[#This Row],[Site]]&amp;" KAH Win10 Upgrade Project Equipment Request"</f>
        <v>2481 HH - GAINESVILLE KAH Win10 Upgrade Project Equipment Request</v>
      </c>
      <c r="Q74" s="127" t="str">
        <f t="shared" si="1"/>
        <v>Please ship 10 UD3 Thin Client devices and 0 laptops with the Gentiva Win10 Image with docking stations. 
Please send the equipment on PO703300 and PO703301 to be at facility by 11/15/19. 
Ship to:
ATTN: Kindred Implementation Services Tech
3951 NW 48th Terrace STE 201
Gainesville, FL 32606</v>
      </c>
      <c r="R74" s="131">
        <v>1982665</v>
      </c>
      <c r="S74" s="131" t="s">
        <v>291</v>
      </c>
      <c r="T74" s="131" t="str">
        <f>VLOOKUP(ServiceTickets[[#This Row],[Facility ID]],'T-Schedule'!B$2:I$286,8,FALSE)</f>
        <v>Yes</v>
      </c>
      <c r="U74" s="131">
        <v>2019</v>
      </c>
      <c r="V74" s="135"/>
    </row>
    <row r="75" spans="1:22" hidden="1">
      <c r="A75" s="111">
        <v>2489201</v>
      </c>
      <c r="B75" s="12" t="s">
        <v>69</v>
      </c>
      <c r="C75" s="12" t="str">
        <f>VLOOKUP(ServiceTickets[[#This Row],[Facility ID]],FacilityInformation,3,FALSE)</f>
        <v xml:space="preserve">2450 Tim Gamble Place  </v>
      </c>
      <c r="D75" s="12" t="str">
        <f>VLOOKUP(ServiceTickets[[#This Row],[Facility ID]],FacilityInformation,4,FALSE)</f>
        <v>Tallahassee</v>
      </c>
      <c r="E75" s="12" t="str">
        <f>VLOOKUP(ServiceTickets[[#This Row],[Facility ID]],FacilityInformation,5,FALSE)</f>
        <v>FL</v>
      </c>
      <c r="F75" s="12">
        <f>VLOOKUP(ServiceTickets[[#This Row],[Facility ID]],FacilityInformation,6,FALSE)</f>
        <v>32308</v>
      </c>
      <c r="G75" s="12" t="str">
        <f>ServiceTickets[[#This Row],[City]]&amp;", "&amp;ServiceTickets[[#This Row],[State]]&amp;" "&amp;ServiceTickets[[#This Row],[Zip]]</f>
        <v>Tallahassee, FL 32308</v>
      </c>
      <c r="H75" s="111">
        <f>VLOOKUP(ServiceTickets[[#This Row],[Facility ID]],'T-Schedule'!B$2:AH$286,30,FALSE)</f>
        <v>16</v>
      </c>
      <c r="I75" s="111">
        <f>VLOOKUP(ServiceTickets[[#This Row],[Facility ID]],'T-Schedule'!B$2:AI$286,28,FALSE)</f>
        <v>0</v>
      </c>
      <c r="J75" s="111">
        <f>VLOOKUP(ServiceTickets[[#This Row],[Facility ID]],'T-Schedule'!B$2:AI$286,26,FALSE)</f>
        <v>12</v>
      </c>
      <c r="K75" s="123">
        <f>VLOOKUP(ServiceTickets[[#This Row],[Facility ID]],'T-Schedule'!B$2:C$286,2,FALSE)</f>
        <v>43787</v>
      </c>
      <c r="L75" s="123">
        <f>ServiceTickets[[#This Row],[Migration Date]] - WEEKDAY(ServiceTickets[[#This Row],[Migration Date]]-6)</f>
        <v>43784</v>
      </c>
      <c r="M75" s="123">
        <f>ServiceTickets[[#This Row],[Migration Date]] - 14</f>
        <v>43773</v>
      </c>
      <c r="N75" s="111">
        <v>703300</v>
      </c>
      <c r="O75" s="111">
        <v>703301</v>
      </c>
      <c r="P75" s="111" t="str">
        <f>ServiceTickets[[#This Row],[Site]]&amp;" KAH Win10 Upgrade Project Equipment Request"</f>
        <v>2489 HH - TALLAHASSEE KAH Win10 Upgrade Project Equipment Request</v>
      </c>
      <c r="Q75" s="127" t="str">
        <f t="shared" si="1"/>
        <v>Please ship 16 UD3 Thin Client devices and 0 laptops with the Gentiva Win10 Image with docking stations. 
Please send the equipment on PO703300 and PO703301 to be at facility by 11/15/19. 
Ship to:
ATTN: Kindred Implementation Services Tech
2450 Tim Gamble Place  
Tallahassee, FL 32308</v>
      </c>
      <c r="R75" s="131">
        <v>1982934</v>
      </c>
      <c r="S75" s="131" t="s">
        <v>291</v>
      </c>
      <c r="T75" s="131" t="str">
        <f>VLOOKUP(ServiceTickets[[#This Row],[Facility ID]],'T-Schedule'!B$2:I$286,8,FALSE)</f>
        <v>Yes</v>
      </c>
      <c r="U75" s="131">
        <v>2019</v>
      </c>
      <c r="V75" s="135"/>
    </row>
    <row r="76" spans="1:22" hidden="1">
      <c r="A76" s="111">
        <v>2484201</v>
      </c>
      <c r="B76" s="12" t="s">
        <v>65</v>
      </c>
      <c r="C76" s="12" t="str">
        <f>VLOOKUP(ServiceTickets[[#This Row],[Facility ID]],FacilityInformation,3,FALSE)</f>
        <v xml:space="preserve">712 Ohio Avenue South  </v>
      </c>
      <c r="D76" s="12" t="str">
        <f>VLOOKUP(ServiceTickets[[#This Row],[Facility ID]],FacilityInformation,4,FALSE)</f>
        <v>Live Oak</v>
      </c>
      <c r="E76" s="12" t="str">
        <f>VLOOKUP(ServiceTickets[[#This Row],[Facility ID]],FacilityInformation,5,FALSE)</f>
        <v>FL</v>
      </c>
      <c r="F76" s="12">
        <f>VLOOKUP(ServiceTickets[[#This Row],[Facility ID]],FacilityInformation,6,FALSE)</f>
        <v>32064</v>
      </c>
      <c r="G76" s="12" t="str">
        <f>ServiceTickets[[#This Row],[City]]&amp;", "&amp;ServiceTickets[[#This Row],[State]]&amp;" "&amp;ServiceTickets[[#This Row],[Zip]]</f>
        <v>Live Oak, FL 32064</v>
      </c>
      <c r="H76" s="111">
        <f>VLOOKUP(ServiceTickets[[#This Row],[Facility ID]],'T-Schedule'!B$2:AH$286,30,FALSE)</f>
        <v>6</v>
      </c>
      <c r="I76" s="111">
        <f>VLOOKUP(ServiceTickets[[#This Row],[Facility ID]],'T-Schedule'!B$2:AI$286,28,FALSE)</f>
        <v>0</v>
      </c>
      <c r="J76" s="111">
        <f>VLOOKUP(ServiceTickets[[#This Row],[Facility ID]],'T-Schedule'!B$2:AI$286,26,FALSE)</f>
        <v>3</v>
      </c>
      <c r="K76" s="123">
        <f>VLOOKUP(ServiceTickets[[#This Row],[Facility ID]],'T-Schedule'!B$2:C$286,2,FALSE)</f>
        <v>43787</v>
      </c>
      <c r="L76" s="123">
        <f>ServiceTickets[[#This Row],[Migration Date]] - WEEKDAY(ServiceTickets[[#This Row],[Migration Date]]-6)</f>
        <v>43784</v>
      </c>
      <c r="M76" s="123">
        <f>ServiceTickets[[#This Row],[Migration Date]] - 14</f>
        <v>43773</v>
      </c>
      <c r="N76" s="111">
        <v>703300</v>
      </c>
      <c r="O76" s="111">
        <v>703301</v>
      </c>
      <c r="P76" s="111" t="str">
        <f>ServiceTickets[[#This Row],[Site]]&amp;" KAH Win10 Upgrade Project Equipment Request"</f>
        <v>2484 HH - LIVE OAK KAH Win10 Upgrade Project Equipment Request</v>
      </c>
      <c r="Q76" s="127" t="str">
        <f t="shared" si="1"/>
        <v>Please ship 6 UD3 Thin Client devices and 0 laptops with the Gentiva Win10 Image with docking stations. 
Please send the equipment on PO703300 and PO703301 to be at facility by 11/15/19. 
Ship to:
ATTN: Kindred Implementation Services Tech
712 Ohio Avenue South  
Live Oak, FL 32064</v>
      </c>
      <c r="R76" s="131">
        <v>1982939</v>
      </c>
      <c r="S76" s="131" t="s">
        <v>291</v>
      </c>
      <c r="T76" s="131" t="str">
        <f>VLOOKUP(ServiceTickets[[#This Row],[Facility ID]],'T-Schedule'!B$2:I$286,8,FALSE)</f>
        <v>Yes</v>
      </c>
      <c r="U76" s="131">
        <v>2019</v>
      </c>
      <c r="V76" s="135"/>
    </row>
    <row r="77" spans="1:22" hidden="1">
      <c r="A77" s="111">
        <v>2485201</v>
      </c>
      <c r="B77" s="12" t="s">
        <v>66</v>
      </c>
      <c r="C77" s="12" t="str">
        <f>VLOOKUP(ServiceTickets[[#This Row],[Facility ID]],FacilityInformation,3,FALSE)</f>
        <v>419 SW State Road 247 STE 109</v>
      </c>
      <c r="D77" s="12" t="str">
        <f>VLOOKUP(ServiceTickets[[#This Row],[Facility ID]],FacilityInformation,4,FALSE)</f>
        <v>Lake City</v>
      </c>
      <c r="E77" s="12" t="str">
        <f>VLOOKUP(ServiceTickets[[#This Row],[Facility ID]],FacilityInformation,5,FALSE)</f>
        <v>FL</v>
      </c>
      <c r="F77" s="12">
        <f>VLOOKUP(ServiceTickets[[#This Row],[Facility ID]],FacilityInformation,6,FALSE)</f>
        <v>32025</v>
      </c>
      <c r="G77" s="12" t="str">
        <f>ServiceTickets[[#This Row],[City]]&amp;", "&amp;ServiceTickets[[#This Row],[State]]&amp;" "&amp;ServiceTickets[[#This Row],[Zip]]</f>
        <v>Lake City, FL 32025</v>
      </c>
      <c r="H77" s="111">
        <f>VLOOKUP(ServiceTickets[[#This Row],[Facility ID]],'T-Schedule'!B$2:AH$286,30,FALSE)</f>
        <v>11</v>
      </c>
      <c r="I77" s="111">
        <f>VLOOKUP(ServiceTickets[[#This Row],[Facility ID]],'T-Schedule'!B$2:AI$286,28,FALSE)</f>
        <v>0</v>
      </c>
      <c r="J77" s="111">
        <f>VLOOKUP(ServiceTickets[[#This Row],[Facility ID]],'T-Schedule'!B$2:AI$286,26,FALSE)</f>
        <v>4</v>
      </c>
      <c r="K77" s="123">
        <f>VLOOKUP(ServiceTickets[[#This Row],[Facility ID]],'T-Schedule'!B$2:C$286,2,FALSE)</f>
        <v>43787</v>
      </c>
      <c r="L77" s="123">
        <f>ServiceTickets[[#This Row],[Migration Date]] - WEEKDAY(ServiceTickets[[#This Row],[Migration Date]]-6)</f>
        <v>43784</v>
      </c>
      <c r="M77" s="123">
        <f>ServiceTickets[[#This Row],[Migration Date]] - 14</f>
        <v>43773</v>
      </c>
      <c r="N77" s="111">
        <v>703300</v>
      </c>
      <c r="O77" s="111">
        <v>703301</v>
      </c>
      <c r="P77" s="111" t="str">
        <f>ServiceTickets[[#This Row],[Site]]&amp;" KAH Win10 Upgrade Project Equipment Request"</f>
        <v>2485 HH - LAKE CITY KAH Win10 Upgrade Project Equipment Request</v>
      </c>
      <c r="Q77" s="127" t="str">
        <f t="shared" si="1"/>
        <v>Please ship 11 UD3 Thin Client devices and 0 laptops with the Gentiva Win10 Image with docking stations. 
Please send the equipment on PO703300 and PO703301 to be at facility by 11/15/19. 
Ship to:
ATTN: Kindred Implementation Services Tech
419 SW State Road 247 STE 109
Lake City, FL 32025</v>
      </c>
      <c r="R77" s="131">
        <v>1982942</v>
      </c>
      <c r="S77" s="131" t="s">
        <v>291</v>
      </c>
      <c r="T77" s="131" t="str">
        <f>VLOOKUP(ServiceTickets[[#This Row],[Facility ID]],'T-Schedule'!B$2:I$286,8,FALSE)</f>
        <v>Yes</v>
      </c>
      <c r="U77" s="131">
        <v>2019</v>
      </c>
      <c r="V77" s="135"/>
    </row>
    <row r="78" spans="1:22" hidden="1">
      <c r="A78" s="111">
        <v>2474201</v>
      </c>
      <c r="B78" s="12" t="s">
        <v>57</v>
      </c>
      <c r="C78" s="12" t="str">
        <f>VLOOKUP(ServiceTickets[[#This Row],[Facility ID]],FacilityInformation,3,FALSE)</f>
        <v xml:space="preserve">824 Western America Drive  </v>
      </c>
      <c r="D78" s="12" t="str">
        <f>VLOOKUP(ServiceTickets[[#This Row],[Facility ID]],FacilityInformation,4,FALSE)</f>
        <v>Mobile</v>
      </c>
      <c r="E78" s="12" t="str">
        <f>VLOOKUP(ServiceTickets[[#This Row],[Facility ID]],FacilityInformation,5,FALSE)</f>
        <v>AL</v>
      </c>
      <c r="F78" s="12">
        <f>VLOOKUP(ServiceTickets[[#This Row],[Facility ID]],FacilityInformation,6,FALSE)</f>
        <v>36609</v>
      </c>
      <c r="G78" s="12" t="str">
        <f>ServiceTickets[[#This Row],[City]]&amp;", "&amp;ServiceTickets[[#This Row],[State]]&amp;" "&amp;ServiceTickets[[#This Row],[Zip]]</f>
        <v>Mobile, AL 36609</v>
      </c>
      <c r="H78" s="111">
        <f>VLOOKUP(ServiceTickets[[#This Row],[Facility ID]],'T-Schedule'!B$2:AH$286,30,FALSE)</f>
        <v>11</v>
      </c>
      <c r="I78" s="111">
        <f>VLOOKUP(ServiceTickets[[#This Row],[Facility ID]],'T-Schedule'!B$2:AI$286,28,FALSE)</f>
        <v>1</v>
      </c>
      <c r="J78" s="111">
        <f>VLOOKUP(ServiceTickets[[#This Row],[Facility ID]],'T-Schedule'!B$2:AI$286,26,FALSE)</f>
        <v>10</v>
      </c>
      <c r="K78" s="123">
        <f>VLOOKUP(ServiceTickets[[#This Row],[Facility ID]],'T-Schedule'!B$2:C$286,2,FALSE)</f>
        <v>43787</v>
      </c>
      <c r="L78" s="123">
        <f>ServiceTickets[[#This Row],[Migration Date]] - WEEKDAY(ServiceTickets[[#This Row],[Migration Date]]-6)</f>
        <v>43784</v>
      </c>
      <c r="M78" s="123">
        <f>ServiceTickets[[#This Row],[Migration Date]] - 14</f>
        <v>43773</v>
      </c>
      <c r="N78" s="111">
        <v>703300</v>
      </c>
      <c r="O78" s="111">
        <v>703301</v>
      </c>
      <c r="P78" s="111" t="str">
        <f>ServiceTickets[[#This Row],[Site]]&amp;" KAH Win10 Upgrade Project Equipment Request"</f>
        <v>2474 HH - MOBILE KAH Win10 Upgrade Project Equipment Request</v>
      </c>
      <c r="Q78" s="127" t="str">
        <f t="shared" si="1"/>
        <v>Please ship 11 UD3 Thin Client devices and 1 laptops with the Gentiva Win10 Image with docking stations. 
Please send the equipment on PO703300 and PO703301 to be at facility by 11/15/19. 
Ship to:
ATTN: Kindred Implementation Services Tech
824 Western America Drive  
Mobile, AL 36609</v>
      </c>
      <c r="R78" s="131">
        <v>1982943</v>
      </c>
      <c r="S78" s="131" t="s">
        <v>291</v>
      </c>
      <c r="T78" s="131" t="str">
        <f>VLOOKUP(ServiceTickets[[#This Row],[Facility ID]],'T-Schedule'!B$2:I$286,8,FALSE)</f>
        <v>Yes</v>
      </c>
      <c r="U78" s="131">
        <v>2019</v>
      </c>
      <c r="V78" s="135"/>
    </row>
    <row r="79" spans="1:22" hidden="1">
      <c r="A79" s="111">
        <v>2477201</v>
      </c>
      <c r="B79" s="12" t="s">
        <v>59</v>
      </c>
      <c r="C79" s="12" t="str">
        <f>VLOOKUP(ServiceTickets[[#This Row],[Facility ID]],FacilityInformation,3,FALSE)</f>
        <v xml:space="preserve">2491 Commercial Park Dr.  </v>
      </c>
      <c r="D79" s="12" t="str">
        <f>VLOOKUP(ServiceTickets[[#This Row],[Facility ID]],FacilityInformation,4,FALSE)</f>
        <v>Marianna</v>
      </c>
      <c r="E79" s="12" t="str">
        <f>VLOOKUP(ServiceTickets[[#This Row],[Facility ID]],FacilityInformation,5,FALSE)</f>
        <v>FL</v>
      </c>
      <c r="F79" s="12">
        <f>VLOOKUP(ServiceTickets[[#This Row],[Facility ID]],FacilityInformation,6,FALSE)</f>
        <v>32448</v>
      </c>
      <c r="G79" s="12" t="str">
        <f>ServiceTickets[[#This Row],[City]]&amp;", "&amp;ServiceTickets[[#This Row],[State]]&amp;" "&amp;ServiceTickets[[#This Row],[Zip]]</f>
        <v>Marianna, FL 32448</v>
      </c>
      <c r="H79" s="111">
        <f>VLOOKUP(ServiceTickets[[#This Row],[Facility ID]],'T-Schedule'!B$2:AH$286,30,FALSE)</f>
        <v>28</v>
      </c>
      <c r="I79" s="111">
        <f>VLOOKUP(ServiceTickets[[#This Row],[Facility ID]],'T-Schedule'!B$2:AI$286,28,FALSE)</f>
        <v>4</v>
      </c>
      <c r="J79" s="111">
        <f>VLOOKUP(ServiceTickets[[#This Row],[Facility ID]],'T-Schedule'!B$2:AI$286,26,FALSE)</f>
        <v>24</v>
      </c>
      <c r="K79" s="123">
        <f>VLOOKUP(ServiceTickets[[#This Row],[Facility ID]],'T-Schedule'!B$2:C$286,2,FALSE)</f>
        <v>43787</v>
      </c>
      <c r="L79" s="123">
        <f>ServiceTickets[[#This Row],[Migration Date]] - WEEKDAY(ServiceTickets[[#This Row],[Migration Date]]-6)</f>
        <v>43784</v>
      </c>
      <c r="M79" s="123">
        <f>ServiceTickets[[#This Row],[Migration Date]] - 14</f>
        <v>43773</v>
      </c>
      <c r="N79" s="111">
        <v>703300</v>
      </c>
      <c r="O79" s="111">
        <v>703301</v>
      </c>
      <c r="P79" s="111" t="str">
        <f>ServiceTickets[[#This Row],[Site]]&amp;" KAH Win10 Upgrade Project Equipment Request"</f>
        <v>2477 HH - MARIANNA 2 KAH Win10 Upgrade Project Equipment Request</v>
      </c>
      <c r="Q79" s="127" t="str">
        <f t="shared" si="1"/>
        <v>Please ship 28 UD3 Thin Client devices and 4 laptops with the Gentiva Win10 Image with docking stations. 
Please send the equipment on PO703300 and PO703301 to be at facility by 11/15/19. 
Ship to:
ATTN: Kindred Implementation Services Tech
2491 Commercial Park Dr.  
Marianna, FL 32448</v>
      </c>
      <c r="R79" s="131">
        <v>1982946</v>
      </c>
      <c r="S79" s="131" t="s">
        <v>291</v>
      </c>
      <c r="T79" s="131" t="str">
        <f>VLOOKUP(ServiceTickets[[#This Row],[Facility ID]],'T-Schedule'!B$2:I$286,8,FALSE)</f>
        <v>Yes</v>
      </c>
      <c r="U79" s="131">
        <v>2019</v>
      </c>
      <c r="V79" s="135"/>
    </row>
    <row r="80" spans="1:22" hidden="1">
      <c r="A80" s="111">
        <v>2445201</v>
      </c>
      <c r="B80" s="12" t="s">
        <v>37</v>
      </c>
      <c r="C80" s="12" t="str">
        <f>VLOOKUP(ServiceTickets[[#This Row],[Facility ID]],FacilityInformation,3,FALSE)</f>
        <v>4776 New Broad St. STE 110</v>
      </c>
      <c r="D80" s="12" t="str">
        <f>VLOOKUP(ServiceTickets[[#This Row],[Facility ID]],FacilityInformation,4,FALSE)</f>
        <v>Orlando</v>
      </c>
      <c r="E80" s="12" t="str">
        <f>VLOOKUP(ServiceTickets[[#This Row],[Facility ID]],FacilityInformation,5,FALSE)</f>
        <v>FL</v>
      </c>
      <c r="F80" s="12">
        <f>VLOOKUP(ServiceTickets[[#This Row],[Facility ID]],FacilityInformation,6,FALSE)</f>
        <v>32814</v>
      </c>
      <c r="G80" s="12" t="str">
        <f>ServiceTickets[[#This Row],[City]]&amp;", "&amp;ServiceTickets[[#This Row],[State]]&amp;" "&amp;ServiceTickets[[#This Row],[Zip]]</f>
        <v>Orlando, FL 32814</v>
      </c>
      <c r="H80" s="111">
        <f>VLOOKUP(ServiceTickets[[#This Row],[Facility ID]],'T-Schedule'!B$2:AH$286,30,FALSE)</f>
        <v>22</v>
      </c>
      <c r="I80" s="111">
        <f>VLOOKUP(ServiceTickets[[#This Row],[Facility ID]],'T-Schedule'!B$2:AI$286,28,FALSE)</f>
        <v>1</v>
      </c>
      <c r="J80" s="111">
        <f>VLOOKUP(ServiceTickets[[#This Row],[Facility ID]],'T-Schedule'!B$2:AI$286,26,FALSE)</f>
        <v>12</v>
      </c>
      <c r="K80" s="123">
        <f>VLOOKUP(ServiceTickets[[#This Row],[Facility ID]],'T-Schedule'!B$2:C$286,2,FALSE)</f>
        <v>43787</v>
      </c>
      <c r="L80" s="123">
        <f>ServiceTickets[[#This Row],[Migration Date]] - WEEKDAY(ServiceTickets[[#This Row],[Migration Date]]-6)</f>
        <v>43784</v>
      </c>
      <c r="M80" s="123">
        <f>ServiceTickets[[#This Row],[Migration Date]] - 14</f>
        <v>43773</v>
      </c>
      <c r="N80" s="111">
        <v>703300</v>
      </c>
      <c r="O80" s="111">
        <v>703301</v>
      </c>
      <c r="P80" s="111" t="str">
        <f>ServiceTickets[[#This Row],[Site]]&amp;" KAH Win10 Upgrade Project Equipment Request"</f>
        <v>2445 HH - ORLANDO SOUTH KAH Win10 Upgrade Project Equipment Request</v>
      </c>
      <c r="Q80" s="127" t="str">
        <f t="shared" si="1"/>
        <v>Please ship 22 UD3 Thin Client devices and 1 laptops with the Gentiva Win10 Image with docking stations. 
Please send the equipment on PO703300 and PO703301 to be at facility by 11/15/19. 
Ship to:
ATTN: Kindred Implementation Services Tech
4776 New Broad St. STE 110
Orlando, FL 32814</v>
      </c>
      <c r="R80" s="131">
        <v>1982953</v>
      </c>
      <c r="S80" s="131" t="s">
        <v>291</v>
      </c>
      <c r="T80" s="131" t="str">
        <f>VLOOKUP(ServiceTickets[[#This Row],[Facility ID]],'T-Schedule'!B$2:I$286,8,FALSE)</f>
        <v>Yes</v>
      </c>
      <c r="U80" s="131">
        <v>2019</v>
      </c>
      <c r="V80" s="135"/>
    </row>
    <row r="81" spans="1:22" hidden="1">
      <c r="A81" s="111">
        <v>2495201</v>
      </c>
      <c r="B81" s="12" t="s">
        <v>75</v>
      </c>
      <c r="C81" s="12" t="str">
        <f>VLOOKUP(ServiceTickets[[#This Row],[Facility ID]],FacilityInformation,3,FALSE)</f>
        <v>200 South Pontotoc Drive, Suite A</v>
      </c>
      <c r="D81" s="12" t="str">
        <f>VLOOKUP(ServiceTickets[[#This Row],[Facility ID]],FacilityInformation,4,FALSE)</f>
        <v>Bruce</v>
      </c>
      <c r="E81" s="12" t="str">
        <f>VLOOKUP(ServiceTickets[[#This Row],[Facility ID]],FacilityInformation,5,FALSE)</f>
        <v>MS</v>
      </c>
      <c r="F81" s="12">
        <f>VLOOKUP(ServiceTickets[[#This Row],[Facility ID]],FacilityInformation,6,FALSE)</f>
        <v>38915</v>
      </c>
      <c r="G81" s="12" t="str">
        <f>ServiceTickets[[#This Row],[City]]&amp;", "&amp;ServiceTickets[[#This Row],[State]]&amp;" "&amp;ServiceTickets[[#This Row],[Zip]]</f>
        <v>Bruce, MS 38915</v>
      </c>
      <c r="H81" s="111">
        <f>VLOOKUP(ServiceTickets[[#This Row],[Facility ID]],'T-Schedule'!B$2:AH$286,30,FALSE)</f>
        <v>8</v>
      </c>
      <c r="I81" s="111">
        <f>VLOOKUP(ServiceTickets[[#This Row],[Facility ID]],'T-Schedule'!B$2:AI$286,28,FALSE)</f>
        <v>0</v>
      </c>
      <c r="J81" s="111">
        <f>VLOOKUP(ServiceTickets[[#This Row],[Facility ID]],'T-Schedule'!B$2:AI$286,26,FALSE)</f>
        <v>5</v>
      </c>
      <c r="K81" s="123">
        <f>VLOOKUP(ServiceTickets[[#This Row],[Facility ID]],'T-Schedule'!B$2:C$286,2,FALSE)</f>
        <v>43787</v>
      </c>
      <c r="L81" s="123">
        <f>ServiceTickets[[#This Row],[Migration Date]] - WEEKDAY(ServiceTickets[[#This Row],[Migration Date]]-6)</f>
        <v>43784</v>
      </c>
      <c r="M81" s="123">
        <f>ServiceTickets[[#This Row],[Migration Date]] - 14</f>
        <v>43773</v>
      </c>
      <c r="N81" s="111">
        <v>703300</v>
      </c>
      <c r="O81" s="111">
        <v>703301</v>
      </c>
      <c r="P81" s="111" t="str">
        <f>ServiceTickets[[#This Row],[Site]]&amp;" KAH Win10 Upgrade Project Equipment Request"</f>
        <v>2495 HH - CALHOUN CITY KAH Win10 Upgrade Project Equipment Request</v>
      </c>
      <c r="Q81" s="127" t="str">
        <f t="shared" si="1"/>
        <v>Please ship 8 UD3 Thin Client devices and 0 laptops with the Gentiva Win10 Image with docking stations. 
Please send the equipment on PO703300 and PO703301 to be at facility by 11/15/19. 
Ship to:
ATTN: Kindred Implementation Services Tech
200 South Pontotoc Drive, Suite A
Bruce, MS 38915</v>
      </c>
      <c r="R81" s="131">
        <v>1982284</v>
      </c>
      <c r="S81" s="131" t="s">
        <v>291</v>
      </c>
      <c r="T81" s="131" t="str">
        <f>VLOOKUP(ServiceTickets[[#This Row],[Facility ID]],'T-Schedule'!B$2:I$286,8,FALSE)</f>
        <v>Yes</v>
      </c>
      <c r="U81" s="131">
        <v>2019</v>
      </c>
      <c r="V81" s="135" t="s">
        <v>300</v>
      </c>
    </row>
    <row r="82" spans="1:22" hidden="1">
      <c r="A82" s="111">
        <v>2502201</v>
      </c>
      <c r="B82" s="12" t="s">
        <v>80</v>
      </c>
      <c r="C82" s="12" t="str">
        <f>VLOOKUP(ServiceTickets[[#This Row],[Facility ID]],FacilityInformation,3,FALSE)</f>
        <v>1085 Stark Road  STE 306</v>
      </c>
      <c r="D82" s="12" t="str">
        <f>VLOOKUP(ServiceTickets[[#This Row],[Facility ID]],FacilityInformation,4,FALSE)</f>
        <v>Starkville</v>
      </c>
      <c r="E82" s="12" t="str">
        <f>VLOOKUP(ServiceTickets[[#This Row],[Facility ID]],FacilityInformation,5,FALSE)</f>
        <v>MS</v>
      </c>
      <c r="F82" s="12">
        <f>VLOOKUP(ServiceTickets[[#This Row],[Facility ID]],FacilityInformation,6,FALSE)</f>
        <v>39759</v>
      </c>
      <c r="G82" s="12" t="str">
        <f>ServiceTickets[[#This Row],[City]]&amp;", "&amp;ServiceTickets[[#This Row],[State]]&amp;" "&amp;ServiceTickets[[#This Row],[Zip]]</f>
        <v>Starkville, MS 39759</v>
      </c>
      <c r="H82" s="111">
        <f>VLOOKUP(ServiceTickets[[#This Row],[Facility ID]],'T-Schedule'!B$2:AH$286,30,FALSE)</f>
        <v>7</v>
      </c>
      <c r="I82" s="111">
        <f>VLOOKUP(ServiceTickets[[#This Row],[Facility ID]],'T-Schedule'!B$2:AI$286,28,FALSE)</f>
        <v>2</v>
      </c>
      <c r="J82" s="111">
        <f>VLOOKUP(ServiceTickets[[#This Row],[Facility ID]],'T-Schedule'!B$2:AI$286,26,FALSE)</f>
        <v>5</v>
      </c>
      <c r="K82" s="123">
        <f>VLOOKUP(ServiceTickets[[#This Row],[Facility ID]],'T-Schedule'!B$2:C$286,2,FALSE)</f>
        <v>43787</v>
      </c>
      <c r="L82" s="123">
        <f>ServiceTickets[[#This Row],[Migration Date]] - WEEKDAY(ServiceTickets[[#This Row],[Migration Date]]-6)</f>
        <v>43784</v>
      </c>
      <c r="M82" s="123">
        <f>ServiceTickets[[#This Row],[Migration Date]] - 14</f>
        <v>43773</v>
      </c>
      <c r="N82" s="111">
        <v>703300</v>
      </c>
      <c r="O82" s="111">
        <v>703301</v>
      </c>
      <c r="P82" s="111" t="str">
        <f>ServiceTickets[[#This Row],[Site]]&amp;" KAH Win10 Upgrade Project Equipment Request"</f>
        <v>2502 HH - STARKVILLE MS KAH Win10 Upgrade Project Equipment Request</v>
      </c>
      <c r="Q82" s="127" t="str">
        <f t="shared" si="1"/>
        <v>Please ship 7 UD3 Thin Client devices and 2 laptops with the Gentiva Win10 Image with docking stations. 
Please send the equipment on PO703300 and PO703301 to be at facility by 11/15/19. 
Ship to:
ATTN: Kindred Implementation Services Tech
1085 Stark Road  STE 306
Starkville, MS 39759</v>
      </c>
      <c r="R82" s="131">
        <v>1982288</v>
      </c>
      <c r="S82" s="131" t="s">
        <v>291</v>
      </c>
      <c r="T82" s="131" t="str">
        <f>VLOOKUP(ServiceTickets[[#This Row],[Facility ID]],'T-Schedule'!B$2:I$286,8,FALSE)</f>
        <v>Yes</v>
      </c>
      <c r="U82" s="131">
        <v>2019</v>
      </c>
      <c r="V82" s="135" t="s">
        <v>300</v>
      </c>
    </row>
    <row r="83" spans="1:22" ht="30" hidden="1">
      <c r="A83" s="111">
        <v>2482201</v>
      </c>
      <c r="B83" s="12" t="s">
        <v>63</v>
      </c>
      <c r="C83" s="12" t="str">
        <f>VLOOKUP(ServiceTickets[[#This Row],[Facility ID]],FacilityInformation,3,FALSE)</f>
        <v xml:space="preserve">413 East Wade Street  </v>
      </c>
      <c r="D83" s="12" t="str">
        <f>VLOOKUP(ServiceTickets[[#This Row],[Facility ID]],FacilityInformation,4,FALSE)</f>
        <v>Trenton</v>
      </c>
      <c r="E83" s="12" t="str">
        <f>VLOOKUP(ServiceTickets[[#This Row],[Facility ID]],FacilityInformation,5,FALSE)</f>
        <v>FL</v>
      </c>
      <c r="F83" s="12">
        <f>VLOOKUP(ServiceTickets[[#This Row],[Facility ID]],FacilityInformation,6,FALSE)</f>
        <v>32693</v>
      </c>
      <c r="G83" s="12" t="str">
        <f>ServiceTickets[[#This Row],[City]]&amp;", "&amp;ServiceTickets[[#This Row],[State]]&amp;" "&amp;ServiceTickets[[#This Row],[Zip]]</f>
        <v>Trenton, FL 32693</v>
      </c>
      <c r="H83" s="111">
        <f>VLOOKUP(ServiceTickets[[#This Row],[Facility ID]],'T-Schedule'!B$2:AH$286,30,FALSE)</f>
        <v>11</v>
      </c>
      <c r="I83" s="111">
        <f>VLOOKUP(ServiceTickets[[#This Row],[Facility ID]],'T-Schedule'!B$2:AI$286,28,FALSE)</f>
        <v>3</v>
      </c>
      <c r="J83" s="111">
        <f>VLOOKUP(ServiceTickets[[#This Row],[Facility ID]],'T-Schedule'!B$2:AI$286,26,FALSE)</f>
        <v>2</v>
      </c>
      <c r="K83" s="123">
        <f>VLOOKUP(ServiceTickets[[#This Row],[Facility ID]],'T-Schedule'!B$2:C$286,2,FALSE)</f>
        <v>43787</v>
      </c>
      <c r="L83" s="123">
        <f>ServiceTickets[[#This Row],[Migration Date]] - WEEKDAY(ServiceTickets[[#This Row],[Migration Date]]-6)</f>
        <v>43784</v>
      </c>
      <c r="M83" s="123">
        <f>ServiceTickets[[#This Row],[Migration Date]] - 14</f>
        <v>43773</v>
      </c>
      <c r="N83" s="111">
        <v>703300</v>
      </c>
      <c r="O83" s="111">
        <v>703301</v>
      </c>
      <c r="P83" s="111" t="str">
        <f>ServiceTickets[[#This Row],[Site]]&amp;" KAH Win10 Upgrade Project Equipment Request"</f>
        <v>2482 HH - TRENTON KAH Win10 Upgrade Project Equipment Request</v>
      </c>
      <c r="Q83" s="127" t="str">
        <f t="shared" si="1"/>
        <v>Please ship 11 UD3 Thin Client devices and 3 laptops with the Gentiva Win10 Image with docking stations. 
Please send the equipment on PO703300 and PO703301 to be at facility by 11/15/19. 
Ship to:
ATTN: Kindred Implementation Services Tech
413 East Wade Street  
Trenton, FL 32693</v>
      </c>
      <c r="R83" s="131">
        <v>1982936</v>
      </c>
      <c r="S83" s="131" t="s">
        <v>291</v>
      </c>
      <c r="T83" s="131" t="str">
        <f>VLOOKUP(ServiceTickets[[#This Row],[Facility ID]],'T-Schedule'!B$2:I$286,8,FALSE)</f>
        <v>Yes</v>
      </c>
      <c r="U83" s="131">
        <v>2019</v>
      </c>
      <c r="V83" s="135" t="s">
        <v>308</v>
      </c>
    </row>
    <row r="84" spans="1:22" hidden="1">
      <c r="A84" s="111">
        <v>2447201</v>
      </c>
      <c r="B84" s="12" t="s">
        <v>39</v>
      </c>
      <c r="C84" s="12" t="str">
        <f>VLOOKUP(ServiceTickets[[#This Row],[Facility ID]],FacilityInformation,3,FALSE)</f>
        <v xml:space="preserve">527 Wekiva Commons Circle  </v>
      </c>
      <c r="D84" s="12" t="str">
        <f>VLOOKUP(ServiceTickets[[#This Row],[Facility ID]],FacilityInformation,4,FALSE)</f>
        <v>Apopka</v>
      </c>
      <c r="E84" s="12" t="str">
        <f>VLOOKUP(ServiceTickets[[#This Row],[Facility ID]],FacilityInformation,5,FALSE)</f>
        <v>FL</v>
      </c>
      <c r="F84" s="12">
        <f>VLOOKUP(ServiceTickets[[#This Row],[Facility ID]],FacilityInformation,6,FALSE)</f>
        <v>32712</v>
      </c>
      <c r="G84" s="12" t="str">
        <f>ServiceTickets[[#This Row],[City]]&amp;", "&amp;ServiceTickets[[#This Row],[State]]&amp;" "&amp;ServiceTickets[[#This Row],[Zip]]</f>
        <v>Apopka, FL 32712</v>
      </c>
      <c r="H84" s="111">
        <f>VLOOKUP(ServiceTickets[[#This Row],[Facility ID]],'T-Schedule'!B$2:AH$286,30,FALSE)</f>
        <v>5</v>
      </c>
      <c r="I84" s="111">
        <f>VLOOKUP(ServiceTickets[[#This Row],[Facility ID]],'T-Schedule'!B$2:AI$286,28,FALSE)</f>
        <v>0</v>
      </c>
      <c r="J84" s="111">
        <f>VLOOKUP(ServiceTickets[[#This Row],[Facility ID]],'T-Schedule'!B$2:AI$286,26,FALSE)</f>
        <v>3</v>
      </c>
      <c r="K84" s="123">
        <f>VLOOKUP(ServiceTickets[[#This Row],[Facility ID]],'T-Schedule'!B$2:C$286,2,FALSE)</f>
        <v>43801</v>
      </c>
      <c r="L84" s="123">
        <f>ServiceTickets[[#This Row],[Migration Date]] - WEEKDAY(ServiceTickets[[#This Row],[Migration Date]]-6)</f>
        <v>43798</v>
      </c>
      <c r="M84" s="123">
        <f>ServiceTickets[[#This Row],[Migration Date]] - 14</f>
        <v>43787</v>
      </c>
      <c r="N84" s="111">
        <v>703300</v>
      </c>
      <c r="O84" s="111">
        <v>703301</v>
      </c>
      <c r="P84" s="111" t="str">
        <f>ServiceTickets[[#This Row],[Site]]&amp;" KAH Win10 Upgrade Project Equipment Request"</f>
        <v>2447 HH - APOPKA KAH Win10 Upgrade Project Equipment Request</v>
      </c>
      <c r="Q84" s="127" t="str">
        <f t="shared" si="1"/>
        <v>Please ship 5 UD3 Thin Client devices and 0 laptops with the Gentiva Win10 Image with docking stations. 
Please send the equipment on PO703300 and PO703301 to be at facility by 11/29/19. 
Ship to:
ATTN: Kindred Implementation Services Tech
527 Wekiva Commons Circle  
Apopka, FL 32712</v>
      </c>
      <c r="R84" s="131">
        <v>1984932</v>
      </c>
      <c r="S84" s="131" t="s">
        <v>291</v>
      </c>
      <c r="T84" s="131" t="str">
        <f>VLOOKUP(ServiceTickets[[#This Row],[Facility ID]],'T-Schedule'!B$2:I$286,8,FALSE)</f>
        <v>Yes</v>
      </c>
      <c r="U84" s="131">
        <v>2019</v>
      </c>
      <c r="V84" s="135"/>
    </row>
    <row r="85" spans="1:22" hidden="1">
      <c r="A85" s="111">
        <v>2446201</v>
      </c>
      <c r="B85" s="12" t="s">
        <v>38</v>
      </c>
      <c r="C85" s="12" t="str">
        <f>VLOOKUP(ServiceTickets[[#This Row],[Facility ID]],FacilityInformation,3,FALSE)</f>
        <v xml:space="preserve">3296 North Greenwald Way  </v>
      </c>
      <c r="D85" s="12" t="str">
        <f>VLOOKUP(ServiceTickets[[#This Row],[Facility ID]],FacilityInformation,4,FALSE)</f>
        <v>Kissimmee</v>
      </c>
      <c r="E85" s="12" t="str">
        <f>VLOOKUP(ServiceTickets[[#This Row],[Facility ID]],FacilityInformation,5,FALSE)</f>
        <v>FL</v>
      </c>
      <c r="F85" s="12">
        <f>VLOOKUP(ServiceTickets[[#This Row],[Facility ID]],FacilityInformation,6,FALSE)</f>
        <v>34741</v>
      </c>
      <c r="G85" s="12" t="str">
        <f>ServiceTickets[[#This Row],[City]]&amp;", "&amp;ServiceTickets[[#This Row],[State]]&amp;" "&amp;ServiceTickets[[#This Row],[Zip]]</f>
        <v>Kissimmee, FL 34741</v>
      </c>
      <c r="H85" s="111">
        <f>VLOOKUP(ServiceTickets[[#This Row],[Facility ID]],'T-Schedule'!B$2:AH$286,30,FALSE)</f>
        <v>8</v>
      </c>
      <c r="I85" s="111">
        <f>VLOOKUP(ServiceTickets[[#This Row],[Facility ID]],'T-Schedule'!B$2:AI$286,28,FALSE)</f>
        <v>0</v>
      </c>
      <c r="J85" s="111">
        <f>VLOOKUP(ServiceTickets[[#This Row],[Facility ID]],'T-Schedule'!B$2:AI$286,26,FALSE)</f>
        <v>2</v>
      </c>
      <c r="K85" s="123">
        <f>VLOOKUP(ServiceTickets[[#This Row],[Facility ID]],'T-Schedule'!B$2:C$286,2,FALSE)</f>
        <v>43801</v>
      </c>
      <c r="L85" s="123">
        <f>ServiceTickets[[#This Row],[Migration Date]] - WEEKDAY(ServiceTickets[[#This Row],[Migration Date]]-6)</f>
        <v>43798</v>
      </c>
      <c r="M85" s="123">
        <f>ServiceTickets[[#This Row],[Migration Date]] - 14</f>
        <v>43787</v>
      </c>
      <c r="N85" s="111">
        <v>703300</v>
      </c>
      <c r="O85" s="111">
        <v>703301</v>
      </c>
      <c r="P85" s="111" t="str">
        <f>ServiceTickets[[#This Row],[Site]]&amp;" KAH Win10 Upgrade Project Equipment Request"</f>
        <v>2446 HH - KISSIMMEE KAH Win10 Upgrade Project Equipment Request</v>
      </c>
      <c r="Q85" s="127" t="str">
        <f t="shared" si="1"/>
        <v>Please ship 8 UD3 Thin Client devices and 0 laptops with the Gentiva Win10 Image with docking stations. 
Please send the equipment on PO703300 and PO703301 to be at facility by 11/29/19. 
Ship to:
ATTN: Kindred Implementation Services Tech
3296 North Greenwald Way  
Kissimmee, FL 34741</v>
      </c>
      <c r="R85" s="131">
        <v>1984935</v>
      </c>
      <c r="S85" s="131" t="s">
        <v>291</v>
      </c>
      <c r="T85" s="131" t="str">
        <f>VLOOKUP(ServiceTickets[[#This Row],[Facility ID]],'T-Schedule'!B$2:I$286,8,FALSE)</f>
        <v>Yes</v>
      </c>
      <c r="U85" s="131">
        <v>2019</v>
      </c>
      <c r="V85" s="135"/>
    </row>
    <row r="86" spans="1:22" hidden="1">
      <c r="A86" s="111">
        <v>2455201</v>
      </c>
      <c r="B86" s="12" t="s">
        <v>42</v>
      </c>
      <c r="C86" s="12" t="str">
        <f>VLOOKUP(ServiceTickets[[#This Row],[Facility ID]],FacilityInformation,3,FALSE)</f>
        <v>101 Riverfront Blvd STE 400</v>
      </c>
      <c r="D86" s="12" t="str">
        <f>VLOOKUP(ServiceTickets[[#This Row],[Facility ID]],FacilityInformation,4,FALSE)</f>
        <v>Bradenton</v>
      </c>
      <c r="E86" s="12" t="str">
        <f>VLOOKUP(ServiceTickets[[#This Row],[Facility ID]],FacilityInformation,5,FALSE)</f>
        <v>FL</v>
      </c>
      <c r="F86" s="12">
        <f>VLOOKUP(ServiceTickets[[#This Row],[Facility ID]],FacilityInformation,6,FALSE)</f>
        <v>34205</v>
      </c>
      <c r="G86" s="12" t="str">
        <f>ServiceTickets[[#This Row],[City]]&amp;", "&amp;ServiceTickets[[#This Row],[State]]&amp;" "&amp;ServiceTickets[[#This Row],[Zip]]</f>
        <v>Bradenton, FL 34205</v>
      </c>
      <c r="H86" s="111">
        <f>VLOOKUP(ServiceTickets[[#This Row],[Facility ID]],'T-Schedule'!B$2:AH$286,30,FALSE)</f>
        <v>10</v>
      </c>
      <c r="I86" s="111">
        <f>VLOOKUP(ServiceTickets[[#This Row],[Facility ID]],'T-Schedule'!B$2:AI$286,28,FALSE)</f>
        <v>3</v>
      </c>
      <c r="J86" s="111">
        <f>VLOOKUP(ServiceTickets[[#This Row],[Facility ID]],'T-Schedule'!B$2:AI$286,26,FALSE)</f>
        <v>8</v>
      </c>
      <c r="K86" s="123">
        <f>VLOOKUP(ServiceTickets[[#This Row],[Facility ID]],'T-Schedule'!B$2:C$286,2,FALSE)</f>
        <v>43801</v>
      </c>
      <c r="L86" s="123">
        <f>ServiceTickets[[#This Row],[Migration Date]] - WEEKDAY(ServiceTickets[[#This Row],[Migration Date]]-6)</f>
        <v>43798</v>
      </c>
      <c r="M86" s="123">
        <f>ServiceTickets[[#This Row],[Migration Date]] - 14</f>
        <v>43787</v>
      </c>
      <c r="N86" s="111">
        <v>703300</v>
      </c>
      <c r="O86" s="111">
        <v>703301</v>
      </c>
      <c r="P86" s="111" t="str">
        <f>ServiceTickets[[#This Row],[Site]]&amp;" KAH Win10 Upgrade Project Equipment Request"</f>
        <v>2455 HH - BRADENTON EAST KAH Win10 Upgrade Project Equipment Request</v>
      </c>
      <c r="Q86" s="127" t="str">
        <f t="shared" si="1"/>
        <v>Please ship 10 UD3 Thin Client devices and 3 laptops with the Gentiva Win10 Image with docking stations. 
Please send the equipment on PO703300 and PO703301 to be at facility by 11/29/19. 
Ship to:
ATTN: Kindred Implementation Services Tech
101 Riverfront Blvd STE 400
Bradenton, FL 34205</v>
      </c>
      <c r="R86" s="131">
        <v>1984940</v>
      </c>
      <c r="S86" s="131" t="s">
        <v>291</v>
      </c>
      <c r="T86" s="131" t="str">
        <f>VLOOKUP(ServiceTickets[[#This Row],[Facility ID]],'T-Schedule'!B$2:I$286,8,FALSE)</f>
        <v>Yes</v>
      </c>
      <c r="U86" s="131">
        <v>2019</v>
      </c>
      <c r="V86" s="135"/>
    </row>
    <row r="87" spans="1:22" hidden="1">
      <c r="A87" s="111">
        <v>2454201</v>
      </c>
      <c r="B87" s="12" t="s">
        <v>41</v>
      </c>
      <c r="C87" s="12" t="str">
        <f>VLOOKUP(ServiceTickets[[#This Row],[Facility ID]],FacilityInformation,3,FALSE)</f>
        <v>2601 Cattlemen Road STE 102</v>
      </c>
      <c r="D87" s="12" t="str">
        <f>VLOOKUP(ServiceTickets[[#This Row],[Facility ID]],FacilityInformation,4,FALSE)</f>
        <v>Sarasota</v>
      </c>
      <c r="E87" s="12" t="str">
        <f>VLOOKUP(ServiceTickets[[#This Row],[Facility ID]],FacilityInformation,5,FALSE)</f>
        <v>FL</v>
      </c>
      <c r="F87" s="12">
        <f>VLOOKUP(ServiceTickets[[#This Row],[Facility ID]],FacilityInformation,6,FALSE)</f>
        <v>34232</v>
      </c>
      <c r="G87" s="12" t="str">
        <f>ServiceTickets[[#This Row],[City]]&amp;", "&amp;ServiceTickets[[#This Row],[State]]&amp;" "&amp;ServiceTickets[[#This Row],[Zip]]</f>
        <v>Sarasota, FL 34232</v>
      </c>
      <c r="H87" s="111">
        <f>VLOOKUP(ServiceTickets[[#This Row],[Facility ID]],'T-Schedule'!B$2:AH$286,30,FALSE)</f>
        <v>10</v>
      </c>
      <c r="I87" s="111">
        <f>VLOOKUP(ServiceTickets[[#This Row],[Facility ID]],'T-Schedule'!B$2:AI$286,28,FALSE)</f>
        <v>0</v>
      </c>
      <c r="J87" s="111">
        <f>VLOOKUP(ServiceTickets[[#This Row],[Facility ID]],'T-Schedule'!B$2:AI$286,26,FALSE)</f>
        <v>9</v>
      </c>
      <c r="K87" s="123">
        <f>VLOOKUP(ServiceTickets[[#This Row],[Facility ID]],'T-Schedule'!B$2:C$286,2,FALSE)</f>
        <v>43801</v>
      </c>
      <c r="L87" s="123">
        <f>ServiceTickets[[#This Row],[Migration Date]] - WEEKDAY(ServiceTickets[[#This Row],[Migration Date]]-6)</f>
        <v>43798</v>
      </c>
      <c r="M87" s="123">
        <f>ServiceTickets[[#This Row],[Migration Date]] - 14</f>
        <v>43787</v>
      </c>
      <c r="N87" s="111">
        <v>703300</v>
      </c>
      <c r="O87" s="111">
        <v>703301</v>
      </c>
      <c r="P87" s="111" t="str">
        <f>ServiceTickets[[#This Row],[Site]]&amp;" KAH Win10 Upgrade Project Equipment Request"</f>
        <v>2454 HH - SARASOTA KAH Win10 Upgrade Project Equipment Request</v>
      </c>
      <c r="Q87" s="127" t="str">
        <f t="shared" si="1"/>
        <v>Please ship 10 UD3 Thin Client devices and 0 laptops with the Gentiva Win10 Image with docking stations. 
Please send the equipment on PO703300 and PO703301 to be at facility by 11/29/19. 
Ship to:
ATTN: Kindred Implementation Services Tech
2601 Cattlemen Road STE 102
Sarasota, FL 34232</v>
      </c>
      <c r="R87" s="131">
        <v>1984964</v>
      </c>
      <c r="S87" s="131" t="s">
        <v>291</v>
      </c>
      <c r="T87" s="131" t="str">
        <f>VLOOKUP(ServiceTickets[[#This Row],[Facility ID]],'T-Schedule'!B$2:I$286,8,FALSE)</f>
        <v>Yes</v>
      </c>
      <c r="U87" s="131">
        <v>2019</v>
      </c>
      <c r="V87" s="135"/>
    </row>
    <row r="88" spans="1:22" hidden="1">
      <c r="A88" s="111">
        <v>2441201</v>
      </c>
      <c r="B88" s="12" t="s">
        <v>34</v>
      </c>
      <c r="C88" s="12" t="str">
        <f>VLOOKUP(ServiceTickets[[#This Row],[Facility ID]],FacilityInformation,3,FALSE)</f>
        <v xml:space="preserve">3671 Innovation Drive  </v>
      </c>
      <c r="D88" s="12" t="str">
        <f>VLOOKUP(ServiceTickets[[#This Row],[Facility ID]],FacilityInformation,4,FALSE)</f>
        <v>Lakeland</v>
      </c>
      <c r="E88" s="12" t="str">
        <f>VLOOKUP(ServiceTickets[[#This Row],[Facility ID]],FacilityInformation,5,FALSE)</f>
        <v>FL</v>
      </c>
      <c r="F88" s="12">
        <f>VLOOKUP(ServiceTickets[[#This Row],[Facility ID]],FacilityInformation,6,FALSE)</f>
        <v>33812</v>
      </c>
      <c r="G88" s="12" t="str">
        <f>ServiceTickets[[#This Row],[City]]&amp;", "&amp;ServiceTickets[[#This Row],[State]]&amp;" "&amp;ServiceTickets[[#This Row],[Zip]]</f>
        <v>Lakeland, FL 33812</v>
      </c>
      <c r="H88" s="111">
        <f>VLOOKUP(ServiceTickets[[#This Row],[Facility ID]],'T-Schedule'!B$2:AH$286,30,FALSE)</f>
        <v>10</v>
      </c>
      <c r="I88" s="111">
        <f>VLOOKUP(ServiceTickets[[#This Row],[Facility ID]],'T-Schedule'!B$2:AI$286,28,FALSE)</f>
        <v>0</v>
      </c>
      <c r="J88" s="111">
        <f>VLOOKUP(ServiceTickets[[#This Row],[Facility ID]],'T-Schedule'!B$2:AI$286,26,FALSE)</f>
        <v>7</v>
      </c>
      <c r="K88" s="123">
        <f>VLOOKUP(ServiceTickets[[#This Row],[Facility ID]],'T-Schedule'!B$2:C$286,2,FALSE)</f>
        <v>43801</v>
      </c>
      <c r="L88" s="123">
        <f>ServiceTickets[[#This Row],[Migration Date]] - WEEKDAY(ServiceTickets[[#This Row],[Migration Date]]-6)</f>
        <v>43798</v>
      </c>
      <c r="M88" s="123">
        <f>ServiceTickets[[#This Row],[Migration Date]] - 14</f>
        <v>43787</v>
      </c>
      <c r="N88" s="111">
        <v>703300</v>
      </c>
      <c r="O88" s="111">
        <v>703301</v>
      </c>
      <c r="P88" s="111" t="str">
        <f>ServiceTickets[[#This Row],[Site]]&amp;" KAH Win10 Upgrade Project Equipment Request"</f>
        <v>2441 HH - LAKELAND KAH Win10 Upgrade Project Equipment Request</v>
      </c>
      <c r="Q88" s="127" t="str">
        <f t="shared" si="1"/>
        <v>Please ship 10 UD3 Thin Client devices and 0 laptops with the Gentiva Win10 Image with docking stations. 
Please send the equipment on PO703300 and PO703301 to be at facility by 11/29/19. 
Ship to:
ATTN: Kindred Implementation Services Tech
3671 Innovation Drive  
Lakeland, FL 33812</v>
      </c>
      <c r="R88" s="131">
        <v>1985029</v>
      </c>
      <c r="S88" s="131" t="s">
        <v>291</v>
      </c>
      <c r="T88" s="131" t="str">
        <f>VLOOKUP(ServiceTickets[[#This Row],[Facility ID]],'T-Schedule'!B$2:I$286,8,FALSE)</f>
        <v>Yes</v>
      </c>
      <c r="U88" s="131">
        <v>2019</v>
      </c>
      <c r="V88" s="135"/>
    </row>
    <row r="89" spans="1:22" hidden="1">
      <c r="A89" s="111">
        <v>2503201</v>
      </c>
      <c r="B89" s="12" t="s">
        <v>81</v>
      </c>
      <c r="C89" s="12" t="str">
        <f>VLOOKUP(ServiceTickets[[#This Row],[Facility ID]],FacilityInformation,3,FALSE)</f>
        <v xml:space="preserve">106 Riverview Drive  </v>
      </c>
      <c r="D89" s="12" t="str">
        <f>VLOOKUP(ServiceTickets[[#This Row],[Facility ID]],FacilityInformation,4,FALSE)</f>
        <v>Flowood</v>
      </c>
      <c r="E89" s="12" t="str">
        <f>VLOOKUP(ServiceTickets[[#This Row],[Facility ID]],FacilityInformation,5,FALSE)</f>
        <v>MS</v>
      </c>
      <c r="F89" s="12">
        <f>VLOOKUP(ServiceTickets[[#This Row],[Facility ID]],FacilityInformation,6,FALSE)</f>
        <v>39232</v>
      </c>
      <c r="G89" s="12" t="str">
        <f>ServiceTickets[[#This Row],[City]]&amp;", "&amp;ServiceTickets[[#This Row],[State]]&amp;" "&amp;ServiceTickets[[#This Row],[Zip]]</f>
        <v>Flowood, MS 39232</v>
      </c>
      <c r="H89" s="111">
        <f>VLOOKUP(ServiceTickets[[#This Row],[Facility ID]],'T-Schedule'!B$2:AH$286,30,FALSE)</f>
        <v>15</v>
      </c>
      <c r="I89" s="111">
        <f>VLOOKUP(ServiceTickets[[#This Row],[Facility ID]],'T-Schedule'!B$2:AI$286,28,FALSE)</f>
        <v>0</v>
      </c>
      <c r="J89" s="111">
        <f>VLOOKUP(ServiceTickets[[#This Row],[Facility ID]],'T-Schedule'!B$2:AI$286,26,FALSE)</f>
        <v>5</v>
      </c>
      <c r="K89" s="123">
        <f>VLOOKUP(ServiceTickets[[#This Row],[Facility ID]],'T-Schedule'!B$2:C$286,2,FALSE)</f>
        <v>43815</v>
      </c>
      <c r="L89" s="123">
        <f>ServiceTickets[[#This Row],[Migration Date]] - WEEKDAY(ServiceTickets[[#This Row],[Migration Date]]-6)</f>
        <v>43812</v>
      </c>
      <c r="M89" s="123">
        <f>ServiceTickets[[#This Row],[Migration Date]] - 14</f>
        <v>43801</v>
      </c>
      <c r="N89" s="111">
        <v>703300</v>
      </c>
      <c r="O89" s="111">
        <v>703301</v>
      </c>
      <c r="P89" s="111" t="str">
        <f>ServiceTickets[[#This Row],[Site]]&amp;" KAH Win10 Upgrade Project Equipment Request"</f>
        <v>2503 HH - JACKSON MS KAH Win10 Upgrade Project Equipment Request</v>
      </c>
      <c r="Q89" s="127" t="str">
        <f t="shared" si="1"/>
        <v>Please ship 15 UD3 Thin Client devices and 0 laptops with the Gentiva Win10 Image with docking stations. 
Please send the equipment on PO703300 and PO703301 to be at facility by 12/13/19. 
Ship to:
ATTN: Kindred Implementation Services Tech
106 Riverview Drive  
Flowood, MS 39232</v>
      </c>
      <c r="R89" s="131" t="s">
        <v>304</v>
      </c>
      <c r="S89" s="131" t="s">
        <v>291</v>
      </c>
      <c r="T89" s="131" t="str">
        <f>VLOOKUP(ServiceTickets[[#This Row],[Facility ID]],'T-Schedule'!B$2:I$286,8,FALSE)</f>
        <v>Yes</v>
      </c>
      <c r="U89" s="131">
        <v>2019</v>
      </c>
      <c r="V89" s="135" t="s">
        <v>302</v>
      </c>
    </row>
    <row r="90" spans="1:22" ht="30" hidden="1">
      <c r="A90" s="111">
        <v>2470201</v>
      </c>
      <c r="B90" s="12" t="s">
        <v>54</v>
      </c>
      <c r="C90" s="12" t="str">
        <f>VLOOKUP(ServiceTickets[[#This Row],[Facility ID]],FacilityInformation,3,FALSE)</f>
        <v>9037 Independence Avenue STE B</v>
      </c>
      <c r="D90" s="12" t="str">
        <f>VLOOKUP(ServiceTickets[[#This Row],[Facility ID]],FacilityInformation,4,FALSE)</f>
        <v>Daphne</v>
      </c>
      <c r="E90" s="12" t="str">
        <f>VLOOKUP(ServiceTickets[[#This Row],[Facility ID]],FacilityInformation,5,FALSE)</f>
        <v>AL</v>
      </c>
      <c r="F90" s="12">
        <f>VLOOKUP(ServiceTickets[[#This Row],[Facility ID]],FacilityInformation,6,FALSE)</f>
        <v>36526</v>
      </c>
      <c r="G90" s="12" t="str">
        <f>ServiceTickets[[#This Row],[City]]&amp;", "&amp;ServiceTickets[[#This Row],[State]]&amp;" "&amp;ServiceTickets[[#This Row],[Zip]]</f>
        <v>Daphne, AL 36526</v>
      </c>
      <c r="H90" s="111">
        <f>VLOOKUP(ServiceTickets[[#This Row],[Facility ID]],'T-Schedule'!B$2:AH$286,30,FALSE)</f>
        <v>15</v>
      </c>
      <c r="I90" s="111">
        <f>VLOOKUP(ServiceTickets[[#This Row],[Facility ID]],'T-Schedule'!B$2:AI$286,28,FALSE)</f>
        <v>7</v>
      </c>
      <c r="J90" s="111">
        <f>VLOOKUP(ServiceTickets[[#This Row],[Facility ID]],'T-Schedule'!B$2:AI$286,26,FALSE)</f>
        <v>4</v>
      </c>
      <c r="K90" s="123">
        <f>VLOOKUP(ServiceTickets[[#This Row],[Facility ID]],'T-Schedule'!B$2:C$286,2,FALSE)</f>
        <v>43815</v>
      </c>
      <c r="L90" s="123">
        <f>ServiceTickets[[#This Row],[Migration Date]] - WEEKDAY(ServiceTickets[[#This Row],[Migration Date]]-6)</f>
        <v>43812</v>
      </c>
      <c r="M90" s="123">
        <f>ServiceTickets[[#This Row],[Migration Date]] - 14</f>
        <v>43801</v>
      </c>
      <c r="N90" s="111">
        <v>703300</v>
      </c>
      <c r="O90" s="111">
        <v>703301</v>
      </c>
      <c r="P90" s="111" t="str">
        <f>ServiceTickets[[#This Row],[Site]]&amp;" KAH Win10 Upgrade Project Equipment Request"</f>
        <v>2470 HH - DAPHNE KAH Win10 Upgrade Project Equipment Request</v>
      </c>
      <c r="Q90" s="127" t="str">
        <f t="shared" si="1"/>
        <v>Please ship 15 UD3 Thin Client devices and 7 laptops with the Gentiva Win10 Image with docking stations. 
Please send the equipment on PO703300 and PO703301 to be at facility by 12/13/19. 
Ship to:
ATTN: Kindred Implementation Services Tech
9037 Independence Avenue STE B
Daphne, AL 36526</v>
      </c>
      <c r="R90" s="131">
        <v>1982948</v>
      </c>
      <c r="S90" s="131" t="s">
        <v>291</v>
      </c>
      <c r="T90" s="131" t="str">
        <f>VLOOKUP(ServiceTickets[[#This Row],[Facility ID]],'T-Schedule'!B$2:I$286,8,FALSE)</f>
        <v>Yes</v>
      </c>
      <c r="U90" s="131">
        <v>2019</v>
      </c>
      <c r="V90" s="135" t="s">
        <v>306</v>
      </c>
    </row>
    <row r="91" spans="1:22" ht="30" hidden="1">
      <c r="A91" s="111">
        <v>7019201</v>
      </c>
      <c r="B91" s="12" t="s">
        <v>243</v>
      </c>
      <c r="C91" s="12" t="str">
        <f>VLOOKUP(ServiceTickets[[#This Row],[Facility ID]],FacilityInformation,3,FALSE)</f>
        <v>1628 N McKenzie St  STE 101</v>
      </c>
      <c r="D91" s="12" t="str">
        <f>VLOOKUP(ServiceTickets[[#This Row],[Facility ID]],FacilityInformation,4,FALSE)</f>
        <v>Foley</v>
      </c>
      <c r="E91" s="12" t="str">
        <f>VLOOKUP(ServiceTickets[[#This Row],[Facility ID]],FacilityInformation,5,FALSE)</f>
        <v>AL</v>
      </c>
      <c r="F91" s="12">
        <f>VLOOKUP(ServiceTickets[[#This Row],[Facility ID]],FacilityInformation,6,FALSE)</f>
        <v>36535</v>
      </c>
      <c r="G91" s="12" t="str">
        <f>ServiceTickets[[#This Row],[City]]&amp;", "&amp;ServiceTickets[[#This Row],[State]]&amp;" "&amp;ServiceTickets[[#This Row],[Zip]]</f>
        <v>Foley, AL 36535</v>
      </c>
      <c r="H91" s="111">
        <f>VLOOKUP(ServiceTickets[[#This Row],[Facility ID]],'T-Schedule'!B$2:AH$286,30,FALSE)</f>
        <v>9</v>
      </c>
      <c r="I91" s="111">
        <f>VLOOKUP(ServiceTickets[[#This Row],[Facility ID]],'T-Schedule'!B$2:AI$286,28,FALSE)</f>
        <v>6</v>
      </c>
      <c r="J91" s="111">
        <f>VLOOKUP(ServiceTickets[[#This Row],[Facility ID]],'T-Schedule'!B$2:AI$286,26,FALSE)</f>
        <v>2</v>
      </c>
      <c r="K91" s="123">
        <f>VLOOKUP(ServiceTickets[[#This Row],[Facility ID]],'T-Schedule'!B$2:C$286,2,FALSE)</f>
        <v>43815</v>
      </c>
      <c r="L91" s="123">
        <f>ServiceTickets[[#This Row],[Migration Date]] - WEEKDAY(ServiceTickets[[#This Row],[Migration Date]]-6)</f>
        <v>43812</v>
      </c>
      <c r="M91" s="123">
        <f>ServiceTickets[[#This Row],[Migration Date]] - 14</f>
        <v>43801</v>
      </c>
      <c r="N91" s="111">
        <v>703300</v>
      </c>
      <c r="O91" s="111">
        <v>703301</v>
      </c>
      <c r="P91" s="111" t="str">
        <f>ServiceTickets[[#This Row],[Site]]&amp;" KAH Win10 Upgrade Project Equipment Request"</f>
        <v>7019 HH - FOLEY KAH Win10 Upgrade Project Equipment Request</v>
      </c>
      <c r="Q91" s="127" t="str">
        <f t="shared" si="1"/>
        <v>Please ship 9 UD3 Thin Client devices and 6 laptops with the Gentiva Win10 Image with docking stations. 
Please send the equipment on PO703300 and PO703301 to be at facility by 12/13/19. 
Ship to:
ATTN: Kindred Implementation Services Tech
1628 N McKenzie St  STE 101
Foley, AL 36535</v>
      </c>
      <c r="R91" s="131">
        <v>1982950</v>
      </c>
      <c r="S91" s="131" t="s">
        <v>291</v>
      </c>
      <c r="T91" s="131" t="str">
        <f>VLOOKUP(ServiceTickets[[#This Row],[Facility ID]],'T-Schedule'!B$2:I$286,8,FALSE)</f>
        <v>Yes</v>
      </c>
      <c r="U91" s="131">
        <v>2019</v>
      </c>
      <c r="V91" s="135" t="s">
        <v>307</v>
      </c>
    </row>
    <row r="92" spans="1:22" hidden="1">
      <c r="A92" s="111">
        <v>2442201</v>
      </c>
      <c r="B92" s="12" t="s">
        <v>35</v>
      </c>
      <c r="C92" s="12" t="str">
        <f>VLOOKUP(ServiceTickets[[#This Row],[Facility ID]],FacilityInformation,3,FALSE)</f>
        <v>8247 Devereux Drive STE 103</v>
      </c>
      <c r="D92" s="12" t="str">
        <f>VLOOKUP(ServiceTickets[[#This Row],[Facility ID]],FacilityInformation,4,FALSE)</f>
        <v>Melbourne</v>
      </c>
      <c r="E92" s="12" t="str">
        <f>VLOOKUP(ServiceTickets[[#This Row],[Facility ID]],FacilityInformation,5,FALSE)</f>
        <v>FL</v>
      </c>
      <c r="F92" s="12">
        <f>VLOOKUP(ServiceTickets[[#This Row],[Facility ID]],FacilityInformation,6,FALSE)</f>
        <v>32940</v>
      </c>
      <c r="G92" s="12" t="str">
        <f>ServiceTickets[[#This Row],[City]]&amp;", "&amp;ServiceTickets[[#This Row],[State]]&amp;" "&amp;ServiceTickets[[#This Row],[Zip]]</f>
        <v>Melbourne, FL 32940</v>
      </c>
      <c r="H92" s="111">
        <f>VLOOKUP(ServiceTickets[[#This Row],[Facility ID]],'T-Schedule'!B$2:AH$286,30,FALSE)</f>
        <v>10</v>
      </c>
      <c r="I92" s="111">
        <f>VLOOKUP(ServiceTickets[[#This Row],[Facility ID]],'T-Schedule'!B$2:AI$286,28,FALSE)</f>
        <v>2</v>
      </c>
      <c r="J92" s="111">
        <f>VLOOKUP(ServiceTickets[[#This Row],[Facility ID]],'T-Schedule'!B$2:AI$286,26,FALSE)</f>
        <v>2</v>
      </c>
      <c r="K92" s="123">
        <f>VLOOKUP(ServiceTickets[[#This Row],[Facility ID]],'T-Schedule'!B$2:C$286,2,FALSE)</f>
        <v>43815</v>
      </c>
      <c r="L92" s="123">
        <f>ServiceTickets[[#This Row],[Migration Date]] - WEEKDAY(ServiceTickets[[#This Row],[Migration Date]]-6)</f>
        <v>43812</v>
      </c>
      <c r="M92" s="123">
        <f>ServiceTickets[[#This Row],[Migration Date]] - 14</f>
        <v>43801</v>
      </c>
      <c r="N92" s="111">
        <v>703300</v>
      </c>
      <c r="O92" s="111">
        <v>703301</v>
      </c>
      <c r="P92" s="111" t="str">
        <f>ServiceTickets[[#This Row],[Site]]&amp;" KAH Win10 Upgrade Project Equipment Request"</f>
        <v>2442 HH - VIERA KAH Win10 Upgrade Project Equipment Request</v>
      </c>
      <c r="Q92" s="127" t="str">
        <f t="shared" si="1"/>
        <v>Please ship 10 UD3 Thin Client devices and 2 laptops with the Gentiva Win10 Image with docking stations. 
Please send the equipment on PO703300 and PO703301 to be at facility by 12/13/19. 
Ship to:
ATTN: Kindred Implementation Services Tech
8247 Devereux Drive STE 103
Melbourne, FL 32940</v>
      </c>
      <c r="R92" s="131">
        <v>1986640</v>
      </c>
      <c r="S92" s="131" t="s">
        <v>291</v>
      </c>
      <c r="T92" s="131" t="str">
        <f>VLOOKUP(ServiceTickets[[#This Row],[Facility ID]],'T-Schedule'!B$2:I$286,8,FALSE)</f>
        <v>Yes</v>
      </c>
      <c r="U92" s="131">
        <v>2019</v>
      </c>
      <c r="V92" s="135"/>
    </row>
    <row r="93" spans="1:22" hidden="1">
      <c r="A93" s="111">
        <v>2444201</v>
      </c>
      <c r="B93" s="12" t="s">
        <v>36</v>
      </c>
      <c r="C93" s="12" t="str">
        <f>VLOOKUP(ServiceTickets[[#This Row],[Facility ID]],FacilityInformation,3,FALSE)</f>
        <v>2080 W Eau Gallie Blvd STE B</v>
      </c>
      <c r="D93" s="12" t="str">
        <f>VLOOKUP(ServiceTickets[[#This Row],[Facility ID]],FacilityInformation,4,FALSE)</f>
        <v>Melbourne</v>
      </c>
      <c r="E93" s="12" t="str">
        <f>VLOOKUP(ServiceTickets[[#This Row],[Facility ID]],FacilityInformation,5,FALSE)</f>
        <v>FL</v>
      </c>
      <c r="F93" s="12">
        <f>VLOOKUP(ServiceTickets[[#This Row],[Facility ID]],FacilityInformation,6,FALSE)</f>
        <v>32935</v>
      </c>
      <c r="G93" s="12" t="str">
        <f>ServiceTickets[[#This Row],[City]]&amp;", "&amp;ServiceTickets[[#This Row],[State]]&amp;" "&amp;ServiceTickets[[#This Row],[Zip]]</f>
        <v>Melbourne, FL 32935</v>
      </c>
      <c r="H93" s="111">
        <f>VLOOKUP(ServiceTickets[[#This Row],[Facility ID]],'T-Schedule'!B$2:AH$286,30,FALSE)</f>
        <v>10</v>
      </c>
      <c r="I93" s="111">
        <f>VLOOKUP(ServiceTickets[[#This Row],[Facility ID]],'T-Schedule'!B$2:AI$286,28,FALSE)</f>
        <v>4</v>
      </c>
      <c r="J93" s="111">
        <f>VLOOKUP(ServiceTickets[[#This Row],[Facility ID]],'T-Schedule'!B$2:AI$286,26,FALSE)</f>
        <v>1</v>
      </c>
      <c r="K93" s="123">
        <f>VLOOKUP(ServiceTickets[[#This Row],[Facility ID]],'T-Schedule'!B$2:C$286,2,FALSE)</f>
        <v>43815</v>
      </c>
      <c r="L93" s="123">
        <f>ServiceTickets[[#This Row],[Migration Date]] - WEEKDAY(ServiceTickets[[#This Row],[Migration Date]]-6)</f>
        <v>43812</v>
      </c>
      <c r="M93" s="123">
        <f>ServiceTickets[[#This Row],[Migration Date]] - 14</f>
        <v>43801</v>
      </c>
      <c r="N93" s="111">
        <v>703300</v>
      </c>
      <c r="O93" s="111">
        <v>703301</v>
      </c>
      <c r="P93" s="111" t="str">
        <f>ServiceTickets[[#This Row],[Site]]&amp;" KAH Win10 Upgrade Project Equipment Request"</f>
        <v>2444 HH - PALM BAY KAH Win10 Upgrade Project Equipment Request</v>
      </c>
      <c r="Q93" s="127" t="str">
        <f t="shared" si="1"/>
        <v>Please ship 10 UD3 Thin Client devices and 4 laptops with the Gentiva Win10 Image with docking stations. 
Please send the equipment on PO703300 and PO703301 to be at facility by 12/13/19. 
Ship to:
ATTN: Kindred Implementation Services Tech
2080 W Eau Gallie Blvd STE B
Melbourne, FL 32935</v>
      </c>
      <c r="R93" s="131">
        <v>1986641</v>
      </c>
      <c r="S93" s="131" t="s">
        <v>291</v>
      </c>
      <c r="T93" s="131" t="str">
        <f>VLOOKUP(ServiceTickets[[#This Row],[Facility ID]],'T-Schedule'!B$2:I$286,8,FALSE)</f>
        <v>Yes</v>
      </c>
      <c r="U93" s="131">
        <v>2019</v>
      </c>
      <c r="V93" s="135"/>
    </row>
    <row r="94" spans="1:22" hidden="1">
      <c r="A94" s="111">
        <v>2452201</v>
      </c>
      <c r="B94" s="12" t="s">
        <v>40</v>
      </c>
      <c r="C94" s="12" t="str">
        <f>VLOOKUP(ServiceTickets[[#This Row],[Facility ID]],FacilityInformation,3,FALSE)</f>
        <v>4511 North Himes Ave STE 240</v>
      </c>
      <c r="D94" s="12" t="str">
        <f>VLOOKUP(ServiceTickets[[#This Row],[Facility ID]],FacilityInformation,4,FALSE)</f>
        <v>Tampa</v>
      </c>
      <c r="E94" s="12" t="str">
        <f>VLOOKUP(ServiceTickets[[#This Row],[Facility ID]],FacilityInformation,5,FALSE)</f>
        <v>FL</v>
      </c>
      <c r="F94" s="12">
        <f>VLOOKUP(ServiceTickets[[#This Row],[Facility ID]],FacilityInformation,6,FALSE)</f>
        <v>33614</v>
      </c>
      <c r="G94" s="12" t="str">
        <f>ServiceTickets[[#This Row],[City]]&amp;", "&amp;ServiceTickets[[#This Row],[State]]&amp;" "&amp;ServiceTickets[[#This Row],[Zip]]</f>
        <v>Tampa, FL 33614</v>
      </c>
      <c r="H94" s="111">
        <f>VLOOKUP(ServiceTickets[[#This Row],[Facility ID]],'T-Schedule'!B$2:AH$286,30,FALSE)</f>
        <v>10</v>
      </c>
      <c r="I94" s="111">
        <f>VLOOKUP(ServiceTickets[[#This Row],[Facility ID]],'T-Schedule'!B$2:AI$286,28,FALSE)</f>
        <v>0</v>
      </c>
      <c r="J94" s="111">
        <f>VLOOKUP(ServiceTickets[[#This Row],[Facility ID]],'T-Schedule'!B$2:AI$286,26,FALSE)</f>
        <v>9</v>
      </c>
      <c r="K94" s="123">
        <f>VLOOKUP(ServiceTickets[[#This Row],[Facility ID]],'T-Schedule'!B$2:C$286,2,FALSE)</f>
        <v>43815</v>
      </c>
      <c r="L94" s="123">
        <f>ServiceTickets[[#This Row],[Migration Date]] - WEEKDAY(ServiceTickets[[#This Row],[Migration Date]]-6)</f>
        <v>43812</v>
      </c>
      <c r="M94" s="123">
        <f>ServiceTickets[[#This Row],[Migration Date]] - 14</f>
        <v>43801</v>
      </c>
      <c r="N94" s="111">
        <v>703300</v>
      </c>
      <c r="O94" s="111">
        <v>703301</v>
      </c>
      <c r="P94" s="111" t="str">
        <f>ServiceTickets[[#This Row],[Site]]&amp;" KAH Win10 Upgrade Project Equipment Request"</f>
        <v>2452 HH - TAMPA KAH Win10 Upgrade Project Equipment Request</v>
      </c>
      <c r="Q94" s="127" t="str">
        <f t="shared" si="1"/>
        <v>Please ship 10 UD3 Thin Client devices and 0 laptops with the Gentiva Win10 Image with docking stations. 
Please send the equipment on PO703300 and PO703301 to be at facility by 12/13/19. 
Ship to:
ATTN: Kindred Implementation Services Tech
4511 North Himes Ave STE 240
Tampa, FL 33614</v>
      </c>
      <c r="R94" s="131">
        <v>1986643</v>
      </c>
      <c r="S94" s="131" t="s">
        <v>291</v>
      </c>
      <c r="T94" s="131" t="str">
        <f>VLOOKUP(ServiceTickets[[#This Row],[Facility ID]],'T-Schedule'!B$2:I$286,8,FALSE)</f>
        <v>Yes</v>
      </c>
      <c r="U94" s="131">
        <v>2019</v>
      </c>
      <c r="V94" s="135"/>
    </row>
    <row r="95" spans="1:22" hidden="1">
      <c r="A95" s="111">
        <v>6957097</v>
      </c>
      <c r="B95" s="12" t="s">
        <v>303</v>
      </c>
      <c r="C95" s="12" t="str">
        <f>VLOOKUP(ServiceTickets[[#This Row],[Facility ID]],FacilityInformation,3,FALSE)</f>
        <v>4511 North Himes Ave, STE 240</v>
      </c>
      <c r="D95" s="12" t="str">
        <f>VLOOKUP(ServiceTickets[[#This Row],[Facility ID]],FacilityInformation,4,FALSE)</f>
        <v>Tampa</v>
      </c>
      <c r="E95" s="12" t="str">
        <f>VLOOKUP(ServiceTickets[[#This Row],[Facility ID]],FacilityInformation,5,FALSE)</f>
        <v>FL</v>
      </c>
      <c r="F95" s="12">
        <f>VLOOKUP(ServiceTickets[[#This Row],[Facility ID]],FacilityInformation,6,FALSE)</f>
        <v>33614</v>
      </c>
      <c r="G95" s="12" t="str">
        <f>ServiceTickets[[#This Row],[City]]&amp;", "&amp;ServiceTickets[[#This Row],[State]]&amp;" "&amp;ServiceTickets[[#This Row],[Zip]]</f>
        <v>Tampa, FL 33614</v>
      </c>
      <c r="H95" s="111">
        <f>VLOOKUP(ServiceTickets[[#This Row],[Facility ID]],'T-Schedule'!B$2:AH$286,30,FALSE)</f>
        <v>9</v>
      </c>
      <c r="I95" s="111">
        <f>VLOOKUP(ServiceTickets[[#This Row],[Facility ID]],'T-Schedule'!B$2:AI$286,28,FALSE)</f>
        <v>3</v>
      </c>
      <c r="J95" s="111">
        <f>VLOOKUP(ServiceTickets[[#This Row],[Facility ID]],'T-Schedule'!B$2:AI$286,26,FALSE)</f>
        <v>0</v>
      </c>
      <c r="K95" s="123">
        <f>VLOOKUP(ServiceTickets[[#This Row],[Facility ID]],'T-Schedule'!B$2:C$286,2,FALSE)</f>
        <v>43815</v>
      </c>
      <c r="L95" s="123">
        <f>ServiceTickets[[#This Row],[Migration Date]] - WEEKDAY(ServiceTickets[[#This Row],[Migration Date]]-6)</f>
        <v>43812</v>
      </c>
      <c r="M95" s="123">
        <f>ServiceTickets[[#This Row],[Migration Date]] - 14</f>
        <v>43801</v>
      </c>
      <c r="N95" s="111">
        <v>703300</v>
      </c>
      <c r="O95" s="111">
        <v>703301</v>
      </c>
      <c r="P95" s="111" t="str">
        <f>ServiceTickets[[#This Row],[Site]]&amp;" KAH Win10 Upgrade Project Equipment Request"</f>
        <v>A110 Southest Central Intake KAH Win10 Upgrade Project Equipment Request</v>
      </c>
      <c r="Q95" s="127" t="str">
        <f t="shared" si="1"/>
        <v>Please ship 9 UD3 Thin Client devices and 3 laptops with the Gentiva Win10 Image with docking stations. 
Please send the equipment on PO703300 and PO703301 to be at facility by 12/13/19. 
Ship to:
ATTN: Kindred Implementation Services Tech
4511 North Himes Ave, STE 240
Tampa, FL 33614</v>
      </c>
      <c r="R95" s="131">
        <v>1986979</v>
      </c>
      <c r="S95" s="131" t="s">
        <v>291</v>
      </c>
      <c r="T95" s="131" t="str">
        <f>VLOOKUP(ServiceTickets[[#This Row],[Facility ID]],'T-Schedule'!B$2:I$286,8,FALSE)</f>
        <v>Yes</v>
      </c>
      <c r="U95" s="131">
        <v>2019</v>
      </c>
      <c r="V95" s="135"/>
    </row>
    <row r="96" spans="1:22" hidden="1">
      <c r="A96" s="111">
        <v>2532201</v>
      </c>
      <c r="B96" s="12" t="s">
        <v>100</v>
      </c>
      <c r="C96" s="12" t="str">
        <f>VLOOKUP(ServiceTickets[[#This Row],[Facility ID]],FacilityInformation,3,FALSE)</f>
        <v xml:space="preserve">1328 Greenbrier Dear Road  </v>
      </c>
      <c r="D96" s="12" t="str">
        <f>VLOOKUP(ServiceTickets[[#This Row],[Facility ID]],FacilityInformation,4,FALSE)</f>
        <v>Anniston</v>
      </c>
      <c r="E96" s="12" t="str">
        <f>VLOOKUP(ServiceTickets[[#This Row],[Facility ID]],FacilityInformation,5,FALSE)</f>
        <v>AL</v>
      </c>
      <c r="F96" s="12">
        <f>VLOOKUP(ServiceTickets[[#This Row],[Facility ID]],FacilityInformation,6,FALSE)</f>
        <v>36207</v>
      </c>
      <c r="G96" s="12" t="str">
        <f>ServiceTickets[[#This Row],[City]]&amp;", "&amp;ServiceTickets[[#This Row],[State]]&amp;" "&amp;ServiceTickets[[#This Row],[Zip]]</f>
        <v>Anniston, AL 36207</v>
      </c>
      <c r="H96" s="111">
        <f>VLOOKUP(ServiceTickets[[#This Row],[Facility ID]],'T-Schedule'!B$2:AH$286,30,FALSE)</f>
        <v>8</v>
      </c>
      <c r="I96" s="111">
        <f>VLOOKUP(ServiceTickets[[#This Row],[Facility ID]],'T-Schedule'!B$2:AI$286,28,FALSE)</f>
        <v>1</v>
      </c>
      <c r="J96" s="111">
        <f>VLOOKUP(ServiceTickets[[#This Row],[Facility ID]],'T-Schedule'!B$2:AI$286,26,FALSE)</f>
        <v>1</v>
      </c>
      <c r="K96" s="123">
        <f>VLOOKUP(ServiceTickets[[#This Row],[Facility ID]],'T-Schedule'!B$2:C$286,2,FALSE)</f>
        <v>43815</v>
      </c>
      <c r="L96" s="123">
        <f>ServiceTickets[[#This Row],[Migration Date]] - WEEKDAY(ServiceTickets[[#This Row],[Migration Date]]-6)</f>
        <v>43812</v>
      </c>
      <c r="M96" s="123">
        <f>ServiceTickets[[#This Row],[Migration Date]] - 14</f>
        <v>43801</v>
      </c>
      <c r="N96" s="111">
        <v>703300</v>
      </c>
      <c r="O96" s="111">
        <v>703301</v>
      </c>
      <c r="P96" s="111" t="str">
        <f>ServiceTickets[[#This Row],[Site]]&amp;" KAH Win10 Upgrade Project Equipment Request"</f>
        <v>2532 HH - ANNISTON KAH Win10 Upgrade Project Equipment Request</v>
      </c>
      <c r="Q96" s="127" t="str">
        <f t="shared" si="1"/>
        <v>Please ship 8 UD3 Thin Client devices and 1 laptops with the Gentiva Win10 Image with docking stations. 
Please send the equipment on PO703300 and PO703301 to be at facility by 12/13/19. 
Ship to:
ATTN: Kindred Implementation Services Tech
1328 Greenbrier Dear Road  
Anniston, AL 36207</v>
      </c>
      <c r="R96" s="131">
        <v>1986983</v>
      </c>
      <c r="S96" s="131" t="s">
        <v>291</v>
      </c>
      <c r="T96" s="131" t="str">
        <f>VLOOKUP(ServiceTickets[[#This Row],[Facility ID]],'T-Schedule'!B$2:I$286,8,FALSE)</f>
        <v>Yes</v>
      </c>
      <c r="U96" s="131">
        <v>2019</v>
      </c>
      <c r="V96" s="135"/>
    </row>
    <row r="97" spans="1:22" hidden="1">
      <c r="A97" s="111">
        <v>2535201</v>
      </c>
      <c r="B97" s="12" t="s">
        <v>103</v>
      </c>
      <c r="C97" s="12" t="str">
        <f>VLOOKUP(ServiceTickets[[#This Row],[Facility ID]],FacilityInformation,3,FALSE)</f>
        <v>3225 Rainbow Drive STE 256</v>
      </c>
      <c r="D97" s="12" t="str">
        <f>VLOOKUP(ServiceTickets[[#This Row],[Facility ID]],FacilityInformation,4,FALSE)</f>
        <v>Rainbow City</v>
      </c>
      <c r="E97" s="12" t="str">
        <f>VLOOKUP(ServiceTickets[[#This Row],[Facility ID]],FacilityInformation,5,FALSE)</f>
        <v>AL</v>
      </c>
      <c r="F97" s="12">
        <f>VLOOKUP(ServiceTickets[[#This Row],[Facility ID]],FacilityInformation,6,FALSE)</f>
        <v>35906</v>
      </c>
      <c r="G97" s="12" t="str">
        <f>ServiceTickets[[#This Row],[City]]&amp;", "&amp;ServiceTickets[[#This Row],[State]]&amp;" "&amp;ServiceTickets[[#This Row],[Zip]]</f>
        <v>Rainbow City, AL 35906</v>
      </c>
      <c r="H97" s="111">
        <f>VLOOKUP(ServiceTickets[[#This Row],[Facility ID]],'T-Schedule'!B$2:AH$286,30,FALSE)</f>
        <v>13</v>
      </c>
      <c r="I97" s="111">
        <f>VLOOKUP(ServiceTickets[[#This Row],[Facility ID]],'T-Schedule'!B$2:AI$286,28,FALSE)</f>
        <v>1</v>
      </c>
      <c r="J97" s="111">
        <f>VLOOKUP(ServiceTickets[[#This Row],[Facility ID]],'T-Schedule'!B$2:AI$286,26,FALSE)</f>
        <v>7</v>
      </c>
      <c r="K97" s="123">
        <f>VLOOKUP(ServiceTickets[[#This Row],[Facility ID]],'T-Schedule'!B$2:C$286,2,FALSE)</f>
        <v>43815</v>
      </c>
      <c r="L97" s="123">
        <f>ServiceTickets[[#This Row],[Migration Date]] - WEEKDAY(ServiceTickets[[#This Row],[Migration Date]]-6)</f>
        <v>43812</v>
      </c>
      <c r="M97" s="123">
        <f>ServiceTickets[[#This Row],[Migration Date]] - 14</f>
        <v>43801</v>
      </c>
      <c r="N97" s="111">
        <v>703300</v>
      </c>
      <c r="O97" s="111">
        <v>703301</v>
      </c>
      <c r="P97" s="111" t="str">
        <f>ServiceTickets[[#This Row],[Site]]&amp;" KAH Win10 Upgrade Project Equipment Request"</f>
        <v>2535 HH - RAINBOW CITY KAH Win10 Upgrade Project Equipment Request</v>
      </c>
      <c r="Q97" s="127" t="str">
        <f t="shared" si="1"/>
        <v>Please ship 13 UD3 Thin Client devices and 1 laptops with the Gentiva Win10 Image with docking stations. 
Please send the equipment on PO703300 and PO703301 to be at facility by 12/13/19. 
Ship to:
ATTN: Kindred Implementation Services Tech
3225 Rainbow Drive STE 256
Rainbow City, AL 35906</v>
      </c>
      <c r="R97" s="131">
        <v>1987007</v>
      </c>
      <c r="S97" s="131" t="s">
        <v>291</v>
      </c>
      <c r="T97" s="131" t="str">
        <f>VLOOKUP(ServiceTickets[[#This Row],[Facility ID]],'T-Schedule'!B$2:I$286,8,FALSE)</f>
        <v>Yes</v>
      </c>
      <c r="U97" s="131">
        <v>2019</v>
      </c>
      <c r="V97" s="135"/>
    </row>
    <row r="98" spans="1:22" hidden="1">
      <c r="A98" s="111">
        <v>2540201</v>
      </c>
      <c r="B98" s="12" t="s">
        <v>108</v>
      </c>
      <c r="C98" s="12" t="str">
        <f>VLOOKUP(ServiceTickets[[#This Row],[Facility ID]],FacilityInformation,3,FALSE)</f>
        <v xml:space="preserve">716 State Street  </v>
      </c>
      <c r="D98" s="12" t="str">
        <f>VLOOKUP(ServiceTickets[[#This Row],[Facility ID]],FacilityInformation,4,FALSE)</f>
        <v>Muscle Shoals</v>
      </c>
      <c r="E98" s="12" t="str">
        <f>VLOOKUP(ServiceTickets[[#This Row],[Facility ID]],FacilityInformation,5,FALSE)</f>
        <v>AL</v>
      </c>
      <c r="F98" s="12">
        <f>VLOOKUP(ServiceTickets[[#This Row],[Facility ID]],FacilityInformation,6,FALSE)</f>
        <v>35661</v>
      </c>
      <c r="G98" s="12" t="str">
        <f>ServiceTickets[[#This Row],[City]]&amp;", "&amp;ServiceTickets[[#This Row],[State]]&amp;" "&amp;ServiceTickets[[#This Row],[Zip]]</f>
        <v>Muscle Shoals, AL 35661</v>
      </c>
      <c r="H98" s="111">
        <f>VLOOKUP(ServiceTickets[[#This Row],[Facility ID]],'T-Schedule'!B$2:AH$286,30,FALSE)</f>
        <v>8</v>
      </c>
      <c r="I98" s="111">
        <f>VLOOKUP(ServiceTickets[[#This Row],[Facility ID]],'T-Schedule'!B$2:AI$286,28,FALSE)</f>
        <v>1</v>
      </c>
      <c r="J98" s="111">
        <f>VLOOKUP(ServiceTickets[[#This Row],[Facility ID]],'T-Schedule'!B$2:AI$286,26,FALSE)</f>
        <v>4</v>
      </c>
      <c r="K98" s="123">
        <f>VLOOKUP(ServiceTickets[[#This Row],[Facility ID]],'T-Schedule'!B$2:C$286,2,FALSE)</f>
        <v>43815</v>
      </c>
      <c r="L98" s="123">
        <f>ServiceTickets[[#This Row],[Migration Date]] - WEEKDAY(ServiceTickets[[#This Row],[Migration Date]]-6)</f>
        <v>43812</v>
      </c>
      <c r="M98" s="123">
        <f>ServiceTickets[[#This Row],[Migration Date]] - 14</f>
        <v>43801</v>
      </c>
      <c r="N98" s="111">
        <v>703300</v>
      </c>
      <c r="O98" s="111">
        <v>703301</v>
      </c>
      <c r="P98" s="111" t="str">
        <f>ServiceTickets[[#This Row],[Site]]&amp;" KAH Win10 Upgrade Project Equipment Request"</f>
        <v>2540 HH - MUSCLE SHOALS KAH Win10 Upgrade Project Equipment Request</v>
      </c>
      <c r="Q98" s="127" t="str">
        <f t="shared" si="1"/>
        <v>Please ship 8 UD3 Thin Client devices and 1 laptops with the Gentiva Win10 Image with docking stations. 
Please send the equipment on PO703300 and PO703301 to be at facility by 12/13/19. 
Ship to:
ATTN: Kindred Implementation Services Tech
716 State Street  
Muscle Shoals, AL 35661</v>
      </c>
      <c r="R98" s="131">
        <v>1986988</v>
      </c>
      <c r="S98" s="131" t="s">
        <v>291</v>
      </c>
      <c r="T98" s="131" t="str">
        <f>VLOOKUP(ServiceTickets[[#This Row],[Facility ID]],'T-Schedule'!B$2:I$286,8,FALSE)</f>
        <v>Yes</v>
      </c>
      <c r="U98" s="131">
        <v>2019</v>
      </c>
      <c r="V98" s="135"/>
    </row>
    <row r="99" spans="1:22" hidden="1">
      <c r="A99" s="111">
        <v>2538201</v>
      </c>
      <c r="B99" s="12" t="s">
        <v>106</v>
      </c>
      <c r="C99" s="12" t="str">
        <f>VLOOKUP(ServiceTickets[[#This Row],[Facility ID]],FacilityInformation,3,FALSE)</f>
        <v xml:space="preserve">12200 Highway 43 Bypass  </v>
      </c>
      <c r="D99" s="12" t="str">
        <f>VLOOKUP(ServiceTickets[[#This Row],[Facility ID]],FacilityInformation,4,FALSE)</f>
        <v>Russellville</v>
      </c>
      <c r="E99" s="12" t="str">
        <f>VLOOKUP(ServiceTickets[[#This Row],[Facility ID]],FacilityInformation,5,FALSE)</f>
        <v>AL</v>
      </c>
      <c r="F99" s="12">
        <f>VLOOKUP(ServiceTickets[[#This Row],[Facility ID]],FacilityInformation,6,FALSE)</f>
        <v>35653</v>
      </c>
      <c r="G99" s="12" t="str">
        <f>ServiceTickets[[#This Row],[City]]&amp;", "&amp;ServiceTickets[[#This Row],[State]]&amp;" "&amp;ServiceTickets[[#This Row],[Zip]]</f>
        <v>Russellville, AL 35653</v>
      </c>
      <c r="H99" s="111">
        <f>VLOOKUP(ServiceTickets[[#This Row],[Facility ID]],'T-Schedule'!B$2:AH$286,30,FALSE)</f>
        <v>12</v>
      </c>
      <c r="I99" s="111">
        <f>VLOOKUP(ServiceTickets[[#This Row],[Facility ID]],'T-Schedule'!B$2:AI$286,28,FALSE)</f>
        <v>0</v>
      </c>
      <c r="J99" s="111">
        <f>VLOOKUP(ServiceTickets[[#This Row],[Facility ID]],'T-Schedule'!B$2:AI$286,26,FALSE)</f>
        <v>5</v>
      </c>
      <c r="K99" s="123">
        <f>VLOOKUP(ServiceTickets[[#This Row],[Facility ID]],'T-Schedule'!B$2:C$286,2,FALSE)</f>
        <v>43815</v>
      </c>
      <c r="L99" s="123">
        <f>ServiceTickets[[#This Row],[Migration Date]] - WEEKDAY(ServiceTickets[[#This Row],[Migration Date]]-6)</f>
        <v>43812</v>
      </c>
      <c r="M99" s="123">
        <f>ServiceTickets[[#This Row],[Migration Date]] - 14</f>
        <v>43801</v>
      </c>
      <c r="N99" s="111">
        <v>703300</v>
      </c>
      <c r="O99" s="111">
        <v>703301</v>
      </c>
      <c r="P99" s="111" t="str">
        <f>ServiceTickets[[#This Row],[Site]]&amp;" KAH Win10 Upgrade Project Equipment Request"</f>
        <v>2538 HH - RUSSELLVILLE KAH Win10 Upgrade Project Equipment Request</v>
      </c>
      <c r="Q99" s="127" t="str">
        <f t="shared" si="1"/>
        <v>Please ship 12 UD3 Thin Client devices and 0 laptops with the Gentiva Win10 Image with docking stations. 
Please send the equipment on PO703300 and PO703301 to be at facility by 12/13/19. 
Ship to:
ATTN: Kindred Implementation Services Tech
12200 Highway 43 Bypass  
Russellville, AL 35653</v>
      </c>
      <c r="R99" s="131">
        <v>1986999</v>
      </c>
      <c r="S99" s="131" t="s">
        <v>291</v>
      </c>
      <c r="T99" s="131" t="str">
        <f>VLOOKUP(ServiceTickets[[#This Row],[Facility ID]],'T-Schedule'!B$2:I$286,8,FALSE)</f>
        <v>Yes</v>
      </c>
      <c r="U99" s="131">
        <v>2019</v>
      </c>
      <c r="V99" s="135"/>
    </row>
    <row r="100" spans="1:22" hidden="1">
      <c r="A100" s="111">
        <v>2543201</v>
      </c>
      <c r="B100" s="12" t="s">
        <v>111</v>
      </c>
      <c r="C100" s="12" t="str">
        <f>VLOOKUP(ServiceTickets[[#This Row],[Facility ID]],FacilityInformation,3,FALSE)</f>
        <v>1458 Jones Dairy Road STE 100</v>
      </c>
      <c r="D100" s="12" t="str">
        <f>VLOOKUP(ServiceTickets[[#This Row],[Facility ID]],FacilityInformation,4,FALSE)</f>
        <v>Jasper</v>
      </c>
      <c r="E100" s="12" t="str">
        <f>VLOOKUP(ServiceTickets[[#This Row],[Facility ID]],FacilityInformation,5,FALSE)</f>
        <v>AL</v>
      </c>
      <c r="F100" s="12">
        <f>VLOOKUP(ServiceTickets[[#This Row],[Facility ID]],FacilityInformation,6,FALSE)</f>
        <v>35501</v>
      </c>
      <c r="G100" s="12" t="str">
        <f>ServiceTickets[[#This Row],[City]]&amp;", "&amp;ServiceTickets[[#This Row],[State]]&amp;" "&amp;ServiceTickets[[#This Row],[Zip]]</f>
        <v>Jasper, AL 35501</v>
      </c>
      <c r="H100" s="111">
        <f>VLOOKUP(ServiceTickets[[#This Row],[Facility ID]],'T-Schedule'!B$2:AH$286,30,FALSE)</f>
        <v>10</v>
      </c>
      <c r="I100" s="111">
        <f>VLOOKUP(ServiceTickets[[#This Row],[Facility ID]],'T-Schedule'!B$2:AI$286,28,FALSE)</f>
        <v>0</v>
      </c>
      <c r="J100" s="111">
        <f>VLOOKUP(ServiceTickets[[#This Row],[Facility ID]],'T-Schedule'!B$2:AI$286,26,FALSE)</f>
        <v>3</v>
      </c>
      <c r="K100" s="123">
        <f>VLOOKUP(ServiceTickets[[#This Row],[Facility ID]],'T-Schedule'!B$2:C$286,2,FALSE)</f>
        <v>43815</v>
      </c>
      <c r="L100" s="123">
        <f>ServiceTickets[[#This Row],[Migration Date]] - WEEKDAY(ServiceTickets[[#This Row],[Migration Date]]-6)</f>
        <v>43812</v>
      </c>
      <c r="M100" s="123">
        <f>ServiceTickets[[#This Row],[Migration Date]] - 14</f>
        <v>43801</v>
      </c>
      <c r="N100" s="111">
        <v>703300</v>
      </c>
      <c r="O100" s="111">
        <v>703301</v>
      </c>
      <c r="P100" s="111" t="str">
        <f>ServiceTickets[[#This Row],[Site]]&amp;" KAH Win10 Upgrade Project Equipment Request"</f>
        <v>2543 HH - JASPER KAH Win10 Upgrade Project Equipment Request</v>
      </c>
      <c r="Q100" s="127" t="str">
        <f t="shared" si="1"/>
        <v>Please ship 10 UD3 Thin Client devices and 0 laptops with the Gentiva Win10 Image with docking stations. 
Please send the equipment on PO703300 and PO703301 to be at facility by 12/13/19. 
Ship to:
ATTN: Kindred Implementation Services Tech
1458 Jones Dairy Road STE 100
Jasper, AL 35501</v>
      </c>
      <c r="R100" s="131">
        <v>1987013</v>
      </c>
      <c r="S100" s="131" t="s">
        <v>291</v>
      </c>
      <c r="T100" s="131" t="str">
        <f>VLOOKUP(ServiceTickets[[#This Row],[Facility ID]],'T-Schedule'!B$2:I$286,8,FALSE)</f>
        <v>Yes</v>
      </c>
      <c r="U100" s="131">
        <v>2019</v>
      </c>
      <c r="V100" s="135"/>
    </row>
    <row r="101" spans="1:22" hidden="1">
      <c r="A101" s="111">
        <v>2542201</v>
      </c>
      <c r="B101" s="12" t="s">
        <v>110</v>
      </c>
      <c r="C101" s="12" t="str">
        <f>VLOOKUP(ServiceTickets[[#This Row],[Facility ID]],FacilityInformation,3,FALSE)</f>
        <v>1015 1st Ave SW STE A</v>
      </c>
      <c r="D101" s="12" t="str">
        <f>VLOOKUP(ServiceTickets[[#This Row],[Facility ID]],FacilityInformation,4,FALSE)</f>
        <v>Cullman</v>
      </c>
      <c r="E101" s="12" t="str">
        <f>VLOOKUP(ServiceTickets[[#This Row],[Facility ID]],FacilityInformation,5,FALSE)</f>
        <v>AL</v>
      </c>
      <c r="F101" s="12">
        <f>VLOOKUP(ServiceTickets[[#This Row],[Facility ID]],FacilityInformation,6,FALSE)</f>
        <v>35055</v>
      </c>
      <c r="G101" s="12" t="str">
        <f>ServiceTickets[[#This Row],[City]]&amp;", "&amp;ServiceTickets[[#This Row],[State]]&amp;" "&amp;ServiceTickets[[#This Row],[Zip]]</f>
        <v>Cullman, AL 35055</v>
      </c>
      <c r="H101" s="111">
        <f>VLOOKUP(ServiceTickets[[#This Row],[Facility ID]],'T-Schedule'!B$2:AH$286,30,FALSE)</f>
        <v>7</v>
      </c>
      <c r="I101" s="111">
        <f>VLOOKUP(ServiceTickets[[#This Row],[Facility ID]],'T-Schedule'!B$2:AI$286,28,FALSE)</f>
        <v>0</v>
      </c>
      <c r="J101" s="111">
        <f>VLOOKUP(ServiceTickets[[#This Row],[Facility ID]],'T-Schedule'!B$2:AI$286,26,FALSE)</f>
        <v>2</v>
      </c>
      <c r="K101" s="123">
        <f>VLOOKUP(ServiceTickets[[#This Row],[Facility ID]],'T-Schedule'!B$2:C$286,2,FALSE)</f>
        <v>43815</v>
      </c>
      <c r="L101" s="123">
        <f>ServiceTickets[[#This Row],[Migration Date]] - WEEKDAY(ServiceTickets[[#This Row],[Migration Date]]-6)</f>
        <v>43812</v>
      </c>
      <c r="M101" s="123">
        <f>ServiceTickets[[#This Row],[Migration Date]] - 14</f>
        <v>43801</v>
      </c>
      <c r="N101" s="111">
        <v>703300</v>
      </c>
      <c r="O101" s="111">
        <v>703301</v>
      </c>
      <c r="P101" s="111" t="str">
        <f>ServiceTickets[[#This Row],[Site]]&amp;" KAH Win10 Upgrade Project Equipment Request"</f>
        <v>2542 HH - CULLMAN KAH Win10 Upgrade Project Equipment Request</v>
      </c>
      <c r="Q101" s="127" t="str">
        <f t="shared" si="1"/>
        <v>Please ship 7 UD3 Thin Client devices and 0 laptops with the Gentiva Win10 Image with docking stations. 
Please send the equipment on PO703300 and PO703301 to be at facility by 12/13/19. 
Ship to:
ATTN: Kindred Implementation Services Tech
1015 1st Ave SW STE A
Cullman, AL 35055</v>
      </c>
      <c r="R101" s="131">
        <v>1987017</v>
      </c>
      <c r="S101" s="131" t="s">
        <v>291</v>
      </c>
      <c r="T101" s="131" t="str">
        <f>VLOOKUP(ServiceTickets[[#This Row],[Facility ID]],'T-Schedule'!B$2:I$286,8,FALSE)</f>
        <v>Yes</v>
      </c>
      <c r="U101" s="131">
        <v>2019</v>
      </c>
      <c r="V101" s="135"/>
    </row>
    <row r="102" spans="1:22" hidden="1">
      <c r="A102" s="111">
        <v>2541201</v>
      </c>
      <c r="B102" s="12" t="s">
        <v>109</v>
      </c>
      <c r="C102" s="12" t="str">
        <f>VLOOKUP(ServiceTickets[[#This Row],[Facility ID]],FacilityInformation,3,FALSE)</f>
        <v>7067 Old Madison Pike NW STE 105</v>
      </c>
      <c r="D102" s="12" t="str">
        <f>VLOOKUP(ServiceTickets[[#This Row],[Facility ID]],FacilityInformation,4,FALSE)</f>
        <v>Huntsville</v>
      </c>
      <c r="E102" s="12" t="str">
        <f>VLOOKUP(ServiceTickets[[#This Row],[Facility ID]],FacilityInformation,5,FALSE)</f>
        <v>AL</v>
      </c>
      <c r="F102" s="12">
        <f>VLOOKUP(ServiceTickets[[#This Row],[Facility ID]],FacilityInformation,6,FALSE)</f>
        <v>35806</v>
      </c>
      <c r="G102" s="12" t="str">
        <f>ServiceTickets[[#This Row],[City]]&amp;", "&amp;ServiceTickets[[#This Row],[State]]&amp;" "&amp;ServiceTickets[[#This Row],[Zip]]</f>
        <v>Huntsville, AL 35806</v>
      </c>
      <c r="H102" s="111">
        <f>VLOOKUP(ServiceTickets[[#This Row],[Facility ID]],'T-Schedule'!B$2:AH$286,30,FALSE)</f>
        <v>12</v>
      </c>
      <c r="I102" s="111">
        <f>VLOOKUP(ServiceTickets[[#This Row],[Facility ID]],'T-Schedule'!B$2:AI$286,28,FALSE)</f>
        <v>3</v>
      </c>
      <c r="J102" s="111">
        <f>VLOOKUP(ServiceTickets[[#This Row],[Facility ID]],'T-Schedule'!B$2:AI$286,26,FALSE)</f>
        <v>11</v>
      </c>
      <c r="K102" s="123">
        <f>VLOOKUP(ServiceTickets[[#This Row],[Facility ID]],'T-Schedule'!B$2:C$286,2,FALSE)</f>
        <v>43815</v>
      </c>
      <c r="L102" s="123">
        <f>ServiceTickets[[#This Row],[Migration Date]] - WEEKDAY(ServiceTickets[[#This Row],[Migration Date]]-6)</f>
        <v>43812</v>
      </c>
      <c r="M102" s="123">
        <f>ServiceTickets[[#This Row],[Migration Date]] - 14</f>
        <v>43801</v>
      </c>
      <c r="N102" s="111">
        <v>703300</v>
      </c>
      <c r="O102" s="111">
        <v>703301</v>
      </c>
      <c r="P102" s="111" t="str">
        <f>ServiceTickets[[#This Row],[Site]]&amp;" KAH Win10 Upgrade Project Equipment Request"</f>
        <v>2541 HH - HUNTSVILLE KAH Win10 Upgrade Project Equipment Request</v>
      </c>
      <c r="Q102" s="127" t="str">
        <f t="shared" si="1"/>
        <v>Please ship 12 UD3 Thin Client devices and 3 laptops with the Gentiva Win10 Image with docking stations. 
Please send the equipment on PO703300 and PO703301 to be at facility by 12/13/19. 
Ship to:
ATTN: Kindred Implementation Services Tech
7067 Old Madison Pike NW STE 105
Huntsville, AL 35806</v>
      </c>
      <c r="R102" s="131">
        <v>1987019</v>
      </c>
      <c r="S102" s="131" t="s">
        <v>291</v>
      </c>
      <c r="T102" s="131" t="str">
        <f>VLOOKUP(ServiceTickets[[#This Row],[Facility ID]],'T-Schedule'!B$2:I$286,8,FALSE)</f>
        <v>Yes</v>
      </c>
      <c r="U102" s="131">
        <v>2019</v>
      </c>
      <c r="V102" s="135"/>
    </row>
    <row r="103" spans="1:22" hidden="1">
      <c r="A103" s="110">
        <v>2583201</v>
      </c>
      <c r="B103" t="s">
        <v>123</v>
      </c>
      <c r="C103" s="12" t="str">
        <f>VLOOKUP(ServiceTickets[[#This Row],[Facility ID]],FacilityInformation,3,FALSE)</f>
        <v>5400 Bosque Boulevard STE 245</v>
      </c>
      <c r="D103" s="12" t="str">
        <f>VLOOKUP(ServiceTickets[[#This Row],[Facility ID]],FacilityInformation,4,FALSE)</f>
        <v>Waco</v>
      </c>
      <c r="E103" s="12" t="str">
        <f>VLOOKUP(ServiceTickets[[#This Row],[Facility ID]],FacilityInformation,5,FALSE)</f>
        <v>TX</v>
      </c>
      <c r="F103" s="12">
        <f>VLOOKUP(ServiceTickets[[#This Row],[Facility ID]],FacilityInformation,6,FALSE)</f>
        <v>76710</v>
      </c>
      <c r="G103" s="12" t="str">
        <f>ServiceTickets[[#This Row],[City]]&amp;", "&amp;ServiceTickets[[#This Row],[State]]&amp;" "&amp;ServiceTickets[[#This Row],[Zip]]</f>
        <v>Waco, TX 76710</v>
      </c>
      <c r="H103" s="111">
        <f>VLOOKUP(ServiceTickets[[#This Row],[Facility ID]],'T-Schedule'!B$2:AH$286,30,FALSE)</f>
        <v>0</v>
      </c>
      <c r="I103" s="111">
        <f>VLOOKUP(ServiceTickets[[#This Row],[Facility ID]],'T-Schedule'!B$2:AI$286,28,FALSE)</f>
        <v>0</v>
      </c>
      <c r="J103" s="110">
        <f>VLOOKUP(ServiceTickets[[#This Row],[Facility ID]],'T-Schedule'!B$2:AI$286,26,FALSE)</f>
        <v>0</v>
      </c>
      <c r="K103" s="122" t="str">
        <f>VLOOKUP(ServiceTickets[[#This Row],[Facility ID]],'T-Schedule'!B$2:C$286,2,FALSE)</f>
        <v xml:space="preserve"> </v>
      </c>
      <c r="L103" s="122" t="e">
        <f>ServiceTickets[[#This Row],[Migration Date]] - WEEKDAY(ServiceTickets[[#This Row],[Migration Date]]-6)</f>
        <v>#VALUE!</v>
      </c>
      <c r="M103" s="122" t="e">
        <f>ServiceTickets[[#This Row],[Migration Date]] - 14</f>
        <v>#VALUE!</v>
      </c>
      <c r="N103" s="111">
        <v>703300</v>
      </c>
      <c r="O103" s="111">
        <v>703301</v>
      </c>
      <c r="P103" s="111" t="str">
        <f>ServiceTickets[[#This Row],[Site]]&amp;" KAH Win10 Upgrade Project Equipment Request"</f>
        <v>2583 HH - WACO - HARDEN KAH Win10 Upgrade Project Equipment Request</v>
      </c>
      <c r="Q103" s="126" t="e">
        <f t="shared" si="1"/>
        <v>#VALUE!</v>
      </c>
      <c r="S103" s="130" t="s">
        <v>268</v>
      </c>
      <c r="T103" s="130">
        <f>VLOOKUP(ServiceTickets[[#This Row],[Facility ID]],'T-Schedule'!B$2:I$286,8,FALSE)</f>
        <v>0</v>
      </c>
      <c r="U103" s="130">
        <v>2020</v>
      </c>
    </row>
    <row r="104" spans="1:22" hidden="1">
      <c r="A104" s="110">
        <v>2539201</v>
      </c>
      <c r="B104" t="s">
        <v>107</v>
      </c>
      <c r="C104" s="12" t="str">
        <f>VLOOKUP(ServiceTickets[[#This Row],[Facility ID]],FacilityInformation,3,FALSE)</f>
        <v xml:space="preserve">905A South Clinton Street  </v>
      </c>
      <c r="D104" s="12" t="str">
        <f>VLOOKUP(ServiceTickets[[#This Row],[Facility ID]],FacilityInformation,4,FALSE)</f>
        <v>Athens</v>
      </c>
      <c r="E104" s="12" t="str">
        <f>VLOOKUP(ServiceTickets[[#This Row],[Facility ID]],FacilityInformation,5,FALSE)</f>
        <v>AL</v>
      </c>
      <c r="F104" s="12">
        <f>VLOOKUP(ServiceTickets[[#This Row],[Facility ID]],FacilityInformation,6,FALSE)</f>
        <v>35611</v>
      </c>
      <c r="G104" s="12" t="str">
        <f>ServiceTickets[[#This Row],[City]]&amp;", "&amp;ServiceTickets[[#This Row],[State]]&amp;" "&amp;ServiceTickets[[#This Row],[Zip]]</f>
        <v>Athens, AL 35611</v>
      </c>
      <c r="H104" s="111">
        <f>VLOOKUP(ServiceTickets[[#This Row],[Facility ID]],'T-Schedule'!B$2:AH$286,30,FALSE)</f>
        <v>7</v>
      </c>
      <c r="I104" s="111">
        <f>VLOOKUP(ServiceTickets[[#This Row],[Facility ID]],'T-Schedule'!B$2:AI$286,28,FALSE)</f>
        <v>1</v>
      </c>
      <c r="J104" s="110">
        <f>VLOOKUP(ServiceTickets[[#This Row],[Facility ID]],'T-Schedule'!B$2:AI$286,26,FALSE)</f>
        <v>2</v>
      </c>
      <c r="K104" s="122">
        <f>VLOOKUP(ServiceTickets[[#This Row],[Facility ID]],'T-Schedule'!B$2:C$286,2,FALSE)</f>
        <v>43836</v>
      </c>
      <c r="L104" s="122">
        <f>ServiceTickets[[#This Row],[Migration Date]] - WEEKDAY(ServiceTickets[[#This Row],[Migration Date]]-6)</f>
        <v>43833</v>
      </c>
      <c r="M104" s="122">
        <f>ServiceTickets[[#This Row],[Migration Date]] - 14</f>
        <v>43822</v>
      </c>
      <c r="N104" s="111">
        <v>703300</v>
      </c>
      <c r="O104" s="111">
        <v>703301</v>
      </c>
      <c r="P104" s="111" t="str">
        <f>ServiceTickets[[#This Row],[Site]]&amp;" KAH Win10 Upgrade Project Equipment Request"</f>
        <v>2539 HH - ATHENS AL KAH Win10 Upgrade Project Equipment Request</v>
      </c>
      <c r="Q104" s="126" t="str">
        <f t="shared" si="1"/>
        <v>Please ship 7 UD3 Thin Client devices and 1 laptops with the Gentiva Win10 Image with docking stations. 
Please send the equipment on PO703300 and PO703301 to be at facility by 01/03/20. 
Ship to:
ATTN: Kindred Implementation Services Tech
905A South Clinton Street  
Athens, AL 35611</v>
      </c>
      <c r="R104" s="130">
        <v>1988117</v>
      </c>
      <c r="S104" s="130" t="s">
        <v>268</v>
      </c>
      <c r="T104" s="130" t="str">
        <f>VLOOKUP(ServiceTickets[[#This Row],[Facility ID]],'T-Schedule'!B$2:I$286,8,FALSE)</f>
        <v>Yes</v>
      </c>
      <c r="U104" s="130">
        <v>2020</v>
      </c>
    </row>
    <row r="105" spans="1:22" hidden="1">
      <c r="A105" s="110">
        <v>2537201</v>
      </c>
      <c r="B105" t="s">
        <v>105</v>
      </c>
      <c r="C105" s="12" t="str">
        <f>VLOOKUP(ServiceTickets[[#This Row],[Facility ID]],FacilityInformation,3,FALSE)</f>
        <v>20 Almon Drive STE C</v>
      </c>
      <c r="D105" s="12" t="str">
        <f>VLOOKUP(ServiceTickets[[#This Row],[Facility ID]],FacilityInformation,4,FALSE)</f>
        <v>Moulton</v>
      </c>
      <c r="E105" s="12" t="str">
        <f>VLOOKUP(ServiceTickets[[#This Row],[Facility ID]],FacilityInformation,5,FALSE)</f>
        <v>AL</v>
      </c>
      <c r="F105" s="12">
        <f>VLOOKUP(ServiceTickets[[#This Row],[Facility ID]],FacilityInformation,6,FALSE)</f>
        <v>35650</v>
      </c>
      <c r="G105" s="12" t="str">
        <f>ServiceTickets[[#This Row],[City]]&amp;", "&amp;ServiceTickets[[#This Row],[State]]&amp;" "&amp;ServiceTickets[[#This Row],[Zip]]</f>
        <v>Moulton, AL 35650</v>
      </c>
      <c r="H105" s="111">
        <f>VLOOKUP(ServiceTickets[[#This Row],[Facility ID]],'T-Schedule'!B$2:AH$286,30,FALSE)</f>
        <v>8</v>
      </c>
      <c r="I105" s="111">
        <f>VLOOKUP(ServiceTickets[[#This Row],[Facility ID]],'T-Schedule'!B$2:AI$286,28,FALSE)</f>
        <v>0</v>
      </c>
      <c r="J105" s="110">
        <f>VLOOKUP(ServiceTickets[[#This Row],[Facility ID]],'T-Schedule'!B$2:AI$286,26,FALSE)</f>
        <v>3</v>
      </c>
      <c r="K105" s="122">
        <f>VLOOKUP(ServiceTickets[[#This Row],[Facility ID]],'T-Schedule'!B$2:C$286,2,FALSE)</f>
        <v>43836</v>
      </c>
      <c r="L105" s="122">
        <f>ServiceTickets[[#This Row],[Migration Date]] - WEEKDAY(ServiceTickets[[#This Row],[Migration Date]]-6)</f>
        <v>43833</v>
      </c>
      <c r="M105" s="122">
        <f>ServiceTickets[[#This Row],[Migration Date]] - 14</f>
        <v>43822</v>
      </c>
      <c r="N105" s="111">
        <v>703300</v>
      </c>
      <c r="O105" s="111">
        <v>703301</v>
      </c>
      <c r="P105" s="111" t="str">
        <f>ServiceTickets[[#This Row],[Site]]&amp;" KAH Win10 Upgrade Project Equipment Request"</f>
        <v>2537 HH - MOULTON KAH Win10 Upgrade Project Equipment Request</v>
      </c>
      <c r="Q105" s="126" t="str">
        <f t="shared" si="1"/>
        <v>Please ship 8 UD3 Thin Client devices and 0 laptops with the Gentiva Win10 Image with docking stations. 
Please send the equipment on PO703300 and PO703301 to be at facility by 01/03/20. 
Ship to:
ATTN: Kindred Implementation Services Tech
20 Almon Drive STE C
Moulton, AL 35650</v>
      </c>
      <c r="R105" s="130">
        <v>1988119</v>
      </c>
      <c r="S105" s="130" t="s">
        <v>268</v>
      </c>
      <c r="T105" s="130" t="str">
        <f>VLOOKUP(ServiceTickets[[#This Row],[Facility ID]],'T-Schedule'!B$2:I$286,8,FALSE)</f>
        <v>No</v>
      </c>
      <c r="U105" s="130">
        <v>2020</v>
      </c>
    </row>
    <row r="106" spans="1:22" hidden="1">
      <c r="A106" s="110">
        <v>2524201</v>
      </c>
      <c r="B106" t="s">
        <v>93</v>
      </c>
      <c r="C106" s="12" t="str">
        <f>VLOOKUP(ServiceTickets[[#This Row],[Facility ID]],FacilityInformation,3,FALSE)</f>
        <v xml:space="preserve">1025 West Fort Williams St.  </v>
      </c>
      <c r="D106" s="12" t="str">
        <f>VLOOKUP(ServiceTickets[[#This Row],[Facility ID]],FacilityInformation,4,FALSE)</f>
        <v>Sylacauga</v>
      </c>
      <c r="E106" s="12" t="str">
        <f>VLOOKUP(ServiceTickets[[#This Row],[Facility ID]],FacilityInformation,5,FALSE)</f>
        <v>AL</v>
      </c>
      <c r="F106" s="12">
        <f>VLOOKUP(ServiceTickets[[#This Row],[Facility ID]],FacilityInformation,6,FALSE)</f>
        <v>35150</v>
      </c>
      <c r="G106" s="12" t="str">
        <f>ServiceTickets[[#This Row],[City]]&amp;", "&amp;ServiceTickets[[#This Row],[State]]&amp;" "&amp;ServiceTickets[[#This Row],[Zip]]</f>
        <v>Sylacauga, AL 35150</v>
      </c>
      <c r="H106" s="111">
        <f>VLOOKUP(ServiceTickets[[#This Row],[Facility ID]],'T-Schedule'!B$2:AH$286,30,FALSE)</f>
        <v>7</v>
      </c>
      <c r="I106" s="111">
        <f>VLOOKUP(ServiceTickets[[#This Row],[Facility ID]],'T-Schedule'!B$2:AI$286,28,FALSE)</f>
        <v>0</v>
      </c>
      <c r="J106" s="110">
        <f>VLOOKUP(ServiceTickets[[#This Row],[Facility ID]],'T-Schedule'!B$2:AI$286,26,FALSE)</f>
        <v>1</v>
      </c>
      <c r="K106" s="122">
        <f>VLOOKUP(ServiceTickets[[#This Row],[Facility ID]],'T-Schedule'!B$2:C$286,2,FALSE)</f>
        <v>43836</v>
      </c>
      <c r="L106" s="122">
        <f>ServiceTickets[[#This Row],[Migration Date]] - WEEKDAY(ServiceTickets[[#This Row],[Migration Date]]-6)</f>
        <v>43833</v>
      </c>
      <c r="M106" s="122">
        <f>ServiceTickets[[#This Row],[Migration Date]] - 14</f>
        <v>43822</v>
      </c>
      <c r="N106" s="111">
        <v>703300</v>
      </c>
      <c r="O106" s="111">
        <v>703301</v>
      </c>
      <c r="P106" s="111" t="str">
        <f>ServiceTickets[[#This Row],[Site]]&amp;" KAH Win10 Upgrade Project Equipment Request"</f>
        <v>2524 HH - SYLACAUGA KAH Win10 Upgrade Project Equipment Request</v>
      </c>
      <c r="Q106" s="126" t="str">
        <f t="shared" si="1"/>
        <v>Please ship 7 UD3 Thin Client devices and 0 laptops with the Gentiva Win10 Image with docking stations. 
Please send the equipment on PO703300 and PO703301 to be at facility by 01/03/20. 
Ship to:
ATTN: Kindred Implementation Services Tech
1025 West Fort Williams St.  
Sylacauga, AL 35150</v>
      </c>
      <c r="R106" s="130">
        <v>1988122</v>
      </c>
      <c r="S106" s="130" t="s">
        <v>268</v>
      </c>
      <c r="T106" s="130" t="str">
        <f>VLOOKUP(ServiceTickets[[#This Row],[Facility ID]],'T-Schedule'!B$2:I$286,8,FALSE)</f>
        <v>Yes</v>
      </c>
      <c r="U106" s="130">
        <v>2020</v>
      </c>
    </row>
    <row r="107" spans="1:22" hidden="1">
      <c r="A107" s="110">
        <v>2527201</v>
      </c>
      <c r="B107" t="s">
        <v>96</v>
      </c>
      <c r="C107" s="12" t="str">
        <f>VLOOKUP(ServiceTickets[[#This Row],[Facility ID]],FacilityInformation,3,FALSE)</f>
        <v xml:space="preserve">614 Martin Street North  </v>
      </c>
      <c r="D107" s="12" t="str">
        <f>VLOOKUP(ServiceTickets[[#This Row],[Facility ID]],FacilityInformation,4,FALSE)</f>
        <v>Pell City</v>
      </c>
      <c r="E107" s="12" t="str">
        <f>VLOOKUP(ServiceTickets[[#This Row],[Facility ID]],FacilityInformation,5,FALSE)</f>
        <v>AL</v>
      </c>
      <c r="F107" s="12">
        <f>VLOOKUP(ServiceTickets[[#This Row],[Facility ID]],FacilityInformation,6,FALSE)</f>
        <v>35125</v>
      </c>
      <c r="G107" s="12" t="str">
        <f>ServiceTickets[[#This Row],[City]]&amp;", "&amp;ServiceTickets[[#This Row],[State]]&amp;" "&amp;ServiceTickets[[#This Row],[Zip]]</f>
        <v>Pell City, AL 35125</v>
      </c>
      <c r="H107" s="111">
        <f>VLOOKUP(ServiceTickets[[#This Row],[Facility ID]],'T-Schedule'!B$2:AH$286,30,FALSE)</f>
        <v>8</v>
      </c>
      <c r="I107" s="111">
        <f>VLOOKUP(ServiceTickets[[#This Row],[Facility ID]],'T-Schedule'!B$2:AI$286,28,FALSE)</f>
        <v>0</v>
      </c>
      <c r="J107" s="110">
        <f>VLOOKUP(ServiceTickets[[#This Row],[Facility ID]],'T-Schedule'!B$2:AI$286,26,FALSE)</f>
        <v>2</v>
      </c>
      <c r="K107" s="122">
        <f>VLOOKUP(ServiceTickets[[#This Row],[Facility ID]],'T-Schedule'!B$2:C$286,2,FALSE)</f>
        <v>43836</v>
      </c>
      <c r="L107" s="122">
        <f>ServiceTickets[[#This Row],[Migration Date]] - WEEKDAY(ServiceTickets[[#This Row],[Migration Date]]-6)</f>
        <v>43833</v>
      </c>
      <c r="M107" s="122">
        <f>ServiceTickets[[#This Row],[Migration Date]] - 14</f>
        <v>43822</v>
      </c>
      <c r="N107" s="111">
        <v>703300</v>
      </c>
      <c r="O107" s="111">
        <v>703301</v>
      </c>
      <c r="P107" s="111" t="str">
        <f>ServiceTickets[[#This Row],[Site]]&amp;" KAH Win10 Upgrade Project Equipment Request"</f>
        <v>2527 HH - PELL CITY KAH Win10 Upgrade Project Equipment Request</v>
      </c>
      <c r="Q107" s="126" t="str">
        <f t="shared" si="1"/>
        <v>Please ship 8 UD3 Thin Client devices and 0 laptops with the Gentiva Win10 Image with docking stations. 
Please send the equipment on PO703300 and PO703301 to be at facility by 01/03/20. 
Ship to:
ATTN: Kindred Implementation Services Tech
614 Martin Street North  
Pell City, AL 35125</v>
      </c>
      <c r="R107" s="130">
        <v>1988124</v>
      </c>
      <c r="S107" s="130" t="s">
        <v>268</v>
      </c>
      <c r="T107" s="130" t="str">
        <f>VLOOKUP(ServiceTickets[[#This Row],[Facility ID]],'T-Schedule'!B$2:I$286,8,FALSE)</f>
        <v>Yes</v>
      </c>
      <c r="U107" s="130">
        <v>2020</v>
      </c>
    </row>
    <row r="108" spans="1:22" hidden="1">
      <c r="A108" s="110">
        <v>2510201</v>
      </c>
      <c r="B108" t="s">
        <v>88</v>
      </c>
      <c r="C108" s="12" t="str">
        <f>VLOOKUP(ServiceTickets[[#This Row],[Facility ID]],FacilityInformation,3,FALSE)</f>
        <v xml:space="preserve">1239 Rucker Blvd.  </v>
      </c>
      <c r="D108" s="12" t="str">
        <f>VLOOKUP(ServiceTickets[[#This Row],[Facility ID]],FacilityInformation,4,FALSE)</f>
        <v>Enterprise</v>
      </c>
      <c r="E108" s="12" t="str">
        <f>VLOOKUP(ServiceTickets[[#This Row],[Facility ID]],FacilityInformation,5,FALSE)</f>
        <v>AL</v>
      </c>
      <c r="F108" s="12">
        <f>VLOOKUP(ServiceTickets[[#This Row],[Facility ID]],FacilityInformation,6,FALSE)</f>
        <v>36330</v>
      </c>
      <c r="G108" s="12" t="str">
        <f>ServiceTickets[[#This Row],[City]]&amp;", "&amp;ServiceTickets[[#This Row],[State]]&amp;" "&amp;ServiceTickets[[#This Row],[Zip]]</f>
        <v>Enterprise, AL 36330</v>
      </c>
      <c r="H108" s="111">
        <f>VLOOKUP(ServiceTickets[[#This Row],[Facility ID]],'T-Schedule'!B$2:AH$286,30,FALSE)</f>
        <v>17</v>
      </c>
      <c r="I108" s="111">
        <f>VLOOKUP(ServiceTickets[[#This Row],[Facility ID]],'T-Schedule'!B$2:AI$286,28,FALSE)</f>
        <v>4</v>
      </c>
      <c r="J108" s="110">
        <f>VLOOKUP(ServiceTickets[[#This Row],[Facility ID]],'T-Schedule'!B$2:AI$286,26,FALSE)</f>
        <v>1</v>
      </c>
      <c r="K108" s="122">
        <f>VLOOKUP(ServiceTickets[[#This Row],[Facility ID]],'T-Schedule'!B$2:C$286,2,FALSE)</f>
        <v>43836</v>
      </c>
      <c r="L108" s="122">
        <f>ServiceTickets[[#This Row],[Migration Date]] - WEEKDAY(ServiceTickets[[#This Row],[Migration Date]]-6)</f>
        <v>43833</v>
      </c>
      <c r="M108" s="122">
        <f>ServiceTickets[[#This Row],[Migration Date]] - 14</f>
        <v>43822</v>
      </c>
      <c r="N108" s="111">
        <v>703300</v>
      </c>
      <c r="O108" s="111">
        <v>703301</v>
      </c>
      <c r="P108" s="111" t="str">
        <f>ServiceTickets[[#This Row],[Site]]&amp;" KAH Win10 Upgrade Project Equipment Request"</f>
        <v>2510 HH - ENTERPRISE KAH Win10 Upgrade Project Equipment Request</v>
      </c>
      <c r="Q108" s="126" t="str">
        <f t="shared" si="1"/>
        <v>Please ship 17 UD3 Thin Client devices and 4 laptops with the Gentiva Win10 Image with docking stations. 
Please send the equipment on PO703300 and PO703301 to be at facility by 01/03/20. 
Ship to:
ATTN: Kindred Implementation Services Tech
1239 Rucker Blvd.  
Enterprise, AL 36330</v>
      </c>
      <c r="R108" s="130">
        <v>1988125</v>
      </c>
      <c r="S108" s="130" t="s">
        <v>268</v>
      </c>
      <c r="T108" s="130" t="str">
        <f>VLOOKUP(ServiceTickets[[#This Row],[Facility ID]],'T-Schedule'!B$2:I$286,8,FALSE)</f>
        <v>Yes</v>
      </c>
      <c r="U108" s="130">
        <v>2020</v>
      </c>
    </row>
    <row r="109" spans="1:22" hidden="1">
      <c r="A109" s="110">
        <v>2509201</v>
      </c>
      <c r="B109" t="s">
        <v>87</v>
      </c>
      <c r="C109" s="12" t="str">
        <f>VLOOKUP(ServiceTickets[[#This Row],[Facility ID]],FacilityInformation,3,FALSE)</f>
        <v xml:space="preserve">1309 Antioch Road  </v>
      </c>
      <c r="D109" s="12" t="str">
        <f>VLOOKUP(ServiceTickets[[#This Row],[Facility ID]],FacilityInformation,4,FALSE)</f>
        <v>Andalusia</v>
      </c>
      <c r="E109" s="12" t="str">
        <f>VLOOKUP(ServiceTickets[[#This Row],[Facility ID]],FacilityInformation,5,FALSE)</f>
        <v>AL</v>
      </c>
      <c r="F109" s="12">
        <f>VLOOKUP(ServiceTickets[[#This Row],[Facility ID]],FacilityInformation,6,FALSE)</f>
        <v>36420</v>
      </c>
      <c r="G109" s="12" t="str">
        <f>ServiceTickets[[#This Row],[City]]&amp;", "&amp;ServiceTickets[[#This Row],[State]]&amp;" "&amp;ServiceTickets[[#This Row],[Zip]]</f>
        <v>Andalusia, AL 36420</v>
      </c>
      <c r="H109" s="111">
        <f>VLOOKUP(ServiceTickets[[#This Row],[Facility ID]],'T-Schedule'!B$2:AH$286,30,FALSE)</f>
        <v>8</v>
      </c>
      <c r="I109" s="111">
        <f>VLOOKUP(ServiceTickets[[#This Row],[Facility ID]],'T-Schedule'!B$2:AI$286,28,FALSE)</f>
        <v>0</v>
      </c>
      <c r="J109" s="110">
        <f>VLOOKUP(ServiceTickets[[#This Row],[Facility ID]],'T-Schedule'!B$2:AI$286,26,FALSE)</f>
        <v>3</v>
      </c>
      <c r="K109" s="122">
        <f>VLOOKUP(ServiceTickets[[#This Row],[Facility ID]],'T-Schedule'!B$2:C$286,2,FALSE)</f>
        <v>43836</v>
      </c>
      <c r="L109" s="122">
        <f>ServiceTickets[[#This Row],[Migration Date]] - WEEKDAY(ServiceTickets[[#This Row],[Migration Date]]-6)</f>
        <v>43833</v>
      </c>
      <c r="M109" s="122">
        <f>ServiceTickets[[#This Row],[Migration Date]] - 14</f>
        <v>43822</v>
      </c>
      <c r="N109" s="111">
        <v>703300</v>
      </c>
      <c r="O109" s="111">
        <v>703301</v>
      </c>
      <c r="P109" s="111" t="str">
        <f>ServiceTickets[[#This Row],[Site]]&amp;" KAH Win10 Upgrade Project Equipment Request"</f>
        <v>2509 HH - ANDALUSIA KAH Win10 Upgrade Project Equipment Request</v>
      </c>
      <c r="Q109" s="126" t="str">
        <f t="shared" si="1"/>
        <v>Please ship 8 UD3 Thin Client devices and 0 laptops with the Gentiva Win10 Image with docking stations. 
Please send the equipment on PO703300 and PO703301 to be at facility by 01/03/20. 
Ship to:
ATTN: Kindred Implementation Services Tech
1309 Antioch Road  
Andalusia, AL 36420</v>
      </c>
      <c r="R109" s="130">
        <v>1988126</v>
      </c>
      <c r="S109" s="130" t="s">
        <v>268</v>
      </c>
      <c r="T109" s="130" t="str">
        <f>VLOOKUP(ServiceTickets[[#This Row],[Facility ID]],'T-Schedule'!B$2:I$286,8,FALSE)</f>
        <v>Yes</v>
      </c>
      <c r="U109" s="130">
        <v>2020</v>
      </c>
    </row>
    <row r="110" spans="1:22" hidden="1">
      <c r="A110" s="110">
        <v>2511201</v>
      </c>
      <c r="B110" t="s">
        <v>89</v>
      </c>
      <c r="C110" s="12" t="str">
        <f>VLOOKUP(ServiceTickets[[#This Row],[Facility ID]],FacilityInformation,3,FALSE)</f>
        <v>1204 W. Magnolia Ave</v>
      </c>
      <c r="D110" s="12" t="str">
        <f>VLOOKUP(ServiceTickets[[#This Row],[Facility ID]],FacilityInformation,4,FALSE)</f>
        <v>Geneva</v>
      </c>
      <c r="E110" s="12" t="str">
        <f>VLOOKUP(ServiceTickets[[#This Row],[Facility ID]],FacilityInformation,5,FALSE)</f>
        <v>AL</v>
      </c>
      <c r="F110" s="12">
        <f>VLOOKUP(ServiceTickets[[#This Row],[Facility ID]],FacilityInformation,6,FALSE)</f>
        <v>36340</v>
      </c>
      <c r="G110" s="12" t="str">
        <f>ServiceTickets[[#This Row],[City]]&amp;", "&amp;ServiceTickets[[#This Row],[State]]&amp;" "&amp;ServiceTickets[[#This Row],[Zip]]</f>
        <v>Geneva, AL 36340</v>
      </c>
      <c r="H110" s="111">
        <f>VLOOKUP(ServiceTickets[[#This Row],[Facility ID]],'T-Schedule'!B$2:AH$286,30,FALSE)</f>
        <v>7</v>
      </c>
      <c r="I110" s="111">
        <f>VLOOKUP(ServiceTickets[[#This Row],[Facility ID]],'T-Schedule'!B$2:AI$286,28,FALSE)</f>
        <v>0</v>
      </c>
      <c r="J110" s="110">
        <f>VLOOKUP(ServiceTickets[[#This Row],[Facility ID]],'T-Schedule'!B$2:AI$286,26,FALSE)</f>
        <v>3</v>
      </c>
      <c r="K110" s="122">
        <f>VLOOKUP(ServiceTickets[[#This Row],[Facility ID]],'T-Schedule'!B$2:C$286,2,FALSE)</f>
        <v>43836</v>
      </c>
      <c r="L110" s="122">
        <f>ServiceTickets[[#This Row],[Migration Date]] - WEEKDAY(ServiceTickets[[#This Row],[Migration Date]]-6)</f>
        <v>43833</v>
      </c>
      <c r="M110" s="122">
        <f>ServiceTickets[[#This Row],[Migration Date]] - 14</f>
        <v>43822</v>
      </c>
      <c r="N110" s="111">
        <v>703300</v>
      </c>
      <c r="O110" s="111">
        <v>703301</v>
      </c>
      <c r="P110" s="111" t="str">
        <f>ServiceTickets[[#This Row],[Site]]&amp;" KAH Win10 Upgrade Project Equipment Request"</f>
        <v>2511 HH - GENEVA KAH Win10 Upgrade Project Equipment Request</v>
      </c>
      <c r="Q110" s="126" t="str">
        <f t="shared" si="1"/>
        <v>Please ship 7 UD3 Thin Client devices and 0 laptops with the Gentiva Win10 Image with docking stations. 
Please send the equipment on PO703300 and PO703301 to be at facility by 01/03/20. 
Ship to:
ATTN: Kindred Implementation Services Tech
1204 W. Magnolia Ave
Geneva, AL 36340</v>
      </c>
      <c r="R110" s="130">
        <v>1988128</v>
      </c>
      <c r="S110" s="130" t="s">
        <v>268</v>
      </c>
      <c r="T110" s="130" t="str">
        <f>VLOOKUP(ServiceTickets[[#This Row],[Facility ID]],'T-Schedule'!B$2:I$286,8,FALSE)</f>
        <v>Yes</v>
      </c>
      <c r="U110" s="130">
        <v>2020</v>
      </c>
    </row>
    <row r="111" spans="1:22" hidden="1">
      <c r="A111" s="110">
        <v>2531201</v>
      </c>
      <c r="B111" t="s">
        <v>99</v>
      </c>
      <c r="C111" s="12" t="str">
        <f>VLOOKUP(ServiceTickets[[#This Row],[Facility ID]],FacilityInformation,3,FALSE)</f>
        <v xml:space="preserve">11123 Chantilly Parkway, Unit L  </v>
      </c>
      <c r="D111" s="12" t="str">
        <f>VLOOKUP(ServiceTickets[[#This Row],[Facility ID]],FacilityInformation,4,FALSE)</f>
        <v>Pike Road</v>
      </c>
      <c r="E111" s="12" t="str">
        <f>VLOOKUP(ServiceTickets[[#This Row],[Facility ID]],FacilityInformation,5,FALSE)</f>
        <v>AL</v>
      </c>
      <c r="F111" s="12">
        <f>VLOOKUP(ServiceTickets[[#This Row],[Facility ID]],FacilityInformation,6,FALSE)</f>
        <v>36064</v>
      </c>
      <c r="G111" s="12" t="str">
        <f>ServiceTickets[[#This Row],[City]]&amp;", "&amp;ServiceTickets[[#This Row],[State]]&amp;" "&amp;ServiceTickets[[#This Row],[Zip]]</f>
        <v>Pike Road, AL 36064</v>
      </c>
      <c r="H111" s="111">
        <f>VLOOKUP(ServiceTickets[[#This Row],[Facility ID]],'T-Schedule'!B$2:AH$286,30,FALSE)</f>
        <v>21</v>
      </c>
      <c r="I111" s="111">
        <f>VLOOKUP(ServiceTickets[[#This Row],[Facility ID]],'T-Schedule'!B$2:AI$286,28,FALSE)</f>
        <v>7</v>
      </c>
      <c r="J111" s="110">
        <f>VLOOKUP(ServiceTickets[[#This Row],[Facility ID]],'T-Schedule'!B$2:AI$286,26,FALSE)</f>
        <v>9</v>
      </c>
      <c r="K111" s="122">
        <f>VLOOKUP(ServiceTickets[[#This Row],[Facility ID]],'T-Schedule'!B$2:C$286,2,FALSE)</f>
        <v>43836</v>
      </c>
      <c r="L111" s="122">
        <f>ServiceTickets[[#This Row],[Migration Date]] - WEEKDAY(ServiceTickets[[#This Row],[Migration Date]]-6)</f>
        <v>43833</v>
      </c>
      <c r="M111" s="122">
        <f>ServiceTickets[[#This Row],[Migration Date]] - 14</f>
        <v>43822</v>
      </c>
      <c r="N111" s="111">
        <v>703300</v>
      </c>
      <c r="O111" s="111">
        <v>703301</v>
      </c>
      <c r="P111" s="111" t="str">
        <f>ServiceTickets[[#This Row],[Site]]&amp;" KAH Win10 Upgrade Project Equipment Request"</f>
        <v>2531 HH - MONTGOMERY KAH Win10 Upgrade Project Equipment Request</v>
      </c>
      <c r="Q111" s="126" t="str">
        <f t="shared" si="1"/>
        <v>Please ship 21 UD3 Thin Client devices and 7 laptops with the Gentiva Win10 Image with docking stations. 
Please send the equipment on PO703300 and PO703301 to be at facility by 01/03/20. 
Ship to:
ATTN: Kindred Implementation Services Tech
11123 Chantilly Parkway, Unit L  
Pike Road, AL 36064</v>
      </c>
      <c r="R111" s="130">
        <v>1988129</v>
      </c>
      <c r="S111" s="130" t="s">
        <v>268</v>
      </c>
      <c r="T111" s="130" t="str">
        <f>VLOOKUP(ServiceTickets[[#This Row],[Facility ID]],'T-Schedule'!B$2:I$286,8,FALSE)</f>
        <v>Yes</v>
      </c>
      <c r="U111" s="130">
        <v>2020</v>
      </c>
    </row>
    <row r="112" spans="1:22" hidden="1">
      <c r="A112" s="110">
        <v>2526201</v>
      </c>
      <c r="B112" t="s">
        <v>95</v>
      </c>
      <c r="C112" s="12" t="str">
        <f>VLOOKUP(ServiceTickets[[#This Row],[Facility ID]],FacilityInformation,3,FALSE)</f>
        <v xml:space="preserve">118 6th Street South  </v>
      </c>
      <c r="D112" s="12" t="str">
        <f>VLOOKUP(ServiceTickets[[#This Row],[Facility ID]],FacilityInformation,4,FALSE)</f>
        <v>Clanton</v>
      </c>
      <c r="E112" s="12" t="str">
        <f>VLOOKUP(ServiceTickets[[#This Row],[Facility ID]],FacilityInformation,5,FALSE)</f>
        <v>AL</v>
      </c>
      <c r="F112" s="12">
        <f>VLOOKUP(ServiceTickets[[#This Row],[Facility ID]],FacilityInformation,6,FALSE)</f>
        <v>35045</v>
      </c>
      <c r="G112" s="12" t="str">
        <f>ServiceTickets[[#This Row],[City]]&amp;", "&amp;ServiceTickets[[#This Row],[State]]&amp;" "&amp;ServiceTickets[[#This Row],[Zip]]</f>
        <v>Clanton, AL 35045</v>
      </c>
      <c r="H112" s="111">
        <f>VLOOKUP(ServiceTickets[[#This Row],[Facility ID]],'T-Schedule'!B$2:AH$286,30,FALSE)</f>
        <v>6</v>
      </c>
      <c r="I112" s="111">
        <f>VLOOKUP(ServiceTickets[[#This Row],[Facility ID]],'T-Schedule'!B$2:AI$286,28,FALSE)</f>
        <v>1</v>
      </c>
      <c r="J112" s="110">
        <f>VLOOKUP(ServiceTickets[[#This Row],[Facility ID]],'T-Schedule'!B$2:AI$286,26,FALSE)</f>
        <v>3</v>
      </c>
      <c r="K112" s="122">
        <f>VLOOKUP(ServiceTickets[[#This Row],[Facility ID]],'T-Schedule'!B$2:C$286,2,FALSE)</f>
        <v>43836</v>
      </c>
      <c r="L112" s="122">
        <f>ServiceTickets[[#This Row],[Migration Date]] - WEEKDAY(ServiceTickets[[#This Row],[Migration Date]]-6)</f>
        <v>43833</v>
      </c>
      <c r="M112" s="122">
        <f>ServiceTickets[[#This Row],[Migration Date]] - 14</f>
        <v>43822</v>
      </c>
      <c r="N112" s="111">
        <v>703300</v>
      </c>
      <c r="O112" s="111">
        <v>703301</v>
      </c>
      <c r="P112" s="111" t="str">
        <f>ServiceTickets[[#This Row],[Site]]&amp;" KAH Win10 Upgrade Project Equipment Request"</f>
        <v>2526 HH - CLANTON KAH Win10 Upgrade Project Equipment Request</v>
      </c>
      <c r="Q112" s="126" t="str">
        <f t="shared" si="1"/>
        <v>Please ship 6 UD3 Thin Client devices and 1 laptops with the Gentiva Win10 Image with docking stations. 
Please send the equipment on PO703300 and PO703301 to be at facility by 01/03/20. 
Ship to:
ATTN: Kindred Implementation Services Tech
118 6th Street South  
Clanton, AL 35045</v>
      </c>
      <c r="R112" s="130">
        <v>1988133</v>
      </c>
      <c r="S112" s="130" t="s">
        <v>268</v>
      </c>
      <c r="T112" s="130" t="str">
        <f>VLOOKUP(ServiceTickets[[#This Row],[Facility ID]],'T-Schedule'!B$2:I$286,8,FALSE)</f>
        <v>Yes</v>
      </c>
      <c r="U112" s="130">
        <v>2020</v>
      </c>
    </row>
    <row r="113" spans="1:22" hidden="1">
      <c r="A113" s="110">
        <v>2529201</v>
      </c>
      <c r="B113" t="s">
        <v>98</v>
      </c>
      <c r="C113" s="12" t="str">
        <f>VLOOKUP(ServiceTickets[[#This Row],[Facility ID]],FacilityInformation,3,FALSE)</f>
        <v xml:space="preserve">200 Central Park Place  </v>
      </c>
      <c r="D113" s="12" t="str">
        <f>VLOOKUP(ServiceTickets[[#This Row],[Facility ID]],FacilityInformation,4,FALSE)</f>
        <v>Selma</v>
      </c>
      <c r="E113" s="12" t="str">
        <f>VLOOKUP(ServiceTickets[[#This Row],[Facility ID]],FacilityInformation,5,FALSE)</f>
        <v>AL</v>
      </c>
      <c r="F113" s="12">
        <f>VLOOKUP(ServiceTickets[[#This Row],[Facility ID]],FacilityInformation,6,FALSE)</f>
        <v>36701</v>
      </c>
      <c r="G113" s="12" t="str">
        <f>ServiceTickets[[#This Row],[City]]&amp;", "&amp;ServiceTickets[[#This Row],[State]]&amp;" "&amp;ServiceTickets[[#This Row],[Zip]]</f>
        <v>Selma, AL 36701</v>
      </c>
      <c r="H113" s="111">
        <f>VLOOKUP(ServiceTickets[[#This Row],[Facility ID]],'T-Schedule'!B$2:AH$286,30,FALSE)</f>
        <v>12</v>
      </c>
      <c r="I113" s="111">
        <f>VLOOKUP(ServiceTickets[[#This Row],[Facility ID]],'T-Schedule'!B$2:AI$286,28,FALSE)</f>
        <v>0</v>
      </c>
      <c r="J113" s="110">
        <f>VLOOKUP(ServiceTickets[[#This Row],[Facility ID]],'T-Schedule'!B$2:AI$286,26,FALSE)</f>
        <v>4</v>
      </c>
      <c r="K113" s="122">
        <f>VLOOKUP(ServiceTickets[[#This Row],[Facility ID]],'T-Schedule'!B$2:C$286,2,FALSE)</f>
        <v>43836</v>
      </c>
      <c r="L113" s="122">
        <f>ServiceTickets[[#This Row],[Migration Date]] - WEEKDAY(ServiceTickets[[#This Row],[Migration Date]]-6)</f>
        <v>43833</v>
      </c>
      <c r="M113" s="122">
        <f>ServiceTickets[[#This Row],[Migration Date]] - 14</f>
        <v>43822</v>
      </c>
      <c r="N113" s="111">
        <v>703300</v>
      </c>
      <c r="O113" s="111">
        <v>703301</v>
      </c>
      <c r="P113" s="111" t="str">
        <f>ServiceTickets[[#This Row],[Site]]&amp;" KAH Win10 Upgrade Project Equipment Request"</f>
        <v>2529 HH - SELMA KAH Win10 Upgrade Project Equipment Request</v>
      </c>
      <c r="Q113" s="126" t="str">
        <f t="shared" si="1"/>
        <v>Please ship 12 UD3 Thin Client devices and 0 laptops with the Gentiva Win10 Image with docking stations. 
Please send the equipment on PO703300 and PO703301 to be at facility by 01/03/20. 
Ship to:
ATTN: Kindred Implementation Services Tech
200 Central Park Place  
Selma, AL 36701</v>
      </c>
      <c r="R113" s="130">
        <v>1988134</v>
      </c>
      <c r="S113" s="130" t="s">
        <v>268</v>
      </c>
      <c r="T113" s="130" t="str">
        <f>VLOOKUP(ServiceTickets[[#This Row],[Facility ID]],'T-Schedule'!B$2:I$286,8,FALSE)</f>
        <v>Yes</v>
      </c>
      <c r="U113" s="130">
        <v>2020</v>
      </c>
    </row>
    <row r="114" spans="1:22" hidden="1">
      <c r="A114" s="110">
        <v>3807201</v>
      </c>
      <c r="B114" t="s">
        <v>165</v>
      </c>
      <c r="C114" s="12" t="str">
        <f>VLOOKUP(ServiceTickets[[#This Row],[Facility ID]],FacilityInformation,3,FALSE)</f>
        <v xml:space="preserve">16820 US Highway 19 N  </v>
      </c>
      <c r="D114" s="12" t="str">
        <f>VLOOKUP(ServiceTickets[[#This Row],[Facility ID]],FacilityInformation,4,FALSE)</f>
        <v>Thomasville</v>
      </c>
      <c r="E114" s="12" t="str">
        <f>VLOOKUP(ServiceTickets[[#This Row],[Facility ID]],FacilityInformation,5,FALSE)</f>
        <v>GA</v>
      </c>
      <c r="F114" s="12">
        <f>VLOOKUP(ServiceTickets[[#This Row],[Facility ID]],FacilityInformation,6,FALSE)</f>
        <v>31757</v>
      </c>
      <c r="G114" s="12" t="str">
        <f>ServiceTickets[[#This Row],[City]]&amp;", "&amp;ServiceTickets[[#This Row],[State]]&amp;" "&amp;ServiceTickets[[#This Row],[Zip]]</f>
        <v>Thomasville, GA 31757</v>
      </c>
      <c r="H114" s="111">
        <f>VLOOKUP(ServiceTickets[[#This Row],[Facility ID]],'T-Schedule'!B$2:AH$286,30,FALSE)</f>
        <v>8</v>
      </c>
      <c r="I114" s="111">
        <f>VLOOKUP(ServiceTickets[[#This Row],[Facility ID]],'T-Schedule'!B$2:AI$286,28,FALSE)</f>
        <v>1</v>
      </c>
      <c r="J114" s="110">
        <f>VLOOKUP(ServiceTickets[[#This Row],[Facility ID]],'T-Schedule'!B$2:AI$286,26,FALSE)</f>
        <v>6</v>
      </c>
      <c r="K114" s="122">
        <f>VLOOKUP(ServiceTickets[[#This Row],[Facility ID]],'T-Schedule'!B$2:C$286,2,FALSE)</f>
        <v>43836</v>
      </c>
      <c r="L114" s="122">
        <f>ServiceTickets[[#This Row],[Migration Date]] - WEEKDAY(ServiceTickets[[#This Row],[Migration Date]]-6)</f>
        <v>43833</v>
      </c>
      <c r="M114" s="122">
        <f>ServiceTickets[[#This Row],[Migration Date]] - 14</f>
        <v>43822</v>
      </c>
      <c r="N114" s="111">
        <v>703300</v>
      </c>
      <c r="O114" s="111">
        <v>703301</v>
      </c>
      <c r="P114" s="111" t="str">
        <f>ServiceTickets[[#This Row],[Site]]&amp;" KAH Win10 Upgrade Project Equipment Request"</f>
        <v>3807 HH - THOMASVILLE KAH Win10 Upgrade Project Equipment Request</v>
      </c>
      <c r="Q114" s="126" t="str">
        <f t="shared" si="1"/>
        <v>Please ship 8 UD3 Thin Client devices and 1 laptops with the Gentiva Win10 Image with docking stations. 
Please send the equipment on PO703300 and PO703301 to be at facility by 01/03/20. 
Ship to:
ATTN: Kindred Implementation Services Tech
16820 US Highway 19 N  
Thomasville, GA 31757</v>
      </c>
      <c r="R114" s="130">
        <v>1988136</v>
      </c>
      <c r="S114" s="130" t="s">
        <v>268</v>
      </c>
      <c r="T114" s="130" t="str">
        <f>VLOOKUP(ServiceTickets[[#This Row],[Facility ID]],'T-Schedule'!B$2:I$286,8,FALSE)</f>
        <v>Yes</v>
      </c>
      <c r="U114" s="130">
        <v>2020</v>
      </c>
    </row>
    <row r="115" spans="1:22" hidden="1">
      <c r="A115" s="110">
        <v>2513201</v>
      </c>
      <c r="B115" t="s">
        <v>91</v>
      </c>
      <c r="C115" s="12" t="str">
        <f>VLOOKUP(ServiceTickets[[#This Row],[Facility ID]],FacilityInformation,3,FALSE)</f>
        <v xml:space="preserve">430 East Shotwell Street  </v>
      </c>
      <c r="D115" s="12" t="str">
        <f>VLOOKUP(ServiceTickets[[#This Row],[Facility ID]],FacilityInformation,4,FALSE)</f>
        <v>Bainbridge</v>
      </c>
      <c r="E115" s="12" t="str">
        <f>VLOOKUP(ServiceTickets[[#This Row],[Facility ID]],FacilityInformation,5,FALSE)</f>
        <v>GA</v>
      </c>
      <c r="F115" s="12">
        <f>VLOOKUP(ServiceTickets[[#This Row],[Facility ID]],FacilityInformation,6,FALSE)</f>
        <v>39819</v>
      </c>
      <c r="G115" s="12" t="str">
        <f>ServiceTickets[[#This Row],[City]]&amp;", "&amp;ServiceTickets[[#This Row],[State]]&amp;" "&amp;ServiceTickets[[#This Row],[Zip]]</f>
        <v>Bainbridge, GA 39819</v>
      </c>
      <c r="H115" s="111">
        <f>VLOOKUP(ServiceTickets[[#This Row],[Facility ID]],'T-Schedule'!B$2:AH$286,30,FALSE)</f>
        <v>11</v>
      </c>
      <c r="I115" s="111">
        <f>VLOOKUP(ServiceTickets[[#This Row],[Facility ID]],'T-Schedule'!B$2:AI$286,28,FALSE)</f>
        <v>4</v>
      </c>
      <c r="J115" s="110">
        <f>VLOOKUP(ServiceTickets[[#This Row],[Facility ID]],'T-Schedule'!B$2:AI$286,26,FALSE)</f>
        <v>4</v>
      </c>
      <c r="K115" s="122">
        <f>VLOOKUP(ServiceTickets[[#This Row],[Facility ID]],'T-Schedule'!B$2:C$286,2,FALSE)</f>
        <v>43836</v>
      </c>
      <c r="L115" s="122">
        <f>ServiceTickets[[#This Row],[Migration Date]] - WEEKDAY(ServiceTickets[[#This Row],[Migration Date]]-6)</f>
        <v>43833</v>
      </c>
      <c r="M115" s="122">
        <f>ServiceTickets[[#This Row],[Migration Date]] - 14</f>
        <v>43822</v>
      </c>
      <c r="N115" s="111">
        <v>703300</v>
      </c>
      <c r="O115" s="111">
        <v>703301</v>
      </c>
      <c r="P115" s="111" t="str">
        <f>ServiceTickets[[#This Row],[Site]]&amp;" KAH Win10 Upgrade Project Equipment Request"</f>
        <v>2513 HH - BAINBRIDGE GA KAH Win10 Upgrade Project Equipment Request</v>
      </c>
      <c r="Q115" s="126" t="str">
        <f t="shared" si="1"/>
        <v>Please ship 11 UD3 Thin Client devices and 4 laptops with the Gentiva Win10 Image with docking stations. 
Please send the equipment on PO703300 and PO703301 to be at facility by 01/03/20. 
Ship to:
ATTN: Kindred Implementation Services Tech
430 East Shotwell Street  
Bainbridge, GA 39819</v>
      </c>
      <c r="R115" s="130">
        <v>1988141</v>
      </c>
      <c r="S115" s="130" t="s">
        <v>268</v>
      </c>
      <c r="T115" s="130" t="str">
        <f>VLOOKUP(ServiceTickets[[#This Row],[Facility ID]],'T-Schedule'!B$2:I$286,8,FALSE)</f>
        <v>Yes</v>
      </c>
      <c r="U115" s="130">
        <v>2020</v>
      </c>
    </row>
    <row r="116" spans="1:22" s="3" customFormat="1" hidden="1">
      <c r="A116" s="110">
        <v>2525201</v>
      </c>
      <c r="B116" t="s">
        <v>94</v>
      </c>
      <c r="C116" s="12" t="str">
        <f>VLOOKUP(ServiceTickets[[#This Row],[Facility ID]],FacilityInformation,3,FALSE)</f>
        <v>2100 Riverchase Center     Bldg 400 STE 450</v>
      </c>
      <c r="D116" s="12" t="str">
        <f>VLOOKUP(ServiceTickets[[#This Row],[Facility ID]],FacilityInformation,4,FALSE)</f>
        <v>Hoover</v>
      </c>
      <c r="E116" s="12" t="str">
        <f>VLOOKUP(ServiceTickets[[#This Row],[Facility ID]],FacilityInformation,5,FALSE)</f>
        <v>AL</v>
      </c>
      <c r="F116" s="12">
        <f>VLOOKUP(ServiceTickets[[#This Row],[Facility ID]],FacilityInformation,6,FALSE)</f>
        <v>35244</v>
      </c>
      <c r="G116" s="12" t="str">
        <f>ServiceTickets[[#This Row],[City]]&amp;", "&amp;ServiceTickets[[#This Row],[State]]&amp;" "&amp;ServiceTickets[[#This Row],[Zip]]</f>
        <v>Hoover, AL 35244</v>
      </c>
      <c r="H116" s="111">
        <f>VLOOKUP(ServiceTickets[[#This Row],[Facility ID]],'T-Schedule'!B$2:AH$286,30,FALSE)</f>
        <v>7</v>
      </c>
      <c r="I116" s="111">
        <f>VLOOKUP(ServiceTickets[[#This Row],[Facility ID]],'T-Schedule'!B$2:AI$286,28,FALSE)</f>
        <v>5</v>
      </c>
      <c r="J116" s="110">
        <f>VLOOKUP(ServiceTickets[[#This Row],[Facility ID]],'T-Schedule'!B$2:AI$286,26,FALSE)</f>
        <v>5</v>
      </c>
      <c r="K116" s="122">
        <f>VLOOKUP(ServiceTickets[[#This Row],[Facility ID]],'T-Schedule'!B$2:C$286,2,FALSE)</f>
        <v>43836</v>
      </c>
      <c r="L116" s="122">
        <f>ServiceTickets[[#This Row],[Migration Date]] - WEEKDAY(ServiceTickets[[#This Row],[Migration Date]]-6)</f>
        <v>43833</v>
      </c>
      <c r="M116" s="122">
        <f>ServiceTickets[[#This Row],[Migration Date]] - 14</f>
        <v>43822</v>
      </c>
      <c r="N116" s="111">
        <v>703300</v>
      </c>
      <c r="O116" s="111">
        <v>703301</v>
      </c>
      <c r="P116" s="111" t="str">
        <f>ServiceTickets[[#This Row],[Site]]&amp;" KAH Win10 Upgrade Project Equipment Request"</f>
        <v>2525 HH - BIRMINGHAM KAH Win10 Upgrade Project Equipment Request</v>
      </c>
      <c r="Q116" s="126" t="str">
        <f t="shared" si="1"/>
        <v>Please ship 7 UD3 Thin Client devices and 5 laptops with the Gentiva Win10 Image with docking stations. 
Please send the equipment on PO703300 and PO703301 to be at facility by 01/03/20. 
Ship to:
ATTN: Kindred Implementation Services Tech
2100 Riverchase Center     Bldg 400 STE 450
Hoover, AL 35244</v>
      </c>
      <c r="R116" s="130">
        <v>1988143</v>
      </c>
      <c r="S116" s="130" t="s">
        <v>268</v>
      </c>
      <c r="T116" s="130" t="str">
        <f>VLOOKUP(ServiceTickets[[#This Row],[Facility ID]],'T-Schedule'!B$2:I$286,8,FALSE)</f>
        <v>Yes</v>
      </c>
      <c r="U116" s="130">
        <v>2020</v>
      </c>
      <c r="V116" s="134"/>
    </row>
    <row r="117" spans="1:22" s="3" customFormat="1" hidden="1">
      <c r="A117" s="110">
        <v>2459201</v>
      </c>
      <c r="B117" t="s">
        <v>44</v>
      </c>
      <c r="C117" s="12" t="str">
        <f>VLOOKUP(ServiceTickets[[#This Row],[Facility ID]],FacilityInformation,3,FALSE)</f>
        <v>River Chase Office Park, 5009 River Chase Dr., Bldg 100 STE D</v>
      </c>
      <c r="D117" s="12" t="str">
        <f>VLOOKUP(ServiceTickets[[#This Row],[Facility ID]],FacilityInformation,4,FALSE)</f>
        <v>Phenix City</v>
      </c>
      <c r="E117" s="12" t="str">
        <f>VLOOKUP(ServiceTickets[[#This Row],[Facility ID]],FacilityInformation,5,FALSE)</f>
        <v>AL</v>
      </c>
      <c r="F117" s="12">
        <f>VLOOKUP(ServiceTickets[[#This Row],[Facility ID]],FacilityInformation,6,FALSE)</f>
        <v>36867</v>
      </c>
      <c r="G117" s="12" t="str">
        <f>ServiceTickets[[#This Row],[City]]&amp;", "&amp;ServiceTickets[[#This Row],[State]]&amp;" "&amp;ServiceTickets[[#This Row],[Zip]]</f>
        <v>Phenix City, AL 36867</v>
      </c>
      <c r="H117" s="111">
        <f>VLOOKUP(ServiceTickets[[#This Row],[Facility ID]],'T-Schedule'!B$2:AH$286,30,FALSE)</f>
        <v>3</v>
      </c>
      <c r="I117" s="111">
        <f>VLOOKUP(ServiceTickets[[#This Row],[Facility ID]],'T-Schedule'!B$2:AI$286,28,FALSE)</f>
        <v>1</v>
      </c>
      <c r="J117" s="110">
        <f>VLOOKUP(ServiceTickets[[#This Row],[Facility ID]],'T-Schedule'!B$2:AI$286,26,FALSE)</f>
        <v>3</v>
      </c>
      <c r="K117" s="122">
        <f>VLOOKUP(ServiceTickets[[#This Row],[Facility ID]],'T-Schedule'!B$2:C$286,2,FALSE)</f>
        <v>43843</v>
      </c>
      <c r="L117" s="122">
        <f>ServiceTickets[[#This Row],[Migration Date]] - WEEKDAY(ServiceTickets[[#This Row],[Migration Date]]-6)</f>
        <v>43840</v>
      </c>
      <c r="M117" s="122">
        <f>ServiceTickets[[#This Row],[Migration Date]] - 14</f>
        <v>43829</v>
      </c>
      <c r="N117" s="111">
        <v>703300</v>
      </c>
      <c r="O117" s="111">
        <v>703301</v>
      </c>
      <c r="P117" s="111" t="str">
        <f>ServiceTickets[[#This Row],[Site]]&amp;" KAH Win10 Upgrade Project Equipment Request"</f>
        <v>2459 HH - PHENIX CITY KAH Win10 Upgrade Project Equipment Request</v>
      </c>
      <c r="Q117" s="126" t="str">
        <f t="shared" si="1"/>
        <v>Please ship 3 UD3 Thin Client devices and 1 laptops with the Gentiva Win10 Image with docking stations. 
Please send the equipment on PO703300 and PO703301 to be at facility by 01/10/20. 
Ship to:
ATTN: Kindred Implementation Services Tech
River Chase Office Park, 5009 River Chase Dr., Bldg 100 STE D
Phenix City, AL 36867</v>
      </c>
      <c r="R117" s="130">
        <v>1988841</v>
      </c>
      <c r="S117" s="130" t="s">
        <v>268</v>
      </c>
      <c r="T117" s="130" t="str">
        <f>VLOOKUP(ServiceTickets[[#This Row],[Facility ID]],'T-Schedule'!B$2:I$286,8,FALSE)</f>
        <v>Yes</v>
      </c>
      <c r="U117" s="130">
        <v>2020</v>
      </c>
      <c r="V117" s="134"/>
    </row>
    <row r="118" spans="1:22" s="3" customFormat="1" hidden="1">
      <c r="A118" s="110">
        <v>2514201</v>
      </c>
      <c r="B118" t="s">
        <v>92</v>
      </c>
      <c r="C118" s="12" t="str">
        <f>VLOOKUP(ServiceTickets[[#This Row],[Facility ID]],FacilityInformation,3,FALSE)</f>
        <v>2100 Southbridge Parkway STE 480</v>
      </c>
      <c r="D118" s="12" t="str">
        <f>VLOOKUP(ServiceTickets[[#This Row],[Facility ID]],FacilityInformation,4,FALSE)</f>
        <v>Birmingham</v>
      </c>
      <c r="E118" s="12" t="str">
        <f>VLOOKUP(ServiceTickets[[#This Row],[Facility ID]],FacilityInformation,5,FALSE)</f>
        <v>AL</v>
      </c>
      <c r="F118" s="12">
        <f>VLOOKUP(ServiceTickets[[#This Row],[Facility ID]],FacilityInformation,6,FALSE)</f>
        <v>35209</v>
      </c>
      <c r="G118" s="12" t="str">
        <f>ServiceTickets[[#This Row],[City]]&amp;", "&amp;ServiceTickets[[#This Row],[State]]&amp;" "&amp;ServiceTickets[[#This Row],[Zip]]</f>
        <v>Birmingham, AL 35209</v>
      </c>
      <c r="H118" s="111">
        <f>VLOOKUP(ServiceTickets[[#This Row],[Facility ID]],'T-Schedule'!B$2:AH$286,30,FALSE)</f>
        <v>12</v>
      </c>
      <c r="I118" s="111">
        <f>VLOOKUP(ServiceTickets[[#This Row],[Facility ID]],'T-Schedule'!B$2:AI$286,28,FALSE)</f>
        <v>0</v>
      </c>
      <c r="J118" s="110">
        <f>VLOOKUP(ServiceTickets[[#This Row],[Facility ID]],'T-Schedule'!B$2:AI$286,26,FALSE)</f>
        <v>6</v>
      </c>
      <c r="K118" s="122">
        <f>VLOOKUP(ServiceTickets[[#This Row],[Facility ID]],'T-Schedule'!B$2:C$286,2,FALSE)</f>
        <v>43843</v>
      </c>
      <c r="L118" s="122">
        <f>ServiceTickets[[#This Row],[Migration Date]] - WEEKDAY(ServiceTickets[[#This Row],[Migration Date]]-6)</f>
        <v>43840</v>
      </c>
      <c r="M118" s="122">
        <f>ServiceTickets[[#This Row],[Migration Date]] - 14</f>
        <v>43829</v>
      </c>
      <c r="N118" s="111">
        <v>703300</v>
      </c>
      <c r="O118" s="111">
        <v>703301</v>
      </c>
      <c r="P118" s="111" t="str">
        <f>ServiceTickets[[#This Row],[Site]]&amp;" KAH Win10 Upgrade Project Equipment Request"</f>
        <v>2514 HH - TRUSSVILLE KAH Win10 Upgrade Project Equipment Request</v>
      </c>
      <c r="Q118" s="126" t="str">
        <f t="shared" si="1"/>
        <v>Please ship 12 UD3 Thin Client devices and 0 laptops with the Gentiva Win10 Image with docking stations. 
Please send the equipment on PO703300 and PO703301 to be at facility by 01/10/20. 
Ship to:
ATTN: Kindred Implementation Services Tech
2100 Southbridge Parkway STE 480
Birmingham, AL 35209</v>
      </c>
      <c r="R118" s="130">
        <v>1988843</v>
      </c>
      <c r="S118" s="130" t="s">
        <v>268</v>
      </c>
      <c r="T118" s="130" t="str">
        <f>VLOOKUP(ServiceTickets[[#This Row],[Facility ID]],'T-Schedule'!B$2:I$286,8,FALSE)</f>
        <v>Yes</v>
      </c>
      <c r="U118" s="130">
        <v>2020</v>
      </c>
      <c r="V118" s="134"/>
    </row>
    <row r="119" spans="1:22" s="3" customFormat="1" hidden="1">
      <c r="A119" s="110">
        <v>2383201</v>
      </c>
      <c r="B119" t="s">
        <v>16</v>
      </c>
      <c r="C119" s="12" t="str">
        <f>VLOOKUP(ServiceTickets[[#This Row],[Facility ID]],FacilityInformation,3,FALSE)</f>
        <v xml:space="preserve">1305 Boyson Loop Suite B </v>
      </c>
      <c r="D119" s="12" t="str">
        <f>VLOOKUP(ServiceTickets[[#This Row],[Facility ID]],FacilityInformation,4,FALSE)</f>
        <v>Hiawatha</v>
      </c>
      <c r="E119" s="12" t="str">
        <f>VLOOKUP(ServiceTickets[[#This Row],[Facility ID]],FacilityInformation,5,FALSE)</f>
        <v>IA</v>
      </c>
      <c r="F119" s="12">
        <f>VLOOKUP(ServiceTickets[[#This Row],[Facility ID]],FacilityInformation,6,FALSE)</f>
        <v>52233</v>
      </c>
      <c r="G119" s="12" t="str">
        <f>ServiceTickets[[#This Row],[City]]&amp;", "&amp;ServiceTickets[[#This Row],[State]]&amp;" "&amp;ServiceTickets[[#This Row],[Zip]]</f>
        <v>Hiawatha, IA 52233</v>
      </c>
      <c r="H119" s="111">
        <f>VLOOKUP(ServiceTickets[[#This Row],[Facility ID]],'T-Schedule'!B$2:AH$286,30,FALSE)</f>
        <v>6</v>
      </c>
      <c r="I119" s="111">
        <f>VLOOKUP(ServiceTickets[[#This Row],[Facility ID]],'T-Schedule'!B$2:AI$286,28,FALSE)</f>
        <v>0</v>
      </c>
      <c r="J119" s="110">
        <f>VLOOKUP(ServiceTickets[[#This Row],[Facility ID]],'T-Schedule'!B$2:AI$286,26,FALSE)</f>
        <v>5</v>
      </c>
      <c r="K119" s="122">
        <f>VLOOKUP(ServiceTickets[[#This Row],[Facility ID]],'T-Schedule'!B$2:C$286,2,FALSE)</f>
        <v>43843</v>
      </c>
      <c r="L119" s="122">
        <f>ServiceTickets[[#This Row],[Migration Date]] - WEEKDAY(ServiceTickets[[#This Row],[Migration Date]]-6)</f>
        <v>43840</v>
      </c>
      <c r="M119" s="122">
        <f>ServiceTickets[[#This Row],[Migration Date]] - 14</f>
        <v>43829</v>
      </c>
      <c r="N119" s="111">
        <v>703300</v>
      </c>
      <c r="O119" s="111">
        <v>703301</v>
      </c>
      <c r="P119" s="111" t="str">
        <f>ServiceTickets[[#This Row],[Site]]&amp;" KAH Win10 Upgrade Project Equipment Request"</f>
        <v>2383 HH - CEDAR RAPIDS KAH Win10 Upgrade Project Equipment Request</v>
      </c>
      <c r="Q119" s="126" t="str">
        <f t="shared" si="1"/>
        <v>Please ship 6 UD3 Thin Client devices and 0 laptops with the Gentiva Win10 Image with docking stations. 
Please send the equipment on PO703300 and PO703301 to be at facility by 01/10/20. 
Ship to:
ATTN: Kindred Implementation Services Tech
1305 Boyson Loop Suite B 
Hiawatha, IA 52233</v>
      </c>
      <c r="R119" s="130">
        <v>1988846</v>
      </c>
      <c r="S119" s="130" t="s">
        <v>268</v>
      </c>
      <c r="T119" s="130" t="str">
        <f>VLOOKUP(ServiceTickets[[#This Row],[Facility ID]],'T-Schedule'!B$2:I$286,8,FALSE)</f>
        <v>Yes</v>
      </c>
      <c r="U119" s="130">
        <v>2020</v>
      </c>
      <c r="V119" s="134"/>
    </row>
    <row r="120" spans="1:22" s="3" customFormat="1" hidden="1">
      <c r="A120" s="110">
        <v>2644201</v>
      </c>
      <c r="B120" t="s">
        <v>143</v>
      </c>
      <c r="C120" s="12" t="str">
        <f>VLOOKUP(ServiceTickets[[#This Row],[Facility ID]],FacilityInformation,3,FALSE)</f>
        <v>1910 South Stapely Drive STE 107</v>
      </c>
      <c r="D120" s="12" t="str">
        <f>VLOOKUP(ServiceTickets[[#This Row],[Facility ID]],FacilityInformation,4,FALSE)</f>
        <v>Mesa</v>
      </c>
      <c r="E120" s="12" t="str">
        <f>VLOOKUP(ServiceTickets[[#This Row],[Facility ID]],FacilityInformation,5,FALSE)</f>
        <v>AZ</v>
      </c>
      <c r="F120" s="12">
        <f>VLOOKUP(ServiceTickets[[#This Row],[Facility ID]],FacilityInformation,6,FALSE)</f>
        <v>85204</v>
      </c>
      <c r="G120" s="12" t="str">
        <f>ServiceTickets[[#This Row],[City]]&amp;", "&amp;ServiceTickets[[#This Row],[State]]&amp;" "&amp;ServiceTickets[[#This Row],[Zip]]</f>
        <v>Mesa, AZ 85204</v>
      </c>
      <c r="H120" s="111">
        <f>VLOOKUP(ServiceTickets[[#This Row],[Facility ID]],'T-Schedule'!B$2:AH$286,30,FALSE)</f>
        <v>11</v>
      </c>
      <c r="I120" s="111">
        <f>VLOOKUP(ServiceTickets[[#This Row],[Facility ID]],'T-Schedule'!B$2:AI$286,28,FALSE)</f>
        <v>2</v>
      </c>
      <c r="J120" s="110">
        <f>VLOOKUP(ServiceTickets[[#This Row],[Facility ID]],'T-Schedule'!B$2:AI$286,26,FALSE)</f>
        <v>10</v>
      </c>
      <c r="K120" s="122">
        <f>VLOOKUP(ServiceTickets[[#This Row],[Facility ID]],'T-Schedule'!B$2:C$286,2,FALSE)</f>
        <v>43843</v>
      </c>
      <c r="L120" s="122">
        <f>ServiceTickets[[#This Row],[Migration Date]] - WEEKDAY(ServiceTickets[[#This Row],[Migration Date]]-6)</f>
        <v>43840</v>
      </c>
      <c r="M120" s="122">
        <f>ServiceTickets[[#This Row],[Migration Date]] - 14</f>
        <v>43829</v>
      </c>
      <c r="N120" s="111">
        <v>703300</v>
      </c>
      <c r="O120" s="111">
        <v>703301</v>
      </c>
      <c r="P120" s="111" t="str">
        <f>ServiceTickets[[#This Row],[Site]]&amp;" KAH Win10 Upgrade Project Equipment Request"</f>
        <v>2644 HH - MESA AZ KAH Win10 Upgrade Project Equipment Request</v>
      </c>
      <c r="Q120" s="126" t="str">
        <f t="shared" si="1"/>
        <v>Please ship 11 UD3 Thin Client devices and 2 laptops with the Gentiva Win10 Image with docking stations. 
Please send the equipment on PO703300 and PO703301 to be at facility by 01/10/20. 
Ship to:
ATTN: Kindred Implementation Services Tech
1910 South Stapely Drive STE 107
Mesa, AZ 85204</v>
      </c>
      <c r="R120" s="130">
        <v>1988851</v>
      </c>
      <c r="S120" s="130" t="s">
        <v>268</v>
      </c>
      <c r="T120" s="130" t="str">
        <f>VLOOKUP(ServiceTickets[[#This Row],[Facility ID]],'T-Schedule'!B$2:I$286,8,FALSE)</f>
        <v>Yes</v>
      </c>
      <c r="U120" s="130">
        <v>2020</v>
      </c>
      <c r="V120" s="134"/>
    </row>
    <row r="121" spans="1:22" s="3" customFormat="1" hidden="1">
      <c r="A121" s="112">
        <v>2640201</v>
      </c>
      <c r="B121" s="3" t="s">
        <v>141</v>
      </c>
      <c r="C121" s="12" t="str">
        <f>VLOOKUP(ServiceTickets[[#This Row],[Facility ID]],FacilityInformation,3,FALSE)</f>
        <v>14050 North 83rd Avenue STE 150</v>
      </c>
      <c r="D121" s="12" t="str">
        <f>VLOOKUP(ServiceTickets[[#This Row],[Facility ID]],FacilityInformation,4,FALSE)</f>
        <v>Peoria</v>
      </c>
      <c r="E121" s="12" t="str">
        <f>VLOOKUP(ServiceTickets[[#This Row],[Facility ID]],FacilityInformation,5,FALSE)</f>
        <v>AZ</v>
      </c>
      <c r="F121" s="12">
        <f>VLOOKUP(ServiceTickets[[#This Row],[Facility ID]],FacilityInformation,6,FALSE)</f>
        <v>85381</v>
      </c>
      <c r="G121" s="12" t="str">
        <f>ServiceTickets[[#This Row],[City]]&amp;", "&amp;ServiceTickets[[#This Row],[State]]&amp;" "&amp;ServiceTickets[[#This Row],[Zip]]</f>
        <v>Peoria, AZ 85381</v>
      </c>
      <c r="H121" s="111">
        <f>VLOOKUP(ServiceTickets[[#This Row],[Facility ID]],'T-Schedule'!B$2:AH$286,30,FALSE)</f>
        <v>7</v>
      </c>
      <c r="I121" s="111">
        <f>VLOOKUP(ServiceTickets[[#This Row],[Facility ID]],'T-Schedule'!B$2:AI$286,28,FALSE)</f>
        <v>1</v>
      </c>
      <c r="J121" s="112">
        <f>VLOOKUP(ServiceTickets[[#This Row],[Facility ID]],'T-Schedule'!B$2:AI$286,26,FALSE)</f>
        <v>7</v>
      </c>
      <c r="K121" s="124">
        <f>VLOOKUP(ServiceTickets[[#This Row],[Facility ID]],'T-Schedule'!B$2:C$286,2,FALSE)</f>
        <v>43843</v>
      </c>
      <c r="L121" s="124">
        <f>ServiceTickets[[#This Row],[Migration Date]] - WEEKDAY(ServiceTickets[[#This Row],[Migration Date]]-6)</f>
        <v>43840</v>
      </c>
      <c r="M121" s="124">
        <f>ServiceTickets[[#This Row],[Migration Date]] - 14</f>
        <v>43829</v>
      </c>
      <c r="N121" s="111">
        <v>703300</v>
      </c>
      <c r="O121" s="111">
        <v>703301</v>
      </c>
      <c r="P121" s="111" t="str">
        <f>ServiceTickets[[#This Row],[Site]]&amp;" KAH Win10 Upgrade Project Equipment Request"</f>
        <v>2640 HH - PHOENIX - CENTRAL KAH Win10 Upgrade Project Equipment Request</v>
      </c>
      <c r="Q121" s="128" t="str">
        <f t="shared" si="1"/>
        <v>Please ship 7 UD3 Thin Client devices and 1 laptops with the Gentiva Win10 Image with docking stations. 
Please send the equipment on PO703300 and PO703301 to be at facility by 01/10/20. 
Ship to:
ATTN: Kindred Implementation Services Tech
14050 North 83rd Avenue STE 150
Peoria, AZ 85381</v>
      </c>
      <c r="R121" s="132">
        <v>1989188</v>
      </c>
      <c r="S121" s="132" t="s">
        <v>268</v>
      </c>
      <c r="T121" s="130" t="str">
        <f>VLOOKUP(ServiceTickets[[#This Row],[Facility ID]],'T-Schedule'!B$2:I$286,8,FALSE)</f>
        <v>Yes</v>
      </c>
      <c r="U121" s="130">
        <v>2020</v>
      </c>
      <c r="V121" s="136"/>
    </row>
    <row r="122" spans="1:22" s="3" customFormat="1" hidden="1">
      <c r="A122" s="112">
        <v>7023201</v>
      </c>
      <c r="B122" s="3" t="s">
        <v>247</v>
      </c>
      <c r="C122" s="12" t="str">
        <f>VLOOKUP(ServiceTickets[[#This Row],[Facility ID]],FacilityInformation,3,FALSE)</f>
        <v>5424 Louie Lane STE B</v>
      </c>
      <c r="D122" s="12" t="str">
        <f>VLOOKUP(ServiceTickets[[#This Row],[Facility ID]],FacilityInformation,4,FALSE)</f>
        <v>Reno</v>
      </c>
      <c r="E122" s="12" t="str">
        <f>VLOOKUP(ServiceTickets[[#This Row],[Facility ID]],FacilityInformation,5,FALSE)</f>
        <v>NV</v>
      </c>
      <c r="F122" s="12">
        <f>VLOOKUP(ServiceTickets[[#This Row],[Facility ID]],FacilityInformation,6,FALSE)</f>
        <v>89511</v>
      </c>
      <c r="G122" s="12" t="str">
        <f>ServiceTickets[[#This Row],[City]]&amp;", "&amp;ServiceTickets[[#This Row],[State]]&amp;" "&amp;ServiceTickets[[#This Row],[Zip]]</f>
        <v>Reno, NV 89511</v>
      </c>
      <c r="H122" s="111">
        <f>VLOOKUP(ServiceTickets[[#This Row],[Facility ID]],'T-Schedule'!B$2:AH$286,30,FALSE)</f>
        <v>15</v>
      </c>
      <c r="I122" s="111">
        <f>VLOOKUP(ServiceTickets[[#This Row],[Facility ID]],'T-Schedule'!B$2:AI$286,28,FALSE)</f>
        <v>1</v>
      </c>
      <c r="J122" s="112">
        <f>VLOOKUP(ServiceTickets[[#This Row],[Facility ID]],'T-Schedule'!B$2:AI$286,26,FALSE)</f>
        <v>13</v>
      </c>
      <c r="K122" s="124">
        <f>VLOOKUP(ServiceTickets[[#This Row],[Facility ID]],'T-Schedule'!B$2:C$286,2,FALSE)</f>
        <v>43843</v>
      </c>
      <c r="L122" s="124">
        <f>ServiceTickets[[#This Row],[Migration Date]] - WEEKDAY(ServiceTickets[[#This Row],[Migration Date]]-6)</f>
        <v>43840</v>
      </c>
      <c r="M122" s="124">
        <f>ServiceTickets[[#This Row],[Migration Date]] - 14</f>
        <v>43829</v>
      </c>
      <c r="N122" s="111">
        <v>703300</v>
      </c>
      <c r="O122" s="111">
        <v>703301</v>
      </c>
      <c r="P122" s="111" t="str">
        <f>ServiceTickets[[#This Row],[Site]]&amp;" KAH Win10 Upgrade Project Equipment Request"</f>
        <v>7023 HH - RENO (fka 2603) KAH Win10 Upgrade Project Equipment Request</v>
      </c>
      <c r="Q122" s="128" t="str">
        <f t="shared" si="1"/>
        <v>Please ship 15 UD3 Thin Client devices and 1 laptops with the Gentiva Win10 Image with docking stations. 
Please send the equipment on PO703300 and PO703301 to be at facility by 01/10/20. 
Ship to:
ATTN: Kindred Implementation Services Tech
5424 Louie Lane STE B
Reno, NV 89511</v>
      </c>
      <c r="R122" s="132">
        <v>1988958</v>
      </c>
      <c r="S122" s="132" t="s">
        <v>268</v>
      </c>
      <c r="T122" s="130" t="str">
        <f>VLOOKUP(ServiceTickets[[#This Row],[Facility ID]],'T-Schedule'!B$2:I$286,8,FALSE)</f>
        <v>Yes</v>
      </c>
      <c r="U122" s="130">
        <v>2020</v>
      </c>
      <c r="V122" s="136"/>
    </row>
    <row r="123" spans="1:22" s="3" customFormat="1" hidden="1">
      <c r="A123" s="112">
        <v>7025201</v>
      </c>
      <c r="B123" s="3" t="s">
        <v>249</v>
      </c>
      <c r="C123" s="12" t="str">
        <f>VLOOKUP(ServiceTickets[[#This Row],[Facility ID]],FacilityInformation,3,FALSE)</f>
        <v>415 Highway 95A South STE F-604</v>
      </c>
      <c r="D123" s="12" t="str">
        <f>VLOOKUP(ServiceTickets[[#This Row],[Facility ID]],FacilityInformation,4,FALSE)</f>
        <v>Fernley</v>
      </c>
      <c r="E123" s="12" t="str">
        <f>VLOOKUP(ServiceTickets[[#This Row],[Facility ID]],FacilityInformation,5,FALSE)</f>
        <v>NV</v>
      </c>
      <c r="F123" s="12">
        <f>VLOOKUP(ServiceTickets[[#This Row],[Facility ID]],FacilityInformation,6,FALSE)</f>
        <v>89408</v>
      </c>
      <c r="G123" s="12" t="str">
        <f>ServiceTickets[[#This Row],[City]]&amp;", "&amp;ServiceTickets[[#This Row],[State]]&amp;" "&amp;ServiceTickets[[#This Row],[Zip]]</f>
        <v>Fernley, NV 89408</v>
      </c>
      <c r="H123" s="111">
        <f>VLOOKUP(ServiceTickets[[#This Row],[Facility ID]],'T-Schedule'!B$2:AH$286,30,FALSE)</f>
        <v>11</v>
      </c>
      <c r="I123" s="111">
        <f>VLOOKUP(ServiceTickets[[#This Row],[Facility ID]],'T-Schedule'!B$2:AI$286,28,FALSE)</f>
        <v>0</v>
      </c>
      <c r="J123" s="112">
        <f>VLOOKUP(ServiceTickets[[#This Row],[Facility ID]],'T-Schedule'!B$2:AI$286,26,FALSE)</f>
        <v>2</v>
      </c>
      <c r="K123" s="124">
        <f>VLOOKUP(ServiceTickets[[#This Row],[Facility ID]],'T-Schedule'!B$2:C$286,2,FALSE)</f>
        <v>43843</v>
      </c>
      <c r="L123" s="124">
        <f>ServiceTickets[[#This Row],[Migration Date]] - WEEKDAY(ServiceTickets[[#This Row],[Migration Date]]-6)</f>
        <v>43840</v>
      </c>
      <c r="M123" s="124">
        <f>ServiceTickets[[#This Row],[Migration Date]] - 14</f>
        <v>43829</v>
      </c>
      <c r="N123" s="111">
        <v>703300</v>
      </c>
      <c r="O123" s="111">
        <v>703301</v>
      </c>
      <c r="P123" s="111" t="str">
        <f>ServiceTickets[[#This Row],[Site]]&amp;" KAH Win10 Upgrade Project Equipment Request"</f>
        <v>7025 HH - FERNLEY KAH Win10 Upgrade Project Equipment Request</v>
      </c>
      <c r="Q123" s="128" t="str">
        <f t="shared" si="1"/>
        <v>Please ship 11 UD3 Thin Client devices and 0 laptops with the Gentiva Win10 Image with docking stations. 
Please send the equipment on PO703300 and PO703301 to be at facility by 01/10/20. 
Ship to:
ATTN: Kindred Implementation Services Tech
415 Highway 95A South STE F-604
Fernley, NV 89408</v>
      </c>
      <c r="R123" s="132">
        <v>1988961</v>
      </c>
      <c r="S123" s="132" t="s">
        <v>268</v>
      </c>
      <c r="T123" s="130" t="str">
        <f>VLOOKUP(ServiceTickets[[#This Row],[Facility ID]],'T-Schedule'!B$2:I$286,8,FALSE)</f>
        <v>Yes</v>
      </c>
      <c r="U123" s="130">
        <v>2020</v>
      </c>
      <c r="V123" s="136"/>
    </row>
    <row r="124" spans="1:22" s="3" customFormat="1" hidden="1">
      <c r="A124" s="112">
        <v>2380201</v>
      </c>
      <c r="B124" s="3" t="s">
        <v>14</v>
      </c>
      <c r="C124" s="12" t="str">
        <f>VLOOKUP(ServiceTickets[[#This Row],[Facility ID]],FacilityInformation,3,FALSE)</f>
        <v>1600 Fourth Ave STE 201</v>
      </c>
      <c r="D124" s="12" t="str">
        <f>VLOOKUP(ServiceTickets[[#This Row],[Facility ID]],FacilityInformation,4,FALSE)</f>
        <v>Rock Island</v>
      </c>
      <c r="E124" s="12" t="str">
        <f>VLOOKUP(ServiceTickets[[#This Row],[Facility ID]],FacilityInformation,5,FALSE)</f>
        <v>IL</v>
      </c>
      <c r="F124" s="12">
        <f>VLOOKUP(ServiceTickets[[#This Row],[Facility ID]],FacilityInformation,6,FALSE)</f>
        <v>61201</v>
      </c>
      <c r="G124" s="12" t="str">
        <f>ServiceTickets[[#This Row],[City]]&amp;", "&amp;ServiceTickets[[#This Row],[State]]&amp;" "&amp;ServiceTickets[[#This Row],[Zip]]</f>
        <v>Rock Island, IL 61201</v>
      </c>
      <c r="H124" s="111">
        <f>VLOOKUP(ServiceTickets[[#This Row],[Facility ID]],'T-Schedule'!B$2:AH$286,30,FALSE)</f>
        <v>7</v>
      </c>
      <c r="I124" s="111">
        <f>VLOOKUP(ServiceTickets[[#This Row],[Facility ID]],'T-Schedule'!B$2:AI$286,28,FALSE)</f>
        <v>2</v>
      </c>
      <c r="J124" s="112">
        <f>VLOOKUP(ServiceTickets[[#This Row],[Facility ID]],'T-Schedule'!B$2:AI$286,26,FALSE)</f>
        <v>3</v>
      </c>
      <c r="K124" s="124">
        <f>VLOOKUP(ServiceTickets[[#This Row],[Facility ID]],'T-Schedule'!B$2:C$286,2,FALSE)</f>
        <v>43843</v>
      </c>
      <c r="L124" s="124">
        <f>ServiceTickets[[#This Row],[Migration Date]] - WEEKDAY(ServiceTickets[[#This Row],[Migration Date]]-6)</f>
        <v>43840</v>
      </c>
      <c r="M124" s="124">
        <f>ServiceTickets[[#This Row],[Migration Date]] - 14</f>
        <v>43829</v>
      </c>
      <c r="N124" s="111">
        <v>703300</v>
      </c>
      <c r="O124" s="111">
        <v>703301</v>
      </c>
      <c r="P124" s="111" t="str">
        <f>ServiceTickets[[#This Row],[Site]]&amp;" KAH Win10 Upgrade Project Equipment Request"</f>
        <v>2380 HH - ROCK ISLAND KAH Win10 Upgrade Project Equipment Request</v>
      </c>
      <c r="Q124" s="128" t="str">
        <f t="shared" si="1"/>
        <v>Please ship 7 UD3 Thin Client devices and 2 laptops with the Gentiva Win10 Image with docking stations. 
Please send the equipment on PO703300 and PO703301 to be at facility by 01/10/20. 
Ship to:
ATTN: Kindred Implementation Services Tech
1600 Fourth Ave STE 201
Rock Island, IL 61201</v>
      </c>
      <c r="R124" s="132">
        <v>1988963</v>
      </c>
      <c r="S124" s="132" t="s">
        <v>268</v>
      </c>
      <c r="T124" s="130" t="str">
        <f>VLOOKUP(ServiceTickets[[#This Row],[Facility ID]],'T-Schedule'!B$2:I$286,8,FALSE)</f>
        <v>Yes</v>
      </c>
      <c r="U124" s="130">
        <v>2020</v>
      </c>
      <c r="V124" s="136"/>
    </row>
    <row r="125" spans="1:22" hidden="1">
      <c r="A125" s="112">
        <v>7024201</v>
      </c>
      <c r="B125" s="3" t="s">
        <v>248</v>
      </c>
      <c r="C125" s="12" t="str">
        <f>VLOOKUP(ServiceTickets[[#This Row],[Facility ID]],FacilityInformation,3,FALSE)</f>
        <v>725 Basque Way STE 3</v>
      </c>
      <c r="D125" s="12" t="str">
        <f>VLOOKUP(ServiceTickets[[#This Row],[Facility ID]],FacilityInformation,4,FALSE)</f>
        <v>Carson City</v>
      </c>
      <c r="E125" s="12" t="str">
        <f>VLOOKUP(ServiceTickets[[#This Row],[Facility ID]],FacilityInformation,5,FALSE)</f>
        <v>NV</v>
      </c>
      <c r="F125" s="12">
        <f>VLOOKUP(ServiceTickets[[#This Row],[Facility ID]],FacilityInformation,6,FALSE)</f>
        <v>89706</v>
      </c>
      <c r="G125" s="12" t="str">
        <f>ServiceTickets[[#This Row],[City]]&amp;", "&amp;ServiceTickets[[#This Row],[State]]&amp;" "&amp;ServiceTickets[[#This Row],[Zip]]</f>
        <v>Carson City, NV 89706</v>
      </c>
      <c r="H125" s="111">
        <f>VLOOKUP(ServiceTickets[[#This Row],[Facility ID]],'T-Schedule'!B$2:AH$286,30,FALSE)</f>
        <v>14</v>
      </c>
      <c r="I125" s="111">
        <f>VLOOKUP(ServiceTickets[[#This Row],[Facility ID]],'T-Schedule'!B$2:AI$286,28,FALSE)</f>
        <v>0</v>
      </c>
      <c r="J125" s="112">
        <f>VLOOKUP(ServiceTickets[[#This Row],[Facility ID]],'T-Schedule'!B$2:AI$286,26,FALSE)</f>
        <v>2</v>
      </c>
      <c r="K125" s="124">
        <f>VLOOKUP(ServiceTickets[[#This Row],[Facility ID]],'T-Schedule'!B$2:C$286,2,FALSE)</f>
        <v>43843</v>
      </c>
      <c r="L125" s="124">
        <f>ServiceTickets[[#This Row],[Migration Date]] - WEEKDAY(ServiceTickets[[#This Row],[Migration Date]]-6)</f>
        <v>43840</v>
      </c>
      <c r="M125" s="124">
        <f>ServiceTickets[[#This Row],[Migration Date]] - 14</f>
        <v>43829</v>
      </c>
      <c r="N125" s="111">
        <v>703300</v>
      </c>
      <c r="O125" s="111">
        <v>703301</v>
      </c>
      <c r="P125" s="111" t="str">
        <f>ServiceTickets[[#This Row],[Site]]&amp;" KAH Win10 Upgrade Project Equipment Request"</f>
        <v>7024 HH - CARSON CITY  KAH Win10 Upgrade Project Equipment Request</v>
      </c>
      <c r="Q125" s="128" t="str">
        <f t="shared" si="1"/>
        <v>Please ship 14 UD3 Thin Client devices and 0 laptops with the Gentiva Win10 Image with docking stations. 
Please send the equipment on PO703300 and PO703301 to be at facility by 01/10/20. 
Ship to:
ATTN: Kindred Implementation Services Tech
725 Basque Way STE 3
Carson City, NV 89706</v>
      </c>
      <c r="R125" s="132">
        <v>1988964</v>
      </c>
      <c r="S125" s="132" t="s">
        <v>268</v>
      </c>
      <c r="T125" s="130" t="str">
        <f>VLOOKUP(ServiceTickets[[#This Row],[Facility ID]],'T-Schedule'!B$2:I$286,8,FALSE)</f>
        <v>Yes</v>
      </c>
      <c r="U125" s="130">
        <v>2020</v>
      </c>
      <c r="V125" s="136"/>
    </row>
    <row r="126" spans="1:22" hidden="1">
      <c r="A126" s="112">
        <v>2643201</v>
      </c>
      <c r="B126" s="3" t="s">
        <v>142</v>
      </c>
      <c r="C126" s="12" t="str">
        <f>VLOOKUP(ServiceTickets[[#This Row],[Facility ID]],FacilityInformation,3,FALSE)</f>
        <v>16620 North 40th Street STE D4</v>
      </c>
      <c r="D126" s="12" t="str">
        <f>VLOOKUP(ServiceTickets[[#This Row],[Facility ID]],FacilityInformation,4,FALSE)</f>
        <v>Phoenix</v>
      </c>
      <c r="E126" s="12" t="str">
        <f>VLOOKUP(ServiceTickets[[#This Row],[Facility ID]],FacilityInformation,5,FALSE)</f>
        <v>AZ</v>
      </c>
      <c r="F126" s="12">
        <f>VLOOKUP(ServiceTickets[[#This Row],[Facility ID]],FacilityInformation,6,FALSE)</f>
        <v>85032</v>
      </c>
      <c r="G126" s="12" t="str">
        <f>ServiceTickets[[#This Row],[City]]&amp;", "&amp;ServiceTickets[[#This Row],[State]]&amp;" "&amp;ServiceTickets[[#This Row],[Zip]]</f>
        <v>Phoenix, AZ 85032</v>
      </c>
      <c r="H126" s="111">
        <f>VLOOKUP(ServiceTickets[[#This Row],[Facility ID]],'T-Schedule'!B$2:AH$286,30,FALSE)</f>
        <v>10</v>
      </c>
      <c r="I126" s="111">
        <f>VLOOKUP(ServiceTickets[[#This Row],[Facility ID]],'T-Schedule'!B$2:AI$286,28,FALSE)</f>
        <v>3</v>
      </c>
      <c r="J126" s="112">
        <f>VLOOKUP(ServiceTickets[[#This Row],[Facility ID]],'T-Schedule'!B$2:AI$286,26,FALSE)</f>
        <v>2</v>
      </c>
      <c r="K126" s="124">
        <f>VLOOKUP(ServiceTickets[[#This Row],[Facility ID]],'T-Schedule'!B$2:C$286,2,FALSE)</f>
        <v>43843</v>
      </c>
      <c r="L126" s="124">
        <f>ServiceTickets[[#This Row],[Migration Date]] - WEEKDAY(ServiceTickets[[#This Row],[Migration Date]]-6)</f>
        <v>43840</v>
      </c>
      <c r="M126" s="124">
        <f>ServiceTickets[[#This Row],[Migration Date]] - 14</f>
        <v>43829</v>
      </c>
      <c r="N126" s="111">
        <v>703300</v>
      </c>
      <c r="O126" s="111">
        <v>703301</v>
      </c>
      <c r="P126" s="111" t="str">
        <f>ServiceTickets[[#This Row],[Site]]&amp;" KAH Win10 Upgrade Project Equipment Request"</f>
        <v>2643 HH - SCOTTSDALE KAH Win10 Upgrade Project Equipment Request</v>
      </c>
      <c r="Q126" s="128" t="str">
        <f t="shared" si="1"/>
        <v>Please ship 10 UD3 Thin Client devices and 3 laptops with the Gentiva Win10 Image with docking stations. 
Please send the equipment on PO703300 and PO703301 to be at facility by 01/10/20. 
Ship to:
ATTN: Kindred Implementation Services Tech
16620 North 40th Street STE D4
Phoenix, AZ 85032</v>
      </c>
      <c r="R126" s="132">
        <v>1988965</v>
      </c>
      <c r="S126" s="132" t="s">
        <v>268</v>
      </c>
      <c r="T126" s="130" t="str">
        <f>VLOOKUP(ServiceTickets[[#This Row],[Facility ID]],'T-Schedule'!B$2:I$286,8,FALSE)</f>
        <v>Yes</v>
      </c>
      <c r="U126" s="130">
        <v>2020</v>
      </c>
      <c r="V126" s="136"/>
    </row>
    <row r="127" spans="1:22" hidden="1">
      <c r="A127" s="112">
        <v>2650201</v>
      </c>
      <c r="B127" s="3" t="s">
        <v>144</v>
      </c>
      <c r="C127" s="12" t="str">
        <f>VLOOKUP(ServiceTickets[[#This Row],[Facility ID]],FacilityInformation,3,FALSE)</f>
        <v>5255 E. Williams Circle STE 6400</v>
      </c>
      <c r="D127" s="12" t="str">
        <f>VLOOKUP(ServiceTickets[[#This Row],[Facility ID]],FacilityInformation,4,FALSE)</f>
        <v>Tucson</v>
      </c>
      <c r="E127" s="12" t="str">
        <f>VLOOKUP(ServiceTickets[[#This Row],[Facility ID]],FacilityInformation,5,FALSE)</f>
        <v>AZ</v>
      </c>
      <c r="F127" s="12">
        <f>VLOOKUP(ServiceTickets[[#This Row],[Facility ID]],FacilityInformation,6,FALSE)</f>
        <v>85711</v>
      </c>
      <c r="G127" s="12" t="str">
        <f>ServiceTickets[[#This Row],[City]]&amp;", "&amp;ServiceTickets[[#This Row],[State]]&amp;" "&amp;ServiceTickets[[#This Row],[Zip]]</f>
        <v>Tucson, AZ 85711</v>
      </c>
      <c r="H127" s="111">
        <f>VLOOKUP(ServiceTickets[[#This Row],[Facility ID]],'T-Schedule'!B$2:AH$286,30,FALSE)</f>
        <v>17</v>
      </c>
      <c r="I127" s="111">
        <f>VLOOKUP(ServiceTickets[[#This Row],[Facility ID]],'T-Schedule'!B$2:AI$286,28,FALSE)</f>
        <v>0</v>
      </c>
      <c r="J127" s="112">
        <f>VLOOKUP(ServiceTickets[[#This Row],[Facility ID]],'T-Schedule'!B$2:AI$286,26,FALSE)</f>
        <v>6</v>
      </c>
      <c r="K127" s="124">
        <f>VLOOKUP(ServiceTickets[[#This Row],[Facility ID]],'T-Schedule'!B$2:C$286,2,FALSE)</f>
        <v>43843</v>
      </c>
      <c r="L127" s="124">
        <f>ServiceTickets[[#This Row],[Migration Date]] - WEEKDAY(ServiceTickets[[#This Row],[Migration Date]]-6)</f>
        <v>43840</v>
      </c>
      <c r="M127" s="124">
        <f>ServiceTickets[[#This Row],[Migration Date]] - 14</f>
        <v>43829</v>
      </c>
      <c r="N127" s="111">
        <v>703300</v>
      </c>
      <c r="O127" s="111">
        <v>703301</v>
      </c>
      <c r="P127" s="111" t="str">
        <f>ServiceTickets[[#This Row],[Site]]&amp;" KAH Win10 Upgrade Project Equipment Request"</f>
        <v>2650 HH - TUCSON KAH Win10 Upgrade Project Equipment Request</v>
      </c>
      <c r="Q127" s="128" t="str">
        <f t="shared" si="1"/>
        <v>Please ship 17 UD3 Thin Client devices and 0 laptops with the Gentiva Win10 Image with docking stations. 
Please send the equipment on PO703300 and PO703301 to be at facility by 01/10/20. 
Ship to:
ATTN: Kindred Implementation Services Tech
5255 E. Williams Circle STE 6400
Tucson, AZ 85711</v>
      </c>
      <c r="R127" s="132" t="s">
        <v>312</v>
      </c>
      <c r="S127" s="132" t="s">
        <v>291</v>
      </c>
      <c r="T127" s="130" t="str">
        <f>VLOOKUP(ServiceTickets[[#This Row],[Facility ID]],'T-Schedule'!B$2:I$286,8,FALSE)</f>
        <v>Yes</v>
      </c>
      <c r="U127" s="130">
        <v>2020</v>
      </c>
      <c r="V127" s="136" t="s">
        <v>311</v>
      </c>
    </row>
    <row r="128" spans="1:22" hidden="1">
      <c r="A128" s="112">
        <v>2528201</v>
      </c>
      <c r="B128" s="3" t="s">
        <v>97</v>
      </c>
      <c r="C128" s="12" t="str">
        <f>VLOOKUP(ServiceTickets[[#This Row],[Facility ID]],FacilityInformation,3,FALSE)</f>
        <v xml:space="preserve">1988 Fairview Avenue  </v>
      </c>
      <c r="D128" s="12" t="str">
        <f>VLOOKUP(ServiceTickets[[#This Row],[Facility ID]],FacilityInformation,4,FALSE)</f>
        <v>Prattville</v>
      </c>
      <c r="E128" s="12" t="str">
        <f>VLOOKUP(ServiceTickets[[#This Row],[Facility ID]],FacilityInformation,5,FALSE)</f>
        <v>AL</v>
      </c>
      <c r="F128" s="12">
        <f>VLOOKUP(ServiceTickets[[#This Row],[Facility ID]],FacilityInformation,6,FALSE)</f>
        <v>36066</v>
      </c>
      <c r="G128" s="12" t="str">
        <f>ServiceTickets[[#This Row],[City]]&amp;", "&amp;ServiceTickets[[#This Row],[State]]&amp;" "&amp;ServiceTickets[[#This Row],[Zip]]</f>
        <v>Prattville, AL 36066</v>
      </c>
      <c r="H128" s="111">
        <f>VLOOKUP(ServiceTickets[[#This Row],[Facility ID]],'T-Schedule'!B$2:AH$286,30,FALSE)</f>
        <v>14</v>
      </c>
      <c r="I128" s="111">
        <f>VLOOKUP(ServiceTickets[[#This Row],[Facility ID]],'T-Schedule'!B$2:AI$286,28,FALSE)</f>
        <v>1</v>
      </c>
      <c r="J128" s="112">
        <f>VLOOKUP(ServiceTickets[[#This Row],[Facility ID]],'T-Schedule'!B$2:AI$286,26,FALSE)</f>
        <v>4</v>
      </c>
      <c r="K128" s="124">
        <f>VLOOKUP(ServiceTickets[[#This Row],[Facility ID]],'T-Schedule'!B$2:C$286,2,FALSE)</f>
        <v>43850</v>
      </c>
      <c r="L128" s="124">
        <f>ServiceTickets[[#This Row],[Migration Date]] - WEEKDAY(ServiceTickets[[#This Row],[Migration Date]]-6)</f>
        <v>43847</v>
      </c>
      <c r="M128" s="124">
        <f>ServiceTickets[[#This Row],[Migration Date]] - 14</f>
        <v>43836</v>
      </c>
      <c r="N128" s="111">
        <v>703300</v>
      </c>
      <c r="O128" s="111">
        <v>703301</v>
      </c>
      <c r="P128" s="111" t="str">
        <f>ServiceTickets[[#This Row],[Site]]&amp;" KAH Win10 Upgrade Project Equipment Request"</f>
        <v>2528 HH - PRATTVILLE KAH Win10 Upgrade Project Equipment Request</v>
      </c>
      <c r="Q128" s="128" t="str">
        <f t="shared" si="1"/>
        <v>Please ship 14 UD3 Thin Client devices and 1 laptops with the Gentiva Win10 Image with docking stations. 
Please send the equipment on PO703300 and PO703301 to be at facility by 01/17/20. 
Ship to:
ATTN: Kindred Implementation Services Tech
1988 Fairview Avenue  
Prattville, AL 36066</v>
      </c>
      <c r="R128" s="132">
        <v>1990217</v>
      </c>
      <c r="S128" s="132" t="s">
        <v>268</v>
      </c>
      <c r="T128" s="130" t="str">
        <f>VLOOKUP(ServiceTickets[[#This Row],[Facility ID]],'T-Schedule'!B$2:I$286,8,FALSE)</f>
        <v>Yes</v>
      </c>
      <c r="U128" s="130">
        <v>2020</v>
      </c>
      <c r="V128" s="136"/>
    </row>
    <row r="129" spans="1:22" hidden="1">
      <c r="A129" s="112">
        <v>2512201</v>
      </c>
      <c r="B129" s="3" t="s">
        <v>90</v>
      </c>
      <c r="C129" s="12" t="str">
        <f>VLOOKUP(ServiceTickets[[#This Row],[Facility ID]],FacilityInformation,3,FALSE)</f>
        <v xml:space="preserve">2740 Headland Avenue  </v>
      </c>
      <c r="D129" s="12" t="str">
        <f>VLOOKUP(ServiceTickets[[#This Row],[Facility ID]],FacilityInformation,4,FALSE)</f>
        <v>Dothan</v>
      </c>
      <c r="E129" s="12" t="str">
        <f>VLOOKUP(ServiceTickets[[#This Row],[Facility ID]],FacilityInformation,5,FALSE)</f>
        <v>AL</v>
      </c>
      <c r="F129" s="12">
        <f>VLOOKUP(ServiceTickets[[#This Row],[Facility ID]],FacilityInformation,6,FALSE)</f>
        <v>36303</v>
      </c>
      <c r="G129" s="12" t="str">
        <f>ServiceTickets[[#This Row],[City]]&amp;", "&amp;ServiceTickets[[#This Row],[State]]&amp;" "&amp;ServiceTickets[[#This Row],[Zip]]</f>
        <v>Dothan, AL 36303</v>
      </c>
      <c r="H129" s="111">
        <f>VLOOKUP(ServiceTickets[[#This Row],[Facility ID]],'T-Schedule'!B$2:AH$286,30,FALSE)</f>
        <v>10</v>
      </c>
      <c r="I129" s="111">
        <f>VLOOKUP(ServiceTickets[[#This Row],[Facility ID]],'T-Schedule'!B$2:AI$286,28,FALSE)</f>
        <v>0</v>
      </c>
      <c r="J129" s="112">
        <f>VLOOKUP(ServiceTickets[[#This Row],[Facility ID]],'T-Schedule'!B$2:AI$286,26,FALSE)</f>
        <v>10</v>
      </c>
      <c r="K129" s="124">
        <f>VLOOKUP(ServiceTickets[[#This Row],[Facility ID]],'T-Schedule'!B$2:C$286,2,FALSE)</f>
        <v>43850</v>
      </c>
      <c r="L129" s="124">
        <f>ServiceTickets[[#This Row],[Migration Date]] - WEEKDAY(ServiceTickets[[#This Row],[Migration Date]]-6)</f>
        <v>43847</v>
      </c>
      <c r="M129" s="124">
        <f>ServiceTickets[[#This Row],[Migration Date]] - 14</f>
        <v>43836</v>
      </c>
      <c r="N129" s="111">
        <v>703300</v>
      </c>
      <c r="O129" s="111">
        <v>703301</v>
      </c>
      <c r="P129" s="111" t="str">
        <f>ServiceTickets[[#This Row],[Site]]&amp;" KAH Win10 Upgrade Project Equipment Request"</f>
        <v>2512 HH - DOTHAN 2 KAH Win10 Upgrade Project Equipment Request</v>
      </c>
      <c r="Q129" s="128" t="str">
        <f t="shared" si="1"/>
        <v>Please ship 10 UD3 Thin Client devices and 0 laptops with the Gentiva Win10 Image with docking stations. 
Please send the equipment on PO703300 and PO703301 to be at facility by 01/17/20. 
Ship to:
ATTN: Kindred Implementation Services Tech
2740 Headland Avenue  
Dothan, AL 36303</v>
      </c>
      <c r="R129" s="132">
        <v>1990272</v>
      </c>
      <c r="S129" s="132" t="s">
        <v>268</v>
      </c>
      <c r="T129" s="130" t="str">
        <f>VLOOKUP(ServiceTickets[[#This Row],[Facility ID]],'T-Schedule'!B$2:I$286,8,FALSE)</f>
        <v>Yes</v>
      </c>
      <c r="U129" s="130">
        <v>2020</v>
      </c>
      <c r="V129" s="136"/>
    </row>
    <row r="130" spans="1:22" ht="30" hidden="1">
      <c r="A130" s="110">
        <v>2397201</v>
      </c>
      <c r="B130" t="s">
        <v>26</v>
      </c>
      <c r="C130" s="12" t="str">
        <f>VLOOKUP(ServiceTickets[[#This Row],[Facility ID]],FacilityInformation,3,FALSE)</f>
        <v>8606 Allisonville Rd STE 350</v>
      </c>
      <c r="D130" s="12" t="str">
        <f>VLOOKUP(ServiceTickets[[#This Row],[Facility ID]],FacilityInformation,4,FALSE)</f>
        <v>Indianapolis</v>
      </c>
      <c r="E130" s="12" t="str">
        <f>VLOOKUP(ServiceTickets[[#This Row],[Facility ID]],FacilityInformation,5,FALSE)</f>
        <v>IN</v>
      </c>
      <c r="F130" s="12">
        <f>VLOOKUP(ServiceTickets[[#This Row],[Facility ID]],FacilityInformation,6,FALSE)</f>
        <v>46250</v>
      </c>
      <c r="G130" s="12" t="str">
        <f>ServiceTickets[[#This Row],[City]]&amp;", "&amp;ServiceTickets[[#This Row],[State]]&amp;" "&amp;ServiceTickets[[#This Row],[Zip]]</f>
        <v>Indianapolis, IN 46250</v>
      </c>
      <c r="H130" s="111">
        <f>VLOOKUP(ServiceTickets[[#This Row],[Facility ID]],'T-Schedule'!B$2:AH$286,30,FALSE)</f>
        <v>10</v>
      </c>
      <c r="I130" s="111">
        <f>VLOOKUP(ServiceTickets[[#This Row],[Facility ID]],'T-Schedule'!B$2:AI$286,28,FALSE)</f>
        <v>2</v>
      </c>
      <c r="J130" s="110">
        <f>VLOOKUP(ServiceTickets[[#This Row],[Facility ID]],'T-Schedule'!B$2:AI$286,26,FALSE)</f>
        <v>10</v>
      </c>
      <c r="K130" s="122">
        <f>VLOOKUP(ServiceTickets[[#This Row],[Facility ID]],'T-Schedule'!B$2:C$286,2,FALSE)</f>
        <v>43850</v>
      </c>
      <c r="L130" s="122">
        <f>ServiceTickets[[#This Row],[Migration Date]] - WEEKDAY(ServiceTickets[[#This Row],[Migration Date]]-6)</f>
        <v>43847</v>
      </c>
      <c r="M130" s="122">
        <f>ServiceTickets[[#This Row],[Migration Date]] - 14</f>
        <v>43836</v>
      </c>
      <c r="N130" s="111">
        <v>703300</v>
      </c>
      <c r="O130" s="111">
        <v>703301</v>
      </c>
      <c r="P130" s="111" t="str">
        <f>ServiceTickets[[#This Row],[Site]]&amp;" KAH Win10 Upgrade Project Equipment Request"</f>
        <v>2397 HH - INDIANAPOLIS NORTH KAH Win10 Upgrade Project Equipment Request</v>
      </c>
      <c r="Q130" s="126" t="str">
        <f t="shared" ref="Q130:Q191" si="2">"Please ship "&amp;H130&amp;" UD3 Thin Client devices and "&amp;I130&amp;" laptops with the Gentiva Win10 Image with docking stations. 
Please send the equipment on PO"&amp;N130&amp;" and PO"&amp;O130&amp;" to be at facility by "&amp;TEXT(L130,"mm/dd/yy")&amp;". 
Ship to:
ATTN: Kindred Implementation Services Tech
"&amp;C130&amp;"
"&amp;G130</f>
        <v>Please ship 10 UD3 Thin Client devices and 2 laptops with the Gentiva Win10 Image with docking stations. 
Please send the equipment on PO703300 and PO703301 to be at facility by 01/17/20. 
Ship to:
ATTN: Kindred Implementation Services Tech
8606 Allisonville Rd STE 350
Indianapolis, IN 46250</v>
      </c>
      <c r="R130" s="130">
        <v>1990274</v>
      </c>
      <c r="S130" s="130" t="s">
        <v>291</v>
      </c>
      <c r="T130" s="130" t="str">
        <f>VLOOKUP(ServiceTickets[[#This Row],[Facility ID]],'T-Schedule'!B$2:I$286,8,FALSE)</f>
        <v>Yes</v>
      </c>
      <c r="U130" s="130">
        <v>2020</v>
      </c>
      <c r="V130" s="134" t="s">
        <v>1924</v>
      </c>
    </row>
    <row r="131" spans="1:22" hidden="1">
      <c r="A131" s="110">
        <v>2433201</v>
      </c>
      <c r="B131" t="s">
        <v>28</v>
      </c>
      <c r="C131" s="12" t="str">
        <f>VLOOKUP(ServiceTickets[[#This Row],[Facility ID]],FacilityInformation,3,FALSE)</f>
        <v>701 East County Line Road STE 205</v>
      </c>
      <c r="D131" s="12" t="str">
        <f>VLOOKUP(ServiceTickets[[#This Row],[Facility ID]],FacilityInformation,4,FALSE)</f>
        <v>Greenwood</v>
      </c>
      <c r="E131" s="12" t="str">
        <f>VLOOKUP(ServiceTickets[[#This Row],[Facility ID]],FacilityInformation,5,FALSE)</f>
        <v>IN</v>
      </c>
      <c r="F131" s="12">
        <f>VLOOKUP(ServiceTickets[[#This Row],[Facility ID]],FacilityInformation,6,FALSE)</f>
        <v>46143</v>
      </c>
      <c r="G131" s="12" t="str">
        <f>ServiceTickets[[#This Row],[City]]&amp;", "&amp;ServiceTickets[[#This Row],[State]]&amp;" "&amp;ServiceTickets[[#This Row],[Zip]]</f>
        <v>Greenwood, IN 46143</v>
      </c>
      <c r="H131" s="111">
        <f>VLOOKUP(ServiceTickets[[#This Row],[Facility ID]],'T-Schedule'!B$2:AH$286,30,FALSE)</f>
        <v>5</v>
      </c>
      <c r="I131" s="111">
        <f>VLOOKUP(ServiceTickets[[#This Row],[Facility ID]],'T-Schedule'!B$2:AI$286,28,FALSE)</f>
        <v>0</v>
      </c>
      <c r="J131" s="110">
        <f>VLOOKUP(ServiceTickets[[#This Row],[Facility ID]],'T-Schedule'!B$2:AI$286,26,FALSE)</f>
        <v>4</v>
      </c>
      <c r="K131" s="122">
        <f>VLOOKUP(ServiceTickets[[#This Row],[Facility ID]],'T-Schedule'!B$2:C$286,2,FALSE)</f>
        <v>43850</v>
      </c>
      <c r="L131" s="122">
        <f>ServiceTickets[[#This Row],[Migration Date]] - WEEKDAY(ServiceTickets[[#This Row],[Migration Date]]-6)</f>
        <v>43847</v>
      </c>
      <c r="M131" s="122">
        <f>ServiceTickets[[#This Row],[Migration Date]] - 14</f>
        <v>43836</v>
      </c>
      <c r="N131" s="111">
        <v>703300</v>
      </c>
      <c r="O131" s="111">
        <v>703301</v>
      </c>
      <c r="P131" s="111" t="str">
        <f>ServiceTickets[[#This Row],[Site]]&amp;" KAH Win10 Upgrade Project Equipment Request"</f>
        <v>2433 HH - INDIANAPOLIS SOUTH KAH Win10 Upgrade Project Equipment Request</v>
      </c>
      <c r="Q131" s="126" t="str">
        <f t="shared" si="2"/>
        <v>Please ship 5 UD3 Thin Client devices and 0 laptops with the Gentiva Win10 Image with docking stations. 
Please send the equipment on PO703300 and PO703301 to be at facility by 01/17/20. 
Ship to:
ATTN: Kindred Implementation Services Tech
701 East County Line Road STE 205
Greenwood, IN 46143</v>
      </c>
      <c r="R131" s="130">
        <v>1990275</v>
      </c>
      <c r="S131" s="130" t="s">
        <v>268</v>
      </c>
      <c r="T131" s="130" t="str">
        <f>VLOOKUP(ServiceTickets[[#This Row],[Facility ID]],'T-Schedule'!B$2:I$286,8,FALSE)</f>
        <v>Yes</v>
      </c>
      <c r="U131" s="130">
        <v>2020</v>
      </c>
    </row>
    <row r="132" spans="1:22" hidden="1">
      <c r="A132" s="110">
        <v>7010201</v>
      </c>
      <c r="B132" t="s">
        <v>235</v>
      </c>
      <c r="C132" s="12" t="str">
        <f>VLOOKUP(ServiceTickets[[#This Row],[Facility ID]],FacilityInformation,3,FALSE)</f>
        <v>400 N High Street STE 202</v>
      </c>
      <c r="D132" s="12" t="str">
        <f>VLOOKUP(ServiceTickets[[#This Row],[Facility ID]],FacilityInformation,4,FALSE)</f>
        <v>Muncie</v>
      </c>
      <c r="E132" s="12" t="str">
        <f>VLOOKUP(ServiceTickets[[#This Row],[Facility ID]],FacilityInformation,5,FALSE)</f>
        <v>IN</v>
      </c>
      <c r="F132" s="12">
        <f>VLOOKUP(ServiceTickets[[#This Row],[Facility ID]],FacilityInformation,6,FALSE)</f>
        <v>47305</v>
      </c>
      <c r="G132" s="12" t="str">
        <f>ServiceTickets[[#This Row],[City]]&amp;", "&amp;ServiceTickets[[#This Row],[State]]&amp;" "&amp;ServiceTickets[[#This Row],[Zip]]</f>
        <v>Muncie, IN 47305</v>
      </c>
      <c r="H132" s="111">
        <f>VLOOKUP(ServiceTickets[[#This Row],[Facility ID]],'T-Schedule'!B$2:AH$286,30,FALSE)</f>
        <v>7</v>
      </c>
      <c r="I132" s="111">
        <f>VLOOKUP(ServiceTickets[[#This Row],[Facility ID]],'T-Schedule'!B$2:AI$286,28,FALSE)</f>
        <v>3</v>
      </c>
      <c r="J132" s="110">
        <f>VLOOKUP(ServiceTickets[[#This Row],[Facility ID]],'T-Schedule'!B$2:AI$286,26,FALSE)</f>
        <v>2</v>
      </c>
      <c r="K132" s="122">
        <f>VLOOKUP(ServiceTickets[[#This Row],[Facility ID]],'T-Schedule'!B$2:C$286,2,FALSE)</f>
        <v>43850</v>
      </c>
      <c r="L132" s="122">
        <f>ServiceTickets[[#This Row],[Migration Date]] - WEEKDAY(ServiceTickets[[#This Row],[Migration Date]]-6)</f>
        <v>43847</v>
      </c>
      <c r="M132" s="122">
        <f>ServiceTickets[[#This Row],[Migration Date]] - 14</f>
        <v>43836</v>
      </c>
      <c r="N132" s="111">
        <v>703300</v>
      </c>
      <c r="O132" s="111">
        <v>703301</v>
      </c>
      <c r="P132" s="111" t="str">
        <f>ServiceTickets[[#This Row],[Site]]&amp;" KAH Win10 Upgrade Project Equipment Request"</f>
        <v>7010 HH - MUNCIE KAH Win10 Upgrade Project Equipment Request</v>
      </c>
      <c r="Q132" s="126" t="str">
        <f t="shared" si="2"/>
        <v>Please ship 7 UD3 Thin Client devices and 3 laptops with the Gentiva Win10 Image with docking stations. 
Please send the equipment on PO703300 and PO703301 to be at facility by 01/17/20. 
Ship to:
ATTN: Kindred Implementation Services Tech
400 N High Street STE 202
Muncie, IN 47305</v>
      </c>
      <c r="R132" s="130">
        <v>1990276</v>
      </c>
      <c r="S132" s="130" t="s">
        <v>268</v>
      </c>
      <c r="T132" s="130" t="str">
        <f>VLOOKUP(ServiceTickets[[#This Row],[Facility ID]],'T-Schedule'!B$2:I$286,8,FALSE)</f>
        <v>Yes</v>
      </c>
      <c r="U132" s="130">
        <v>2020</v>
      </c>
      <c r="V132" s="134" t="s">
        <v>1925</v>
      </c>
    </row>
    <row r="133" spans="1:22" hidden="1">
      <c r="A133" s="110">
        <v>2387201</v>
      </c>
      <c r="B133" t="s">
        <v>17</v>
      </c>
      <c r="C133" s="12" t="str">
        <f>VLOOKUP(ServiceTickets[[#This Row],[Facility ID]],FacilityInformation,3,FALSE)</f>
        <v>1970 Oakcrest Avenue STE 107</v>
      </c>
      <c r="D133" s="12" t="str">
        <f>VLOOKUP(ServiceTickets[[#This Row],[Facility ID]],FacilityInformation,4,FALSE)</f>
        <v>Roseville</v>
      </c>
      <c r="E133" s="12" t="str">
        <f>VLOOKUP(ServiceTickets[[#This Row],[Facility ID]],FacilityInformation,5,FALSE)</f>
        <v>MN</v>
      </c>
      <c r="F133" s="12">
        <f>VLOOKUP(ServiceTickets[[#This Row],[Facility ID]],FacilityInformation,6,FALSE)</f>
        <v>55113</v>
      </c>
      <c r="G133" s="12" t="str">
        <f>ServiceTickets[[#This Row],[City]]&amp;", "&amp;ServiceTickets[[#This Row],[State]]&amp;" "&amp;ServiceTickets[[#This Row],[Zip]]</f>
        <v>Roseville, MN 55113</v>
      </c>
      <c r="H133" s="111">
        <f>VLOOKUP(ServiceTickets[[#This Row],[Facility ID]],'T-Schedule'!B$2:AH$286,30,FALSE)</f>
        <v>4</v>
      </c>
      <c r="I133" s="111">
        <f>VLOOKUP(ServiceTickets[[#This Row],[Facility ID]],'T-Schedule'!B$2:AI$286,28,FALSE)</f>
        <v>6</v>
      </c>
      <c r="J133" s="110">
        <f>VLOOKUP(ServiceTickets[[#This Row],[Facility ID]],'T-Schedule'!B$2:AI$286,26,FALSE)</f>
        <v>5</v>
      </c>
      <c r="K133" s="122">
        <f>VLOOKUP(ServiceTickets[[#This Row],[Facility ID]],'T-Schedule'!B$2:C$286,2,FALSE)</f>
        <v>43850</v>
      </c>
      <c r="L133" s="122">
        <f>ServiceTickets[[#This Row],[Migration Date]] - WEEKDAY(ServiceTickets[[#This Row],[Migration Date]]-6)</f>
        <v>43847</v>
      </c>
      <c r="M133" s="122">
        <f>ServiceTickets[[#This Row],[Migration Date]] - 14</f>
        <v>43836</v>
      </c>
      <c r="N133" s="111">
        <v>703300</v>
      </c>
      <c r="O133" s="111">
        <v>703301</v>
      </c>
      <c r="P133" s="111" t="str">
        <f>ServiceTickets[[#This Row],[Site]]&amp;" KAH Win10 Upgrade Project Equipment Request"</f>
        <v>2387 HH - ST PAUL - ROSEVILLE KAH Win10 Upgrade Project Equipment Request</v>
      </c>
      <c r="Q133" s="126" t="str">
        <f t="shared" si="2"/>
        <v>Please ship 4 UD3 Thin Client devices and 6 laptops with the Gentiva Win10 Image with docking stations. 
Please send the equipment on PO703300 and PO703301 to be at facility by 01/17/20. 
Ship to:
ATTN: Kindred Implementation Services Tech
1970 Oakcrest Avenue STE 107
Roseville, MN 55113</v>
      </c>
      <c r="R133" s="130">
        <v>1990278</v>
      </c>
      <c r="S133" s="130" t="s">
        <v>268</v>
      </c>
      <c r="T133" s="130" t="str">
        <f>VLOOKUP(ServiceTickets[[#This Row],[Facility ID]],'T-Schedule'!B$2:I$286,8,FALSE)</f>
        <v>Yes</v>
      </c>
      <c r="U133" s="130">
        <v>2020</v>
      </c>
      <c r="V133" s="134" t="s">
        <v>1926</v>
      </c>
    </row>
    <row r="134" spans="1:22" hidden="1">
      <c r="A134" s="110">
        <v>2392201</v>
      </c>
      <c r="B134" t="s">
        <v>21</v>
      </c>
      <c r="C134" s="12" t="str">
        <f>VLOOKUP(ServiceTickets[[#This Row],[Facility ID]],FacilityInformation,3,FALSE)</f>
        <v>7101 Northland Circle STE 5101</v>
      </c>
      <c r="D134" s="12" t="str">
        <f>VLOOKUP(ServiceTickets[[#This Row],[Facility ID]],FacilityInformation,4,FALSE)</f>
        <v>Brooklyn Park</v>
      </c>
      <c r="E134" s="12" t="str">
        <f>VLOOKUP(ServiceTickets[[#This Row],[Facility ID]],FacilityInformation,5,FALSE)</f>
        <v>MN</v>
      </c>
      <c r="F134" s="12">
        <f>VLOOKUP(ServiceTickets[[#This Row],[Facility ID]],FacilityInformation,6,FALSE)</f>
        <v>55428</v>
      </c>
      <c r="G134" s="12" t="str">
        <f>ServiceTickets[[#This Row],[City]]&amp;", "&amp;ServiceTickets[[#This Row],[State]]&amp;" "&amp;ServiceTickets[[#This Row],[Zip]]</f>
        <v>Brooklyn Park, MN 55428</v>
      </c>
      <c r="H134" s="111">
        <f>VLOOKUP(ServiceTickets[[#This Row],[Facility ID]],'T-Schedule'!B$2:AH$286,30,FALSE)</f>
        <v>4</v>
      </c>
      <c r="I134" s="111">
        <f>VLOOKUP(ServiceTickets[[#This Row],[Facility ID]],'T-Schedule'!B$2:AI$286,28,FALSE)</f>
        <v>5</v>
      </c>
      <c r="J134" s="110">
        <f>VLOOKUP(ServiceTickets[[#This Row],[Facility ID]],'T-Schedule'!B$2:AI$286,26,FALSE)</f>
        <v>3</v>
      </c>
      <c r="K134" s="122">
        <f>VLOOKUP(ServiceTickets[[#This Row],[Facility ID]],'T-Schedule'!B$2:C$286,2,FALSE)</f>
        <v>43850</v>
      </c>
      <c r="L134" s="122">
        <f>ServiceTickets[[#This Row],[Migration Date]] - WEEKDAY(ServiceTickets[[#This Row],[Migration Date]]-6)</f>
        <v>43847</v>
      </c>
      <c r="M134" s="122">
        <f>ServiceTickets[[#This Row],[Migration Date]] - 14</f>
        <v>43836</v>
      </c>
      <c r="N134" s="111">
        <v>703300</v>
      </c>
      <c r="O134" s="111">
        <v>703301</v>
      </c>
      <c r="P134" s="111" t="str">
        <f>ServiceTickets[[#This Row],[Site]]&amp;" KAH Win10 Upgrade Project Equipment Request"</f>
        <v>2392 HH - ST PAUL - MAPLE GROVE KAH Win10 Upgrade Project Equipment Request</v>
      </c>
      <c r="Q134" s="126" t="str">
        <f t="shared" si="2"/>
        <v>Please ship 4 UD3 Thin Client devices and 5 laptops with the Gentiva Win10 Image with docking stations. 
Please send the equipment on PO703300 and PO703301 to be at facility by 01/17/20. 
Ship to:
ATTN: Kindred Implementation Services Tech
7101 Northland Circle STE 5101
Brooklyn Park, MN 55428</v>
      </c>
      <c r="R134" s="130">
        <v>1990279</v>
      </c>
      <c r="S134" s="130" t="s">
        <v>268</v>
      </c>
      <c r="T134" s="130" t="str">
        <f>VLOOKUP(ServiceTickets[[#This Row],[Facility ID]],'T-Schedule'!B$2:I$286,8,FALSE)</f>
        <v>Yes</v>
      </c>
      <c r="U134" s="130">
        <v>2020</v>
      </c>
      <c r="V134" s="134" t="s">
        <v>1927</v>
      </c>
    </row>
    <row r="135" spans="1:22" hidden="1">
      <c r="A135" s="110">
        <v>2389201</v>
      </c>
      <c r="B135" t="s">
        <v>19</v>
      </c>
      <c r="C135" s="12" t="str">
        <f>VLOOKUP(ServiceTickets[[#This Row],[Facility ID]],FacilityInformation,3,FALSE)</f>
        <v>925 East Superior St STE 104</v>
      </c>
      <c r="D135" s="12" t="str">
        <f>VLOOKUP(ServiceTickets[[#This Row],[Facility ID]],FacilityInformation,4,FALSE)</f>
        <v>Duluth</v>
      </c>
      <c r="E135" s="12" t="str">
        <f>VLOOKUP(ServiceTickets[[#This Row],[Facility ID]],FacilityInformation,5,FALSE)</f>
        <v>MN</v>
      </c>
      <c r="F135" s="12">
        <f>VLOOKUP(ServiceTickets[[#This Row],[Facility ID]],FacilityInformation,6,FALSE)</f>
        <v>55802</v>
      </c>
      <c r="G135" s="12" t="str">
        <f>ServiceTickets[[#This Row],[City]]&amp;", "&amp;ServiceTickets[[#This Row],[State]]&amp;" "&amp;ServiceTickets[[#This Row],[Zip]]</f>
        <v>Duluth, MN 55802</v>
      </c>
      <c r="H135" s="111">
        <f>VLOOKUP(ServiceTickets[[#This Row],[Facility ID]],'T-Schedule'!B$2:AH$286,30,FALSE)</f>
        <v>5</v>
      </c>
      <c r="I135" s="111">
        <f>VLOOKUP(ServiceTickets[[#This Row],[Facility ID]],'T-Schedule'!B$2:AI$286,28,FALSE)</f>
        <v>3</v>
      </c>
      <c r="J135" s="110">
        <f>VLOOKUP(ServiceTickets[[#This Row],[Facility ID]],'T-Schedule'!B$2:AI$286,26,FALSE)</f>
        <v>5</v>
      </c>
      <c r="K135" s="122">
        <f>VLOOKUP(ServiceTickets[[#This Row],[Facility ID]],'T-Schedule'!B$2:C$286,2,FALSE)</f>
        <v>43850</v>
      </c>
      <c r="L135" s="122">
        <f>ServiceTickets[[#This Row],[Migration Date]] - WEEKDAY(ServiceTickets[[#This Row],[Migration Date]]-6)</f>
        <v>43847</v>
      </c>
      <c r="M135" s="122">
        <f>ServiceTickets[[#This Row],[Migration Date]] - 14</f>
        <v>43836</v>
      </c>
      <c r="N135" s="111">
        <v>703300</v>
      </c>
      <c r="O135" s="111">
        <v>703301</v>
      </c>
      <c r="P135" s="111" t="str">
        <f>ServiceTickets[[#This Row],[Site]]&amp;" KAH Win10 Upgrade Project Equipment Request"</f>
        <v>2389 HH - DULUTH KAH Win10 Upgrade Project Equipment Request</v>
      </c>
      <c r="Q135" s="126" t="str">
        <f t="shared" si="2"/>
        <v>Please ship 5 UD3 Thin Client devices and 3 laptops with the Gentiva Win10 Image with docking stations. 
Please send the equipment on PO703300 and PO703301 to be at facility by 01/17/20. 
Ship to:
ATTN: Kindred Implementation Services Tech
925 East Superior St STE 104
Duluth, MN 55802</v>
      </c>
      <c r="R135" s="130">
        <v>1990280</v>
      </c>
      <c r="S135" s="130" t="s">
        <v>268</v>
      </c>
      <c r="T135" s="130" t="str">
        <f>VLOOKUP(ServiceTickets[[#This Row],[Facility ID]],'T-Schedule'!B$2:I$286,8,FALSE)</f>
        <v>Yes</v>
      </c>
      <c r="U135" s="130">
        <v>2020</v>
      </c>
    </row>
    <row r="136" spans="1:22" hidden="1">
      <c r="A136" s="110">
        <v>2391201</v>
      </c>
      <c r="B136" t="s">
        <v>20</v>
      </c>
      <c r="C136" s="12" t="str">
        <f>VLOOKUP(ServiceTickets[[#This Row],[Facility ID]],FacilityInformation,3,FALSE)</f>
        <v>7900 W 78th Street STE 180</v>
      </c>
      <c r="D136" s="12" t="str">
        <f>VLOOKUP(ServiceTickets[[#This Row],[Facility ID]],FacilityInformation,4,FALSE)</f>
        <v>Edina</v>
      </c>
      <c r="E136" s="12" t="str">
        <f>VLOOKUP(ServiceTickets[[#This Row],[Facility ID]],FacilityInformation,5,FALSE)</f>
        <v>MN</v>
      </c>
      <c r="F136" s="12">
        <f>VLOOKUP(ServiceTickets[[#This Row],[Facility ID]],FacilityInformation,6,FALSE)</f>
        <v>55439</v>
      </c>
      <c r="G136" s="12" t="str">
        <f>ServiceTickets[[#This Row],[City]]&amp;", "&amp;ServiceTickets[[#This Row],[State]]&amp;" "&amp;ServiceTickets[[#This Row],[Zip]]</f>
        <v>Edina, MN 55439</v>
      </c>
      <c r="H136" s="111">
        <f>VLOOKUP(ServiceTickets[[#This Row],[Facility ID]],'T-Schedule'!B$2:AH$286,30,FALSE)</f>
        <v>8</v>
      </c>
      <c r="I136" s="111">
        <f>VLOOKUP(ServiceTickets[[#This Row],[Facility ID]],'T-Schedule'!B$2:AI$286,28,FALSE)</f>
        <v>6</v>
      </c>
      <c r="J136" s="110">
        <f>VLOOKUP(ServiceTickets[[#This Row],[Facility ID]],'T-Schedule'!B$2:AI$286,26,FALSE)</f>
        <v>8</v>
      </c>
      <c r="K136" s="122">
        <f>VLOOKUP(ServiceTickets[[#This Row],[Facility ID]],'T-Schedule'!B$2:C$286,2,FALSE)</f>
        <v>43850</v>
      </c>
      <c r="L136" s="122">
        <f>ServiceTickets[[#This Row],[Migration Date]] - WEEKDAY(ServiceTickets[[#This Row],[Migration Date]]-6)</f>
        <v>43847</v>
      </c>
      <c r="M136" s="122">
        <f>ServiceTickets[[#This Row],[Migration Date]] - 14</f>
        <v>43836</v>
      </c>
      <c r="N136" s="111">
        <v>703300</v>
      </c>
      <c r="O136" s="111">
        <v>703301</v>
      </c>
      <c r="P136" s="111" t="str">
        <f>ServiceTickets[[#This Row],[Site]]&amp;" KAH Win10 Upgrade Project Equipment Request"</f>
        <v>2391 HH - ST PAUL - BLOOMINGTON KAH Win10 Upgrade Project Equipment Request</v>
      </c>
      <c r="Q136" s="126" t="str">
        <f t="shared" si="2"/>
        <v>Please ship 8 UD3 Thin Client devices and 6 laptops with the Gentiva Win10 Image with docking stations. 
Please send the equipment on PO703300 and PO703301 to be at facility by 01/17/20. 
Ship to:
ATTN: Kindred Implementation Services Tech
7900 W 78th Street STE 180
Edina, MN 55439</v>
      </c>
      <c r="R136" s="130">
        <v>1990282</v>
      </c>
      <c r="S136" s="130" t="s">
        <v>291</v>
      </c>
      <c r="T136" s="130" t="str">
        <f>VLOOKUP(ServiceTickets[[#This Row],[Facility ID]],'T-Schedule'!B$2:I$286,8,FALSE)</f>
        <v>Yes</v>
      </c>
      <c r="U136" s="130">
        <v>2020</v>
      </c>
      <c r="V136" s="134" t="s">
        <v>1928</v>
      </c>
    </row>
    <row r="137" spans="1:22" hidden="1">
      <c r="A137" s="110">
        <v>2632201</v>
      </c>
      <c r="B137" t="s">
        <v>138</v>
      </c>
      <c r="C137" s="12" t="str">
        <f>VLOOKUP(ServiceTickets[[#This Row],[Facility ID]],FacilityInformation,3,FALSE)</f>
        <v>2764 Compass Drive STE 108B</v>
      </c>
      <c r="D137" s="12" t="str">
        <f>VLOOKUP(ServiceTickets[[#This Row],[Facility ID]],FacilityInformation,4,FALSE)</f>
        <v>Grand Junction</v>
      </c>
      <c r="E137" s="12" t="str">
        <f>VLOOKUP(ServiceTickets[[#This Row],[Facility ID]],FacilityInformation,5,FALSE)</f>
        <v>CO</v>
      </c>
      <c r="F137" s="12">
        <f>VLOOKUP(ServiceTickets[[#This Row],[Facility ID]],FacilityInformation,6,FALSE)</f>
        <v>81506</v>
      </c>
      <c r="G137" s="12" t="str">
        <f>ServiceTickets[[#This Row],[City]]&amp;", "&amp;ServiceTickets[[#This Row],[State]]&amp;" "&amp;ServiceTickets[[#This Row],[Zip]]</f>
        <v>Grand Junction, CO 81506</v>
      </c>
      <c r="H137" s="111">
        <f>VLOOKUP(ServiceTickets[[#This Row],[Facility ID]],'T-Schedule'!B$2:AH$286,30,FALSE)</f>
        <v>5</v>
      </c>
      <c r="I137" s="111">
        <f>VLOOKUP(ServiceTickets[[#This Row],[Facility ID]],'T-Schedule'!B$2:AI$286,28,FALSE)</f>
        <v>0</v>
      </c>
      <c r="J137" s="110">
        <f>VLOOKUP(ServiceTickets[[#This Row],[Facility ID]],'T-Schedule'!B$2:AI$286,26,FALSE)</f>
        <v>3</v>
      </c>
      <c r="K137" s="122">
        <f>VLOOKUP(ServiceTickets[[#This Row],[Facility ID]],'T-Schedule'!B$2:C$286,2,FALSE)</f>
        <v>43850</v>
      </c>
      <c r="L137" s="122">
        <f>ServiceTickets[[#This Row],[Migration Date]] - WEEKDAY(ServiceTickets[[#This Row],[Migration Date]]-6)</f>
        <v>43847</v>
      </c>
      <c r="M137" s="122">
        <f>ServiceTickets[[#This Row],[Migration Date]] - 14</f>
        <v>43836</v>
      </c>
      <c r="N137" s="111">
        <v>703300</v>
      </c>
      <c r="O137" s="111">
        <v>703301</v>
      </c>
      <c r="P137" s="111" t="str">
        <f>ServiceTickets[[#This Row],[Site]]&amp;" KAH Win10 Upgrade Project Equipment Request"</f>
        <v>2632 HH - GRAND JUNCTION KAH Win10 Upgrade Project Equipment Request</v>
      </c>
      <c r="Q137" s="126" t="str">
        <f t="shared" si="2"/>
        <v>Please ship 5 UD3 Thin Client devices and 0 laptops with the Gentiva Win10 Image with docking stations. 
Please send the equipment on PO703300 and PO703301 to be at facility by 01/17/20. 
Ship to:
ATTN: Kindred Implementation Services Tech
2764 Compass Drive STE 108B
Grand Junction, CO 81506</v>
      </c>
      <c r="R137" s="130">
        <v>1990283</v>
      </c>
      <c r="S137" s="130" t="s">
        <v>268</v>
      </c>
      <c r="T137" s="130" t="str">
        <f>VLOOKUP(ServiceTickets[[#This Row],[Facility ID]],'T-Schedule'!B$2:I$286,8,FALSE)</f>
        <v>Yes</v>
      </c>
      <c r="U137" s="130">
        <v>2020</v>
      </c>
    </row>
    <row r="138" spans="1:22" hidden="1">
      <c r="A138" s="110">
        <v>2634201</v>
      </c>
      <c r="B138" t="s">
        <v>139</v>
      </c>
      <c r="C138" s="12" t="str">
        <f>VLOOKUP(ServiceTickets[[#This Row],[Facility ID]],FacilityInformation,3,FALSE)</f>
        <v>5755 Mark Dabling Blvd. STE 325</v>
      </c>
      <c r="D138" s="12" t="str">
        <f>VLOOKUP(ServiceTickets[[#This Row],[Facility ID]],FacilityInformation,4,FALSE)</f>
        <v>Colorado Springs</v>
      </c>
      <c r="E138" s="12" t="str">
        <f>VLOOKUP(ServiceTickets[[#This Row],[Facility ID]],FacilityInformation,5,FALSE)</f>
        <v>CO</v>
      </c>
      <c r="F138" s="12">
        <f>VLOOKUP(ServiceTickets[[#This Row],[Facility ID]],FacilityInformation,6,FALSE)</f>
        <v>80919</v>
      </c>
      <c r="G138" s="12" t="str">
        <f>ServiceTickets[[#This Row],[City]]&amp;", "&amp;ServiceTickets[[#This Row],[State]]&amp;" "&amp;ServiceTickets[[#This Row],[Zip]]</f>
        <v>Colorado Springs, CO 80919</v>
      </c>
      <c r="H138" s="111">
        <f>VLOOKUP(ServiceTickets[[#This Row],[Facility ID]],'T-Schedule'!B$2:AH$286,30,FALSE)</f>
        <v>6</v>
      </c>
      <c r="I138" s="111">
        <f>VLOOKUP(ServiceTickets[[#This Row],[Facility ID]],'T-Schedule'!B$2:AI$286,28,FALSE)</f>
        <v>1</v>
      </c>
      <c r="J138" s="110">
        <f>VLOOKUP(ServiceTickets[[#This Row],[Facility ID]],'T-Schedule'!B$2:AI$286,26,FALSE)</f>
        <v>4</v>
      </c>
      <c r="K138" s="122">
        <f>VLOOKUP(ServiceTickets[[#This Row],[Facility ID]],'T-Schedule'!B$2:C$286,2,FALSE)</f>
        <v>43850</v>
      </c>
      <c r="L138" s="122">
        <f>ServiceTickets[[#This Row],[Migration Date]] - WEEKDAY(ServiceTickets[[#This Row],[Migration Date]]-6)</f>
        <v>43847</v>
      </c>
      <c r="M138" s="122">
        <f>ServiceTickets[[#This Row],[Migration Date]] - 14</f>
        <v>43836</v>
      </c>
      <c r="N138" s="111">
        <v>703300</v>
      </c>
      <c r="O138" s="111">
        <v>703301</v>
      </c>
      <c r="P138" s="111" t="str">
        <f>ServiceTickets[[#This Row],[Site]]&amp;" KAH Win10 Upgrade Project Equipment Request"</f>
        <v>2634 HH - COLORADO SPRINGS KAH Win10 Upgrade Project Equipment Request</v>
      </c>
      <c r="Q138" s="126" t="str">
        <f t="shared" si="2"/>
        <v>Please ship 6 UD3 Thin Client devices and 1 laptops with the Gentiva Win10 Image with docking stations. 
Please send the equipment on PO703300 and PO703301 to be at facility by 01/17/20. 
Ship to:
ATTN: Kindred Implementation Services Tech
5755 Mark Dabling Blvd. STE 325
Colorado Springs, CO 80919</v>
      </c>
      <c r="R138" s="130">
        <v>1990284</v>
      </c>
      <c r="S138" s="130" t="s">
        <v>268</v>
      </c>
      <c r="T138" s="130" t="str">
        <f>VLOOKUP(ServiceTickets[[#This Row],[Facility ID]],'T-Schedule'!B$2:I$286,8,FALSE)</f>
        <v>Yes</v>
      </c>
      <c r="U138" s="130">
        <v>2020</v>
      </c>
    </row>
    <row r="139" spans="1:22" hidden="1">
      <c r="A139" s="110">
        <v>2638201</v>
      </c>
      <c r="B139" t="s">
        <v>140</v>
      </c>
      <c r="C139" s="12" t="str">
        <f>VLOOKUP(ServiceTickets[[#This Row],[Facility ID]],FacilityInformation,3,FALSE)</f>
        <v xml:space="preserve">1315 Fortino Boulevard Suite A  </v>
      </c>
      <c r="D139" s="12" t="str">
        <f>VLOOKUP(ServiceTickets[[#This Row],[Facility ID]],FacilityInformation,4,FALSE)</f>
        <v>Pueblo</v>
      </c>
      <c r="E139" s="12" t="str">
        <f>VLOOKUP(ServiceTickets[[#This Row],[Facility ID]],FacilityInformation,5,FALSE)</f>
        <v>CO</v>
      </c>
      <c r="F139" s="12">
        <f>VLOOKUP(ServiceTickets[[#This Row],[Facility ID]],FacilityInformation,6,FALSE)</f>
        <v>81008</v>
      </c>
      <c r="G139" s="12" t="str">
        <f>ServiceTickets[[#This Row],[City]]&amp;", "&amp;ServiceTickets[[#This Row],[State]]&amp;" "&amp;ServiceTickets[[#This Row],[Zip]]</f>
        <v>Pueblo, CO 81008</v>
      </c>
      <c r="H139" s="111">
        <f>VLOOKUP(ServiceTickets[[#This Row],[Facility ID]],'T-Schedule'!B$2:AH$286,30,FALSE)</f>
        <v>5</v>
      </c>
      <c r="I139" s="111">
        <f>VLOOKUP(ServiceTickets[[#This Row],[Facility ID]],'T-Schedule'!B$2:AI$286,28,FALSE)</f>
        <v>5</v>
      </c>
      <c r="J139" s="110">
        <f>VLOOKUP(ServiceTickets[[#This Row],[Facility ID]],'T-Schedule'!B$2:AI$286,26,FALSE)</f>
        <v>3</v>
      </c>
      <c r="K139" s="122">
        <f>VLOOKUP(ServiceTickets[[#This Row],[Facility ID]],'T-Schedule'!B$2:C$286,2,FALSE)</f>
        <v>43850</v>
      </c>
      <c r="L139" s="122">
        <f>ServiceTickets[[#This Row],[Migration Date]] - WEEKDAY(ServiceTickets[[#This Row],[Migration Date]]-6)</f>
        <v>43847</v>
      </c>
      <c r="M139" s="122">
        <f>ServiceTickets[[#This Row],[Migration Date]] - 14</f>
        <v>43836</v>
      </c>
      <c r="N139" s="111">
        <v>703300</v>
      </c>
      <c r="O139" s="111">
        <v>703301</v>
      </c>
      <c r="P139" s="111" t="str">
        <f>ServiceTickets[[#This Row],[Site]]&amp;" KAH Win10 Upgrade Project Equipment Request"</f>
        <v>2638 HH - PUEBLO KAH Win10 Upgrade Project Equipment Request</v>
      </c>
      <c r="Q139" s="126" t="str">
        <f t="shared" si="2"/>
        <v>Please ship 5 UD3 Thin Client devices and 5 laptops with the Gentiva Win10 Image with docking stations. 
Please send the equipment on PO703300 and PO703301 to be at facility by 01/17/20. 
Ship to:
ATTN: Kindred Implementation Services Tech
1315 Fortino Boulevard Suite A  
Pueblo, CO 81008</v>
      </c>
      <c r="R139" s="130">
        <v>1990285</v>
      </c>
      <c r="S139" s="130" t="s">
        <v>291</v>
      </c>
      <c r="T139" s="130" t="str">
        <f>VLOOKUP(ServiceTickets[[#This Row],[Facility ID]],'T-Schedule'!B$2:I$286,8,FALSE)</f>
        <v>Yes</v>
      </c>
      <c r="U139" s="130">
        <v>2020</v>
      </c>
      <c r="V139" s="136" t="s">
        <v>314</v>
      </c>
    </row>
    <row r="140" spans="1:22" hidden="1">
      <c r="A140" s="110">
        <v>7028201</v>
      </c>
      <c r="B140" t="s">
        <v>252</v>
      </c>
      <c r="C140" s="12" t="str">
        <f>VLOOKUP(ServiceTickets[[#This Row],[Facility ID]],FacilityInformation,3,FALSE)</f>
        <v>8502 North Nevada STE 2</v>
      </c>
      <c r="D140" s="12" t="str">
        <f>VLOOKUP(ServiceTickets[[#This Row],[Facility ID]],FacilityInformation,4,FALSE)</f>
        <v>Spokane</v>
      </c>
      <c r="E140" s="12" t="str">
        <f>VLOOKUP(ServiceTickets[[#This Row],[Facility ID]],FacilityInformation,5,FALSE)</f>
        <v>WA</v>
      </c>
      <c r="F140" s="12">
        <f>VLOOKUP(ServiceTickets[[#This Row],[Facility ID]],FacilityInformation,6,FALSE)</f>
        <v>99208</v>
      </c>
      <c r="G140" s="12" t="str">
        <f>ServiceTickets[[#This Row],[City]]&amp;", "&amp;ServiceTickets[[#This Row],[State]]&amp;" "&amp;ServiceTickets[[#This Row],[Zip]]</f>
        <v>Spokane, WA 99208</v>
      </c>
      <c r="H140" s="111">
        <f>VLOOKUP(ServiceTickets[[#This Row],[Facility ID]],'T-Schedule'!B$2:AH$286,30,FALSE)</f>
        <v>11</v>
      </c>
      <c r="I140" s="111">
        <f>VLOOKUP(ServiceTickets[[#This Row],[Facility ID]],'T-Schedule'!B$2:AI$286,28,FALSE)</f>
        <v>1</v>
      </c>
      <c r="J140" s="110">
        <f>VLOOKUP(ServiceTickets[[#This Row],[Facility ID]],'T-Schedule'!B$2:AI$286,26,FALSE)</f>
        <v>2</v>
      </c>
      <c r="K140" s="122">
        <f>VLOOKUP(ServiceTickets[[#This Row],[Facility ID]],'T-Schedule'!B$2:C$286,2,FALSE)</f>
        <v>43850</v>
      </c>
      <c r="L140" s="122">
        <f>ServiceTickets[[#This Row],[Migration Date]] - WEEKDAY(ServiceTickets[[#This Row],[Migration Date]]-6)</f>
        <v>43847</v>
      </c>
      <c r="M140" s="122">
        <f>ServiceTickets[[#This Row],[Migration Date]] - 14</f>
        <v>43836</v>
      </c>
      <c r="N140" s="111">
        <v>703300</v>
      </c>
      <c r="O140" s="111">
        <v>703301</v>
      </c>
      <c r="P140" s="111" t="str">
        <f>ServiceTickets[[#This Row],[Site]]&amp;" KAH Win10 Upgrade Project Equipment Request"</f>
        <v>7028 HH - NORTH SPOKANE KAH Win10 Upgrade Project Equipment Request</v>
      </c>
      <c r="Q140" s="126" t="str">
        <f t="shared" si="2"/>
        <v>Please ship 11 UD3 Thin Client devices and 1 laptops with the Gentiva Win10 Image with docking stations. 
Please send the equipment on PO703300 and PO703301 to be at facility by 01/17/20. 
Ship to:
ATTN: Kindred Implementation Services Tech
8502 North Nevada STE 2
Spokane, WA 99208</v>
      </c>
      <c r="R140" s="130">
        <v>1990286</v>
      </c>
      <c r="S140" s="130" t="s">
        <v>268</v>
      </c>
      <c r="T140" s="130" t="str">
        <f>VLOOKUP(ServiceTickets[[#This Row],[Facility ID]],'T-Schedule'!B$2:I$286,8,FALSE)</f>
        <v>Yes</v>
      </c>
      <c r="U140" s="130">
        <v>2020</v>
      </c>
    </row>
    <row r="141" spans="1:22" hidden="1">
      <c r="A141" s="110">
        <v>5015201</v>
      </c>
      <c r="B141" t="s">
        <v>167</v>
      </c>
      <c r="C141" s="12" t="str">
        <f>VLOOKUP(ServiceTickets[[#This Row],[Facility ID]],FacilityInformation,3,FALSE)</f>
        <v xml:space="preserve">22820 E. Appleway Ave  </v>
      </c>
      <c r="D141" s="12" t="str">
        <f>VLOOKUP(ServiceTickets[[#This Row],[Facility ID]],FacilityInformation,4,FALSE)</f>
        <v>Liberty Lake</v>
      </c>
      <c r="E141" s="12" t="str">
        <f>VLOOKUP(ServiceTickets[[#This Row],[Facility ID]],FacilityInformation,5,FALSE)</f>
        <v>WA</v>
      </c>
      <c r="F141" s="12">
        <f>VLOOKUP(ServiceTickets[[#This Row],[Facility ID]],FacilityInformation,6,FALSE)</f>
        <v>99019</v>
      </c>
      <c r="G141" s="12" t="str">
        <f>ServiceTickets[[#This Row],[City]]&amp;", "&amp;ServiceTickets[[#This Row],[State]]&amp;" "&amp;ServiceTickets[[#This Row],[Zip]]</f>
        <v>Liberty Lake, WA 99019</v>
      </c>
      <c r="H141" s="111">
        <f>VLOOKUP(ServiceTickets[[#This Row],[Facility ID]],'T-Schedule'!B$2:AH$286,30,FALSE)</f>
        <v>24</v>
      </c>
      <c r="I141" s="111">
        <f>VLOOKUP(ServiceTickets[[#This Row],[Facility ID]],'T-Schedule'!B$2:AI$286,28,FALSE)</f>
        <v>7</v>
      </c>
      <c r="J141" s="110">
        <f>VLOOKUP(ServiceTickets[[#This Row],[Facility ID]],'T-Schedule'!B$2:AI$286,26,FALSE)</f>
        <v>5</v>
      </c>
      <c r="K141" s="122">
        <f>VLOOKUP(ServiceTickets[[#This Row],[Facility ID]],'T-Schedule'!B$2:C$286,2,FALSE)</f>
        <v>43850</v>
      </c>
      <c r="L141" s="122">
        <f>ServiceTickets[[#This Row],[Migration Date]] - WEEKDAY(ServiceTickets[[#This Row],[Migration Date]]-6)</f>
        <v>43847</v>
      </c>
      <c r="M141" s="122">
        <f>ServiceTickets[[#This Row],[Migration Date]] - 14</f>
        <v>43836</v>
      </c>
      <c r="N141" s="111">
        <v>703300</v>
      </c>
      <c r="O141" s="111">
        <v>703301</v>
      </c>
      <c r="P141" s="111" t="str">
        <f>ServiceTickets[[#This Row],[Site]]&amp;" KAH Win10 Upgrade Project Equipment Request"</f>
        <v>5015 HH - LIBERTY LAKE  KAH Win10 Upgrade Project Equipment Request</v>
      </c>
      <c r="Q141" s="126" t="str">
        <f t="shared" si="2"/>
        <v>Please ship 24 UD3 Thin Client devices and 7 laptops with the Gentiva Win10 Image with docking stations. 
Please send the equipment on PO703300 and PO703301 to be at facility by 01/17/20. 
Ship to:
ATTN: Kindred Implementation Services Tech
22820 E. Appleway Ave  
Liberty Lake, WA 99019</v>
      </c>
      <c r="R141" s="130">
        <v>1990287</v>
      </c>
      <c r="S141" s="130" t="s">
        <v>268</v>
      </c>
      <c r="T141" s="130" t="str">
        <f>VLOOKUP(ServiceTickets[[#This Row],[Facility ID]],'T-Schedule'!B$2:I$286,8,FALSE)</f>
        <v>Yes</v>
      </c>
      <c r="U141" s="130">
        <v>2020</v>
      </c>
    </row>
    <row r="142" spans="1:22" hidden="1">
      <c r="A142" s="110">
        <v>7029201</v>
      </c>
      <c r="B142" t="s">
        <v>253</v>
      </c>
      <c r="C142" s="12" t="str">
        <f>VLOOKUP(ServiceTickets[[#This Row],[Facility ID]],FacilityInformation,3,FALSE)</f>
        <v>1230 N NORTHWOOD CENTER CT, Suite C</v>
      </c>
      <c r="D142" s="12" t="str">
        <f>VLOOKUP(ServiceTickets[[#This Row],[Facility ID]],FacilityInformation,4,FALSE)</f>
        <v>Coeur D Alene</v>
      </c>
      <c r="E142" s="12" t="str">
        <f>VLOOKUP(ServiceTickets[[#This Row],[Facility ID]],FacilityInformation,5,FALSE)</f>
        <v>ID</v>
      </c>
      <c r="F142" s="12">
        <f>VLOOKUP(ServiceTickets[[#This Row],[Facility ID]],FacilityInformation,6,FALSE)</f>
        <v>83814</v>
      </c>
      <c r="G142" s="12" t="str">
        <f>ServiceTickets[[#This Row],[City]]&amp;", "&amp;ServiceTickets[[#This Row],[State]]&amp;" "&amp;ServiceTickets[[#This Row],[Zip]]</f>
        <v>Coeur D Alene, ID 83814</v>
      </c>
      <c r="H142" s="111">
        <f>VLOOKUP(ServiceTickets[[#This Row],[Facility ID]],'T-Schedule'!B$2:AH$286,30,FALSE)</f>
        <v>7</v>
      </c>
      <c r="I142" s="111">
        <f>VLOOKUP(ServiceTickets[[#This Row],[Facility ID]],'T-Schedule'!B$2:AI$286,28,FALSE)</f>
        <v>0</v>
      </c>
      <c r="J142" s="110">
        <f>VLOOKUP(ServiceTickets[[#This Row],[Facility ID]],'T-Schedule'!B$2:AI$286,26,FALSE)</f>
        <v>3</v>
      </c>
      <c r="K142" s="122">
        <f>VLOOKUP(ServiceTickets[[#This Row],[Facility ID]],'T-Schedule'!B$2:C$286,2,FALSE)</f>
        <v>43850</v>
      </c>
      <c r="L142" s="122">
        <f>ServiceTickets[[#This Row],[Migration Date]] - WEEKDAY(ServiceTickets[[#This Row],[Migration Date]]-6)</f>
        <v>43847</v>
      </c>
      <c r="M142" s="122">
        <f>ServiceTickets[[#This Row],[Migration Date]] - 14</f>
        <v>43836</v>
      </c>
      <c r="N142" s="111">
        <v>703300</v>
      </c>
      <c r="O142" s="111">
        <v>703301</v>
      </c>
      <c r="P142" s="111" t="str">
        <f>ServiceTickets[[#This Row],[Site]]&amp;" KAH Win10 Upgrade Project Equipment Request"</f>
        <v>7029 HH - COEUR D'ALENE ID (fka 2984) KAH Win10 Upgrade Project Equipment Request</v>
      </c>
      <c r="Q142" s="126" t="str">
        <f t="shared" si="2"/>
        <v>Please ship 7 UD3 Thin Client devices and 0 laptops with the Gentiva Win10 Image with docking stations. 
Please send the equipment on PO703300 and PO703301 to be at facility by 01/17/20. 
Ship to:
ATTN: Kindred Implementation Services Tech
1230 N NORTHWOOD CENTER CT, Suite C
Coeur D Alene, ID 83814</v>
      </c>
      <c r="R142" s="130">
        <v>1990288</v>
      </c>
      <c r="S142" s="130" t="s">
        <v>268</v>
      </c>
      <c r="T142" s="130" t="str">
        <f>VLOOKUP(ServiceTickets[[#This Row],[Facility ID]],'T-Schedule'!B$2:I$286,8,FALSE)</f>
        <v>Yes</v>
      </c>
      <c r="U142" s="130">
        <v>2020</v>
      </c>
    </row>
    <row r="143" spans="1:22" hidden="1">
      <c r="A143" s="110">
        <v>5016201</v>
      </c>
      <c r="B143" t="s">
        <v>168</v>
      </c>
      <c r="C143" s="12" t="str">
        <f>VLOOKUP(ServiceTickets[[#This Row],[Facility ID]],FacilityInformation,3,FALSE)</f>
        <v>1610 NE Eastgate Blvd STE 650</v>
      </c>
      <c r="D143" s="12" t="str">
        <f>VLOOKUP(ServiceTickets[[#This Row],[Facility ID]],FacilityInformation,4,FALSE)</f>
        <v>Pullman</v>
      </c>
      <c r="E143" s="12" t="str">
        <f>VLOOKUP(ServiceTickets[[#This Row],[Facility ID]],FacilityInformation,5,FALSE)</f>
        <v>WA</v>
      </c>
      <c r="F143" s="12">
        <f>VLOOKUP(ServiceTickets[[#This Row],[Facility ID]],FacilityInformation,6,FALSE)</f>
        <v>99163</v>
      </c>
      <c r="G143" s="12" t="str">
        <f>ServiceTickets[[#This Row],[City]]&amp;", "&amp;ServiceTickets[[#This Row],[State]]&amp;" "&amp;ServiceTickets[[#This Row],[Zip]]</f>
        <v>Pullman, WA 99163</v>
      </c>
      <c r="H143" s="111">
        <f>VLOOKUP(ServiceTickets[[#This Row],[Facility ID]],'T-Schedule'!B$2:AH$286,30,FALSE)</f>
        <v>6</v>
      </c>
      <c r="I143" s="111">
        <f>VLOOKUP(ServiceTickets[[#This Row],[Facility ID]],'T-Schedule'!B$2:AI$286,28,FALSE)</f>
        <v>2</v>
      </c>
      <c r="J143" s="110">
        <f>VLOOKUP(ServiceTickets[[#This Row],[Facility ID]],'T-Schedule'!B$2:AI$286,26,FALSE)</f>
        <v>1</v>
      </c>
      <c r="K143" s="122">
        <f>VLOOKUP(ServiceTickets[[#This Row],[Facility ID]],'T-Schedule'!B$2:C$286,2,FALSE)</f>
        <v>43850</v>
      </c>
      <c r="L143" s="122">
        <f>ServiceTickets[[#This Row],[Migration Date]] - WEEKDAY(ServiceTickets[[#This Row],[Migration Date]]-6)</f>
        <v>43847</v>
      </c>
      <c r="M143" s="122">
        <f>ServiceTickets[[#This Row],[Migration Date]] - 14</f>
        <v>43836</v>
      </c>
      <c r="N143" s="111">
        <v>703300</v>
      </c>
      <c r="O143" s="111">
        <v>703301</v>
      </c>
      <c r="P143" s="111" t="str">
        <f>ServiceTickets[[#This Row],[Site]]&amp;" KAH Win10 Upgrade Project Equipment Request"</f>
        <v>5016 HH - PULLMAN KAH Win10 Upgrade Project Equipment Request</v>
      </c>
      <c r="Q143" s="126" t="str">
        <f t="shared" si="2"/>
        <v>Please ship 6 UD3 Thin Client devices and 2 laptops with the Gentiva Win10 Image with docking stations. 
Please send the equipment on PO703300 and PO703301 to be at facility by 01/17/20. 
Ship to:
ATTN: Kindred Implementation Services Tech
1610 NE Eastgate Blvd STE 650
Pullman, WA 99163</v>
      </c>
      <c r="R143" s="130">
        <v>1990289</v>
      </c>
      <c r="S143" s="130" t="s">
        <v>268</v>
      </c>
      <c r="T143" s="130" t="str">
        <f>VLOOKUP(ServiceTickets[[#This Row],[Facility ID]],'T-Schedule'!B$2:I$286,8,FALSE)</f>
        <v>Yes</v>
      </c>
      <c r="U143" s="130">
        <v>2020</v>
      </c>
    </row>
    <row r="144" spans="1:22" hidden="1">
      <c r="A144" s="113">
        <v>3776201</v>
      </c>
      <c r="B144" s="4" t="s">
        <v>313</v>
      </c>
      <c r="C144" s="4" t="str">
        <f>VLOOKUP(ServiceTickets[[#This Row],[Facility ID]],FacilityInformation,3,FALSE)</f>
        <v>2130 Sycamore St. STE 240</v>
      </c>
      <c r="D144" s="4" t="str">
        <f>VLOOKUP(ServiceTickets[[#This Row],[Facility ID]],FacilityInformation,4,FALSE)</f>
        <v>Kokomo</v>
      </c>
      <c r="E144" s="4" t="str">
        <f>VLOOKUP(ServiceTickets[[#This Row],[Facility ID]],FacilityInformation,5,FALSE)</f>
        <v>IN</v>
      </c>
      <c r="F144" s="4">
        <f>VLOOKUP(ServiceTickets[[#This Row],[Facility ID]],FacilityInformation,6,FALSE)</f>
        <v>46901</v>
      </c>
      <c r="G144" s="4" t="str">
        <f>ServiceTickets[[#This Row],[City]]&amp;", "&amp;ServiceTickets[[#This Row],[State]]&amp;" "&amp;ServiceTickets[[#This Row],[Zip]]</f>
        <v>Kokomo, IN 46901</v>
      </c>
      <c r="H144" s="113">
        <f>VLOOKUP(ServiceTickets[[#This Row],[Facility ID]],'T-Schedule'!B$2:AH$286,30,FALSE)</f>
        <v>0</v>
      </c>
      <c r="I144" s="113">
        <f>VLOOKUP(ServiceTickets[[#This Row],[Facility ID]],'T-Schedule'!B$2:AI$286,28,FALSE)</f>
        <v>0</v>
      </c>
      <c r="J144" s="113">
        <f>VLOOKUP(ServiceTickets[[#This Row],[Facility ID]],'T-Schedule'!B$2:AI$286,26,FALSE)</f>
        <v>0</v>
      </c>
      <c r="K144" s="125">
        <f>VLOOKUP(ServiceTickets[[#This Row],[Facility ID]],'T-Schedule'!B$2:C$286,2,FALSE)</f>
        <v>0</v>
      </c>
      <c r="L144" s="125" t="e">
        <f>ServiceTickets[[#This Row],[Migration Date]] - WEEKDAY(ServiceTickets[[#This Row],[Migration Date]]-6)</f>
        <v>#NUM!</v>
      </c>
      <c r="M144" s="125">
        <f>ServiceTickets[[#This Row],[Migration Date]] - 14</f>
        <v>-14</v>
      </c>
      <c r="N144" s="113">
        <v>703300</v>
      </c>
      <c r="O144" s="113">
        <v>703301</v>
      </c>
      <c r="P144" s="113" t="str">
        <f>ServiceTickets[[#This Row],[Site]]&amp;" KAH Win10 Upgrade Project Equipment Request"</f>
        <v>3776 HH - KOKOMO, IN  (closed) KAH Win10 Upgrade Project Equipment Request</v>
      </c>
      <c r="Q144" s="129" t="e">
        <f t="shared" si="2"/>
        <v>#NUM!</v>
      </c>
      <c r="R144" s="133"/>
      <c r="S144" s="133" t="s">
        <v>268</v>
      </c>
      <c r="T144" s="133">
        <f>VLOOKUP(ServiceTickets[[#This Row],[Facility ID]],'T-Schedule'!B$2:I$286,8,FALSE)</f>
        <v>0</v>
      </c>
      <c r="U144" s="133">
        <v>2020</v>
      </c>
      <c r="V144" s="137"/>
    </row>
    <row r="145" spans="1:22" hidden="1">
      <c r="A145" s="110">
        <v>2544201</v>
      </c>
      <c r="B145" t="s">
        <v>112</v>
      </c>
      <c r="C145" s="12" t="str">
        <f>VLOOKUP(ServiceTickets[[#This Row],[Facility ID]],FacilityInformation,3,FALSE)</f>
        <v>2404 Forum Boulevard STE 101</v>
      </c>
      <c r="D145" s="12" t="str">
        <f>VLOOKUP(ServiceTickets[[#This Row],[Facility ID]],FacilityInformation,4,FALSE)</f>
        <v>Columbia</v>
      </c>
      <c r="E145" s="12" t="str">
        <f>VLOOKUP(ServiceTickets[[#This Row],[Facility ID]],FacilityInformation,5,FALSE)</f>
        <v>MO</v>
      </c>
      <c r="F145" s="12">
        <f>VLOOKUP(ServiceTickets[[#This Row],[Facility ID]],FacilityInformation,6,FALSE)</f>
        <v>65203</v>
      </c>
      <c r="G145" s="12" t="str">
        <f>ServiceTickets[[#This Row],[City]]&amp;", "&amp;ServiceTickets[[#This Row],[State]]&amp;" "&amp;ServiceTickets[[#This Row],[Zip]]</f>
        <v>Columbia, MO 65203</v>
      </c>
      <c r="H145" s="111">
        <f>VLOOKUP(ServiceTickets[[#This Row],[Facility ID]],'T-Schedule'!B$2:AH$286,30,FALSE)</f>
        <v>5</v>
      </c>
      <c r="I145" s="111">
        <f>VLOOKUP(ServiceTickets[[#This Row],[Facility ID]],'T-Schedule'!B$2:AI$286,28,FALSE)</f>
        <v>3</v>
      </c>
      <c r="J145" s="110">
        <f>VLOOKUP(ServiceTickets[[#This Row],[Facility ID]],'T-Schedule'!B$2:AI$286,26,FALSE)</f>
        <v>5</v>
      </c>
      <c r="K145" s="293">
        <f>VLOOKUP(ServiceTickets[[#This Row],[Facility ID]],'T-Schedule'!B$2:C$286,2,FALSE)</f>
        <v>43864</v>
      </c>
      <c r="L145" s="293">
        <f>ServiceTickets[[#This Row],[Migration Date]] - WEEKDAY(ServiceTickets[[#This Row],[Migration Date]]-6)</f>
        <v>43861</v>
      </c>
      <c r="M145" s="293">
        <f>ServiceTickets[[#This Row],[Migration Date]] - 14</f>
        <v>43850</v>
      </c>
      <c r="N145" s="111">
        <v>703300</v>
      </c>
      <c r="O145" s="111">
        <v>703301</v>
      </c>
      <c r="P145" s="111" t="str">
        <f>ServiceTickets[[#This Row],[Site]]&amp;" KAH Win10 Upgrade Project Equipment Request"</f>
        <v>2544 HH - COLUMBIA MO KAH Win10 Upgrade Project Equipment Request</v>
      </c>
      <c r="Q145" s="126" t="str">
        <f t="shared" si="2"/>
        <v>Please ship 5 UD3 Thin Client devices and 3 laptops with the Gentiva Win10 Image with docking stations. 
Please send the equipment on PO703300 and PO703301 to be at facility by 01/31/20. 
Ship to:
ATTN: Kindred Implementation Services Tech
2404 Forum Boulevard STE 101
Columbia, MO 65203</v>
      </c>
      <c r="R145" s="130">
        <v>1991994</v>
      </c>
      <c r="S145" s="130" t="s">
        <v>268</v>
      </c>
      <c r="T145" s="130">
        <f>VLOOKUP(ServiceTickets[[#This Row],[Facility ID]],'T-Schedule'!B$2:I$286,8,FALSE)</f>
        <v>0</v>
      </c>
      <c r="U145" s="130">
        <v>2020</v>
      </c>
    </row>
    <row r="146" spans="1:22" hidden="1">
      <c r="A146" s="110">
        <v>2546201</v>
      </c>
      <c r="B146" t="s">
        <v>113</v>
      </c>
      <c r="C146" s="12" t="str">
        <f>VLOOKUP(ServiceTickets[[#This Row],[Facility ID]],FacilityInformation,3,FALSE)</f>
        <v xml:space="preserve">1206 Homelife Plaza  </v>
      </c>
      <c r="D146" s="12" t="str">
        <f>VLOOKUP(ServiceTickets[[#This Row],[Facility ID]],FacilityInformation,4,FALSE)</f>
        <v>Rolla</v>
      </c>
      <c r="E146" s="12" t="str">
        <f>VLOOKUP(ServiceTickets[[#This Row],[Facility ID]],FacilityInformation,5,FALSE)</f>
        <v>MO</v>
      </c>
      <c r="F146" s="12">
        <f>VLOOKUP(ServiceTickets[[#This Row],[Facility ID]],FacilityInformation,6,FALSE)</f>
        <v>65401</v>
      </c>
      <c r="G146" s="12" t="str">
        <f>ServiceTickets[[#This Row],[City]]&amp;", "&amp;ServiceTickets[[#This Row],[State]]&amp;" "&amp;ServiceTickets[[#This Row],[Zip]]</f>
        <v>Rolla, MO 65401</v>
      </c>
      <c r="H146" s="111">
        <f>VLOOKUP(ServiceTickets[[#This Row],[Facility ID]],'T-Schedule'!B$2:AH$286,30,FALSE)</f>
        <v>11</v>
      </c>
      <c r="I146" s="111">
        <f>VLOOKUP(ServiceTickets[[#This Row],[Facility ID]],'T-Schedule'!B$2:AI$286,28,FALSE)</f>
        <v>8</v>
      </c>
      <c r="J146" s="110">
        <f>VLOOKUP(ServiceTickets[[#This Row],[Facility ID]],'T-Schedule'!B$2:AI$286,26,FALSE)</f>
        <v>3</v>
      </c>
      <c r="K146" s="293">
        <f>VLOOKUP(ServiceTickets[[#This Row],[Facility ID]],'T-Schedule'!B$2:C$286,2,FALSE)</f>
        <v>43878</v>
      </c>
      <c r="L146" s="293">
        <f>ServiceTickets[[#This Row],[Migration Date]] - WEEKDAY(ServiceTickets[[#This Row],[Migration Date]]-6)</f>
        <v>43875</v>
      </c>
      <c r="M146" s="293">
        <f>ServiceTickets[[#This Row],[Migration Date]] - 14</f>
        <v>43864</v>
      </c>
      <c r="N146" s="111">
        <v>703300</v>
      </c>
      <c r="O146" s="111">
        <v>703301</v>
      </c>
      <c r="P146" s="111" t="str">
        <f>ServiceTickets[[#This Row],[Site]]&amp;" KAH Win10 Upgrade Project Equipment Request"</f>
        <v>2546 HH - ROLLA KAH Win10 Upgrade Project Equipment Request</v>
      </c>
      <c r="Q146" s="126" t="str">
        <f t="shared" si="2"/>
        <v>Please ship 11 UD3 Thin Client devices and 8 laptops with the Gentiva Win10 Image with docking stations. 
Please send the equipment on PO703300 and PO703301 to be at facility by 02/14/20. 
Ship to:
ATTN: Kindred Implementation Services Tech
1206 Homelife Plaza  
Rolla, MO 65401</v>
      </c>
      <c r="R146" s="130">
        <v>1991995</v>
      </c>
      <c r="S146" s="130" t="s">
        <v>268</v>
      </c>
      <c r="T146" s="130">
        <f>VLOOKUP(ServiceTickets[[#This Row],[Facility ID]],'T-Schedule'!B$2:I$286,8,FALSE)</f>
        <v>0</v>
      </c>
      <c r="U146" s="130">
        <v>2020</v>
      </c>
    </row>
    <row r="147" spans="1:22" hidden="1">
      <c r="A147" s="110">
        <v>2550201</v>
      </c>
      <c r="B147" t="s">
        <v>114</v>
      </c>
      <c r="C147" s="12" t="str">
        <f>VLOOKUP(ServiceTickets[[#This Row],[Facility ID]],FacilityInformation,3,FALSE)</f>
        <v>4783 Flat River Road STE 100A</v>
      </c>
      <c r="D147" s="12" t="str">
        <f>VLOOKUP(ServiceTickets[[#This Row],[Facility ID]],FacilityInformation,4,FALSE)</f>
        <v>Farmington</v>
      </c>
      <c r="E147" s="12" t="str">
        <f>VLOOKUP(ServiceTickets[[#This Row],[Facility ID]],FacilityInformation,5,FALSE)</f>
        <v>MO</v>
      </c>
      <c r="F147" s="12">
        <f>VLOOKUP(ServiceTickets[[#This Row],[Facility ID]],FacilityInformation,6,FALSE)</f>
        <v>63640</v>
      </c>
      <c r="G147" s="12" t="str">
        <f>ServiceTickets[[#This Row],[City]]&amp;", "&amp;ServiceTickets[[#This Row],[State]]&amp;" "&amp;ServiceTickets[[#This Row],[Zip]]</f>
        <v>Farmington, MO 63640</v>
      </c>
      <c r="H147" s="111">
        <f>VLOOKUP(ServiceTickets[[#This Row],[Facility ID]],'T-Schedule'!B$2:AH$286,30,FALSE)</f>
        <v>9</v>
      </c>
      <c r="I147" s="111">
        <f>VLOOKUP(ServiceTickets[[#This Row],[Facility ID]],'T-Schedule'!B$2:AI$286,28,FALSE)</f>
        <v>2</v>
      </c>
      <c r="J147" s="110">
        <f>VLOOKUP(ServiceTickets[[#This Row],[Facility ID]],'T-Schedule'!B$2:AI$286,26,FALSE)</f>
        <v>5</v>
      </c>
      <c r="K147" s="293">
        <f>VLOOKUP(ServiceTickets[[#This Row],[Facility ID]],'T-Schedule'!B$2:C$286,2,FALSE)</f>
        <v>43857</v>
      </c>
      <c r="L147" s="293">
        <f>ServiceTickets[[#This Row],[Migration Date]] - WEEKDAY(ServiceTickets[[#This Row],[Migration Date]]-6)</f>
        <v>43854</v>
      </c>
      <c r="M147" s="293">
        <f>ServiceTickets[[#This Row],[Migration Date]] - 14</f>
        <v>43843</v>
      </c>
      <c r="N147" s="111">
        <v>703300</v>
      </c>
      <c r="O147" s="111">
        <v>703301</v>
      </c>
      <c r="P147" s="111" t="str">
        <f>ServiceTickets[[#This Row],[Site]]&amp;" KAH Win10 Upgrade Project Equipment Request"</f>
        <v>2550 HH - FARMINGTON KAH Win10 Upgrade Project Equipment Request</v>
      </c>
      <c r="Q147" s="126" t="str">
        <f t="shared" si="2"/>
        <v>Please ship 9 UD3 Thin Client devices and 2 laptops with the Gentiva Win10 Image with docking stations. 
Please send the equipment on PO703300 and PO703301 to be at facility by 01/24/20. 
Ship to:
ATTN: Kindred Implementation Services Tech
4783 Flat River Road STE 100A
Farmington, MO 63640</v>
      </c>
      <c r="R147" s="130">
        <v>1991996</v>
      </c>
      <c r="S147" s="130" t="s">
        <v>268</v>
      </c>
      <c r="T147" s="130">
        <f>VLOOKUP(ServiceTickets[[#This Row],[Facility ID]],'T-Schedule'!B$2:I$286,8,FALSE)</f>
        <v>0</v>
      </c>
      <c r="U147" s="130">
        <v>2020</v>
      </c>
    </row>
    <row r="148" spans="1:22" hidden="1">
      <c r="A148" s="110">
        <v>2551201</v>
      </c>
      <c r="B148" t="s">
        <v>115</v>
      </c>
      <c r="C148" s="12" t="str">
        <f>VLOOKUP(ServiceTickets[[#This Row],[Facility ID]],FacilityInformation,3,FALSE)</f>
        <v>11880 College Blvd. STE 4A</v>
      </c>
      <c r="D148" s="12" t="str">
        <f>VLOOKUP(ServiceTickets[[#This Row],[Facility ID]],FacilityInformation,4,FALSE)</f>
        <v>Overland Park</v>
      </c>
      <c r="E148" s="12" t="str">
        <f>VLOOKUP(ServiceTickets[[#This Row],[Facility ID]],FacilityInformation,5,FALSE)</f>
        <v>KS</v>
      </c>
      <c r="F148" s="12">
        <f>VLOOKUP(ServiceTickets[[#This Row],[Facility ID]],FacilityInformation,6,FALSE)</f>
        <v>66210</v>
      </c>
      <c r="G148" s="12" t="str">
        <f>ServiceTickets[[#This Row],[City]]&amp;", "&amp;ServiceTickets[[#This Row],[State]]&amp;" "&amp;ServiceTickets[[#This Row],[Zip]]</f>
        <v>Overland Park, KS 66210</v>
      </c>
      <c r="H148" s="111">
        <f>VLOOKUP(ServiceTickets[[#This Row],[Facility ID]],'T-Schedule'!B$2:AH$286,30,FALSE)</f>
        <v>9</v>
      </c>
      <c r="I148" s="111">
        <f>VLOOKUP(ServiceTickets[[#This Row],[Facility ID]],'T-Schedule'!B$2:AI$286,28,FALSE)</f>
        <v>3</v>
      </c>
      <c r="J148" s="110">
        <f>VLOOKUP(ServiceTickets[[#This Row],[Facility ID]],'T-Schedule'!B$2:AI$286,26,FALSE)</f>
        <v>1</v>
      </c>
      <c r="K148" s="293">
        <f>VLOOKUP(ServiceTickets[[#This Row],[Facility ID]],'T-Schedule'!B$2:C$286,2,FALSE)</f>
        <v>43857</v>
      </c>
      <c r="L148" s="293">
        <f>ServiceTickets[[#This Row],[Migration Date]] - WEEKDAY(ServiceTickets[[#This Row],[Migration Date]]-6)</f>
        <v>43854</v>
      </c>
      <c r="M148" s="293">
        <f>ServiceTickets[[#This Row],[Migration Date]] - 14</f>
        <v>43843</v>
      </c>
      <c r="N148" s="111">
        <v>703300</v>
      </c>
      <c r="O148" s="111">
        <v>703301</v>
      </c>
      <c r="P148" s="111" t="str">
        <f>ServiceTickets[[#This Row],[Site]]&amp;" KAH Win10 Upgrade Project Equipment Request"</f>
        <v>2551 HH - KANSAS CITY SOUTH KAH Win10 Upgrade Project Equipment Request</v>
      </c>
      <c r="Q148" s="126" t="str">
        <f t="shared" si="2"/>
        <v>Please ship 9 UD3 Thin Client devices and 3 laptops with the Gentiva Win10 Image with docking stations. 
Please send the equipment on PO703300 and PO703301 to be at facility by 01/24/20. 
Ship to:
ATTN: Kindred Implementation Services Tech
11880 College Blvd. STE 4A
Overland Park, KS 66210</v>
      </c>
      <c r="R148" s="130">
        <v>1991997</v>
      </c>
      <c r="S148" s="130" t="s">
        <v>268</v>
      </c>
      <c r="T148" s="130">
        <f>VLOOKUP(ServiceTickets[[#This Row],[Facility ID]],'T-Schedule'!B$2:I$286,8,FALSE)</f>
        <v>0</v>
      </c>
      <c r="U148" s="130">
        <v>2020</v>
      </c>
    </row>
    <row r="149" spans="1:22" hidden="1">
      <c r="A149" s="110">
        <v>2552201</v>
      </c>
      <c r="B149" t="s">
        <v>116</v>
      </c>
      <c r="C149" s="12" t="str">
        <f>VLOOKUP(ServiceTickets[[#This Row],[Facility ID]],FacilityInformation,3,FALSE)</f>
        <v>20101 E. Jackson Drive STE D</v>
      </c>
      <c r="D149" s="12" t="str">
        <f>VLOOKUP(ServiceTickets[[#This Row],[Facility ID]],FacilityInformation,4,FALSE)</f>
        <v>Independence</v>
      </c>
      <c r="E149" s="12" t="str">
        <f>VLOOKUP(ServiceTickets[[#This Row],[Facility ID]],FacilityInformation,5,FALSE)</f>
        <v>MO</v>
      </c>
      <c r="F149" s="12">
        <f>VLOOKUP(ServiceTickets[[#This Row],[Facility ID]],FacilityInformation,6,FALSE)</f>
        <v>64057</v>
      </c>
      <c r="G149" s="12" t="str">
        <f>ServiceTickets[[#This Row],[City]]&amp;", "&amp;ServiceTickets[[#This Row],[State]]&amp;" "&amp;ServiceTickets[[#This Row],[Zip]]</f>
        <v>Independence, MO 64057</v>
      </c>
      <c r="H149" s="111">
        <f>VLOOKUP(ServiceTickets[[#This Row],[Facility ID]],'T-Schedule'!B$2:AH$286,30,FALSE)</f>
        <v>11</v>
      </c>
      <c r="I149" s="111">
        <f>VLOOKUP(ServiceTickets[[#This Row],[Facility ID]],'T-Schedule'!B$2:AI$286,28,FALSE)</f>
        <v>3</v>
      </c>
      <c r="J149" s="110">
        <f>VLOOKUP(ServiceTickets[[#This Row],[Facility ID]],'T-Schedule'!B$2:AI$286,26,FALSE)</f>
        <v>11</v>
      </c>
      <c r="K149" s="293">
        <f>VLOOKUP(ServiceTickets[[#This Row],[Facility ID]],'T-Schedule'!B$2:C$286,2,FALSE)</f>
        <v>43857</v>
      </c>
      <c r="L149" s="293">
        <f>ServiceTickets[[#This Row],[Migration Date]] - WEEKDAY(ServiceTickets[[#This Row],[Migration Date]]-6)</f>
        <v>43854</v>
      </c>
      <c r="M149" s="293">
        <f>ServiceTickets[[#This Row],[Migration Date]] - 14</f>
        <v>43843</v>
      </c>
      <c r="N149" s="111">
        <v>703300</v>
      </c>
      <c r="O149" s="111">
        <v>703301</v>
      </c>
      <c r="P149" s="111" t="str">
        <f>ServiceTickets[[#This Row],[Site]]&amp;" KAH Win10 Upgrade Project Equipment Request"</f>
        <v>2552 HH - KANSAS CITY EAST KAH Win10 Upgrade Project Equipment Request</v>
      </c>
      <c r="Q149" s="126" t="str">
        <f t="shared" si="2"/>
        <v>Please ship 11 UD3 Thin Client devices and 3 laptops with the Gentiva Win10 Image with docking stations. 
Please send the equipment on PO703300 and PO703301 to be at facility by 01/24/20. 
Ship to:
ATTN: Kindred Implementation Services Tech
20101 E. Jackson Drive STE D
Independence, MO 64057</v>
      </c>
      <c r="R149" s="130">
        <v>1991998</v>
      </c>
      <c r="S149" s="130" t="s">
        <v>268</v>
      </c>
      <c r="T149" s="130">
        <f>VLOOKUP(ServiceTickets[[#This Row],[Facility ID]],'T-Schedule'!B$2:I$286,8,FALSE)</f>
        <v>0</v>
      </c>
      <c r="U149" s="130">
        <v>2020</v>
      </c>
    </row>
    <row r="150" spans="1:22" hidden="1">
      <c r="A150" s="291">
        <v>2574201</v>
      </c>
      <c r="B150" s="292" t="s">
        <v>1940</v>
      </c>
      <c r="C150" s="291" t="str">
        <f>VLOOKUP(ServiceTickets[[#This Row],[Facility ID]],FacilityInformation,3,FALSE)</f>
        <v>4849 GREENVILLE AVE</v>
      </c>
      <c r="D150" s="291" t="str">
        <f>VLOOKUP(ServiceTickets[[#This Row],[Facility ID]],FacilityInformation,4,FALSE)</f>
        <v>DALLAS</v>
      </c>
      <c r="E150" s="291" t="str">
        <f>VLOOKUP(ServiceTickets[[#This Row],[Facility ID]],FacilityInformation,5,FALSE)</f>
        <v>TX</v>
      </c>
      <c r="F150" s="291">
        <f>VLOOKUP(ServiceTickets[[#This Row],[Facility ID]],FacilityInformation,6,FALSE)</f>
        <v>75206</v>
      </c>
      <c r="G150" s="291" t="str">
        <f>ServiceTickets[[#This Row],[City]]&amp;", "&amp;ServiceTickets[[#This Row],[State]]&amp;" "&amp;ServiceTickets[[#This Row],[Zip]]</f>
        <v>DALLAS, TX 75206</v>
      </c>
      <c r="H150" s="291">
        <f>VLOOKUP(ServiceTickets[[#This Row],[Facility ID]],'T-Schedule'!B$2:AH$286,30,FALSE)</f>
        <v>7</v>
      </c>
      <c r="I150" s="291">
        <f>VLOOKUP(ServiceTickets[[#This Row],[Facility ID]],'T-Schedule'!B$2:AI$286,28,FALSE)</f>
        <v>0</v>
      </c>
      <c r="J150" s="291">
        <f>VLOOKUP(ServiceTickets[[#This Row],[Facility ID]],'T-Schedule'!B$2:AI$286,26,FALSE)</f>
        <v>3</v>
      </c>
      <c r="K150" s="294">
        <f>VLOOKUP(ServiceTickets[[#This Row],[Facility ID]],'T-Schedule'!B$2:C$286,2,FALSE)</f>
        <v>43857</v>
      </c>
      <c r="L150" s="294">
        <f>ServiceTickets[[#This Row],[Migration Date]] - WEEKDAY(ServiceTickets[[#This Row],[Migration Date]]-6)</f>
        <v>43854</v>
      </c>
      <c r="M150" s="294">
        <f>ServiceTickets[[#This Row],[Migration Date]] - 14</f>
        <v>43843</v>
      </c>
      <c r="N150" s="291">
        <v>703300</v>
      </c>
      <c r="O150" s="291">
        <v>703301</v>
      </c>
      <c r="P150" s="291" t="str">
        <f>ServiceTickets[[#This Row],[Site]]&amp;" KAH Win10 Upgrade Project Equipment Request"</f>
        <v>2574 HH  - DALLAS KAH Win10 Upgrade Project Equipment Request</v>
      </c>
      <c r="Q150" s="291" t="str">
        <f t="shared" si="2"/>
        <v>Please ship 7 UD3 Thin Client devices and 0 laptops with the Gentiva Win10 Image with docking stations. 
Please send the equipment on PO703300 and PO703301 to be at facility by 01/24/20. 
Ship to:
ATTN: Kindred Implementation Services Tech
4849 GREENVILLE AVE
DALLAS, TX 75206</v>
      </c>
      <c r="R150" s="296">
        <v>1992000</v>
      </c>
      <c r="S150" s="296" t="s">
        <v>268</v>
      </c>
      <c r="T150" s="296">
        <f>VLOOKUP(ServiceTickets[[#This Row],[Facility ID]],'T-Schedule'!B$2:I$286,8,FALSE)</f>
        <v>0</v>
      </c>
      <c r="U150" s="296">
        <v>2020</v>
      </c>
      <c r="V150" s="291"/>
    </row>
    <row r="151" spans="1:22" hidden="1">
      <c r="A151" s="291">
        <v>2576201</v>
      </c>
      <c r="B151" s="292" t="s">
        <v>1941</v>
      </c>
      <c r="C151" s="291" t="str">
        <f>VLOOKUP(ServiceTickets[[#This Row],[Facility ID]],FacilityInformation,3,FALSE)</f>
        <v>6421 Camp Bowie Blvd, Ste 203</v>
      </c>
      <c r="D151" s="291" t="str">
        <f>VLOOKUP(ServiceTickets[[#This Row],[Facility ID]],FacilityInformation,4,FALSE)</f>
        <v>Fort Worth</v>
      </c>
      <c r="E151" s="291" t="str">
        <f>VLOOKUP(ServiceTickets[[#This Row],[Facility ID]],FacilityInformation,5,FALSE)</f>
        <v>TX</v>
      </c>
      <c r="F151" s="291">
        <f>VLOOKUP(ServiceTickets[[#This Row],[Facility ID]],FacilityInformation,6,FALSE)</f>
        <v>76116</v>
      </c>
      <c r="G151" s="291" t="str">
        <f>ServiceTickets[[#This Row],[City]]&amp;", "&amp;ServiceTickets[[#This Row],[State]]&amp;" "&amp;ServiceTickets[[#This Row],[Zip]]</f>
        <v>Fort Worth, TX 76116</v>
      </c>
      <c r="H151" s="291">
        <f>VLOOKUP(ServiceTickets[[#This Row],[Facility ID]],'T-Schedule'!B$2:AH$286,30,FALSE)</f>
        <v>6</v>
      </c>
      <c r="I151" s="291">
        <f>VLOOKUP(ServiceTickets[[#This Row],[Facility ID]],'T-Schedule'!B$2:AI$286,28,FALSE)</f>
        <v>0</v>
      </c>
      <c r="J151" s="291">
        <f>VLOOKUP(ServiceTickets[[#This Row],[Facility ID]],'T-Schedule'!B$2:AI$286,26,FALSE)</f>
        <v>4</v>
      </c>
      <c r="K151" s="294">
        <f>VLOOKUP(ServiceTickets[[#This Row],[Facility ID]],'T-Schedule'!B$2:C$286,2,FALSE)</f>
        <v>43857</v>
      </c>
      <c r="L151" s="294">
        <f>ServiceTickets[[#This Row],[Migration Date]] - WEEKDAY(ServiceTickets[[#This Row],[Migration Date]]-6)</f>
        <v>43854</v>
      </c>
      <c r="M151" s="294">
        <f>ServiceTickets[[#This Row],[Migration Date]] - 14</f>
        <v>43843</v>
      </c>
      <c r="N151" s="291">
        <v>703300</v>
      </c>
      <c r="O151" s="291">
        <v>703301</v>
      </c>
      <c r="P151" s="291" t="str">
        <f>ServiceTickets[[#This Row],[Site]]&amp;" KAH Win10 Upgrade Project Equipment Request"</f>
        <v>2576 HH - Fort Worth KAH Win10 Upgrade Project Equipment Request</v>
      </c>
      <c r="Q151" s="291" t="str">
        <f t="shared" si="2"/>
        <v>Please ship 6 UD3 Thin Client devices and 0 laptops with the Gentiva Win10 Image with docking stations. 
Please send the equipment on PO703300 and PO703301 to be at facility by 01/24/20. 
Ship to:
ATTN: Kindred Implementation Services Tech
6421 Camp Bowie Blvd, Ste 203
Fort Worth, TX 76116</v>
      </c>
      <c r="R151" s="296">
        <v>1992001</v>
      </c>
      <c r="S151" s="296" t="s">
        <v>268</v>
      </c>
      <c r="T151" s="296">
        <f>VLOOKUP(ServiceTickets[[#This Row],[Facility ID]],'T-Schedule'!B$2:I$286,8,FALSE)</f>
        <v>0</v>
      </c>
      <c r="U151" s="296">
        <v>2020</v>
      </c>
      <c r="V151" s="291"/>
    </row>
    <row r="152" spans="1:22" hidden="1">
      <c r="A152" s="110">
        <v>2586201</v>
      </c>
      <c r="B152" t="s">
        <v>125</v>
      </c>
      <c r="C152" s="12" t="str">
        <f>VLOOKUP(ServiceTickets[[#This Row],[Facility ID]],FacilityInformation,3,FALSE)</f>
        <v>2615 Calder Street STE 202</v>
      </c>
      <c r="D152" s="12" t="str">
        <f>VLOOKUP(ServiceTickets[[#This Row],[Facility ID]],FacilityInformation,4,FALSE)</f>
        <v>Beaumont</v>
      </c>
      <c r="E152" s="12" t="str">
        <f>VLOOKUP(ServiceTickets[[#This Row],[Facility ID]],FacilityInformation,5,FALSE)</f>
        <v>TX</v>
      </c>
      <c r="F152" s="12">
        <f>VLOOKUP(ServiceTickets[[#This Row],[Facility ID]],FacilityInformation,6,FALSE)</f>
        <v>77702</v>
      </c>
      <c r="G152" s="12" t="str">
        <f>ServiceTickets[[#This Row],[City]]&amp;", "&amp;ServiceTickets[[#This Row],[State]]&amp;" "&amp;ServiceTickets[[#This Row],[Zip]]</f>
        <v>Beaumont, TX 77702</v>
      </c>
      <c r="H152" s="111">
        <f>VLOOKUP(ServiceTickets[[#This Row],[Facility ID]],'T-Schedule'!B$2:AH$286,30,FALSE)</f>
        <v>10</v>
      </c>
      <c r="I152" s="111">
        <f>VLOOKUP(ServiceTickets[[#This Row],[Facility ID]],'T-Schedule'!B$2:AI$286,28,FALSE)</f>
        <v>0</v>
      </c>
      <c r="J152" s="110">
        <f>VLOOKUP(ServiceTickets[[#This Row],[Facility ID]],'T-Schedule'!B$2:AI$286,26,FALSE)</f>
        <v>10</v>
      </c>
      <c r="K152" s="293">
        <f>VLOOKUP(ServiceTickets[[#This Row],[Facility ID]],'T-Schedule'!B$2:C$286,2,FALSE)</f>
        <v>43857</v>
      </c>
      <c r="L152" s="293">
        <f>ServiceTickets[[#This Row],[Migration Date]] - WEEKDAY(ServiceTickets[[#This Row],[Migration Date]]-6)</f>
        <v>43854</v>
      </c>
      <c r="M152" s="293">
        <f>ServiceTickets[[#This Row],[Migration Date]] - 14</f>
        <v>43843</v>
      </c>
      <c r="N152" s="111">
        <v>703300</v>
      </c>
      <c r="O152" s="111">
        <v>703301</v>
      </c>
      <c r="P152" s="111" t="str">
        <f>ServiceTickets[[#This Row],[Site]]&amp;" KAH Win10 Upgrade Project Equipment Request"</f>
        <v>2586 HH - BEAUMONT - HARDEN KAH Win10 Upgrade Project Equipment Request</v>
      </c>
      <c r="Q152" s="126" t="str">
        <f t="shared" si="2"/>
        <v>Please ship 10 UD3 Thin Client devices and 0 laptops with the Gentiva Win10 Image with docking stations. 
Please send the equipment on PO703300 and PO703301 to be at facility by 01/24/20. 
Ship to:
ATTN: Kindred Implementation Services Tech
2615 Calder Street STE 202
Beaumont, TX 77702</v>
      </c>
      <c r="R152" s="130">
        <v>1992002</v>
      </c>
      <c r="S152" s="130" t="s">
        <v>268</v>
      </c>
      <c r="T152" s="130">
        <f>VLOOKUP(ServiceTickets[[#This Row],[Facility ID]],'T-Schedule'!B$2:I$286,8,FALSE)</f>
        <v>0</v>
      </c>
      <c r="U152" s="130">
        <v>2020</v>
      </c>
    </row>
    <row r="153" spans="1:22" hidden="1">
      <c r="A153" s="110">
        <v>2653201</v>
      </c>
      <c r="B153" t="s">
        <v>145</v>
      </c>
      <c r="C153" s="12" t="str">
        <f>VLOOKUP(ServiceTickets[[#This Row],[Facility ID]],FacilityInformation,3,FALSE)</f>
        <v>20829 72nd Ave South STE 125</v>
      </c>
      <c r="D153" s="12" t="str">
        <f>VLOOKUP(ServiceTickets[[#This Row],[Facility ID]],FacilityInformation,4,FALSE)</f>
        <v>Kent</v>
      </c>
      <c r="E153" s="12" t="str">
        <f>VLOOKUP(ServiceTickets[[#This Row],[Facility ID]],FacilityInformation,5,FALSE)</f>
        <v>WA</v>
      </c>
      <c r="F153" s="12">
        <f>VLOOKUP(ServiceTickets[[#This Row],[Facility ID]],FacilityInformation,6,FALSE)</f>
        <v>98032</v>
      </c>
      <c r="G153" s="12" t="str">
        <f>ServiceTickets[[#This Row],[City]]&amp;", "&amp;ServiceTickets[[#This Row],[State]]&amp;" "&amp;ServiceTickets[[#This Row],[Zip]]</f>
        <v>Kent, WA 98032</v>
      </c>
      <c r="H153" s="111">
        <f>VLOOKUP(ServiceTickets[[#This Row],[Facility ID]],'T-Schedule'!B$2:AH$286,30,FALSE)</f>
        <v>17</v>
      </c>
      <c r="I153" s="111">
        <f>VLOOKUP(ServiceTickets[[#This Row],[Facility ID]],'T-Schedule'!B$2:AI$286,28,FALSE)</f>
        <v>3</v>
      </c>
      <c r="J153" s="110">
        <f>VLOOKUP(ServiceTickets[[#This Row],[Facility ID]],'T-Schedule'!B$2:AI$286,26,FALSE)</f>
        <v>9</v>
      </c>
      <c r="K153" s="293">
        <f>VLOOKUP(ServiceTickets[[#This Row],[Facility ID]],'T-Schedule'!B$2:C$286,2,FALSE)</f>
        <v>43857</v>
      </c>
      <c r="L153" s="293">
        <f>ServiceTickets[[#This Row],[Migration Date]] - WEEKDAY(ServiceTickets[[#This Row],[Migration Date]]-6)</f>
        <v>43854</v>
      </c>
      <c r="M153" s="293">
        <f>ServiceTickets[[#This Row],[Migration Date]] - 14</f>
        <v>43843</v>
      </c>
      <c r="N153" s="111">
        <v>703300</v>
      </c>
      <c r="O153" s="111">
        <v>703301</v>
      </c>
      <c r="P153" s="111" t="str">
        <f>ServiceTickets[[#This Row],[Site]]&amp;" KAH Win10 Upgrade Project Equipment Request"</f>
        <v>2653 HH - KENT KAH Win10 Upgrade Project Equipment Request</v>
      </c>
      <c r="Q153" s="126" t="str">
        <f t="shared" si="2"/>
        <v>Please ship 17 UD3 Thin Client devices and 3 laptops with the Gentiva Win10 Image with docking stations. 
Please send the equipment on PO703300 and PO703301 to be at facility by 01/24/20. 
Ship to:
ATTN: Kindred Implementation Services Tech
20829 72nd Ave South STE 125
Kent, WA 98032</v>
      </c>
      <c r="R153" s="130">
        <v>1992003</v>
      </c>
      <c r="S153" s="130" t="s">
        <v>268</v>
      </c>
      <c r="T153" s="130" t="str">
        <f>VLOOKUP(ServiceTickets[[#This Row],[Facility ID]],'T-Schedule'!B$2:I$286,8,FALSE)</f>
        <v xml:space="preserve"> </v>
      </c>
      <c r="U153" s="130">
        <v>2020</v>
      </c>
    </row>
    <row r="154" spans="1:22" hidden="1">
      <c r="A154" s="110">
        <v>2686201</v>
      </c>
      <c r="B154" t="s">
        <v>148</v>
      </c>
      <c r="C154" s="12" t="str">
        <f>VLOOKUP(ServiceTickets[[#This Row],[Facility ID]],FacilityInformation,3,FALSE)</f>
        <v>4660 Kitsap Way STE 101</v>
      </c>
      <c r="D154" s="12" t="str">
        <f>VLOOKUP(ServiceTickets[[#This Row],[Facility ID]],FacilityInformation,4,FALSE)</f>
        <v>Bremerton</v>
      </c>
      <c r="E154" s="12" t="str">
        <f>VLOOKUP(ServiceTickets[[#This Row],[Facility ID]],FacilityInformation,5,FALSE)</f>
        <v>WA</v>
      </c>
      <c r="F154" s="12">
        <f>VLOOKUP(ServiceTickets[[#This Row],[Facility ID]],FacilityInformation,6,FALSE)</f>
        <v>98312</v>
      </c>
      <c r="G154" s="12" t="str">
        <f>ServiceTickets[[#This Row],[City]]&amp;", "&amp;ServiceTickets[[#This Row],[State]]&amp;" "&amp;ServiceTickets[[#This Row],[Zip]]</f>
        <v>Bremerton, WA 98312</v>
      </c>
      <c r="H154" s="111">
        <f>VLOOKUP(ServiceTickets[[#This Row],[Facility ID]],'T-Schedule'!B$2:AH$286,30,FALSE)</f>
        <v>15</v>
      </c>
      <c r="I154" s="111">
        <f>VLOOKUP(ServiceTickets[[#This Row],[Facility ID]],'T-Schedule'!B$2:AI$286,28,FALSE)</f>
        <v>0</v>
      </c>
      <c r="J154" s="110">
        <f>VLOOKUP(ServiceTickets[[#This Row],[Facility ID]],'T-Schedule'!B$2:AI$286,26,FALSE)</f>
        <v>1</v>
      </c>
      <c r="K154" s="293">
        <f>VLOOKUP(ServiceTickets[[#This Row],[Facility ID]],'T-Schedule'!B$2:C$286,2,FALSE)</f>
        <v>43857</v>
      </c>
      <c r="L154" s="293">
        <f>ServiceTickets[[#This Row],[Migration Date]] - WEEKDAY(ServiceTickets[[#This Row],[Migration Date]]-6)</f>
        <v>43854</v>
      </c>
      <c r="M154" s="293">
        <f>ServiceTickets[[#This Row],[Migration Date]] - 14</f>
        <v>43843</v>
      </c>
      <c r="N154" s="111">
        <v>703300</v>
      </c>
      <c r="O154" s="111">
        <v>703301</v>
      </c>
      <c r="P154" s="111" t="str">
        <f>ServiceTickets[[#This Row],[Site]]&amp;" KAH Win10 Upgrade Project Equipment Request"</f>
        <v>2686 HH - BREMERTON KAH Win10 Upgrade Project Equipment Request</v>
      </c>
      <c r="Q154" s="126" t="str">
        <f t="shared" si="2"/>
        <v>Please ship 15 UD3 Thin Client devices and 0 laptops with the Gentiva Win10 Image with docking stations. 
Please send the equipment on PO703300 and PO703301 to be at facility by 01/24/20. 
Ship to:
ATTN: Kindred Implementation Services Tech
4660 Kitsap Way STE 101
Bremerton, WA 98312</v>
      </c>
      <c r="R154" s="130">
        <v>1992004</v>
      </c>
      <c r="S154" s="130" t="s">
        <v>268</v>
      </c>
      <c r="T154" s="130" t="str">
        <f>VLOOKUP(ServiceTickets[[#This Row],[Facility ID]],'T-Schedule'!B$2:I$286,8,FALSE)</f>
        <v xml:space="preserve"> </v>
      </c>
      <c r="U154" s="130">
        <v>2020</v>
      </c>
    </row>
    <row r="155" spans="1:22" hidden="1">
      <c r="A155" s="110">
        <v>7014201</v>
      </c>
      <c r="B155" t="s">
        <v>238</v>
      </c>
      <c r="C155" s="12" t="str">
        <f>VLOOKUP(ServiceTickets[[#This Row],[Facility ID]],FacilityInformation,3,FALSE)</f>
        <v>12125 Woodcrest Executive Dr. STE 340</v>
      </c>
      <c r="D155" s="12" t="str">
        <f>VLOOKUP(ServiceTickets[[#This Row],[Facility ID]],FacilityInformation,4,FALSE)</f>
        <v>Creve Coeur</v>
      </c>
      <c r="E155" s="12" t="str">
        <f>VLOOKUP(ServiceTickets[[#This Row],[Facility ID]],FacilityInformation,5,FALSE)</f>
        <v>MO</v>
      </c>
      <c r="F155" s="12">
        <f>VLOOKUP(ServiceTickets[[#This Row],[Facility ID]],FacilityInformation,6,FALSE)</f>
        <v>63141</v>
      </c>
      <c r="G155" s="12" t="str">
        <f>ServiceTickets[[#This Row],[City]]&amp;", "&amp;ServiceTickets[[#This Row],[State]]&amp;" "&amp;ServiceTickets[[#This Row],[Zip]]</f>
        <v>Creve Coeur, MO 63141</v>
      </c>
      <c r="H155" s="111">
        <f>VLOOKUP(ServiceTickets[[#This Row],[Facility ID]],'T-Schedule'!B$2:AH$286,30,FALSE)</f>
        <v>5</v>
      </c>
      <c r="I155" s="111">
        <f>VLOOKUP(ServiceTickets[[#This Row],[Facility ID]],'T-Schedule'!B$2:AI$286,28,FALSE)</f>
        <v>5</v>
      </c>
      <c r="J155" s="110">
        <f>VLOOKUP(ServiceTickets[[#This Row],[Facility ID]],'T-Schedule'!B$2:AI$286,26,FALSE)</f>
        <v>6</v>
      </c>
      <c r="K155" s="293">
        <f>VLOOKUP(ServiceTickets[[#This Row],[Facility ID]],'T-Schedule'!B$2:C$286,2,FALSE)</f>
        <v>43864</v>
      </c>
      <c r="L155" s="293">
        <f>ServiceTickets[[#This Row],[Migration Date]] - WEEKDAY(ServiceTickets[[#This Row],[Migration Date]]-6)</f>
        <v>43861</v>
      </c>
      <c r="M155" s="293">
        <f>ServiceTickets[[#This Row],[Migration Date]] - 14</f>
        <v>43850</v>
      </c>
      <c r="N155" s="111">
        <v>703300</v>
      </c>
      <c r="O155" s="111">
        <v>703301</v>
      </c>
      <c r="P155" s="111" t="str">
        <f>ServiceTickets[[#This Row],[Site]]&amp;" KAH Win10 Upgrade Project Equipment Request"</f>
        <v>7014 HH - ST LOUIS-WEST KAH Win10 Upgrade Project Equipment Request</v>
      </c>
      <c r="Q155" s="126" t="str">
        <f t="shared" si="2"/>
        <v>Please ship 5 UD3 Thin Client devices and 5 laptops with the Gentiva Win10 Image with docking stations. 
Please send the equipment on PO703300 and PO703301 to be at facility by 01/31/20. 
Ship to:
ATTN: Kindred Implementation Services Tech
12125 Woodcrest Executive Dr. STE 340
Creve Coeur, MO 63141</v>
      </c>
      <c r="R155" s="130">
        <v>1992005</v>
      </c>
      <c r="S155" s="130" t="s">
        <v>268</v>
      </c>
      <c r="T155" s="130">
        <f>VLOOKUP(ServiceTickets[[#This Row],[Facility ID]],'T-Schedule'!B$2:I$286,8,FALSE)</f>
        <v>0</v>
      </c>
      <c r="U155" s="130">
        <v>2020</v>
      </c>
    </row>
    <row r="156" spans="1:22" hidden="1">
      <c r="A156" s="110">
        <v>7015201</v>
      </c>
      <c r="B156" t="s">
        <v>239</v>
      </c>
      <c r="C156" s="12" t="str">
        <f>VLOOKUP(ServiceTickets[[#This Row],[Facility ID]],FacilityInformation,3,FALSE)</f>
        <v>7280 NW 87th Terrace, Building C STE 206</v>
      </c>
      <c r="D156" s="12" t="str">
        <f>VLOOKUP(ServiceTickets[[#This Row],[Facility ID]],FacilityInformation,4,FALSE)</f>
        <v>Kansas City</v>
      </c>
      <c r="E156" s="12" t="str">
        <f>VLOOKUP(ServiceTickets[[#This Row],[Facility ID]],FacilityInformation,5,FALSE)</f>
        <v>MO</v>
      </c>
      <c r="F156" s="12">
        <f>VLOOKUP(ServiceTickets[[#This Row],[Facility ID]],FacilityInformation,6,FALSE)</f>
        <v>64153</v>
      </c>
      <c r="G156" s="12" t="str">
        <f>ServiceTickets[[#This Row],[City]]&amp;", "&amp;ServiceTickets[[#This Row],[State]]&amp;" "&amp;ServiceTickets[[#This Row],[Zip]]</f>
        <v>Kansas City, MO 64153</v>
      </c>
      <c r="H156" s="111">
        <f>VLOOKUP(ServiceTickets[[#This Row],[Facility ID]],'T-Schedule'!B$2:AH$286,30,FALSE)</f>
        <v>5</v>
      </c>
      <c r="I156" s="111">
        <f>VLOOKUP(ServiceTickets[[#This Row],[Facility ID]],'T-Schedule'!B$2:AI$286,28,FALSE)</f>
        <v>3</v>
      </c>
      <c r="J156" s="110">
        <f>VLOOKUP(ServiceTickets[[#This Row],[Facility ID]],'T-Schedule'!B$2:AI$286,26,FALSE)</f>
        <v>3</v>
      </c>
      <c r="K156" s="293">
        <f>VLOOKUP(ServiceTickets[[#This Row],[Facility ID]],'T-Schedule'!B$2:C$286,2,FALSE)</f>
        <v>43857</v>
      </c>
      <c r="L156" s="293">
        <f>ServiceTickets[[#This Row],[Migration Date]] - WEEKDAY(ServiceTickets[[#This Row],[Migration Date]]-6)</f>
        <v>43854</v>
      </c>
      <c r="M156" s="293">
        <f>ServiceTickets[[#This Row],[Migration Date]] - 14</f>
        <v>43843</v>
      </c>
      <c r="N156" s="111">
        <v>703300</v>
      </c>
      <c r="O156" s="111">
        <v>703301</v>
      </c>
      <c r="P156" s="111" t="str">
        <f>ServiceTickets[[#This Row],[Site]]&amp;" KAH Win10 Upgrade Project Equipment Request"</f>
        <v>7015 HH - KANSAS CITY NORTH KAH Win10 Upgrade Project Equipment Request</v>
      </c>
      <c r="Q156" s="126" t="str">
        <f t="shared" si="2"/>
        <v>Please ship 5 UD3 Thin Client devices and 3 laptops with the Gentiva Win10 Image with docking stations. 
Please send the equipment on PO703300 and PO703301 to be at facility by 01/24/20. 
Ship to:
ATTN: Kindred Implementation Services Tech
7280 NW 87th Terrace, Building C STE 206
Kansas City, MO 64153</v>
      </c>
      <c r="R156" s="130">
        <v>1992006</v>
      </c>
      <c r="S156" s="130" t="s">
        <v>268</v>
      </c>
      <c r="T156" s="130">
        <f>VLOOKUP(ServiceTickets[[#This Row],[Facility ID]],'T-Schedule'!B$2:I$286,8,FALSE)</f>
        <v>0</v>
      </c>
      <c r="U156" s="130">
        <v>2020</v>
      </c>
    </row>
    <row r="157" spans="1:22" hidden="1">
      <c r="A157" s="110">
        <v>2547201</v>
      </c>
      <c r="B157" t="s">
        <v>1253</v>
      </c>
      <c r="C157" s="297" t="str">
        <f>VLOOKUP(ServiceTickets[[#This Row],[Facility ID]],FacilityInformation,3,FALSE)</f>
        <v>707 Kentucky Avenue</v>
      </c>
      <c r="D157" s="298" t="str">
        <f>VLOOKUP(ServiceTickets[[#This Row],[Facility ID]],FacilityInformation,4,FALSE)</f>
        <v>West Plains</v>
      </c>
      <c r="E157" s="298" t="str">
        <f>VLOOKUP(ServiceTickets[[#This Row],[Facility ID]],FacilityInformation,5,FALSE)</f>
        <v>MO</v>
      </c>
      <c r="F157" s="298">
        <f>VLOOKUP(ServiceTickets[[#This Row],[Facility ID]],FacilityInformation,6,FALSE)</f>
        <v>65775</v>
      </c>
      <c r="G157" s="298" t="str">
        <f>ServiceTickets[[#This Row],[City]]&amp;", "&amp;ServiceTickets[[#This Row],[State]]&amp;" "&amp;ServiceTickets[[#This Row],[Zip]]</f>
        <v>West Plains, MO 65775</v>
      </c>
      <c r="H157" s="111">
        <f>VLOOKUP(ServiceTickets[[#This Row],[Facility ID]],'T-Schedule'!B$2:AH$286,30,FALSE)</f>
        <v>6</v>
      </c>
      <c r="I157" s="111">
        <f>VLOOKUP(ServiceTickets[[#This Row],[Facility ID]],'T-Schedule'!B$2:AI$286,28,FALSE)</f>
        <v>0</v>
      </c>
      <c r="J157" s="110">
        <f>VLOOKUP(ServiceTickets[[#This Row],[Facility ID]],'T-Schedule'!B$2:AI$286,26,FALSE)</f>
        <v>4</v>
      </c>
      <c r="K157" s="293">
        <f>VLOOKUP(ServiceTickets[[#This Row],[Facility ID]],'T-Schedule'!B$2:C$286,2,FALSE)</f>
        <v>43857</v>
      </c>
      <c r="L157" s="293">
        <f>ServiceTickets[[#This Row],[Migration Date]] - WEEKDAY(ServiceTickets[[#This Row],[Migration Date]]-6)</f>
        <v>43854</v>
      </c>
      <c r="M157" s="293">
        <f>ServiceTickets[[#This Row],[Migration Date]] - 14</f>
        <v>43843</v>
      </c>
      <c r="N157" s="111">
        <v>703300</v>
      </c>
      <c r="O157" s="111">
        <v>703301</v>
      </c>
      <c r="P157" s="299" t="str">
        <f>ServiceTickets[[#This Row],[Site]]&amp;" KAH Win10 Upgrade Project Equipment Request"</f>
        <v>2547 HH - WEST PLAINS KAH Win10 Upgrade Project Equipment Request</v>
      </c>
      <c r="Q157" s="126" t="str">
        <f t="shared" si="2"/>
        <v>Please ship 6 UD3 Thin Client devices and 0 laptops with the Gentiva Win10 Image with docking stations. 
Please send the equipment on PO703300 and PO703301 to be at facility by 01/24/20. 
Ship to:
ATTN: Kindred Implementation Services Tech
707 Kentucky Avenue
West Plains, MO 65775</v>
      </c>
      <c r="R157" s="130">
        <v>1992008</v>
      </c>
      <c r="S157" s="130" t="s">
        <v>268</v>
      </c>
      <c r="T157" s="300">
        <f>VLOOKUP(ServiceTickets[[#This Row],[Facility ID]],'T-Schedule'!B$2:I$286,8,FALSE)</f>
        <v>0</v>
      </c>
      <c r="U157" s="130">
        <v>2020</v>
      </c>
    </row>
    <row r="158" spans="1:22" hidden="1">
      <c r="A158" s="110">
        <v>2396201</v>
      </c>
      <c r="B158" t="s">
        <v>25</v>
      </c>
      <c r="C158" s="12" t="str">
        <f>VLOOKUP(ServiceTickets[[#This Row],[Facility ID]],FacilityInformation,3,FALSE)</f>
        <v>2211 York Road STE 215</v>
      </c>
      <c r="D158" s="12" t="str">
        <f>VLOOKUP(ServiceTickets[[#This Row],[Facility ID]],FacilityInformation,4,FALSE)</f>
        <v>Oak Brook</v>
      </c>
      <c r="E158" s="12" t="str">
        <f>VLOOKUP(ServiceTickets[[#This Row],[Facility ID]],FacilityInformation,5,FALSE)</f>
        <v>IL</v>
      </c>
      <c r="F158" s="12">
        <f>VLOOKUP(ServiceTickets[[#This Row],[Facility ID]],FacilityInformation,6,FALSE)</f>
        <v>60523</v>
      </c>
      <c r="G158" s="12" t="str">
        <f>ServiceTickets[[#This Row],[City]]&amp;", "&amp;ServiceTickets[[#This Row],[State]]&amp;" "&amp;ServiceTickets[[#This Row],[Zip]]</f>
        <v>Oak Brook, IL 60523</v>
      </c>
      <c r="H158" s="111">
        <f>VLOOKUP(ServiceTickets[[#This Row],[Facility ID]],'T-Schedule'!B$2:AH$286,30,FALSE)</f>
        <v>8</v>
      </c>
      <c r="I158" s="111">
        <f>VLOOKUP(ServiceTickets[[#This Row],[Facility ID]],'T-Schedule'!B$2:AI$286,28,FALSE)</f>
        <v>0</v>
      </c>
      <c r="J158" s="110">
        <f>VLOOKUP(ServiceTickets[[#This Row],[Facility ID]],'T-Schedule'!B$2:AI$286,26,FALSE)</f>
        <v>4</v>
      </c>
      <c r="K158" s="122">
        <f>VLOOKUP(ServiceTickets[[#This Row],[Facility ID]],'T-Schedule'!B$2:C$286,2,FALSE)</f>
        <v>43864</v>
      </c>
      <c r="L158" s="122">
        <f>ServiceTickets[[#This Row],[Migration Date]] - WEEKDAY(ServiceTickets[[#This Row],[Migration Date]]-6)</f>
        <v>43861</v>
      </c>
      <c r="M158" s="122">
        <f>ServiceTickets[[#This Row],[Migration Date]] - 14</f>
        <v>43850</v>
      </c>
      <c r="N158" s="111">
        <v>703300</v>
      </c>
      <c r="O158" s="111">
        <v>703301</v>
      </c>
      <c r="P158" s="111" t="str">
        <f>ServiceTickets[[#This Row],[Site]]&amp;" KAH Win10 Upgrade Project Equipment Request"</f>
        <v>2396 HH - CHICAGO KAH Win10 Upgrade Project Equipment Request</v>
      </c>
      <c r="Q158" s="126" t="str">
        <f t="shared" si="2"/>
        <v>Please ship 8 UD3 Thin Client devices and 0 laptops with the Gentiva Win10 Image with docking stations. 
Please send the equipment on PO703300 and PO703301 to be at facility by 01/31/20. 
Ship to:
ATTN: Kindred Implementation Services Tech
2211 York Road STE 215
Oak Brook, IL 60523</v>
      </c>
      <c r="R158" s="130">
        <v>1992737</v>
      </c>
      <c r="S158" s="130" t="s">
        <v>268</v>
      </c>
      <c r="T158" s="130">
        <f>VLOOKUP(ServiceTickets[[#This Row],[Facility ID]],'T-Schedule'!B$2:I$286,8,FALSE)</f>
        <v>0</v>
      </c>
      <c r="U158" s="130">
        <v>2020</v>
      </c>
    </row>
    <row r="159" spans="1:22" hidden="1">
      <c r="A159" s="110">
        <v>2565201</v>
      </c>
      <c r="B159" t="s">
        <v>117</v>
      </c>
      <c r="C159" s="12" t="str">
        <f>VLOOKUP(ServiceTickets[[#This Row],[Facility ID]],FacilityInformation,3,FALSE)</f>
        <v>2120 South Waldron STE Bldg C</v>
      </c>
      <c r="D159" s="12" t="str">
        <f>VLOOKUP(ServiceTickets[[#This Row],[Facility ID]],FacilityInformation,4,FALSE)</f>
        <v>Fort Smith</v>
      </c>
      <c r="E159" s="12" t="str">
        <f>VLOOKUP(ServiceTickets[[#This Row],[Facility ID]],FacilityInformation,5,FALSE)</f>
        <v>AR</v>
      </c>
      <c r="F159" s="12">
        <f>VLOOKUP(ServiceTickets[[#This Row],[Facility ID]],FacilityInformation,6,FALSE)</f>
        <v>72903</v>
      </c>
      <c r="G159" s="12" t="str">
        <f>ServiceTickets[[#This Row],[City]]&amp;", "&amp;ServiceTickets[[#This Row],[State]]&amp;" "&amp;ServiceTickets[[#This Row],[Zip]]</f>
        <v>Fort Smith, AR 72903</v>
      </c>
      <c r="H159" s="111">
        <f>VLOOKUP(ServiceTickets[[#This Row],[Facility ID]],'T-Schedule'!B$2:AH$286,30,FALSE)</f>
        <v>16</v>
      </c>
      <c r="I159" s="111">
        <f>VLOOKUP(ServiceTickets[[#This Row],[Facility ID]],'T-Schedule'!B$2:AI$286,28,FALSE)</f>
        <v>8</v>
      </c>
      <c r="J159" s="110">
        <f>VLOOKUP(ServiceTickets[[#This Row],[Facility ID]],'T-Schedule'!B$2:AI$286,26,FALSE)</f>
        <v>1</v>
      </c>
      <c r="K159" s="122">
        <f>VLOOKUP(ServiceTickets[[#This Row],[Facility ID]],'T-Schedule'!B$2:C$286,2,FALSE)</f>
        <v>43864</v>
      </c>
      <c r="L159" s="122">
        <f>ServiceTickets[[#This Row],[Migration Date]] - WEEKDAY(ServiceTickets[[#This Row],[Migration Date]]-6)</f>
        <v>43861</v>
      </c>
      <c r="M159" s="122">
        <f>ServiceTickets[[#This Row],[Migration Date]] - 14</f>
        <v>43850</v>
      </c>
      <c r="N159" s="111">
        <v>703300</v>
      </c>
      <c r="O159" s="111">
        <v>703301</v>
      </c>
      <c r="P159" s="111" t="str">
        <f>ServiceTickets[[#This Row],[Site]]&amp;" KAH Win10 Upgrade Project Equipment Request"</f>
        <v>2565 HH - FT SMITH KAH Win10 Upgrade Project Equipment Request</v>
      </c>
      <c r="Q159" s="126" t="str">
        <f t="shared" si="2"/>
        <v>Please ship 16 UD3 Thin Client devices and 8 laptops with the Gentiva Win10 Image with docking stations. 
Please send the equipment on PO703300 and PO703301 to be at facility by 01/31/20. 
Ship to:
ATTN: Kindred Implementation Services Tech
2120 South Waldron STE Bldg C
Fort Smith, AR 72903</v>
      </c>
      <c r="R159" s="130">
        <v>1992738</v>
      </c>
      <c r="S159" s="130" t="s">
        <v>268</v>
      </c>
      <c r="T159" s="130">
        <f>VLOOKUP(ServiceTickets[[#This Row],[Facility ID]],'T-Schedule'!B$2:I$286,8,FALSE)</f>
        <v>0</v>
      </c>
      <c r="U159" s="130">
        <v>2020</v>
      </c>
    </row>
    <row r="160" spans="1:22" hidden="1">
      <c r="A160" s="110">
        <v>2573201</v>
      </c>
      <c r="B160" t="s">
        <v>118</v>
      </c>
      <c r="C160" s="12" t="str">
        <f>VLOOKUP(ServiceTickets[[#This Row],[Facility ID]],FacilityInformation,3,FALSE)</f>
        <v>800 North Main Street STE Q</v>
      </c>
      <c r="D160" s="12" t="str">
        <f>VLOOKUP(ServiceTickets[[#This Row],[Facility ID]],FacilityInformation,4,FALSE)</f>
        <v>Corsicana</v>
      </c>
      <c r="E160" s="12" t="str">
        <f>VLOOKUP(ServiceTickets[[#This Row],[Facility ID]],FacilityInformation,5,FALSE)</f>
        <v>TX</v>
      </c>
      <c r="F160" s="12">
        <f>VLOOKUP(ServiceTickets[[#This Row],[Facility ID]],FacilityInformation,6,FALSE)</f>
        <v>75110</v>
      </c>
      <c r="G160" s="12" t="str">
        <f>ServiceTickets[[#This Row],[City]]&amp;", "&amp;ServiceTickets[[#This Row],[State]]&amp;" "&amp;ServiceTickets[[#This Row],[Zip]]</f>
        <v>Corsicana, TX 75110</v>
      </c>
      <c r="H160" s="111">
        <f>VLOOKUP(ServiceTickets[[#This Row],[Facility ID]],'T-Schedule'!B$2:AH$286,30,FALSE)</f>
        <v>7</v>
      </c>
      <c r="I160" s="111">
        <f>VLOOKUP(ServiceTickets[[#This Row],[Facility ID]],'T-Schedule'!B$2:AI$286,28,FALSE)</f>
        <v>2</v>
      </c>
      <c r="J160" s="110">
        <f>VLOOKUP(ServiceTickets[[#This Row],[Facility ID]],'T-Schedule'!B$2:AI$286,26,FALSE)</f>
        <v>2</v>
      </c>
      <c r="K160" s="122">
        <f>VLOOKUP(ServiceTickets[[#This Row],[Facility ID]],'T-Schedule'!B$2:C$286,2,FALSE)</f>
        <v>43864</v>
      </c>
      <c r="L160" s="122">
        <f>ServiceTickets[[#This Row],[Migration Date]] - WEEKDAY(ServiceTickets[[#This Row],[Migration Date]]-6)</f>
        <v>43861</v>
      </c>
      <c r="M160" s="122">
        <f>ServiceTickets[[#This Row],[Migration Date]] - 14</f>
        <v>43850</v>
      </c>
      <c r="N160" s="111">
        <v>703300</v>
      </c>
      <c r="O160" s="111">
        <v>703301</v>
      </c>
      <c r="P160" s="111" t="str">
        <f>ServiceTickets[[#This Row],[Site]]&amp;" KAH Win10 Upgrade Project Equipment Request"</f>
        <v>2573 HH - CORSICANA KAH Win10 Upgrade Project Equipment Request</v>
      </c>
      <c r="Q160" s="126" t="str">
        <f t="shared" si="2"/>
        <v>Please ship 7 UD3 Thin Client devices and 2 laptops with the Gentiva Win10 Image with docking stations. 
Please send the equipment on PO703300 and PO703301 to be at facility by 01/31/20. 
Ship to:
ATTN: Kindred Implementation Services Tech
800 North Main Street STE Q
Corsicana, TX 75110</v>
      </c>
      <c r="R160" s="130">
        <v>1992740</v>
      </c>
      <c r="S160" s="130" t="s">
        <v>268</v>
      </c>
      <c r="T160" s="130">
        <f>VLOOKUP(ServiceTickets[[#This Row],[Facility ID]],'T-Schedule'!B$2:I$286,8,FALSE)</f>
        <v>0</v>
      </c>
      <c r="U160" s="130">
        <v>2020</v>
      </c>
    </row>
    <row r="161" spans="1:22" hidden="1">
      <c r="A161" s="110">
        <v>2575201</v>
      </c>
      <c r="B161" t="s">
        <v>119</v>
      </c>
      <c r="C161" s="12" t="str">
        <f>VLOOKUP(ServiceTickets[[#This Row],[Facility ID]],FacilityInformation,3,FALSE)</f>
        <v xml:space="preserve">405 East Commerce Street  </v>
      </c>
      <c r="D161" s="12" t="str">
        <f>VLOOKUP(ServiceTickets[[#This Row],[Facility ID]],FacilityInformation,4,FALSE)</f>
        <v>Eastland</v>
      </c>
      <c r="E161" s="12" t="str">
        <f>VLOOKUP(ServiceTickets[[#This Row],[Facility ID]],FacilityInformation,5,FALSE)</f>
        <v>TX</v>
      </c>
      <c r="F161" s="12">
        <f>VLOOKUP(ServiceTickets[[#This Row],[Facility ID]],FacilityInformation,6,FALSE)</f>
        <v>76448</v>
      </c>
      <c r="G161" s="12" t="str">
        <f>ServiceTickets[[#This Row],[City]]&amp;", "&amp;ServiceTickets[[#This Row],[State]]&amp;" "&amp;ServiceTickets[[#This Row],[Zip]]</f>
        <v>Eastland, TX 76448</v>
      </c>
      <c r="H161" s="111">
        <f>VLOOKUP(ServiceTickets[[#This Row],[Facility ID]],'T-Schedule'!B$2:AH$286,30,FALSE)</f>
        <v>15</v>
      </c>
      <c r="I161" s="111">
        <f>VLOOKUP(ServiceTickets[[#This Row],[Facility ID]],'T-Schedule'!B$2:AI$286,28,FALSE)</f>
        <v>0</v>
      </c>
      <c r="J161" s="110">
        <f>VLOOKUP(ServiceTickets[[#This Row],[Facility ID]],'T-Schedule'!B$2:AI$286,26,FALSE)</f>
        <v>4</v>
      </c>
      <c r="K161" s="122">
        <f>VLOOKUP(ServiceTickets[[#This Row],[Facility ID]],'T-Schedule'!B$2:C$286,2,FALSE)</f>
        <v>43864</v>
      </c>
      <c r="L161" s="122">
        <f>ServiceTickets[[#This Row],[Migration Date]] - WEEKDAY(ServiceTickets[[#This Row],[Migration Date]]-6)</f>
        <v>43861</v>
      </c>
      <c r="M161" s="122">
        <f>ServiceTickets[[#This Row],[Migration Date]] - 14</f>
        <v>43850</v>
      </c>
      <c r="N161" s="111">
        <v>703300</v>
      </c>
      <c r="O161" s="111">
        <v>703301</v>
      </c>
      <c r="P161" s="111" t="str">
        <f>ServiceTickets[[#This Row],[Site]]&amp;" KAH Win10 Upgrade Project Equipment Request"</f>
        <v>2575 HH - EASTLAND KAH Win10 Upgrade Project Equipment Request</v>
      </c>
      <c r="Q161" s="126" t="str">
        <f t="shared" si="2"/>
        <v>Please ship 15 UD3 Thin Client devices and 0 laptops with the Gentiva Win10 Image with docking stations. 
Please send the equipment on PO703300 and PO703301 to be at facility by 01/31/20. 
Ship to:
ATTN: Kindred Implementation Services Tech
405 East Commerce Street  
Eastland, TX 76448</v>
      </c>
      <c r="R161" s="130">
        <v>1992741</v>
      </c>
      <c r="S161" s="130" t="s">
        <v>268</v>
      </c>
      <c r="T161" s="130">
        <f>VLOOKUP(ServiceTickets[[#This Row],[Facility ID]],'T-Schedule'!B$2:I$286,8,FALSE)</f>
        <v>0</v>
      </c>
      <c r="U161" s="130">
        <v>2020</v>
      </c>
    </row>
    <row r="162" spans="1:22" hidden="1">
      <c r="A162" s="110">
        <v>2578201</v>
      </c>
      <c r="B162" t="s">
        <v>120</v>
      </c>
      <c r="C162" s="12" t="str">
        <f>VLOOKUP(ServiceTickets[[#This Row],[Facility ID]],FacilityInformation,3,FALSE)</f>
        <v>434 East Loop 281 STE 100</v>
      </c>
      <c r="D162" s="12" t="str">
        <f>VLOOKUP(ServiceTickets[[#This Row],[Facility ID]],FacilityInformation,4,FALSE)</f>
        <v>Longview</v>
      </c>
      <c r="E162" s="12" t="str">
        <f>VLOOKUP(ServiceTickets[[#This Row],[Facility ID]],FacilityInformation,5,FALSE)</f>
        <v>TX</v>
      </c>
      <c r="F162" s="12">
        <f>VLOOKUP(ServiceTickets[[#This Row],[Facility ID]],FacilityInformation,6,FALSE)</f>
        <v>75605</v>
      </c>
      <c r="G162" s="12" t="str">
        <f>ServiceTickets[[#This Row],[City]]&amp;", "&amp;ServiceTickets[[#This Row],[State]]&amp;" "&amp;ServiceTickets[[#This Row],[Zip]]</f>
        <v>Longview, TX 75605</v>
      </c>
      <c r="H162" s="111">
        <f>VLOOKUP(ServiceTickets[[#This Row],[Facility ID]],'T-Schedule'!B$2:AH$286,30,FALSE)</f>
        <v>7</v>
      </c>
      <c r="I162" s="111">
        <f>VLOOKUP(ServiceTickets[[#This Row],[Facility ID]],'T-Schedule'!B$2:AI$286,28,FALSE)</f>
        <v>0</v>
      </c>
      <c r="J162" s="110">
        <f>VLOOKUP(ServiceTickets[[#This Row],[Facility ID]],'T-Schedule'!B$2:AI$286,26,FALSE)</f>
        <v>0</v>
      </c>
      <c r="K162" s="122">
        <f>VLOOKUP(ServiceTickets[[#This Row],[Facility ID]],'T-Schedule'!B$2:C$286,2,FALSE)</f>
        <v>43864</v>
      </c>
      <c r="L162" s="122">
        <f>ServiceTickets[[#This Row],[Migration Date]] - WEEKDAY(ServiceTickets[[#This Row],[Migration Date]]-6)</f>
        <v>43861</v>
      </c>
      <c r="M162" s="122">
        <f>ServiceTickets[[#This Row],[Migration Date]] - 14</f>
        <v>43850</v>
      </c>
      <c r="N162" s="111">
        <v>703300</v>
      </c>
      <c r="O162" s="111">
        <v>703301</v>
      </c>
      <c r="P162" s="111" t="str">
        <f>ServiceTickets[[#This Row],[Site]]&amp;" KAH Win10 Upgrade Project Equipment Request"</f>
        <v>2578 HH - LONGVIEW KAH Win10 Upgrade Project Equipment Request</v>
      </c>
      <c r="Q162" s="126" t="str">
        <f t="shared" si="2"/>
        <v>Please ship 7 UD3 Thin Client devices and 0 laptops with the Gentiva Win10 Image with docking stations. 
Please send the equipment on PO703300 and PO703301 to be at facility by 01/31/20. 
Ship to:
ATTN: Kindred Implementation Services Tech
434 East Loop 281 STE 100
Longview, TX 75605</v>
      </c>
      <c r="R162" s="130">
        <v>1992743</v>
      </c>
      <c r="S162" s="130" t="s">
        <v>268</v>
      </c>
      <c r="T162" s="130">
        <f>VLOOKUP(ServiceTickets[[#This Row],[Facility ID]],'T-Schedule'!B$2:I$286,8,FALSE)</f>
        <v>0</v>
      </c>
      <c r="U162" s="130">
        <v>2020</v>
      </c>
    </row>
    <row r="163" spans="1:22" hidden="1">
      <c r="A163" s="110">
        <v>2580201</v>
      </c>
      <c r="B163" t="s">
        <v>121</v>
      </c>
      <c r="C163" s="12" t="str">
        <f>VLOOKUP(ServiceTickets[[#This Row],[Facility ID]],FacilityInformation,3,FALSE)</f>
        <v xml:space="preserve">1518 West Beauregard Avenue  </v>
      </c>
      <c r="D163" s="12" t="str">
        <f>VLOOKUP(ServiceTickets[[#This Row],[Facility ID]],FacilityInformation,4,FALSE)</f>
        <v>San Angelo</v>
      </c>
      <c r="E163" s="12" t="str">
        <f>VLOOKUP(ServiceTickets[[#This Row],[Facility ID]],FacilityInformation,5,FALSE)</f>
        <v>TX</v>
      </c>
      <c r="F163" s="12">
        <f>VLOOKUP(ServiceTickets[[#This Row],[Facility ID]],FacilityInformation,6,FALSE)</f>
        <v>76901</v>
      </c>
      <c r="G163" s="12" t="str">
        <f>ServiceTickets[[#This Row],[City]]&amp;", "&amp;ServiceTickets[[#This Row],[State]]&amp;" "&amp;ServiceTickets[[#This Row],[Zip]]</f>
        <v>San Angelo, TX 76901</v>
      </c>
      <c r="H163" s="111">
        <f>VLOOKUP(ServiceTickets[[#This Row],[Facility ID]],'T-Schedule'!B$2:AH$286,30,FALSE)</f>
        <v>8</v>
      </c>
      <c r="I163" s="111">
        <f>VLOOKUP(ServiceTickets[[#This Row],[Facility ID]],'T-Schedule'!B$2:AI$286,28,FALSE)</f>
        <v>1</v>
      </c>
      <c r="J163" s="110">
        <f>VLOOKUP(ServiceTickets[[#This Row],[Facility ID]],'T-Schedule'!B$2:AI$286,26,FALSE)</f>
        <v>2</v>
      </c>
      <c r="K163" s="122">
        <f>VLOOKUP(ServiceTickets[[#This Row],[Facility ID]],'T-Schedule'!B$2:C$286,2,FALSE)</f>
        <v>43864</v>
      </c>
      <c r="L163" s="122">
        <f>ServiceTickets[[#This Row],[Migration Date]] - WEEKDAY(ServiceTickets[[#This Row],[Migration Date]]-6)</f>
        <v>43861</v>
      </c>
      <c r="M163" s="122">
        <f>ServiceTickets[[#This Row],[Migration Date]] - 14</f>
        <v>43850</v>
      </c>
      <c r="N163" s="111">
        <v>703300</v>
      </c>
      <c r="O163" s="111">
        <v>703301</v>
      </c>
      <c r="P163" s="111" t="str">
        <f>ServiceTickets[[#This Row],[Site]]&amp;" KAH Win10 Upgrade Project Equipment Request"</f>
        <v>2580 HH - SAN ANGELO - HARDEN KAH Win10 Upgrade Project Equipment Request</v>
      </c>
      <c r="Q163" s="126" t="str">
        <f t="shared" si="2"/>
        <v>Please ship 8 UD3 Thin Client devices and 1 laptops with the Gentiva Win10 Image with docking stations. 
Please send the equipment on PO703300 and PO703301 to be at facility by 01/31/20. 
Ship to:
ATTN: Kindred Implementation Services Tech
1518 West Beauregard Avenue  
San Angelo, TX 76901</v>
      </c>
      <c r="R163" s="130">
        <v>1992744</v>
      </c>
      <c r="S163" s="130" t="s">
        <v>268</v>
      </c>
      <c r="T163" s="130">
        <f>VLOOKUP(ServiceTickets[[#This Row],[Facility ID]],'T-Schedule'!B$2:I$286,8,FALSE)</f>
        <v>0</v>
      </c>
      <c r="U163" s="130">
        <v>2020</v>
      </c>
    </row>
    <row r="164" spans="1:22" hidden="1">
      <c r="A164" s="110">
        <v>2582201</v>
      </c>
      <c r="B164" t="s">
        <v>122</v>
      </c>
      <c r="C164" s="12" t="str">
        <f>VLOOKUP(ServiceTickets[[#This Row],[Facility ID]],FacilityInformation,3,FALSE)</f>
        <v>1700 S Southeast Loop 323 STE 110</v>
      </c>
      <c r="D164" s="12" t="str">
        <f>VLOOKUP(ServiceTickets[[#This Row],[Facility ID]],FacilityInformation,4,FALSE)</f>
        <v>Tyler</v>
      </c>
      <c r="E164" s="12" t="str">
        <f>VLOOKUP(ServiceTickets[[#This Row],[Facility ID]],FacilityInformation,5,FALSE)</f>
        <v>TX</v>
      </c>
      <c r="F164" s="12">
        <f>VLOOKUP(ServiceTickets[[#This Row],[Facility ID]],FacilityInformation,6,FALSE)</f>
        <v>75701</v>
      </c>
      <c r="G164" s="12" t="str">
        <f>ServiceTickets[[#This Row],[City]]&amp;", "&amp;ServiceTickets[[#This Row],[State]]&amp;" "&amp;ServiceTickets[[#This Row],[Zip]]</f>
        <v>Tyler, TX 75701</v>
      </c>
      <c r="H164" s="111">
        <f>VLOOKUP(ServiceTickets[[#This Row],[Facility ID]],'T-Schedule'!B$2:AH$286,30,FALSE)</f>
        <v>0</v>
      </c>
      <c r="I164" s="111">
        <f>VLOOKUP(ServiceTickets[[#This Row],[Facility ID]],'T-Schedule'!B$2:AI$286,28,FALSE)</f>
        <v>0</v>
      </c>
      <c r="J164" s="110">
        <f>VLOOKUP(ServiceTickets[[#This Row],[Facility ID]],'T-Schedule'!B$2:AI$286,26,FALSE)</f>
        <v>0</v>
      </c>
      <c r="K164" s="122">
        <f>VLOOKUP(ServiceTickets[[#This Row],[Facility ID]],'T-Schedule'!B$2:C$286,2,FALSE)</f>
        <v>0</v>
      </c>
      <c r="L164" s="122" t="e">
        <f>ServiceTickets[[#This Row],[Migration Date]] - WEEKDAY(ServiceTickets[[#This Row],[Migration Date]]-6)</f>
        <v>#NUM!</v>
      </c>
      <c r="M164" s="122">
        <f>ServiceTickets[[#This Row],[Migration Date]] - 14</f>
        <v>-14</v>
      </c>
      <c r="N164" s="111">
        <v>703300</v>
      </c>
      <c r="O164" s="111">
        <v>703301</v>
      </c>
      <c r="P164" s="111" t="str">
        <f>ServiceTickets[[#This Row],[Site]]&amp;" KAH Win10 Upgrade Project Equipment Request"</f>
        <v>2582 HH - TYLER - HARDEN KAH Win10 Upgrade Project Equipment Request</v>
      </c>
      <c r="Q164" s="126" t="e">
        <f t="shared" si="2"/>
        <v>#NUM!</v>
      </c>
      <c r="R164" s="130">
        <v>1992745</v>
      </c>
      <c r="S164" s="130" t="s">
        <v>268</v>
      </c>
      <c r="T164" s="130">
        <f>VLOOKUP(ServiceTickets[[#This Row],[Facility ID]],'T-Schedule'!B$2:I$286,8,FALSE)</f>
        <v>0</v>
      </c>
      <c r="U164" s="130">
        <v>2020</v>
      </c>
    </row>
    <row r="165" spans="1:22" hidden="1">
      <c r="A165" s="110">
        <v>2585201</v>
      </c>
      <c r="B165" t="s">
        <v>124</v>
      </c>
      <c r="C165" s="12" t="str">
        <f>VLOOKUP(ServiceTickets[[#This Row],[Facility ID]],FacilityInformation,3,FALSE)</f>
        <v>9810 FM 1960 Bypass Road West STE 215</v>
      </c>
      <c r="D165" s="12" t="str">
        <f>VLOOKUP(ServiceTickets[[#This Row],[Facility ID]],FacilityInformation,4,FALSE)</f>
        <v>Humble</v>
      </c>
      <c r="E165" s="12" t="str">
        <f>VLOOKUP(ServiceTickets[[#This Row],[Facility ID]],FacilityInformation,5,FALSE)</f>
        <v>TX</v>
      </c>
      <c r="F165" s="12">
        <f>VLOOKUP(ServiceTickets[[#This Row],[Facility ID]],FacilityInformation,6,FALSE)</f>
        <v>77338</v>
      </c>
      <c r="G165" s="12" t="str">
        <f>ServiceTickets[[#This Row],[City]]&amp;", "&amp;ServiceTickets[[#This Row],[State]]&amp;" "&amp;ServiceTickets[[#This Row],[Zip]]</f>
        <v>Humble, TX 77338</v>
      </c>
      <c r="H165" s="111">
        <f>VLOOKUP(ServiceTickets[[#This Row],[Facility ID]],'T-Schedule'!B$2:AH$286,30,FALSE)</f>
        <v>28</v>
      </c>
      <c r="I165" s="111">
        <f>VLOOKUP(ServiceTickets[[#This Row],[Facility ID]],'T-Schedule'!B$2:AI$286,28,FALSE)</f>
        <v>9</v>
      </c>
      <c r="J165" s="110">
        <f>VLOOKUP(ServiceTickets[[#This Row],[Facility ID]],'T-Schedule'!B$2:AI$286,26,FALSE)</f>
        <v>4</v>
      </c>
      <c r="K165" s="122">
        <f>VLOOKUP(ServiceTickets[[#This Row],[Facility ID]],'T-Schedule'!B$2:C$286,2,FALSE)</f>
        <v>43864</v>
      </c>
      <c r="L165" s="122">
        <f>ServiceTickets[[#This Row],[Migration Date]] - WEEKDAY(ServiceTickets[[#This Row],[Migration Date]]-6)</f>
        <v>43861</v>
      </c>
      <c r="M165" s="122">
        <f>ServiceTickets[[#This Row],[Migration Date]] - 14</f>
        <v>43850</v>
      </c>
      <c r="N165" s="111">
        <v>703300</v>
      </c>
      <c r="O165" s="111">
        <v>703301</v>
      </c>
      <c r="P165" s="111" t="str">
        <f>ServiceTickets[[#This Row],[Site]]&amp;" KAH Win10 Upgrade Project Equipment Request"</f>
        <v>2585 HH - HUMBLE KAH Win10 Upgrade Project Equipment Request</v>
      </c>
      <c r="Q165" s="126" t="str">
        <f t="shared" si="2"/>
        <v>Please ship 28 UD3 Thin Client devices and 9 laptops with the Gentiva Win10 Image with docking stations. 
Please send the equipment on PO703300 and PO703301 to be at facility by 01/31/20. 
Ship to:
ATTN: Kindred Implementation Services Tech
9810 FM 1960 Bypass Road West STE 215
Humble, TX 77338</v>
      </c>
      <c r="R165" s="130">
        <v>1992747</v>
      </c>
      <c r="S165" s="130" t="s">
        <v>268</v>
      </c>
      <c r="T165" s="130">
        <f>VLOOKUP(ServiceTickets[[#This Row],[Facility ID]],'T-Schedule'!B$2:I$286,8,FALSE)</f>
        <v>0</v>
      </c>
      <c r="U165" s="130">
        <v>2020</v>
      </c>
    </row>
    <row r="166" spans="1:22" hidden="1">
      <c r="A166" s="110">
        <v>2587201</v>
      </c>
      <c r="B166" t="s">
        <v>126</v>
      </c>
      <c r="C166" s="12" t="str">
        <f>VLOOKUP(ServiceTickets[[#This Row],[Facility ID]],FacilityInformation,3,FALSE)</f>
        <v>6700 West Loop South STE 200</v>
      </c>
      <c r="D166" s="12" t="str">
        <f>VLOOKUP(ServiceTickets[[#This Row],[Facility ID]],FacilityInformation,4,FALSE)</f>
        <v>Bellaire</v>
      </c>
      <c r="E166" s="12" t="str">
        <f>VLOOKUP(ServiceTickets[[#This Row],[Facility ID]],FacilityInformation,5,FALSE)</f>
        <v>TX</v>
      </c>
      <c r="F166" s="12">
        <f>VLOOKUP(ServiceTickets[[#This Row],[Facility ID]],FacilityInformation,6,FALSE)</f>
        <v>77401</v>
      </c>
      <c r="G166" s="12" t="str">
        <f>ServiceTickets[[#This Row],[City]]&amp;", "&amp;ServiceTickets[[#This Row],[State]]&amp;" "&amp;ServiceTickets[[#This Row],[Zip]]</f>
        <v>Bellaire, TX 77401</v>
      </c>
      <c r="H166" s="111">
        <f>VLOOKUP(ServiceTickets[[#This Row],[Facility ID]],'T-Schedule'!B$2:AH$286,30,FALSE)</f>
        <v>3</v>
      </c>
      <c r="I166" s="111">
        <f>VLOOKUP(ServiceTickets[[#This Row],[Facility ID]],'T-Schedule'!B$2:AI$286,28,FALSE)</f>
        <v>1</v>
      </c>
      <c r="J166" s="110">
        <f>VLOOKUP(ServiceTickets[[#This Row],[Facility ID]],'T-Schedule'!B$2:AI$286,26,FALSE)</f>
        <v>2</v>
      </c>
      <c r="K166" s="122">
        <f>VLOOKUP(ServiceTickets[[#This Row],[Facility ID]],'T-Schedule'!B$2:C$286,2,FALSE)</f>
        <v>43864</v>
      </c>
      <c r="L166" s="122">
        <f>ServiceTickets[[#This Row],[Migration Date]] - WEEKDAY(ServiceTickets[[#This Row],[Migration Date]]-6)</f>
        <v>43861</v>
      </c>
      <c r="M166" s="122">
        <f>ServiceTickets[[#This Row],[Migration Date]] - 14</f>
        <v>43850</v>
      </c>
      <c r="N166" s="111">
        <v>703300</v>
      </c>
      <c r="O166" s="111">
        <v>703301</v>
      </c>
      <c r="P166" s="111" t="str">
        <f>ServiceTickets[[#This Row],[Site]]&amp;" KAH Win10 Upgrade Project Equipment Request"</f>
        <v>2587 HH - BELLAIRE KAH Win10 Upgrade Project Equipment Request</v>
      </c>
      <c r="Q166" s="126" t="str">
        <f t="shared" si="2"/>
        <v>Please ship 3 UD3 Thin Client devices and 1 laptops with the Gentiva Win10 Image with docking stations. 
Please send the equipment on PO703300 and PO703301 to be at facility by 01/31/20. 
Ship to:
ATTN: Kindred Implementation Services Tech
6700 West Loop South STE 200
Bellaire, TX 77401</v>
      </c>
      <c r="R166" s="130">
        <v>1992748</v>
      </c>
      <c r="S166" s="130" t="s">
        <v>268</v>
      </c>
      <c r="T166" s="130">
        <f>VLOOKUP(ServiceTickets[[#This Row],[Facility ID]],'T-Schedule'!B$2:I$286,8,FALSE)</f>
        <v>0</v>
      </c>
      <c r="U166" s="130">
        <v>2020</v>
      </c>
    </row>
    <row r="167" spans="1:22" hidden="1">
      <c r="A167" s="110">
        <v>2591201</v>
      </c>
      <c r="B167" t="s">
        <v>127</v>
      </c>
      <c r="C167" s="12" t="str">
        <f>VLOOKUP(ServiceTickets[[#This Row],[Facility ID]],FacilityInformation,3,FALSE)</f>
        <v>4335 West Piedras Drive STE 100</v>
      </c>
      <c r="D167" s="12" t="str">
        <f>VLOOKUP(ServiceTickets[[#This Row],[Facility ID]],FacilityInformation,4,FALSE)</f>
        <v>San Antonio</v>
      </c>
      <c r="E167" s="12" t="str">
        <f>VLOOKUP(ServiceTickets[[#This Row],[Facility ID]],FacilityInformation,5,FALSE)</f>
        <v>TX</v>
      </c>
      <c r="F167" s="12">
        <f>VLOOKUP(ServiceTickets[[#This Row],[Facility ID]],FacilityInformation,6,FALSE)</f>
        <v>78228</v>
      </c>
      <c r="G167" s="12" t="str">
        <f>ServiceTickets[[#This Row],[City]]&amp;", "&amp;ServiceTickets[[#This Row],[State]]&amp;" "&amp;ServiceTickets[[#This Row],[Zip]]</f>
        <v>San Antonio, TX 78228</v>
      </c>
      <c r="H167" s="111">
        <f>VLOOKUP(ServiceTickets[[#This Row],[Facility ID]],'T-Schedule'!B$2:AH$286,30,FALSE)</f>
        <v>14</v>
      </c>
      <c r="I167" s="111">
        <f>VLOOKUP(ServiceTickets[[#This Row],[Facility ID]],'T-Schedule'!B$2:AI$286,28,FALSE)</f>
        <v>1</v>
      </c>
      <c r="J167" s="110">
        <f>VLOOKUP(ServiceTickets[[#This Row],[Facility ID]],'T-Schedule'!B$2:AI$286,26,FALSE)</f>
        <v>8</v>
      </c>
      <c r="K167" s="122">
        <f>VLOOKUP(ServiceTickets[[#This Row],[Facility ID]],'T-Schedule'!B$2:C$286,2,FALSE)</f>
        <v>43864</v>
      </c>
      <c r="L167" s="122">
        <f>ServiceTickets[[#This Row],[Migration Date]] - WEEKDAY(ServiceTickets[[#This Row],[Migration Date]]-6)</f>
        <v>43861</v>
      </c>
      <c r="M167" s="122">
        <f>ServiceTickets[[#This Row],[Migration Date]] - 14</f>
        <v>43850</v>
      </c>
      <c r="N167" s="111">
        <v>703300</v>
      </c>
      <c r="O167" s="111">
        <v>703301</v>
      </c>
      <c r="P167" s="111" t="str">
        <f>ServiceTickets[[#This Row],[Site]]&amp;" KAH Win10 Upgrade Project Equipment Request"</f>
        <v>2591 HH - SAN ANTONIO - HARDEN KAH Win10 Upgrade Project Equipment Request</v>
      </c>
      <c r="Q167" s="126" t="str">
        <f t="shared" si="2"/>
        <v>Please ship 14 UD3 Thin Client devices and 1 laptops with the Gentiva Win10 Image with docking stations. 
Please send the equipment on PO703300 and PO703301 to be at facility by 01/31/20. 
Ship to:
ATTN: Kindred Implementation Services Tech
4335 West Piedras Drive STE 100
San Antonio, TX 78228</v>
      </c>
      <c r="R167" s="130">
        <v>1992750</v>
      </c>
      <c r="S167" s="130" t="s">
        <v>268</v>
      </c>
      <c r="T167" s="130">
        <f>VLOOKUP(ServiceTickets[[#This Row],[Facility ID]],'T-Schedule'!B$2:I$286,8,FALSE)</f>
        <v>0</v>
      </c>
      <c r="U167" s="130">
        <v>2020</v>
      </c>
    </row>
    <row r="168" spans="1:22" hidden="1">
      <c r="A168" s="110">
        <v>2592201</v>
      </c>
      <c r="B168" t="s">
        <v>128</v>
      </c>
      <c r="C168" s="12" t="str">
        <f>VLOOKUP(ServiceTickets[[#This Row],[Facility ID]],FacilityInformation,3,FALSE)</f>
        <v xml:space="preserve">85 North Kessler Avenue  </v>
      </c>
      <c r="D168" s="12" t="str">
        <f>VLOOKUP(ServiceTickets[[#This Row],[Facility ID]],FacilityInformation,4,FALSE)</f>
        <v>Schulenburg</v>
      </c>
      <c r="E168" s="12" t="str">
        <f>VLOOKUP(ServiceTickets[[#This Row],[Facility ID]],FacilityInformation,5,FALSE)</f>
        <v>TX</v>
      </c>
      <c r="F168" s="12">
        <f>VLOOKUP(ServiceTickets[[#This Row],[Facility ID]],FacilityInformation,6,FALSE)</f>
        <v>78956</v>
      </c>
      <c r="G168" s="12" t="str">
        <f>ServiceTickets[[#This Row],[City]]&amp;", "&amp;ServiceTickets[[#This Row],[State]]&amp;" "&amp;ServiceTickets[[#This Row],[Zip]]</f>
        <v>Schulenburg, TX 78956</v>
      </c>
      <c r="H168" s="111">
        <f>VLOOKUP(ServiceTickets[[#This Row],[Facility ID]],'T-Schedule'!B$2:AH$286,30,FALSE)</f>
        <v>4</v>
      </c>
      <c r="I168" s="111">
        <f>VLOOKUP(ServiceTickets[[#This Row],[Facility ID]],'T-Schedule'!B$2:AI$286,28,FALSE)</f>
        <v>0</v>
      </c>
      <c r="J168" s="110">
        <f>VLOOKUP(ServiceTickets[[#This Row],[Facility ID]],'T-Schedule'!B$2:AI$286,26,FALSE)</f>
        <v>4</v>
      </c>
      <c r="K168" s="122">
        <f>VLOOKUP(ServiceTickets[[#This Row],[Facility ID]],'T-Schedule'!B$2:C$286,2,FALSE)</f>
        <v>43864</v>
      </c>
      <c r="L168" s="122">
        <f>ServiceTickets[[#This Row],[Migration Date]] - WEEKDAY(ServiceTickets[[#This Row],[Migration Date]]-6)</f>
        <v>43861</v>
      </c>
      <c r="M168" s="122">
        <f>ServiceTickets[[#This Row],[Migration Date]] - 14</f>
        <v>43850</v>
      </c>
      <c r="N168" s="111">
        <v>703300</v>
      </c>
      <c r="O168" s="111">
        <v>703301</v>
      </c>
      <c r="P168" s="111" t="str">
        <f>ServiceTickets[[#This Row],[Site]]&amp;" KAH Win10 Upgrade Project Equipment Request"</f>
        <v>2592 HH - SCHULENBURG KAH Win10 Upgrade Project Equipment Request</v>
      </c>
      <c r="Q168" s="126" t="str">
        <f t="shared" si="2"/>
        <v>Please ship 4 UD3 Thin Client devices and 0 laptops with the Gentiva Win10 Image with docking stations. 
Please send the equipment on PO703300 and PO703301 to be at facility by 01/31/20. 
Ship to:
ATTN: Kindred Implementation Services Tech
85 North Kessler Avenue  
Schulenburg, TX 78956</v>
      </c>
      <c r="R168" s="130">
        <v>1992757</v>
      </c>
      <c r="S168" s="130" t="s">
        <v>268</v>
      </c>
      <c r="T168" s="130">
        <f>VLOOKUP(ServiceTickets[[#This Row],[Facility ID]],'T-Schedule'!B$2:I$286,8,FALSE)</f>
        <v>0</v>
      </c>
      <c r="U168" s="130">
        <v>2020</v>
      </c>
    </row>
    <row r="169" spans="1:22" hidden="1">
      <c r="A169" s="110">
        <v>2593201</v>
      </c>
      <c r="B169" t="s">
        <v>129</v>
      </c>
      <c r="C169" s="12" t="str">
        <f>VLOOKUP(ServiceTickets[[#This Row],[Facility ID]],FacilityInformation,3,FALSE)</f>
        <v>1501 East Mockingbird Lane STE 301</v>
      </c>
      <c r="D169" s="12" t="str">
        <f>VLOOKUP(ServiceTickets[[#This Row],[Facility ID]],FacilityInformation,4,FALSE)</f>
        <v>Victoria</v>
      </c>
      <c r="E169" s="12" t="str">
        <f>VLOOKUP(ServiceTickets[[#This Row],[Facility ID]],FacilityInformation,5,FALSE)</f>
        <v>TX</v>
      </c>
      <c r="F169" s="12">
        <f>VLOOKUP(ServiceTickets[[#This Row],[Facility ID]],FacilityInformation,6,FALSE)</f>
        <v>77904</v>
      </c>
      <c r="G169" s="12" t="str">
        <f>ServiceTickets[[#This Row],[City]]&amp;", "&amp;ServiceTickets[[#This Row],[State]]&amp;" "&amp;ServiceTickets[[#This Row],[Zip]]</f>
        <v>Victoria, TX 77904</v>
      </c>
      <c r="H169" s="111">
        <f>VLOOKUP(ServiceTickets[[#This Row],[Facility ID]],'T-Schedule'!B$2:AH$286,30,FALSE)</f>
        <v>11</v>
      </c>
      <c r="I169" s="111">
        <f>VLOOKUP(ServiceTickets[[#This Row],[Facility ID]],'T-Schedule'!B$2:AI$286,28,FALSE)</f>
        <v>1</v>
      </c>
      <c r="J169" s="110">
        <f>VLOOKUP(ServiceTickets[[#This Row],[Facility ID]],'T-Schedule'!B$2:AI$286,26,FALSE)</f>
        <v>1</v>
      </c>
      <c r="K169" s="122">
        <f>VLOOKUP(ServiceTickets[[#This Row],[Facility ID]],'T-Schedule'!B$2:C$286,2,FALSE)</f>
        <v>43864</v>
      </c>
      <c r="L169" s="122">
        <f>ServiceTickets[[#This Row],[Migration Date]] - WEEKDAY(ServiceTickets[[#This Row],[Migration Date]]-6)</f>
        <v>43861</v>
      </c>
      <c r="M169" s="122">
        <f>ServiceTickets[[#This Row],[Migration Date]] - 14</f>
        <v>43850</v>
      </c>
      <c r="N169" s="111">
        <v>703300</v>
      </c>
      <c r="O169" s="111">
        <v>703301</v>
      </c>
      <c r="P169" s="111" t="str">
        <f>ServiceTickets[[#This Row],[Site]]&amp;" KAH Win10 Upgrade Project Equipment Request"</f>
        <v>2593 HH - VICTORIA KAH Win10 Upgrade Project Equipment Request</v>
      </c>
      <c r="Q169" s="126" t="str">
        <f t="shared" si="2"/>
        <v>Please ship 11 UD3 Thin Client devices and 1 laptops with the Gentiva Win10 Image with docking stations. 
Please send the equipment on PO703300 and PO703301 to be at facility by 01/31/20. 
Ship to:
ATTN: Kindred Implementation Services Tech
1501 East Mockingbird Lane STE 301
Victoria, TX 77904</v>
      </c>
      <c r="R169" s="130">
        <v>1992758</v>
      </c>
      <c r="S169" s="130" t="s">
        <v>268</v>
      </c>
      <c r="T169" s="130">
        <f>VLOOKUP(ServiceTickets[[#This Row],[Facility ID]],'T-Schedule'!B$2:I$286,8,FALSE)</f>
        <v>0</v>
      </c>
      <c r="U169" s="130">
        <v>2020</v>
      </c>
    </row>
    <row r="170" spans="1:22" hidden="1">
      <c r="A170" s="110">
        <v>3539201</v>
      </c>
      <c r="B170" t="s">
        <v>163</v>
      </c>
      <c r="C170" s="12" t="str">
        <f>VLOOKUP(ServiceTickets[[#This Row],[Facility ID]],FacilityInformation,3,FALSE)</f>
        <v>118 South Park Drive STE D</v>
      </c>
      <c r="D170" s="12" t="str">
        <f>VLOOKUP(ServiceTickets[[#This Row],[Facility ID]],FacilityInformation,4,FALSE)</f>
        <v>Brownwood</v>
      </c>
      <c r="E170" s="12" t="str">
        <f>VLOOKUP(ServiceTickets[[#This Row],[Facility ID]],FacilityInformation,5,FALSE)</f>
        <v>TX</v>
      </c>
      <c r="F170" s="12">
        <f>VLOOKUP(ServiceTickets[[#This Row],[Facility ID]],FacilityInformation,6,FALSE)</f>
        <v>76801</v>
      </c>
      <c r="G170" s="12" t="str">
        <f>ServiceTickets[[#This Row],[City]]&amp;", "&amp;ServiceTickets[[#This Row],[State]]&amp;" "&amp;ServiceTickets[[#This Row],[Zip]]</f>
        <v>Brownwood, TX 76801</v>
      </c>
      <c r="H170" s="111">
        <f>VLOOKUP(ServiceTickets[[#This Row],[Facility ID]],'T-Schedule'!B$2:AH$286,30,FALSE)</f>
        <v>9</v>
      </c>
      <c r="I170" s="111">
        <f>VLOOKUP(ServiceTickets[[#This Row],[Facility ID]],'T-Schedule'!B$2:AI$286,28,FALSE)</f>
        <v>0</v>
      </c>
      <c r="J170" s="110">
        <f>VLOOKUP(ServiceTickets[[#This Row],[Facility ID]],'T-Schedule'!B$2:AI$286,26,FALSE)</f>
        <v>3</v>
      </c>
      <c r="K170" s="122">
        <f>VLOOKUP(ServiceTickets[[#This Row],[Facility ID]],'T-Schedule'!B$2:C$286,2,FALSE)</f>
        <v>43864</v>
      </c>
      <c r="L170" s="122">
        <f>ServiceTickets[[#This Row],[Migration Date]] - WEEKDAY(ServiceTickets[[#This Row],[Migration Date]]-6)</f>
        <v>43861</v>
      </c>
      <c r="M170" s="122">
        <f>ServiceTickets[[#This Row],[Migration Date]] - 14</f>
        <v>43850</v>
      </c>
      <c r="N170" s="111">
        <v>703300</v>
      </c>
      <c r="O170" s="111">
        <v>703301</v>
      </c>
      <c r="P170" s="111" t="str">
        <f>ServiceTickets[[#This Row],[Site]]&amp;" KAH Win10 Upgrade Project Equipment Request"</f>
        <v>3539 HH - BROWNWOOD KAH Win10 Upgrade Project Equipment Request</v>
      </c>
      <c r="Q170" s="126" t="str">
        <f t="shared" si="2"/>
        <v>Please ship 9 UD3 Thin Client devices and 0 laptops with the Gentiva Win10 Image with docking stations. 
Please send the equipment on PO703300 and PO703301 to be at facility by 01/31/20. 
Ship to:
ATTN: Kindred Implementation Services Tech
118 South Park Drive STE D
Brownwood, TX 76801</v>
      </c>
      <c r="R170" s="130">
        <v>1992759</v>
      </c>
      <c r="S170" s="130" t="s">
        <v>268</v>
      </c>
      <c r="T170" s="130">
        <f>VLOOKUP(ServiceTickets[[#This Row],[Facility ID]],'T-Schedule'!B$2:I$286,8,FALSE)</f>
        <v>0</v>
      </c>
      <c r="U170" s="130">
        <v>2020</v>
      </c>
    </row>
    <row r="171" spans="1:22" hidden="1">
      <c r="A171" s="113">
        <v>3282201</v>
      </c>
      <c r="B171" s="4" t="s">
        <v>162</v>
      </c>
      <c r="C171" s="4" t="str">
        <f>VLOOKUP(ServiceTickets[[#This Row],[Facility ID]],FacilityInformation,3,FALSE)</f>
        <v>2560 SW GRAPEVINE PKWY</v>
      </c>
      <c r="D171" s="4" t="str">
        <f>VLOOKUP(ServiceTickets[[#This Row],[Facility ID]],FacilityInformation,4,FALSE)</f>
        <v>GRAPEVINE</v>
      </c>
      <c r="E171" s="4" t="str">
        <f>VLOOKUP(ServiceTickets[[#This Row],[Facility ID]],FacilityInformation,5,FALSE)</f>
        <v>TX</v>
      </c>
      <c r="F171" s="4">
        <f>VLOOKUP(ServiceTickets[[#This Row],[Facility ID]],FacilityInformation,6,FALSE)</f>
        <v>76051</v>
      </c>
      <c r="G171" s="4" t="str">
        <f>ServiceTickets[[#This Row],[City]]&amp;", "&amp;ServiceTickets[[#This Row],[State]]&amp;" "&amp;ServiceTickets[[#This Row],[Zip]]</f>
        <v>GRAPEVINE, TX 76051</v>
      </c>
      <c r="H171" s="113">
        <f>VLOOKUP(ServiceTickets[[#This Row],[Facility ID]],'T-Schedule'!B$2:AH$286,30,FALSE)</f>
        <v>0</v>
      </c>
      <c r="I171" s="113">
        <f>VLOOKUP(ServiceTickets[[#This Row],[Facility ID]],'T-Schedule'!B$2:AI$286,28,FALSE)</f>
        <v>0</v>
      </c>
      <c r="J171" s="113">
        <f>VLOOKUP(ServiceTickets[[#This Row],[Facility ID]],'T-Schedule'!B$2:AI$286,26,FALSE)</f>
        <v>0</v>
      </c>
      <c r="K171" s="125">
        <f>VLOOKUP(ServiceTickets[[#This Row],[Facility ID]],'T-Schedule'!B$2:C$286,2,FALSE)</f>
        <v>0</v>
      </c>
      <c r="L171" s="125" t="e">
        <f>ServiceTickets[[#This Row],[Migration Date]] - WEEKDAY(ServiceTickets[[#This Row],[Migration Date]]-6)</f>
        <v>#NUM!</v>
      </c>
      <c r="M171" s="125">
        <f>ServiceTickets[[#This Row],[Migration Date]] - 14</f>
        <v>-14</v>
      </c>
      <c r="N171" s="113">
        <v>703300</v>
      </c>
      <c r="O171" s="113">
        <v>703301</v>
      </c>
      <c r="P171" s="113" t="str">
        <f>ServiceTickets[[#This Row],[Site]]&amp;" KAH Win10 Upgrade Project Equipment Request"</f>
        <v>RF3282 - Kindred at Home Billing KAH Win10 Upgrade Project Equipment Request</v>
      </c>
      <c r="Q171" s="129" t="e">
        <f t="shared" si="2"/>
        <v>#NUM!</v>
      </c>
      <c r="R171" s="133"/>
      <c r="S171" s="133" t="s">
        <v>268</v>
      </c>
      <c r="T171" s="133">
        <f>VLOOKUP(ServiceTickets[[#This Row],[Facility ID]],'T-Schedule'!B$2:I$286,8,FALSE)</f>
        <v>0</v>
      </c>
      <c r="U171" s="133">
        <v>2020</v>
      </c>
      <c r="V171" s="137"/>
    </row>
    <row r="172" spans="1:22">
      <c r="A172" s="110">
        <v>2382201</v>
      </c>
      <c r="B172" t="s">
        <v>15</v>
      </c>
      <c r="C172" s="12" t="str">
        <f>VLOOKUP(ServiceTickets[[#This Row],[Facility ID]],FacilityInformation,3,FALSE)</f>
        <v>6233 Bankers Road STE 1</v>
      </c>
      <c r="D172" s="12" t="str">
        <f>VLOOKUP(ServiceTickets[[#This Row],[Facility ID]],FacilityInformation,4,FALSE)</f>
        <v>Racine</v>
      </c>
      <c r="E172" s="12" t="str">
        <f>VLOOKUP(ServiceTickets[[#This Row],[Facility ID]],FacilityInformation,5,FALSE)</f>
        <v>WI</v>
      </c>
      <c r="F172" s="12">
        <f>VLOOKUP(ServiceTickets[[#This Row],[Facility ID]],FacilityInformation,6,FALSE)</f>
        <v>53403</v>
      </c>
      <c r="G172" s="12" t="str">
        <f>ServiceTickets[[#This Row],[City]]&amp;", "&amp;ServiceTickets[[#This Row],[State]]&amp;" "&amp;ServiceTickets[[#This Row],[Zip]]</f>
        <v>Racine, WI 53403</v>
      </c>
      <c r="H172" s="111">
        <f>VLOOKUP(ServiceTickets[[#This Row],[Facility ID]],'T-Schedule'!B$2:AH$286,30,FALSE)</f>
        <v>6</v>
      </c>
      <c r="I172" s="111">
        <f>VLOOKUP(ServiceTickets[[#This Row],[Facility ID]],'T-Schedule'!B$2:AI$286,28,FALSE)</f>
        <v>2</v>
      </c>
      <c r="J172" s="110">
        <f>VLOOKUP(ServiceTickets[[#This Row],[Facility ID]],'T-Schedule'!B$2:AI$286,26,FALSE)</f>
        <v>5</v>
      </c>
      <c r="K172" s="122">
        <f>VLOOKUP(ServiceTickets[[#This Row],[Facility ID]],'T-Schedule'!B$2:C$286,2,FALSE)</f>
        <v>43871</v>
      </c>
      <c r="L172" s="122">
        <f>ServiceTickets[[#This Row],[Migration Date]] - WEEKDAY(ServiceTickets[[#This Row],[Migration Date]]-6)</f>
        <v>43868</v>
      </c>
      <c r="M172" s="122">
        <f>ServiceTickets[[#This Row],[Migration Date]] - 14</f>
        <v>43857</v>
      </c>
      <c r="N172" s="111">
        <v>703300</v>
      </c>
      <c r="O172" s="111">
        <v>703301</v>
      </c>
      <c r="P172" s="111" t="str">
        <f>ServiceTickets[[#This Row],[Site]]&amp;" KAH Win10 Upgrade Project Equipment Request"</f>
        <v>2382 HH - RACINE KAH Win10 Upgrade Project Equipment Request</v>
      </c>
      <c r="Q172" s="126" t="str">
        <f t="shared" si="2"/>
        <v>Please ship 6 UD3 Thin Client devices and 2 laptops with the Gentiva Win10 Image with docking stations. 
Please send the equipment on PO703300 and PO703301 to be at facility by 02/07/20. 
Ship to:
ATTN: Kindred Implementation Services Tech
6233 Bankers Road STE 1
Racine, WI 53403</v>
      </c>
      <c r="R172" s="130">
        <v>1993512</v>
      </c>
      <c r="S172" s="130" t="s">
        <v>268</v>
      </c>
      <c r="T172" s="130">
        <f>VLOOKUP(ServiceTickets[[#This Row],[Facility ID]],'T-Schedule'!B$2:I$286,8,FALSE)</f>
        <v>0</v>
      </c>
      <c r="U172" s="130">
        <v>2020</v>
      </c>
    </row>
    <row r="173" spans="1:22">
      <c r="A173" s="110">
        <v>2388201</v>
      </c>
      <c r="B173" t="s">
        <v>18</v>
      </c>
      <c r="C173" s="12" t="str">
        <f>VLOOKUP(ServiceTickets[[#This Row],[Facility ID]],FacilityInformation,3,FALSE)</f>
        <v>9140 West Dodge Road STE 401</v>
      </c>
      <c r="D173" s="12" t="str">
        <f>VLOOKUP(ServiceTickets[[#This Row],[Facility ID]],FacilityInformation,4,FALSE)</f>
        <v>Omaha</v>
      </c>
      <c r="E173" s="12" t="str">
        <f>VLOOKUP(ServiceTickets[[#This Row],[Facility ID]],FacilityInformation,5,FALSE)</f>
        <v>NE</v>
      </c>
      <c r="F173" s="12">
        <f>VLOOKUP(ServiceTickets[[#This Row],[Facility ID]],FacilityInformation,6,FALSE)</f>
        <v>68114</v>
      </c>
      <c r="G173" s="12" t="str">
        <f>ServiceTickets[[#This Row],[City]]&amp;", "&amp;ServiceTickets[[#This Row],[State]]&amp;" "&amp;ServiceTickets[[#This Row],[Zip]]</f>
        <v>Omaha, NE 68114</v>
      </c>
      <c r="H173" s="111">
        <f>VLOOKUP(ServiceTickets[[#This Row],[Facility ID]],'T-Schedule'!B$2:AH$286,30,FALSE)</f>
        <v>8</v>
      </c>
      <c r="I173" s="111">
        <f>VLOOKUP(ServiceTickets[[#This Row],[Facility ID]],'T-Schedule'!B$2:AI$286,28,FALSE)</f>
        <v>0</v>
      </c>
      <c r="J173" s="110">
        <f>VLOOKUP(ServiceTickets[[#This Row],[Facility ID]],'T-Schedule'!B$2:AI$286,26,FALSE)</f>
        <v>12</v>
      </c>
      <c r="K173" s="122">
        <f>VLOOKUP(ServiceTickets[[#This Row],[Facility ID]],'T-Schedule'!B$2:C$286,2,FALSE)</f>
        <v>43871</v>
      </c>
      <c r="L173" s="122">
        <f>ServiceTickets[[#This Row],[Migration Date]] - WEEKDAY(ServiceTickets[[#This Row],[Migration Date]]-6)</f>
        <v>43868</v>
      </c>
      <c r="M173" s="122">
        <f>ServiceTickets[[#This Row],[Migration Date]] - 14</f>
        <v>43857</v>
      </c>
      <c r="N173" s="111">
        <v>703300</v>
      </c>
      <c r="O173" s="111">
        <v>703301</v>
      </c>
      <c r="P173" s="111" t="str">
        <f>ServiceTickets[[#This Row],[Site]]&amp;" KAH Win10 Upgrade Project Equipment Request"</f>
        <v>2388 HH - OMAHA KAH Win10 Upgrade Project Equipment Request</v>
      </c>
      <c r="Q173" s="126" t="str">
        <f t="shared" si="2"/>
        <v>Please ship 8 UD3 Thin Client devices and 0 laptops with the Gentiva Win10 Image with docking stations. 
Please send the equipment on PO703300 and PO703301 to be at facility by 02/07/20. 
Ship to:
ATTN: Kindred Implementation Services Tech
9140 West Dodge Road STE 401
Omaha, NE 68114</v>
      </c>
      <c r="R173" s="130">
        <v>1993514</v>
      </c>
      <c r="S173" s="130" t="s">
        <v>268</v>
      </c>
      <c r="T173" s="130">
        <f>VLOOKUP(ServiceTickets[[#This Row],[Facility ID]],'T-Schedule'!B$2:I$286,8,FALSE)</f>
        <v>0</v>
      </c>
      <c r="U173" s="130">
        <v>2020</v>
      </c>
    </row>
    <row r="174" spans="1:22">
      <c r="A174" s="110">
        <v>2599201</v>
      </c>
      <c r="B174" t="s">
        <v>130</v>
      </c>
      <c r="C174" s="12" t="str">
        <f>VLOOKUP(ServiceTickets[[#This Row],[Facility ID]],FacilityInformation,3,FALSE)</f>
        <v>4216 Kiernan Avenue STE 100</v>
      </c>
      <c r="D174" s="12" t="str">
        <f>VLOOKUP(ServiceTickets[[#This Row],[Facility ID]],FacilityInformation,4,FALSE)</f>
        <v>Modesto</v>
      </c>
      <c r="E174" s="12" t="str">
        <f>VLOOKUP(ServiceTickets[[#This Row],[Facility ID]],FacilityInformation,5,FALSE)</f>
        <v>CA</v>
      </c>
      <c r="F174" s="12">
        <f>VLOOKUP(ServiceTickets[[#This Row],[Facility ID]],FacilityInformation,6,FALSE)</f>
        <v>95356</v>
      </c>
      <c r="G174" s="12" t="str">
        <f>ServiceTickets[[#This Row],[City]]&amp;", "&amp;ServiceTickets[[#This Row],[State]]&amp;" "&amp;ServiceTickets[[#This Row],[Zip]]</f>
        <v>Modesto, CA 95356</v>
      </c>
      <c r="H174" s="111">
        <f>VLOOKUP(ServiceTickets[[#This Row],[Facility ID]],'T-Schedule'!B$2:AH$286,30,FALSE)</f>
        <v>14</v>
      </c>
      <c r="I174" s="111">
        <f>VLOOKUP(ServiceTickets[[#This Row],[Facility ID]],'T-Schedule'!B$2:AI$286,28,FALSE)</f>
        <v>0</v>
      </c>
      <c r="J174" s="110">
        <f>VLOOKUP(ServiceTickets[[#This Row],[Facility ID]],'T-Schedule'!B$2:AI$286,26,FALSE)</f>
        <v>3</v>
      </c>
      <c r="K174" s="122">
        <f>VLOOKUP(ServiceTickets[[#This Row],[Facility ID]],'T-Schedule'!B$2:C$286,2,FALSE)</f>
        <v>43871</v>
      </c>
      <c r="L174" s="122">
        <f>ServiceTickets[[#This Row],[Migration Date]] - WEEKDAY(ServiceTickets[[#This Row],[Migration Date]]-6)</f>
        <v>43868</v>
      </c>
      <c r="M174" s="122">
        <f>ServiceTickets[[#This Row],[Migration Date]] - 14</f>
        <v>43857</v>
      </c>
      <c r="N174" s="111">
        <v>703300</v>
      </c>
      <c r="O174" s="111">
        <v>703301</v>
      </c>
      <c r="P174" s="111" t="str">
        <f>ServiceTickets[[#This Row],[Site]]&amp;" KAH Win10 Upgrade Project Equipment Request"</f>
        <v>2599 HH - MODESTO CA KAH Win10 Upgrade Project Equipment Request</v>
      </c>
      <c r="Q174" s="126" t="str">
        <f t="shared" si="2"/>
        <v>Please ship 14 UD3 Thin Client devices and 0 laptops with the Gentiva Win10 Image with docking stations. 
Please send the equipment on PO703300 and PO703301 to be at facility by 02/07/20. 
Ship to:
ATTN: Kindred Implementation Services Tech
4216 Kiernan Avenue STE 100
Modesto, CA 95356</v>
      </c>
      <c r="R174" s="130">
        <v>1993515</v>
      </c>
      <c r="S174" s="130" t="s">
        <v>268</v>
      </c>
      <c r="T174" s="130">
        <f>VLOOKUP(ServiceTickets[[#This Row],[Facility ID]],'T-Schedule'!B$2:I$286,8,FALSE)</f>
        <v>0</v>
      </c>
      <c r="U174" s="130">
        <v>2020</v>
      </c>
    </row>
    <row r="175" spans="1:22">
      <c r="A175" s="110">
        <v>2618201</v>
      </c>
      <c r="B175" t="s">
        <v>132</v>
      </c>
      <c r="C175" s="12" t="str">
        <f>VLOOKUP(ServiceTickets[[#This Row],[Facility ID]],FacilityInformation,3,FALSE)</f>
        <v>10100 Trinity Parkway STE 425</v>
      </c>
      <c r="D175" s="12" t="str">
        <f>VLOOKUP(ServiceTickets[[#This Row],[Facility ID]],FacilityInformation,4,FALSE)</f>
        <v>Stockton</v>
      </c>
      <c r="E175" s="12" t="str">
        <f>VLOOKUP(ServiceTickets[[#This Row],[Facility ID]],FacilityInformation,5,FALSE)</f>
        <v>CA</v>
      </c>
      <c r="F175" s="12">
        <f>VLOOKUP(ServiceTickets[[#This Row],[Facility ID]],FacilityInformation,6,FALSE)</f>
        <v>95219</v>
      </c>
      <c r="G175" s="12" t="str">
        <f>ServiceTickets[[#This Row],[City]]&amp;", "&amp;ServiceTickets[[#This Row],[State]]&amp;" "&amp;ServiceTickets[[#This Row],[Zip]]</f>
        <v>Stockton, CA 95219</v>
      </c>
      <c r="H175" s="111">
        <f>VLOOKUP(ServiceTickets[[#This Row],[Facility ID]],'T-Schedule'!B$2:AH$286,30,FALSE)</f>
        <v>16</v>
      </c>
      <c r="I175" s="111">
        <f>VLOOKUP(ServiceTickets[[#This Row],[Facility ID]],'T-Schedule'!B$2:AI$286,28,FALSE)</f>
        <v>0</v>
      </c>
      <c r="J175" s="110">
        <f>VLOOKUP(ServiceTickets[[#This Row],[Facility ID]],'T-Schedule'!B$2:AI$286,26,FALSE)</f>
        <v>6</v>
      </c>
      <c r="K175" s="122">
        <f>VLOOKUP(ServiceTickets[[#This Row],[Facility ID]],'T-Schedule'!B$2:C$286,2,FALSE)</f>
        <v>43871</v>
      </c>
      <c r="L175" s="122">
        <f>ServiceTickets[[#This Row],[Migration Date]] - WEEKDAY(ServiceTickets[[#This Row],[Migration Date]]-6)</f>
        <v>43868</v>
      </c>
      <c r="M175" s="122">
        <f>ServiceTickets[[#This Row],[Migration Date]] - 14</f>
        <v>43857</v>
      </c>
      <c r="N175" s="111">
        <v>703300</v>
      </c>
      <c r="O175" s="111">
        <v>703301</v>
      </c>
      <c r="P175" s="111" t="str">
        <f>ServiceTickets[[#This Row],[Site]]&amp;" KAH Win10 Upgrade Project Equipment Request"</f>
        <v>2618 HH - STOCKTON KAH Win10 Upgrade Project Equipment Request</v>
      </c>
      <c r="Q175" s="126" t="str">
        <f t="shared" si="2"/>
        <v>Please ship 16 UD3 Thin Client devices and 0 laptops with the Gentiva Win10 Image with docking stations. 
Please send the equipment on PO703300 and PO703301 to be at facility by 02/07/20. 
Ship to:
ATTN: Kindred Implementation Services Tech
10100 Trinity Parkway STE 425
Stockton, CA 95219</v>
      </c>
      <c r="R175" s="130">
        <v>1993516</v>
      </c>
      <c r="S175" s="130" t="s">
        <v>268</v>
      </c>
      <c r="T175" s="130">
        <f>VLOOKUP(ServiceTickets[[#This Row],[Facility ID]],'T-Schedule'!B$2:I$286,8,FALSE)</f>
        <v>0</v>
      </c>
      <c r="U175" s="130">
        <v>2020</v>
      </c>
    </row>
    <row r="176" spans="1:22">
      <c r="A176" s="110">
        <v>2620201</v>
      </c>
      <c r="B176" t="s">
        <v>133</v>
      </c>
      <c r="C176" s="12" t="str">
        <f>VLOOKUP(ServiceTickets[[#This Row],[Facility ID]],FacilityInformation,3,FALSE)</f>
        <v>3220 S. Higuera St. STE 101</v>
      </c>
      <c r="D176" s="12" t="str">
        <f>VLOOKUP(ServiceTickets[[#This Row],[Facility ID]],FacilityInformation,4,FALSE)</f>
        <v>San Luis Obispo</v>
      </c>
      <c r="E176" s="12" t="str">
        <f>VLOOKUP(ServiceTickets[[#This Row],[Facility ID]],FacilityInformation,5,FALSE)</f>
        <v>CA</v>
      </c>
      <c r="F176" s="12">
        <f>VLOOKUP(ServiceTickets[[#This Row],[Facility ID]],FacilityInformation,6,FALSE)</f>
        <v>93401</v>
      </c>
      <c r="G176" s="12" t="str">
        <f>ServiceTickets[[#This Row],[City]]&amp;", "&amp;ServiceTickets[[#This Row],[State]]&amp;" "&amp;ServiceTickets[[#This Row],[Zip]]</f>
        <v>San Luis Obispo, CA 93401</v>
      </c>
      <c r="H176" s="111">
        <f>VLOOKUP(ServiceTickets[[#This Row],[Facility ID]],'T-Schedule'!B$2:AH$286,30,FALSE)</f>
        <v>11</v>
      </c>
      <c r="I176" s="111">
        <f>VLOOKUP(ServiceTickets[[#This Row],[Facility ID]],'T-Schedule'!B$2:AI$286,28,FALSE)</f>
        <v>2</v>
      </c>
      <c r="J176" s="110">
        <f>VLOOKUP(ServiceTickets[[#This Row],[Facility ID]],'T-Schedule'!B$2:AI$286,26,FALSE)</f>
        <v>0</v>
      </c>
      <c r="K176" s="122">
        <f>VLOOKUP(ServiceTickets[[#This Row],[Facility ID]],'T-Schedule'!B$2:C$286,2,FALSE)</f>
        <v>43871</v>
      </c>
      <c r="L176" s="122">
        <f>ServiceTickets[[#This Row],[Migration Date]] - WEEKDAY(ServiceTickets[[#This Row],[Migration Date]]-6)</f>
        <v>43868</v>
      </c>
      <c r="M176" s="122">
        <f>ServiceTickets[[#This Row],[Migration Date]] - 14</f>
        <v>43857</v>
      </c>
      <c r="N176" s="111">
        <v>703300</v>
      </c>
      <c r="O176" s="111">
        <v>703301</v>
      </c>
      <c r="P176" s="111" t="str">
        <f>ServiceTickets[[#This Row],[Site]]&amp;" KAH Win10 Upgrade Project Equipment Request"</f>
        <v>2620 HH - SAN LUIS OBISPO HHA KAH Win10 Upgrade Project Equipment Request</v>
      </c>
      <c r="Q176" s="126" t="str">
        <f t="shared" si="2"/>
        <v>Please ship 11 UD3 Thin Client devices and 2 laptops with the Gentiva Win10 Image with docking stations. 
Please send the equipment on PO703300 and PO703301 to be at facility by 02/07/20. 
Ship to:
ATTN: Kindred Implementation Services Tech
3220 S. Higuera St. STE 101
San Luis Obispo, CA 93401</v>
      </c>
      <c r="R176" s="130">
        <v>1993517</v>
      </c>
      <c r="S176" s="130" t="s">
        <v>268</v>
      </c>
      <c r="T176" s="130">
        <f>VLOOKUP(ServiceTickets[[#This Row],[Facility ID]],'T-Schedule'!B$2:I$286,8,FALSE)</f>
        <v>0</v>
      </c>
      <c r="U176" s="130">
        <v>2020</v>
      </c>
    </row>
    <row r="177" spans="1:21">
      <c r="A177" s="110">
        <v>2629201</v>
      </c>
      <c r="B177" t="s">
        <v>136</v>
      </c>
      <c r="C177" s="12" t="str">
        <f>VLOOKUP(ServiceTickets[[#This Row],[Facility ID]],FacilityInformation,3,FALSE)</f>
        <v>505 South Main STE 132B</v>
      </c>
      <c r="D177" s="12" t="str">
        <f>VLOOKUP(ServiceTickets[[#This Row],[Facility ID]],FacilityInformation,4,FALSE)</f>
        <v>Las Cruces</v>
      </c>
      <c r="E177" s="12" t="str">
        <f>VLOOKUP(ServiceTickets[[#This Row],[Facility ID]],FacilityInformation,5,FALSE)</f>
        <v>NM</v>
      </c>
      <c r="F177" s="12">
        <f>VLOOKUP(ServiceTickets[[#This Row],[Facility ID]],FacilityInformation,6,FALSE)</f>
        <v>88001</v>
      </c>
      <c r="G177" s="12" t="str">
        <f>ServiceTickets[[#This Row],[City]]&amp;", "&amp;ServiceTickets[[#This Row],[State]]&amp;" "&amp;ServiceTickets[[#This Row],[Zip]]</f>
        <v>Las Cruces, NM 88001</v>
      </c>
      <c r="H177" s="111">
        <f>VLOOKUP(ServiceTickets[[#This Row],[Facility ID]],'T-Schedule'!B$2:AH$286,30,FALSE)</f>
        <v>4</v>
      </c>
      <c r="I177" s="111">
        <f>VLOOKUP(ServiceTickets[[#This Row],[Facility ID]],'T-Schedule'!B$2:AI$286,28,FALSE)</f>
        <v>0</v>
      </c>
      <c r="J177" s="110">
        <f>VLOOKUP(ServiceTickets[[#This Row],[Facility ID]],'T-Schedule'!B$2:AI$286,26,FALSE)</f>
        <v>3</v>
      </c>
      <c r="K177" s="122">
        <f>VLOOKUP(ServiceTickets[[#This Row],[Facility ID]],'T-Schedule'!B$2:C$286,2,FALSE)</f>
        <v>43871</v>
      </c>
      <c r="L177" s="122">
        <f>ServiceTickets[[#This Row],[Migration Date]] - WEEKDAY(ServiceTickets[[#This Row],[Migration Date]]-6)</f>
        <v>43868</v>
      </c>
      <c r="M177" s="122">
        <f>ServiceTickets[[#This Row],[Migration Date]] - 14</f>
        <v>43857</v>
      </c>
      <c r="N177" s="111">
        <v>703300</v>
      </c>
      <c r="O177" s="111">
        <v>703301</v>
      </c>
      <c r="P177" s="111" t="str">
        <f>ServiceTickets[[#This Row],[Site]]&amp;" KAH Win10 Upgrade Project Equipment Request"</f>
        <v>2629 HH - LAS CRUCES KAH Win10 Upgrade Project Equipment Request</v>
      </c>
      <c r="Q177" s="126" t="str">
        <f t="shared" si="2"/>
        <v>Please ship 4 UD3 Thin Client devices and 0 laptops with the Gentiva Win10 Image with docking stations. 
Please send the equipment on PO703300 and PO703301 to be at facility by 02/07/20. 
Ship to:
ATTN: Kindred Implementation Services Tech
505 South Main STE 132B
Las Cruces, NM 88001</v>
      </c>
      <c r="R177" s="130">
        <v>1993519</v>
      </c>
      <c r="S177" s="130" t="s">
        <v>268</v>
      </c>
      <c r="T177" s="130">
        <f>VLOOKUP(ServiceTickets[[#This Row],[Facility ID]],'T-Schedule'!B$2:I$286,8,FALSE)</f>
        <v>0</v>
      </c>
      <c r="U177" s="130">
        <v>2020</v>
      </c>
    </row>
    <row r="178" spans="1:21">
      <c r="A178" s="110">
        <v>2631201</v>
      </c>
      <c r="B178" t="s">
        <v>137</v>
      </c>
      <c r="C178" s="12" t="str">
        <f>VLOOKUP(ServiceTickets[[#This Row],[Facility ID]],FacilityInformation,3,FALSE)</f>
        <v>4401 Masthead Street NE STE 105</v>
      </c>
      <c r="D178" s="12" t="str">
        <f>VLOOKUP(ServiceTickets[[#This Row],[Facility ID]],FacilityInformation,4,FALSE)</f>
        <v>Albuquerque</v>
      </c>
      <c r="E178" s="12" t="str">
        <f>VLOOKUP(ServiceTickets[[#This Row],[Facility ID]],FacilityInformation,5,FALSE)</f>
        <v>NM</v>
      </c>
      <c r="F178" s="12">
        <f>VLOOKUP(ServiceTickets[[#This Row],[Facility ID]],FacilityInformation,6,FALSE)</f>
        <v>87109</v>
      </c>
      <c r="G178" s="12" t="str">
        <f>ServiceTickets[[#This Row],[City]]&amp;", "&amp;ServiceTickets[[#This Row],[State]]&amp;" "&amp;ServiceTickets[[#This Row],[Zip]]</f>
        <v>Albuquerque, NM 87109</v>
      </c>
      <c r="H178" s="111">
        <f>VLOOKUP(ServiceTickets[[#This Row],[Facility ID]],'T-Schedule'!B$2:AH$286,30,FALSE)</f>
        <v>8</v>
      </c>
      <c r="I178" s="111">
        <f>VLOOKUP(ServiceTickets[[#This Row],[Facility ID]],'T-Schedule'!B$2:AI$286,28,FALSE)</f>
        <v>2</v>
      </c>
      <c r="J178" s="110">
        <f>VLOOKUP(ServiceTickets[[#This Row],[Facility ID]],'T-Schedule'!B$2:AI$286,26,FALSE)</f>
        <v>6</v>
      </c>
      <c r="K178" s="122">
        <f>VLOOKUP(ServiceTickets[[#This Row],[Facility ID]],'T-Schedule'!B$2:C$286,2,FALSE)</f>
        <v>43871</v>
      </c>
      <c r="L178" s="122">
        <f>ServiceTickets[[#This Row],[Migration Date]] - WEEKDAY(ServiceTickets[[#This Row],[Migration Date]]-6)</f>
        <v>43868</v>
      </c>
      <c r="M178" s="122">
        <f>ServiceTickets[[#This Row],[Migration Date]] - 14</f>
        <v>43857</v>
      </c>
      <c r="N178" s="111">
        <v>703300</v>
      </c>
      <c r="O178" s="111">
        <v>703301</v>
      </c>
      <c r="P178" s="111" t="str">
        <f>ServiceTickets[[#This Row],[Site]]&amp;" KAH Win10 Upgrade Project Equipment Request"</f>
        <v>2631 HH - ALBUQUERQUE KAH Win10 Upgrade Project Equipment Request</v>
      </c>
      <c r="Q178" s="126" t="str">
        <f t="shared" si="2"/>
        <v>Please ship 8 UD3 Thin Client devices and 2 laptops with the Gentiva Win10 Image with docking stations. 
Please send the equipment on PO703300 and PO703301 to be at facility by 02/07/20. 
Ship to:
ATTN: Kindred Implementation Services Tech
4401 Masthead Street NE STE 105
Albuquerque, NM 87109</v>
      </c>
      <c r="R178" s="130">
        <v>1993520</v>
      </c>
      <c r="S178" s="130" t="s">
        <v>268</v>
      </c>
      <c r="T178" s="130">
        <f>VLOOKUP(ServiceTickets[[#This Row],[Facility ID]],'T-Schedule'!B$2:I$286,8,FALSE)</f>
        <v>0</v>
      </c>
      <c r="U178" s="130">
        <v>2020</v>
      </c>
    </row>
    <row r="179" spans="1:21">
      <c r="A179" s="110">
        <v>5025201</v>
      </c>
      <c r="B179" t="s">
        <v>172</v>
      </c>
      <c r="C179" s="12" t="str">
        <f>VLOOKUP(ServiceTickets[[#This Row],[Facility ID]],FacilityInformation,3,FALSE)</f>
        <v>720 Park Centre Drive Suite 350-A</v>
      </c>
      <c r="D179" s="12" t="str">
        <f>VLOOKUP(ServiceTickets[[#This Row],[Facility ID]],FacilityInformation,4,FALSE)</f>
        <v>Kernersville</v>
      </c>
      <c r="E179" s="12" t="str">
        <f>VLOOKUP(ServiceTickets[[#This Row],[Facility ID]],FacilityInformation,5,FALSE)</f>
        <v>NC</v>
      </c>
      <c r="F179" s="12">
        <f>VLOOKUP(ServiceTickets[[#This Row],[Facility ID]],FacilityInformation,6,FALSE)</f>
        <v>27284</v>
      </c>
      <c r="G179" s="12" t="str">
        <f>ServiceTickets[[#This Row],[City]]&amp;", "&amp;ServiceTickets[[#This Row],[State]]&amp;" "&amp;ServiceTickets[[#This Row],[Zip]]</f>
        <v>Kernersville, NC 27284</v>
      </c>
      <c r="H179" s="111">
        <f>VLOOKUP(ServiceTickets[[#This Row],[Facility ID]],'T-Schedule'!B$2:AH$286,30,FALSE)</f>
        <v>5</v>
      </c>
      <c r="I179" s="111">
        <f>VLOOKUP(ServiceTickets[[#This Row],[Facility ID]],'T-Schedule'!B$2:AI$286,28,FALSE)</f>
        <v>0</v>
      </c>
      <c r="J179" s="110">
        <f>VLOOKUP(ServiceTickets[[#This Row],[Facility ID]],'T-Schedule'!B$2:AI$286,26,FALSE)</f>
        <v>1</v>
      </c>
      <c r="K179" s="122">
        <f>VLOOKUP(ServiceTickets[[#This Row],[Facility ID]],'T-Schedule'!B$2:C$286,2,FALSE)</f>
        <v>43871</v>
      </c>
      <c r="L179" s="122">
        <f>ServiceTickets[[#This Row],[Migration Date]] - WEEKDAY(ServiceTickets[[#This Row],[Migration Date]]-6)</f>
        <v>43868</v>
      </c>
      <c r="M179" s="122">
        <f>ServiceTickets[[#This Row],[Migration Date]] - 14</f>
        <v>43857</v>
      </c>
      <c r="N179" s="111">
        <v>703300</v>
      </c>
      <c r="O179" s="111">
        <v>703301</v>
      </c>
      <c r="P179" s="111" t="str">
        <f>ServiceTickets[[#This Row],[Site]]&amp;" KAH Win10 Upgrade Project Equipment Request"</f>
        <v>5025 HH - VICEROY KAH Win10 Upgrade Project Equipment Request</v>
      </c>
      <c r="Q179" s="126" t="str">
        <f t="shared" si="2"/>
        <v>Please ship 5 UD3 Thin Client devices and 0 laptops with the Gentiva Win10 Image with docking stations. 
Please send the equipment on PO703300 and PO703301 to be at facility by 02/07/20. 
Ship to:
ATTN: Kindred Implementation Services Tech
720 Park Centre Drive Suite 350-A
Kernersville, NC 27284</v>
      </c>
      <c r="R179" s="130">
        <v>1993521</v>
      </c>
      <c r="S179" s="130" t="s">
        <v>268</v>
      </c>
      <c r="T179" s="130">
        <f>VLOOKUP(ServiceTickets[[#This Row],[Facility ID]],'T-Schedule'!B$2:I$286,8,FALSE)</f>
        <v>0</v>
      </c>
      <c r="U179" s="130">
        <v>2020</v>
      </c>
    </row>
    <row r="180" spans="1:21">
      <c r="A180" s="110">
        <v>7016201</v>
      </c>
      <c r="B180" t="s">
        <v>240</v>
      </c>
      <c r="C180" s="12" t="str">
        <f>VLOOKUP(ServiceTickets[[#This Row],[Facility ID]],FacilityInformation,3,FALSE)</f>
        <v>8055 O Street STE 111</v>
      </c>
      <c r="D180" s="12" t="str">
        <f>VLOOKUP(ServiceTickets[[#This Row],[Facility ID]],FacilityInformation,4,FALSE)</f>
        <v>Lincoln</v>
      </c>
      <c r="E180" s="12" t="str">
        <f>VLOOKUP(ServiceTickets[[#This Row],[Facility ID]],FacilityInformation,5,FALSE)</f>
        <v>NE</v>
      </c>
      <c r="F180" s="12">
        <f>VLOOKUP(ServiceTickets[[#This Row],[Facility ID]],FacilityInformation,6,FALSE)</f>
        <v>68510</v>
      </c>
      <c r="G180" s="12" t="str">
        <f>ServiceTickets[[#This Row],[City]]&amp;", "&amp;ServiceTickets[[#This Row],[State]]&amp;" "&amp;ServiceTickets[[#This Row],[Zip]]</f>
        <v>Lincoln, NE 68510</v>
      </c>
      <c r="H180" s="111">
        <f>VLOOKUP(ServiceTickets[[#This Row],[Facility ID]],'T-Schedule'!B$2:AH$286,30,FALSE)</f>
        <v>5</v>
      </c>
      <c r="I180" s="111">
        <f>VLOOKUP(ServiceTickets[[#This Row],[Facility ID]],'T-Schedule'!B$2:AI$286,28,FALSE)</f>
        <v>0</v>
      </c>
      <c r="J180" s="110">
        <f>VLOOKUP(ServiceTickets[[#This Row],[Facility ID]],'T-Schedule'!B$2:AI$286,26,FALSE)</f>
        <v>4</v>
      </c>
      <c r="K180" s="122">
        <f>VLOOKUP(ServiceTickets[[#This Row],[Facility ID]],'T-Schedule'!B$2:C$286,2,FALSE)</f>
        <v>43871</v>
      </c>
      <c r="L180" s="122">
        <f>ServiceTickets[[#This Row],[Migration Date]] - WEEKDAY(ServiceTickets[[#This Row],[Migration Date]]-6)</f>
        <v>43868</v>
      </c>
      <c r="M180" s="122">
        <f>ServiceTickets[[#This Row],[Migration Date]] - 14</f>
        <v>43857</v>
      </c>
      <c r="N180" s="111">
        <v>703300</v>
      </c>
      <c r="O180" s="111">
        <v>703301</v>
      </c>
      <c r="P180" s="111" t="str">
        <f>ServiceTickets[[#This Row],[Site]]&amp;" KAH Win10 Upgrade Project Equipment Request"</f>
        <v>7016 HH - LINCOLN KAH Win10 Upgrade Project Equipment Request</v>
      </c>
      <c r="Q180" s="126" t="str">
        <f t="shared" si="2"/>
        <v>Please ship 5 UD3 Thin Client devices and 0 laptops with the Gentiva Win10 Image with docking stations. 
Please send the equipment on PO703300 and PO703301 to be at facility by 02/07/20. 
Ship to:
ATTN: Kindred Implementation Services Tech
8055 O Street STE 111
Lincoln, NE 68510</v>
      </c>
      <c r="R180" s="130">
        <v>1993522</v>
      </c>
      <c r="S180" s="130" t="s">
        <v>268</v>
      </c>
      <c r="T180" s="130">
        <f>VLOOKUP(ServiceTickets[[#This Row],[Facility ID]],'T-Schedule'!B$2:I$286,8,FALSE)</f>
        <v>0</v>
      </c>
      <c r="U180" s="130">
        <v>2020</v>
      </c>
    </row>
    <row r="181" spans="1:21">
      <c r="A181" s="110">
        <v>7017201</v>
      </c>
      <c r="B181" t="s">
        <v>241</v>
      </c>
      <c r="C181" s="12" t="str">
        <f>VLOOKUP(ServiceTickets[[#This Row],[Facility ID]],FacilityInformation,3,FALSE)</f>
        <v>10150 W National Avenue, Ste 300</v>
      </c>
      <c r="D181" s="12" t="str">
        <f>VLOOKUP(ServiceTickets[[#This Row],[Facility ID]],FacilityInformation,4,FALSE)</f>
        <v>West Allis</v>
      </c>
      <c r="E181" s="12" t="str">
        <f>VLOOKUP(ServiceTickets[[#This Row],[Facility ID]],FacilityInformation,5,FALSE)</f>
        <v>WI</v>
      </c>
      <c r="F181" s="12">
        <f>VLOOKUP(ServiceTickets[[#This Row],[Facility ID]],FacilityInformation,6,FALSE)</f>
        <v>53227</v>
      </c>
      <c r="G181" s="12" t="str">
        <f>ServiceTickets[[#This Row],[City]]&amp;", "&amp;ServiceTickets[[#This Row],[State]]&amp;" "&amp;ServiceTickets[[#This Row],[Zip]]</f>
        <v>West Allis, WI 53227</v>
      </c>
      <c r="H181" s="111">
        <f>VLOOKUP(ServiceTickets[[#This Row],[Facility ID]],'T-Schedule'!B$2:AH$286,30,FALSE)</f>
        <v>5</v>
      </c>
      <c r="I181" s="111">
        <f>VLOOKUP(ServiceTickets[[#This Row],[Facility ID]],'T-Schedule'!B$2:AI$286,28,FALSE)</f>
        <v>5</v>
      </c>
      <c r="J181" s="110">
        <f>VLOOKUP(ServiceTickets[[#This Row],[Facility ID]],'T-Schedule'!B$2:AI$286,26,FALSE)</f>
        <v>4</v>
      </c>
      <c r="K181" s="122">
        <f>VLOOKUP(ServiceTickets[[#This Row],[Facility ID]],'T-Schedule'!B$2:C$286,2,FALSE)</f>
        <v>43871</v>
      </c>
      <c r="L181" s="122">
        <f>ServiceTickets[[#This Row],[Migration Date]] - WEEKDAY(ServiceTickets[[#This Row],[Migration Date]]-6)</f>
        <v>43868</v>
      </c>
      <c r="M181" s="122">
        <f>ServiceTickets[[#This Row],[Migration Date]] - 14</f>
        <v>43857</v>
      </c>
      <c r="N181" s="111">
        <v>703300</v>
      </c>
      <c r="O181" s="111">
        <v>703301</v>
      </c>
      <c r="P181" s="111" t="str">
        <f>ServiceTickets[[#This Row],[Site]]&amp;" KAH Win10 Upgrade Project Equipment Request"</f>
        <v>7017 HH - WEST ALLIS (fka 2381) KAH Win10 Upgrade Project Equipment Request</v>
      </c>
      <c r="Q181" s="126" t="str">
        <f t="shared" si="2"/>
        <v>Please ship 5 UD3 Thin Client devices and 5 laptops with the Gentiva Win10 Image with docking stations. 
Please send the equipment on PO703300 and PO703301 to be at facility by 02/07/20. 
Ship to:
ATTN: Kindred Implementation Services Tech
10150 W National Avenue, Ste 300
West Allis, WI 53227</v>
      </c>
      <c r="R181" s="130">
        <v>1993523</v>
      </c>
      <c r="S181" s="130" t="s">
        <v>268</v>
      </c>
      <c r="T181" s="130">
        <f>VLOOKUP(ServiceTickets[[#This Row],[Facility ID]],'T-Schedule'!B$2:I$286,8,FALSE)</f>
        <v>0</v>
      </c>
      <c r="U181" s="130">
        <v>2020</v>
      </c>
    </row>
    <row r="182" spans="1:21">
      <c r="A182" s="110">
        <v>7018201</v>
      </c>
      <c r="B182" t="s">
        <v>242</v>
      </c>
      <c r="C182" s="12" t="str">
        <f>VLOOKUP(ServiceTickets[[#This Row],[Facility ID]],FacilityInformation,3,FALSE)</f>
        <v>W177 N9886 Rivercrest Drive STE 112</v>
      </c>
      <c r="D182" s="12" t="str">
        <f>VLOOKUP(ServiceTickets[[#This Row],[Facility ID]],FacilityInformation,4,FALSE)</f>
        <v>Germantown</v>
      </c>
      <c r="E182" s="12" t="str">
        <f>VLOOKUP(ServiceTickets[[#This Row],[Facility ID]],FacilityInformation,5,FALSE)</f>
        <v>WI</v>
      </c>
      <c r="F182" s="12">
        <f>VLOOKUP(ServiceTickets[[#This Row],[Facility ID]],FacilityInformation,6,FALSE)</f>
        <v>53022</v>
      </c>
      <c r="G182" s="12" t="str">
        <f>ServiceTickets[[#This Row],[City]]&amp;", "&amp;ServiceTickets[[#This Row],[State]]&amp;" "&amp;ServiceTickets[[#This Row],[Zip]]</f>
        <v>Germantown, WI 53022</v>
      </c>
      <c r="H182" s="111">
        <f>VLOOKUP(ServiceTickets[[#This Row],[Facility ID]],'T-Schedule'!B$2:AH$286,30,FALSE)</f>
        <v>2</v>
      </c>
      <c r="I182" s="111">
        <f>VLOOKUP(ServiceTickets[[#This Row],[Facility ID]],'T-Schedule'!B$2:AI$286,28,FALSE)</f>
        <v>2</v>
      </c>
      <c r="J182" s="110">
        <f>VLOOKUP(ServiceTickets[[#This Row],[Facility ID]],'T-Schedule'!B$2:AI$286,26,FALSE)</f>
        <v>4</v>
      </c>
      <c r="K182" s="122">
        <f>VLOOKUP(ServiceTickets[[#This Row],[Facility ID]],'T-Schedule'!B$2:C$286,2,FALSE)</f>
        <v>43871</v>
      </c>
      <c r="L182" s="122">
        <f>ServiceTickets[[#This Row],[Migration Date]] - WEEKDAY(ServiceTickets[[#This Row],[Migration Date]]-6)</f>
        <v>43868</v>
      </c>
      <c r="M182" s="122">
        <f>ServiceTickets[[#This Row],[Migration Date]] - 14</f>
        <v>43857</v>
      </c>
      <c r="N182" s="111">
        <v>703300</v>
      </c>
      <c r="O182" s="111">
        <v>703301</v>
      </c>
      <c r="P182" s="111" t="str">
        <f>ServiceTickets[[#This Row],[Site]]&amp;" KAH Win10 Upgrade Project Equipment Request"</f>
        <v>7018 HH - GERMANTOWN KAH Win10 Upgrade Project Equipment Request</v>
      </c>
      <c r="Q182" s="126" t="str">
        <f t="shared" si="2"/>
        <v>Please ship 2 UD3 Thin Client devices and 2 laptops with the Gentiva Win10 Image with docking stations. 
Please send the equipment on PO703300 and PO703301 to be at facility by 02/07/20. 
Ship to:
ATTN: Kindred Implementation Services Tech
W177 N9886 Rivercrest Drive STE 112
Germantown, WI 53022</v>
      </c>
      <c r="R182" s="130">
        <v>1993525</v>
      </c>
      <c r="S182" s="130" t="s">
        <v>268</v>
      </c>
      <c r="T182" s="130">
        <f>VLOOKUP(ServiceTickets[[#This Row],[Facility ID]],'T-Schedule'!B$2:I$286,8,FALSE)</f>
        <v>0</v>
      </c>
      <c r="U182" s="130">
        <v>2020</v>
      </c>
    </row>
    <row r="183" spans="1:21" hidden="1">
      <c r="A183" s="110">
        <v>7020201</v>
      </c>
      <c r="B183" t="s">
        <v>244</v>
      </c>
      <c r="C183" s="12" t="str">
        <f>VLOOKUP(ServiceTickets[[#This Row],[Facility ID]],FacilityInformation,3,FALSE)</f>
        <v xml:space="preserve">804 East Jackson Street  </v>
      </c>
      <c r="D183" s="12" t="str">
        <f>VLOOKUP(ServiceTickets[[#This Row],[Facility ID]],FacilityInformation,4,FALSE)</f>
        <v>Hugo</v>
      </c>
      <c r="E183" s="12" t="str">
        <f>VLOOKUP(ServiceTickets[[#This Row],[Facility ID]],FacilityInformation,5,FALSE)</f>
        <v>OK</v>
      </c>
      <c r="F183" s="12">
        <f>VLOOKUP(ServiceTickets[[#This Row],[Facility ID]],FacilityInformation,6,FALSE)</f>
        <v>74743</v>
      </c>
      <c r="G183" s="12" t="str">
        <f>ServiceTickets[[#This Row],[City]]&amp;", "&amp;ServiceTickets[[#This Row],[State]]&amp;" "&amp;ServiceTickets[[#This Row],[Zip]]</f>
        <v>Hugo, OK 74743</v>
      </c>
      <c r="H183" s="111">
        <f>VLOOKUP(ServiceTickets[[#This Row],[Facility ID]],'T-Schedule'!B$2:AH$286,30,FALSE)</f>
        <v>0</v>
      </c>
      <c r="I183" s="111">
        <f>VLOOKUP(ServiceTickets[[#This Row],[Facility ID]],'T-Schedule'!B$2:AI$286,28,FALSE)</f>
        <v>0</v>
      </c>
      <c r="J183" s="110">
        <f>VLOOKUP(ServiceTickets[[#This Row],[Facility ID]],'T-Schedule'!B$2:AI$286,26,FALSE)</f>
        <v>0</v>
      </c>
      <c r="K183" s="122">
        <f>VLOOKUP(ServiceTickets[[#This Row],[Facility ID]],'T-Schedule'!B$2:C$286,2,FALSE)</f>
        <v>0</v>
      </c>
      <c r="L183" s="122" t="e">
        <f>ServiceTickets[[#This Row],[Migration Date]] - WEEKDAY(ServiceTickets[[#This Row],[Migration Date]]-6)</f>
        <v>#NUM!</v>
      </c>
      <c r="M183" s="122">
        <f>ServiceTickets[[#This Row],[Migration Date]] - 14</f>
        <v>-14</v>
      </c>
      <c r="N183" s="111">
        <v>703300</v>
      </c>
      <c r="O183" s="111">
        <v>703301</v>
      </c>
      <c r="P183" s="111" t="str">
        <f>ServiceTickets[[#This Row],[Site]]&amp;" KAH Win10 Upgrade Project Equipment Request"</f>
        <v>7020 HH - HUGO (fka 2558) KAH Win10 Upgrade Project Equipment Request</v>
      </c>
      <c r="Q183" s="126" t="e">
        <f t="shared" si="2"/>
        <v>#NUM!</v>
      </c>
      <c r="S183" s="130" t="s">
        <v>268</v>
      </c>
      <c r="T183" s="130">
        <f>VLOOKUP(ServiceTickets[[#This Row],[Facility ID]],'T-Schedule'!B$2:I$286,8,FALSE)</f>
        <v>0</v>
      </c>
      <c r="U183" s="130">
        <v>2020</v>
      </c>
    </row>
    <row r="184" spans="1:21">
      <c r="A184" s="110">
        <v>7022201</v>
      </c>
      <c r="B184" t="s">
        <v>246</v>
      </c>
      <c r="C184" s="12" t="str">
        <f>VLOOKUP(ServiceTickets[[#This Row],[Facility ID]],FacilityInformation,3,FALSE)</f>
        <v>2525 Camino Del Rio South STE 220</v>
      </c>
      <c r="D184" s="12" t="str">
        <f>VLOOKUP(ServiceTickets[[#This Row],[Facility ID]],FacilityInformation,4,FALSE)</f>
        <v>San Diego</v>
      </c>
      <c r="E184" s="12" t="str">
        <f>VLOOKUP(ServiceTickets[[#This Row],[Facility ID]],FacilityInformation,5,FALSE)</f>
        <v>CA</v>
      </c>
      <c r="F184" s="12">
        <f>VLOOKUP(ServiceTickets[[#This Row],[Facility ID]],FacilityInformation,6,FALSE)</f>
        <v>92108</v>
      </c>
      <c r="G184" s="12" t="str">
        <f>ServiceTickets[[#This Row],[City]]&amp;", "&amp;ServiceTickets[[#This Row],[State]]&amp;" "&amp;ServiceTickets[[#This Row],[Zip]]</f>
        <v>San Diego, CA 92108</v>
      </c>
      <c r="H184" s="111">
        <f>VLOOKUP(ServiceTickets[[#This Row],[Facility ID]],'T-Schedule'!B$2:AH$286,30,FALSE)</f>
        <v>12</v>
      </c>
      <c r="I184" s="111">
        <f>VLOOKUP(ServiceTickets[[#This Row],[Facility ID]],'T-Schedule'!B$2:AI$286,28,FALSE)</f>
        <v>0</v>
      </c>
      <c r="J184" s="110">
        <f>VLOOKUP(ServiceTickets[[#This Row],[Facility ID]],'T-Schedule'!B$2:AI$286,26,FALSE)</f>
        <v>8</v>
      </c>
      <c r="K184" s="122">
        <f>VLOOKUP(ServiceTickets[[#This Row],[Facility ID]],'T-Schedule'!B$2:C$286,2,FALSE)</f>
        <v>43871</v>
      </c>
      <c r="L184" s="122">
        <f>ServiceTickets[[#This Row],[Migration Date]] - WEEKDAY(ServiceTickets[[#This Row],[Migration Date]]-6)</f>
        <v>43868</v>
      </c>
      <c r="M184" s="122">
        <f>ServiceTickets[[#This Row],[Migration Date]] - 14</f>
        <v>43857</v>
      </c>
      <c r="N184" s="111">
        <v>703300</v>
      </c>
      <c r="O184" s="111">
        <v>703301</v>
      </c>
      <c r="P184" s="111" t="str">
        <f>ServiceTickets[[#This Row],[Site]]&amp;" KAH Win10 Upgrade Project Equipment Request"</f>
        <v>7022 HH - SAN DIEGO KAH Win10 Upgrade Project Equipment Request</v>
      </c>
      <c r="Q184" s="126" t="str">
        <f t="shared" si="2"/>
        <v>Please ship 12 UD3 Thin Client devices and 0 laptops with the Gentiva Win10 Image with docking stations. 
Please send the equipment on PO703300 and PO703301 to be at facility by 02/07/20. 
Ship to:
ATTN: Kindred Implementation Services Tech
2525 Camino Del Rio South STE 220
San Diego, CA 92108</v>
      </c>
      <c r="R184" s="130">
        <v>1993526</v>
      </c>
      <c r="S184" s="130" t="s">
        <v>268</v>
      </c>
      <c r="T184" s="130">
        <f>VLOOKUP(ServiceTickets[[#This Row],[Facility ID]],'T-Schedule'!B$2:I$286,8,FALSE)</f>
        <v>0</v>
      </c>
      <c r="U184" s="130">
        <v>2020</v>
      </c>
    </row>
    <row r="185" spans="1:21" hidden="1">
      <c r="A185" s="110">
        <v>3875201</v>
      </c>
      <c r="B185" t="s">
        <v>166</v>
      </c>
      <c r="C185" s="12" t="str">
        <f>VLOOKUP(ServiceTickets[[#This Row],[Facility ID]],FacilityInformation,3,FALSE)</f>
        <v>27385 Andrew Jackson Highway East STE C</v>
      </c>
      <c r="D185" s="12" t="str">
        <f>VLOOKUP(ServiceTickets[[#This Row],[Facility ID]],FacilityInformation,4,FALSE)</f>
        <v>Delco</v>
      </c>
      <c r="E185" s="12" t="str">
        <f>VLOOKUP(ServiceTickets[[#This Row],[Facility ID]],FacilityInformation,5,FALSE)</f>
        <v>NC</v>
      </c>
      <c r="F185" s="12">
        <f>VLOOKUP(ServiceTickets[[#This Row],[Facility ID]],FacilityInformation,6,FALSE)</f>
        <v>28436</v>
      </c>
      <c r="G185" s="12" t="str">
        <f>ServiceTickets[[#This Row],[City]]&amp;", "&amp;ServiceTickets[[#This Row],[State]]&amp;" "&amp;ServiceTickets[[#This Row],[Zip]]</f>
        <v>Delco, NC 28436</v>
      </c>
      <c r="H185" s="111">
        <f>VLOOKUP(ServiceTickets[[#This Row],[Facility ID]],'T-Schedule'!B$2:AH$286,30,FALSE)</f>
        <v>0</v>
      </c>
      <c r="I185" s="111">
        <f>VLOOKUP(ServiceTickets[[#This Row],[Facility ID]],'T-Schedule'!B$2:AI$286,28,FALSE)</f>
        <v>0</v>
      </c>
      <c r="J185" s="110">
        <f>VLOOKUP(ServiceTickets[[#This Row],[Facility ID]],'T-Schedule'!B$2:AI$286,26,FALSE)</f>
        <v>0</v>
      </c>
      <c r="K185" s="122">
        <f>VLOOKUP(ServiceTickets[[#This Row],[Facility ID]],'T-Schedule'!B$2:C$286,2,FALSE)</f>
        <v>43878</v>
      </c>
      <c r="L185" s="122">
        <f>ServiceTickets[[#This Row],[Migration Date]] - WEEKDAY(ServiceTickets[[#This Row],[Migration Date]]-6)</f>
        <v>43875</v>
      </c>
      <c r="M185" s="122">
        <f>ServiceTickets[[#This Row],[Migration Date]] - 14</f>
        <v>43864</v>
      </c>
      <c r="N185" s="111">
        <v>703300</v>
      </c>
      <c r="O185" s="111">
        <v>703301</v>
      </c>
      <c r="P185" s="111" t="str">
        <f>ServiceTickets[[#This Row],[Site]]&amp;" KAH Win10 Upgrade Project Equipment Request"</f>
        <v>3875 HH - DELCO NC KAH Win10 Upgrade Project Equipment Request</v>
      </c>
      <c r="Q185" s="126" t="str">
        <f t="shared" si="2"/>
        <v>Please ship 0 UD3 Thin Client devices and 0 laptops with the Gentiva Win10 Image with docking stations. 
Please send the equipment on PO703300 and PO703301 to be at facility by 02/14/20. 
Ship to:
ATTN: Kindred Implementation Services Tech
27385 Andrew Jackson Highway East STE C
Delco, NC 28436</v>
      </c>
      <c r="S185" s="130" t="s">
        <v>268</v>
      </c>
      <c r="T185" s="130">
        <f>VLOOKUP(ServiceTickets[[#This Row],[Facility ID]],'T-Schedule'!B$2:I$286,8,FALSE)</f>
        <v>0</v>
      </c>
      <c r="U185" s="130">
        <v>2020</v>
      </c>
    </row>
    <row r="186" spans="1:21" hidden="1">
      <c r="A186" s="110">
        <v>5022201</v>
      </c>
      <c r="B186" t="s">
        <v>169</v>
      </c>
      <c r="C186" s="12" t="str">
        <f>VLOOKUP(ServiceTickets[[#This Row],[Facility ID]],FacilityInformation,3,FALSE)</f>
        <v>3150 N Elm Street STE 102</v>
      </c>
      <c r="D186" s="12" t="str">
        <f>VLOOKUP(ServiceTickets[[#This Row],[Facility ID]],FacilityInformation,4,FALSE)</f>
        <v>Greensboro</v>
      </c>
      <c r="E186" s="12" t="str">
        <f>VLOOKUP(ServiceTickets[[#This Row],[Facility ID]],FacilityInformation,5,FALSE)</f>
        <v>NC</v>
      </c>
      <c r="F186" s="12">
        <f>VLOOKUP(ServiceTickets[[#This Row],[Facility ID]],FacilityInformation,6,FALSE)</f>
        <v>27408</v>
      </c>
      <c r="G186" s="12" t="str">
        <f>ServiceTickets[[#This Row],[City]]&amp;", "&amp;ServiceTickets[[#This Row],[State]]&amp;" "&amp;ServiceTickets[[#This Row],[Zip]]</f>
        <v>Greensboro, NC 27408</v>
      </c>
      <c r="H186" s="111">
        <f>VLOOKUP(ServiceTickets[[#This Row],[Facility ID]],'T-Schedule'!B$2:AH$286,30,FALSE)</f>
        <v>0</v>
      </c>
      <c r="I186" s="111">
        <f>VLOOKUP(ServiceTickets[[#This Row],[Facility ID]],'T-Schedule'!B$2:AI$286,28,FALSE)</f>
        <v>0</v>
      </c>
      <c r="J186" s="110">
        <f>VLOOKUP(ServiceTickets[[#This Row],[Facility ID]],'T-Schedule'!B$2:AI$286,26,FALSE)</f>
        <v>0</v>
      </c>
      <c r="K186" s="122">
        <f>VLOOKUP(ServiceTickets[[#This Row],[Facility ID]],'T-Schedule'!B$2:C$286,2,FALSE)</f>
        <v>43878</v>
      </c>
      <c r="L186" s="122">
        <f>ServiceTickets[[#This Row],[Migration Date]] - WEEKDAY(ServiceTickets[[#This Row],[Migration Date]]-6)</f>
        <v>43875</v>
      </c>
      <c r="M186" s="122">
        <f>ServiceTickets[[#This Row],[Migration Date]] - 14</f>
        <v>43864</v>
      </c>
      <c r="N186" s="111">
        <v>703300</v>
      </c>
      <c r="O186" s="111">
        <v>703301</v>
      </c>
      <c r="P186" s="111" t="str">
        <f>ServiceTickets[[#This Row],[Site]]&amp;" KAH Win10 Upgrade Project Equipment Request"</f>
        <v>5022 HH - GREENSBORO KAH Win10 Upgrade Project Equipment Request</v>
      </c>
      <c r="Q186" s="126" t="str">
        <f t="shared" si="2"/>
        <v>Please ship 0 UD3 Thin Client devices and 0 laptops with the Gentiva Win10 Image with docking stations. 
Please send the equipment on PO703300 and PO703301 to be at facility by 02/14/20. 
Ship to:
ATTN: Kindred Implementation Services Tech
3150 N Elm Street STE 102
Greensboro, NC 27408</v>
      </c>
      <c r="S186" s="130" t="s">
        <v>268</v>
      </c>
      <c r="T186" s="130">
        <f>VLOOKUP(ServiceTickets[[#This Row],[Facility ID]],'T-Schedule'!B$2:I$286,8,FALSE)</f>
        <v>0</v>
      </c>
      <c r="U186" s="130">
        <v>2020</v>
      </c>
    </row>
    <row r="187" spans="1:21" hidden="1">
      <c r="A187" s="110">
        <v>5035201</v>
      </c>
      <c r="B187" t="s">
        <v>180</v>
      </c>
      <c r="C187" s="12" t="str">
        <f>VLOOKUP(ServiceTickets[[#This Row],[Facility ID]],FacilityInformation,3,FALSE)</f>
        <v xml:space="preserve">206 S. Turner Street  </v>
      </c>
      <c r="D187" s="12" t="str">
        <f>VLOOKUP(ServiceTickets[[#This Row],[Facility ID]],FacilityInformation,4,FALSE)</f>
        <v>Pink Hill</v>
      </c>
      <c r="E187" s="12" t="str">
        <f>VLOOKUP(ServiceTickets[[#This Row],[Facility ID]],FacilityInformation,5,FALSE)</f>
        <v>NC</v>
      </c>
      <c r="F187" s="12">
        <f>VLOOKUP(ServiceTickets[[#This Row],[Facility ID]],FacilityInformation,6,FALSE)</f>
        <v>28572</v>
      </c>
      <c r="G187" s="12" t="str">
        <f>ServiceTickets[[#This Row],[City]]&amp;", "&amp;ServiceTickets[[#This Row],[State]]&amp;" "&amp;ServiceTickets[[#This Row],[Zip]]</f>
        <v>Pink Hill, NC 28572</v>
      </c>
      <c r="H187" s="111">
        <f>VLOOKUP(ServiceTickets[[#This Row],[Facility ID]],'T-Schedule'!B$2:AH$286,30,FALSE)</f>
        <v>0</v>
      </c>
      <c r="I187" s="111">
        <f>VLOOKUP(ServiceTickets[[#This Row],[Facility ID]],'T-Schedule'!B$2:AI$286,28,FALSE)</f>
        <v>0</v>
      </c>
      <c r="J187" s="110">
        <f>VLOOKUP(ServiceTickets[[#This Row],[Facility ID]],'T-Schedule'!B$2:AI$286,26,FALSE)</f>
        <v>0</v>
      </c>
      <c r="K187" s="122">
        <f>VLOOKUP(ServiceTickets[[#This Row],[Facility ID]],'T-Schedule'!B$2:C$286,2,FALSE)</f>
        <v>43878</v>
      </c>
      <c r="L187" s="122">
        <f>ServiceTickets[[#This Row],[Migration Date]] - WEEKDAY(ServiceTickets[[#This Row],[Migration Date]]-6)</f>
        <v>43875</v>
      </c>
      <c r="M187" s="122">
        <f>ServiceTickets[[#This Row],[Migration Date]] - 14</f>
        <v>43864</v>
      </c>
      <c r="N187" s="111">
        <v>703300</v>
      </c>
      <c r="O187" s="111">
        <v>703301</v>
      </c>
      <c r="P187" s="111" t="str">
        <f>ServiceTickets[[#This Row],[Site]]&amp;" KAH Win10 Upgrade Project Equipment Request"</f>
        <v>5035 HH - PINK HILL KAH Win10 Upgrade Project Equipment Request</v>
      </c>
      <c r="Q187" s="126" t="str">
        <f t="shared" si="2"/>
        <v>Please ship 0 UD3 Thin Client devices and 0 laptops with the Gentiva Win10 Image with docking stations. 
Please send the equipment on PO703300 and PO703301 to be at facility by 02/14/20. 
Ship to:
ATTN: Kindred Implementation Services Tech
206 S. Turner Street  
Pink Hill, NC 28572</v>
      </c>
      <c r="S187" s="130" t="s">
        <v>268</v>
      </c>
      <c r="T187" s="130">
        <f>VLOOKUP(ServiceTickets[[#This Row],[Facility ID]],'T-Schedule'!B$2:I$286,8,FALSE)</f>
        <v>0</v>
      </c>
      <c r="U187" s="130">
        <v>2020</v>
      </c>
    </row>
    <row r="188" spans="1:21" hidden="1">
      <c r="A188" s="110">
        <v>5037201</v>
      </c>
      <c r="B188" t="s">
        <v>182</v>
      </c>
      <c r="C188" s="12" t="str">
        <f>VLOOKUP(ServiceTickets[[#This Row],[Facility ID]],FacilityInformation,3,FALSE)</f>
        <v xml:space="preserve">4013 Capital Drive  </v>
      </c>
      <c r="D188" s="12" t="str">
        <f>VLOOKUP(ServiceTickets[[#This Row],[Facility ID]],FacilityInformation,4,FALSE)</f>
        <v>Rocky Mount</v>
      </c>
      <c r="E188" s="12" t="str">
        <f>VLOOKUP(ServiceTickets[[#This Row],[Facility ID]],FacilityInformation,5,FALSE)</f>
        <v>NC</v>
      </c>
      <c r="F188" s="12">
        <f>VLOOKUP(ServiceTickets[[#This Row],[Facility ID]],FacilityInformation,6,FALSE)</f>
        <v>27804</v>
      </c>
      <c r="G188" s="12" t="str">
        <f>ServiceTickets[[#This Row],[City]]&amp;", "&amp;ServiceTickets[[#This Row],[State]]&amp;" "&amp;ServiceTickets[[#This Row],[Zip]]</f>
        <v>Rocky Mount, NC 27804</v>
      </c>
      <c r="H188" s="111">
        <f>VLOOKUP(ServiceTickets[[#This Row],[Facility ID]],'T-Schedule'!B$2:AH$286,30,FALSE)</f>
        <v>0</v>
      </c>
      <c r="I188" s="111">
        <f>VLOOKUP(ServiceTickets[[#This Row],[Facility ID]],'T-Schedule'!B$2:AI$286,28,FALSE)</f>
        <v>0</v>
      </c>
      <c r="J188" s="110">
        <f>VLOOKUP(ServiceTickets[[#This Row],[Facility ID]],'T-Schedule'!B$2:AI$286,26,FALSE)</f>
        <v>0</v>
      </c>
      <c r="K188" s="122">
        <f>VLOOKUP(ServiceTickets[[#This Row],[Facility ID]],'T-Schedule'!B$2:C$286,2,FALSE)</f>
        <v>43878</v>
      </c>
      <c r="L188" s="122">
        <f>ServiceTickets[[#This Row],[Migration Date]] - WEEKDAY(ServiceTickets[[#This Row],[Migration Date]]-6)</f>
        <v>43875</v>
      </c>
      <c r="M188" s="122">
        <f>ServiceTickets[[#This Row],[Migration Date]] - 14</f>
        <v>43864</v>
      </c>
      <c r="N188" s="111">
        <v>703300</v>
      </c>
      <c r="O188" s="111">
        <v>703301</v>
      </c>
      <c r="P188" s="111" t="str">
        <f>ServiceTickets[[#This Row],[Site]]&amp;" KAH Win10 Upgrade Project Equipment Request"</f>
        <v>5037 HH - ROCKY MOUNT KAH Win10 Upgrade Project Equipment Request</v>
      </c>
      <c r="Q188" s="126" t="str">
        <f t="shared" si="2"/>
        <v>Please ship 0 UD3 Thin Client devices and 0 laptops with the Gentiva Win10 Image with docking stations. 
Please send the equipment on PO703300 and PO703301 to be at facility by 02/14/20. 
Ship to:
ATTN: Kindred Implementation Services Tech
4013 Capital Drive  
Rocky Mount, NC 27804</v>
      </c>
      <c r="S188" s="130" t="s">
        <v>268</v>
      </c>
      <c r="T188" s="130">
        <f>VLOOKUP(ServiceTickets[[#This Row],[Facility ID]],'T-Schedule'!B$2:I$286,8,FALSE)</f>
        <v>0</v>
      </c>
      <c r="U188" s="130">
        <v>2020</v>
      </c>
    </row>
    <row r="189" spans="1:21" hidden="1">
      <c r="A189" s="110">
        <v>5064201</v>
      </c>
      <c r="B189" t="s">
        <v>199</v>
      </c>
      <c r="C189" s="12" t="str">
        <f>VLOOKUP(ServiceTickets[[#This Row],[Facility ID]],FacilityInformation,3,FALSE)</f>
        <v>579 Greenway Road STE 103</v>
      </c>
      <c r="D189" s="12" t="str">
        <f>VLOOKUP(ServiceTickets[[#This Row],[Facility ID]],FacilityInformation,4,FALSE)</f>
        <v>Boone</v>
      </c>
      <c r="E189" s="12" t="str">
        <f>VLOOKUP(ServiceTickets[[#This Row],[Facility ID]],FacilityInformation,5,FALSE)</f>
        <v>NC</v>
      </c>
      <c r="F189" s="12">
        <f>VLOOKUP(ServiceTickets[[#This Row],[Facility ID]],FacilityInformation,6,FALSE)</f>
        <v>28607</v>
      </c>
      <c r="G189" s="12" t="str">
        <f>ServiceTickets[[#This Row],[City]]&amp;", "&amp;ServiceTickets[[#This Row],[State]]&amp;" "&amp;ServiceTickets[[#This Row],[Zip]]</f>
        <v>Boone, NC 28607</v>
      </c>
      <c r="H189" s="111">
        <f>VLOOKUP(ServiceTickets[[#This Row],[Facility ID]],'T-Schedule'!B$2:AH$286,30,FALSE)</f>
        <v>0</v>
      </c>
      <c r="I189" s="111">
        <f>VLOOKUP(ServiceTickets[[#This Row],[Facility ID]],'T-Schedule'!B$2:AI$286,28,FALSE)</f>
        <v>0</v>
      </c>
      <c r="J189" s="110">
        <f>VLOOKUP(ServiceTickets[[#This Row],[Facility ID]],'T-Schedule'!B$2:AI$286,26,FALSE)</f>
        <v>0</v>
      </c>
      <c r="K189" s="122">
        <f>VLOOKUP(ServiceTickets[[#This Row],[Facility ID]],'T-Schedule'!B$2:C$286,2,FALSE)</f>
        <v>43878</v>
      </c>
      <c r="L189" s="122">
        <f>ServiceTickets[[#This Row],[Migration Date]] - WEEKDAY(ServiceTickets[[#This Row],[Migration Date]]-6)</f>
        <v>43875</v>
      </c>
      <c r="M189" s="122">
        <f>ServiceTickets[[#This Row],[Migration Date]] - 14</f>
        <v>43864</v>
      </c>
      <c r="N189" s="111">
        <v>703300</v>
      </c>
      <c r="O189" s="111">
        <v>703301</v>
      </c>
      <c r="P189" s="111" t="str">
        <f>ServiceTickets[[#This Row],[Site]]&amp;" KAH Win10 Upgrade Project Equipment Request"</f>
        <v>5064 HH - BOONE KAH Win10 Upgrade Project Equipment Request</v>
      </c>
      <c r="Q189" s="126" t="str">
        <f t="shared" si="2"/>
        <v>Please ship 0 UD3 Thin Client devices and 0 laptops with the Gentiva Win10 Image with docking stations. 
Please send the equipment on PO703300 and PO703301 to be at facility by 02/14/20. 
Ship to:
ATTN: Kindred Implementation Services Tech
579 Greenway Road STE 103
Boone, NC 28607</v>
      </c>
      <c r="S189" s="130" t="s">
        <v>268</v>
      </c>
      <c r="T189" s="130">
        <f>VLOOKUP(ServiceTickets[[#This Row],[Facility ID]],'T-Schedule'!B$2:I$286,8,FALSE)</f>
        <v>0</v>
      </c>
      <c r="U189" s="130">
        <v>2020</v>
      </c>
    </row>
    <row r="190" spans="1:21" hidden="1">
      <c r="A190" s="110">
        <v>5067201</v>
      </c>
      <c r="B190" t="s">
        <v>202</v>
      </c>
      <c r="C190" s="12" t="str">
        <f>VLOOKUP(ServiceTickets[[#This Row],[Facility ID]],FacilityInformation,3,FALSE)</f>
        <v>180 Admiral Cochrane Drive STE 310</v>
      </c>
      <c r="D190" s="12" t="str">
        <f>VLOOKUP(ServiceTickets[[#This Row],[Facility ID]],FacilityInformation,4,FALSE)</f>
        <v>Annapolis</v>
      </c>
      <c r="E190" s="12" t="str">
        <f>VLOOKUP(ServiceTickets[[#This Row],[Facility ID]],FacilityInformation,5,FALSE)</f>
        <v>MD</v>
      </c>
      <c r="F190" s="12">
        <f>VLOOKUP(ServiceTickets[[#This Row],[Facility ID]],FacilityInformation,6,FALSE)</f>
        <v>21401</v>
      </c>
      <c r="G190" s="12" t="str">
        <f>ServiceTickets[[#This Row],[City]]&amp;", "&amp;ServiceTickets[[#This Row],[State]]&amp;" "&amp;ServiceTickets[[#This Row],[Zip]]</f>
        <v>Annapolis, MD 21401</v>
      </c>
      <c r="H190" s="111">
        <f>VLOOKUP(ServiceTickets[[#This Row],[Facility ID]],'T-Schedule'!B$2:AH$286,30,FALSE)</f>
        <v>0</v>
      </c>
      <c r="I190" s="111">
        <f>VLOOKUP(ServiceTickets[[#This Row],[Facility ID]],'T-Schedule'!B$2:AI$286,28,FALSE)</f>
        <v>0</v>
      </c>
      <c r="J190" s="110">
        <f>VLOOKUP(ServiceTickets[[#This Row],[Facility ID]],'T-Schedule'!B$2:AI$286,26,FALSE)</f>
        <v>0</v>
      </c>
      <c r="K190" s="122">
        <f>VLOOKUP(ServiceTickets[[#This Row],[Facility ID]],'T-Schedule'!B$2:C$286,2,FALSE)</f>
        <v>43878</v>
      </c>
      <c r="L190" s="122">
        <f>ServiceTickets[[#This Row],[Migration Date]] - WEEKDAY(ServiceTickets[[#This Row],[Migration Date]]-6)</f>
        <v>43875</v>
      </c>
      <c r="M190" s="122">
        <f>ServiceTickets[[#This Row],[Migration Date]] - 14</f>
        <v>43864</v>
      </c>
      <c r="N190" s="111">
        <v>703300</v>
      </c>
      <c r="O190" s="111">
        <v>703301</v>
      </c>
      <c r="P190" s="111" t="str">
        <f>ServiceTickets[[#This Row],[Site]]&amp;" KAH Win10 Upgrade Project Equipment Request"</f>
        <v>5067 HH - ANNAPOLIS KAH Win10 Upgrade Project Equipment Request</v>
      </c>
      <c r="Q190" s="126" t="str">
        <f t="shared" si="2"/>
        <v>Please ship 0 UD3 Thin Client devices and 0 laptops with the Gentiva Win10 Image with docking stations. 
Please send the equipment on PO703300 and PO703301 to be at facility by 02/14/20. 
Ship to:
ATTN: Kindred Implementation Services Tech
180 Admiral Cochrane Drive STE 310
Annapolis, MD 21401</v>
      </c>
      <c r="S190" s="130" t="s">
        <v>268</v>
      </c>
      <c r="T190" s="130">
        <f>VLOOKUP(ServiceTickets[[#This Row],[Facility ID]],'T-Schedule'!B$2:I$286,8,FALSE)</f>
        <v>0</v>
      </c>
      <c r="U190" s="130">
        <v>2020</v>
      </c>
    </row>
    <row r="191" spans="1:21" hidden="1">
      <c r="A191" s="110">
        <v>5068201</v>
      </c>
      <c r="B191" t="s">
        <v>203</v>
      </c>
      <c r="C191" s="12" t="str">
        <f>VLOOKUP(ServiceTickets[[#This Row],[Facility ID]],FacilityInformation,3,FALSE)</f>
        <v>8600 LaSalle Road STE 315</v>
      </c>
      <c r="D191" s="12" t="str">
        <f>VLOOKUP(ServiceTickets[[#This Row],[Facility ID]],FacilityInformation,4,FALSE)</f>
        <v>Towson</v>
      </c>
      <c r="E191" s="12" t="str">
        <f>VLOOKUP(ServiceTickets[[#This Row],[Facility ID]],FacilityInformation,5,FALSE)</f>
        <v>MD</v>
      </c>
      <c r="F191" s="12">
        <f>VLOOKUP(ServiceTickets[[#This Row],[Facility ID]],FacilityInformation,6,FALSE)</f>
        <v>21286</v>
      </c>
      <c r="G191" s="12" t="str">
        <f>ServiceTickets[[#This Row],[City]]&amp;", "&amp;ServiceTickets[[#This Row],[State]]&amp;" "&amp;ServiceTickets[[#This Row],[Zip]]</f>
        <v>Towson, MD 21286</v>
      </c>
      <c r="H191" s="111">
        <f>VLOOKUP(ServiceTickets[[#This Row],[Facility ID]],'T-Schedule'!B$2:AH$286,30,FALSE)</f>
        <v>0</v>
      </c>
      <c r="I191" s="111">
        <f>VLOOKUP(ServiceTickets[[#This Row],[Facility ID]],'T-Schedule'!B$2:AI$286,28,FALSE)</f>
        <v>0</v>
      </c>
      <c r="J191" s="110">
        <f>VLOOKUP(ServiceTickets[[#This Row],[Facility ID]],'T-Schedule'!B$2:AI$286,26,FALSE)</f>
        <v>0</v>
      </c>
      <c r="K191" s="122">
        <f>VLOOKUP(ServiceTickets[[#This Row],[Facility ID]],'T-Schedule'!B$2:C$286,2,FALSE)</f>
        <v>43878</v>
      </c>
      <c r="L191" s="122">
        <f>ServiceTickets[[#This Row],[Migration Date]] - WEEKDAY(ServiceTickets[[#This Row],[Migration Date]]-6)</f>
        <v>43875</v>
      </c>
      <c r="M191" s="122">
        <f>ServiceTickets[[#This Row],[Migration Date]] - 14</f>
        <v>43864</v>
      </c>
      <c r="N191" s="111">
        <v>703300</v>
      </c>
      <c r="O191" s="111">
        <v>703301</v>
      </c>
      <c r="P191" s="111" t="str">
        <f>ServiceTickets[[#This Row],[Site]]&amp;" KAH Win10 Upgrade Project Equipment Request"</f>
        <v>5068 HH - TOWSON MD KAH Win10 Upgrade Project Equipment Request</v>
      </c>
      <c r="Q191" s="126" t="str">
        <f t="shared" si="2"/>
        <v>Please ship 0 UD3 Thin Client devices and 0 laptops with the Gentiva Win10 Image with docking stations. 
Please send the equipment on PO703300 and PO703301 to be at facility by 02/14/20. 
Ship to:
ATTN: Kindred Implementation Services Tech
8600 LaSalle Road STE 315
Towson, MD 21286</v>
      </c>
      <c r="S191" s="130" t="s">
        <v>268</v>
      </c>
      <c r="T191" s="130">
        <f>VLOOKUP(ServiceTickets[[#This Row],[Facility ID]],'T-Schedule'!B$2:I$286,8,FALSE)</f>
        <v>0</v>
      </c>
      <c r="U191" s="130">
        <v>2020</v>
      </c>
    </row>
    <row r="192" spans="1:21" hidden="1">
      <c r="A192" s="110">
        <v>5069201</v>
      </c>
      <c r="B192" t="s">
        <v>204</v>
      </c>
      <c r="C192" s="12" t="str">
        <f>VLOOKUP(ServiceTickets[[#This Row],[Facility ID]],FacilityInformation,3,FALSE)</f>
        <v>9250 Rumsey Road STE 200</v>
      </c>
      <c r="D192" s="12" t="str">
        <f>VLOOKUP(ServiceTickets[[#This Row],[Facility ID]],FacilityInformation,4,FALSE)</f>
        <v>Columbia</v>
      </c>
      <c r="E192" s="12" t="str">
        <f>VLOOKUP(ServiceTickets[[#This Row],[Facility ID]],FacilityInformation,5,FALSE)</f>
        <v>MD</v>
      </c>
      <c r="F192" s="12">
        <f>VLOOKUP(ServiceTickets[[#This Row],[Facility ID]],FacilityInformation,6,FALSE)</f>
        <v>21045</v>
      </c>
      <c r="G192" s="12" t="str">
        <f>ServiceTickets[[#This Row],[City]]&amp;", "&amp;ServiceTickets[[#This Row],[State]]&amp;" "&amp;ServiceTickets[[#This Row],[Zip]]</f>
        <v>Columbia, MD 21045</v>
      </c>
      <c r="H192" s="111">
        <f>VLOOKUP(ServiceTickets[[#This Row],[Facility ID]],'T-Schedule'!B$2:AH$286,30,FALSE)</f>
        <v>0</v>
      </c>
      <c r="I192" s="111">
        <f>VLOOKUP(ServiceTickets[[#This Row],[Facility ID]],'T-Schedule'!B$2:AI$286,28,FALSE)</f>
        <v>0</v>
      </c>
      <c r="J192" s="110">
        <f>VLOOKUP(ServiceTickets[[#This Row],[Facility ID]],'T-Schedule'!B$2:AI$286,26,FALSE)</f>
        <v>0</v>
      </c>
      <c r="K192" s="122">
        <f>VLOOKUP(ServiceTickets[[#This Row],[Facility ID]],'T-Schedule'!B$2:C$286,2,FALSE)</f>
        <v>43878</v>
      </c>
      <c r="L192" s="122">
        <f>ServiceTickets[[#This Row],[Migration Date]] - WEEKDAY(ServiceTickets[[#This Row],[Migration Date]]-6)</f>
        <v>43875</v>
      </c>
      <c r="M192" s="122">
        <f>ServiceTickets[[#This Row],[Migration Date]] - 14</f>
        <v>43864</v>
      </c>
      <c r="N192" s="111">
        <v>703300</v>
      </c>
      <c r="O192" s="111">
        <v>703301</v>
      </c>
      <c r="P192" s="111" t="str">
        <f>ServiceTickets[[#This Row],[Site]]&amp;" KAH Win10 Upgrade Project Equipment Request"</f>
        <v>5069 HH - COLUMBIA MD KAH Win10 Upgrade Project Equipment Request</v>
      </c>
      <c r="Q192" s="126" t="str">
        <f t="shared" ref="Q192:Q255" si="3">"Please ship "&amp;H192&amp;" UD3 Thin Client devices and "&amp;I192&amp;" laptops with the Gentiva Win10 Image with docking stations. 
Please send the equipment on PO"&amp;N192&amp;" and PO"&amp;O192&amp;" to be at facility by "&amp;TEXT(L192,"mm/dd/yy")&amp;". 
Ship to:
ATTN: Kindred Implementation Services Tech
"&amp;C192&amp;"
"&amp;G192</f>
        <v>Please ship 0 UD3 Thin Client devices and 0 laptops with the Gentiva Win10 Image with docking stations. 
Please send the equipment on PO703300 and PO703301 to be at facility by 02/14/20. 
Ship to:
ATTN: Kindred Implementation Services Tech
9250 Rumsey Road STE 200
Columbia, MD 21045</v>
      </c>
      <c r="S192" s="130" t="s">
        <v>268</v>
      </c>
      <c r="T192" s="130">
        <f>VLOOKUP(ServiceTickets[[#This Row],[Facility ID]],'T-Schedule'!B$2:I$286,8,FALSE)</f>
        <v>0</v>
      </c>
      <c r="U192" s="130">
        <v>2020</v>
      </c>
    </row>
    <row r="193" spans="1:21" hidden="1">
      <c r="A193" s="110">
        <v>5070201</v>
      </c>
      <c r="B193" t="s">
        <v>205</v>
      </c>
      <c r="C193" s="12" t="str">
        <f>VLOOKUP(ServiceTickets[[#This Row],[Facility ID]],FacilityInformation,3,FALSE)</f>
        <v>12501 Prosperity Drive STE 225</v>
      </c>
      <c r="D193" s="12" t="str">
        <f>VLOOKUP(ServiceTickets[[#This Row],[Facility ID]],FacilityInformation,4,FALSE)</f>
        <v>Silver Spring</v>
      </c>
      <c r="E193" s="12" t="str">
        <f>VLOOKUP(ServiceTickets[[#This Row],[Facility ID]],FacilityInformation,5,FALSE)</f>
        <v>MD</v>
      </c>
      <c r="F193" s="12">
        <f>VLOOKUP(ServiceTickets[[#This Row],[Facility ID]],FacilityInformation,6,FALSE)</f>
        <v>20904</v>
      </c>
      <c r="G193" s="12" t="str">
        <f>ServiceTickets[[#This Row],[City]]&amp;", "&amp;ServiceTickets[[#This Row],[State]]&amp;" "&amp;ServiceTickets[[#This Row],[Zip]]</f>
        <v>Silver Spring, MD 20904</v>
      </c>
      <c r="H193" s="111">
        <f>VLOOKUP(ServiceTickets[[#This Row],[Facility ID]],'T-Schedule'!B$2:AH$286,30,FALSE)</f>
        <v>0</v>
      </c>
      <c r="I193" s="111">
        <f>VLOOKUP(ServiceTickets[[#This Row],[Facility ID]],'T-Schedule'!B$2:AI$286,28,FALSE)</f>
        <v>0</v>
      </c>
      <c r="J193" s="110">
        <f>VLOOKUP(ServiceTickets[[#This Row],[Facility ID]],'T-Schedule'!B$2:AI$286,26,FALSE)</f>
        <v>0</v>
      </c>
      <c r="K193" s="122">
        <f>VLOOKUP(ServiceTickets[[#This Row],[Facility ID]],'T-Schedule'!B$2:C$286,2,FALSE)</f>
        <v>43885</v>
      </c>
      <c r="L193" s="122">
        <f>ServiceTickets[[#This Row],[Migration Date]] - WEEKDAY(ServiceTickets[[#This Row],[Migration Date]]-6)</f>
        <v>43882</v>
      </c>
      <c r="M193" s="122">
        <f>ServiceTickets[[#This Row],[Migration Date]] - 14</f>
        <v>43871</v>
      </c>
      <c r="N193" s="111">
        <v>703300</v>
      </c>
      <c r="O193" s="111">
        <v>703301</v>
      </c>
      <c r="P193" s="111" t="str">
        <f>ServiceTickets[[#This Row],[Site]]&amp;" KAH Win10 Upgrade Project Equipment Request"</f>
        <v>5070 HH - SILVER SPRINGS MD KAH Win10 Upgrade Project Equipment Request</v>
      </c>
      <c r="Q193" s="126" t="str">
        <f t="shared" si="3"/>
        <v>Please ship 0 UD3 Thin Client devices and 0 laptops with the Gentiva Win10 Image with docking stations. 
Please send the equipment on PO703300 and PO703301 to be at facility by 02/21/20. 
Ship to:
ATTN: Kindred Implementation Services Tech
12501 Prosperity Drive STE 225
Silver Spring, MD 20904</v>
      </c>
      <c r="S193" s="130" t="s">
        <v>268</v>
      </c>
      <c r="T193" s="130">
        <f>VLOOKUP(ServiceTickets[[#This Row],[Facility ID]],'T-Schedule'!B$2:I$286,8,FALSE)</f>
        <v>0</v>
      </c>
      <c r="U193" s="130">
        <v>2020</v>
      </c>
    </row>
    <row r="194" spans="1:21" hidden="1">
      <c r="A194" s="110">
        <v>7034201</v>
      </c>
      <c r="B194" t="s">
        <v>258</v>
      </c>
      <c r="C194" s="12" t="str">
        <f>VLOOKUP(ServiceTickets[[#This Row],[Facility ID]],FacilityInformation,3,FALSE)</f>
        <v xml:space="preserve">1302 Plantation Road NE  </v>
      </c>
      <c r="D194" s="12" t="str">
        <f>VLOOKUP(ServiceTickets[[#This Row],[Facility ID]],FacilityInformation,4,FALSE)</f>
        <v>Roanoke</v>
      </c>
      <c r="E194" s="12" t="str">
        <f>VLOOKUP(ServiceTickets[[#This Row],[Facility ID]],FacilityInformation,5,FALSE)</f>
        <v>VA</v>
      </c>
      <c r="F194" s="12">
        <f>VLOOKUP(ServiceTickets[[#This Row],[Facility ID]],FacilityInformation,6,FALSE)</f>
        <v>24012</v>
      </c>
      <c r="G194" s="12" t="str">
        <f>ServiceTickets[[#This Row],[City]]&amp;", "&amp;ServiceTickets[[#This Row],[State]]&amp;" "&amp;ServiceTickets[[#This Row],[Zip]]</f>
        <v>Roanoke, VA 24012</v>
      </c>
      <c r="H194" s="111">
        <f>VLOOKUP(ServiceTickets[[#This Row],[Facility ID]],'T-Schedule'!B$2:AH$286,30,FALSE)</f>
        <v>0</v>
      </c>
      <c r="I194" s="111">
        <f>VLOOKUP(ServiceTickets[[#This Row],[Facility ID]],'T-Schedule'!B$2:AI$286,28,FALSE)</f>
        <v>0</v>
      </c>
      <c r="J194" s="110">
        <f>VLOOKUP(ServiceTickets[[#This Row],[Facility ID]],'T-Schedule'!B$2:AI$286,26,FALSE)</f>
        <v>0</v>
      </c>
      <c r="K194" s="122">
        <f>VLOOKUP(ServiceTickets[[#This Row],[Facility ID]],'T-Schedule'!B$2:C$286,2,FALSE)</f>
        <v>43878</v>
      </c>
      <c r="L194" s="122">
        <f>ServiceTickets[[#This Row],[Migration Date]] - WEEKDAY(ServiceTickets[[#This Row],[Migration Date]]-6)</f>
        <v>43875</v>
      </c>
      <c r="M194" s="122">
        <f>ServiceTickets[[#This Row],[Migration Date]] - 14</f>
        <v>43864</v>
      </c>
      <c r="N194" s="111">
        <v>703300</v>
      </c>
      <c r="O194" s="111">
        <v>703301</v>
      </c>
      <c r="P194" s="111" t="str">
        <f>ServiceTickets[[#This Row],[Site]]&amp;" KAH Win10 Upgrade Project Equipment Request"</f>
        <v>7034 HH - ROANOKE (fka 5073) KAH Win10 Upgrade Project Equipment Request</v>
      </c>
      <c r="Q194" s="126" t="str">
        <f t="shared" si="3"/>
        <v>Please ship 0 UD3 Thin Client devices and 0 laptops with the Gentiva Win10 Image with docking stations. 
Please send the equipment on PO703300 and PO703301 to be at facility by 02/14/20. 
Ship to:
ATTN: Kindred Implementation Services Tech
1302 Plantation Road NE  
Roanoke, VA 24012</v>
      </c>
      <c r="S194" s="130" t="s">
        <v>268</v>
      </c>
      <c r="T194" s="130">
        <f>VLOOKUP(ServiceTickets[[#This Row],[Facility ID]],'T-Schedule'!B$2:I$286,8,FALSE)</f>
        <v>0</v>
      </c>
      <c r="U194" s="130">
        <v>2020</v>
      </c>
    </row>
    <row r="195" spans="1:21" hidden="1">
      <c r="A195" s="110">
        <v>7036201</v>
      </c>
      <c r="B195" t="s">
        <v>259</v>
      </c>
      <c r="C195" s="12" t="str">
        <f>VLOOKUP(ServiceTickets[[#This Row],[Facility ID]],FacilityInformation,3,FALSE)</f>
        <v xml:space="preserve">1928 Thomson Drive  </v>
      </c>
      <c r="D195" s="12" t="str">
        <f>VLOOKUP(ServiceTickets[[#This Row],[Facility ID]],FacilityInformation,4,FALSE)</f>
        <v>Lynchburg</v>
      </c>
      <c r="E195" s="12" t="str">
        <f>VLOOKUP(ServiceTickets[[#This Row],[Facility ID]],FacilityInformation,5,FALSE)</f>
        <v>VA</v>
      </c>
      <c r="F195" s="12">
        <f>VLOOKUP(ServiceTickets[[#This Row],[Facility ID]],FacilityInformation,6,FALSE)</f>
        <v>24501</v>
      </c>
      <c r="G195" s="12" t="str">
        <f>ServiceTickets[[#This Row],[City]]&amp;", "&amp;ServiceTickets[[#This Row],[State]]&amp;" "&amp;ServiceTickets[[#This Row],[Zip]]</f>
        <v>Lynchburg, VA 24501</v>
      </c>
      <c r="H195" s="111">
        <f>VLOOKUP(ServiceTickets[[#This Row],[Facility ID]],'T-Schedule'!B$2:AH$286,30,FALSE)</f>
        <v>0</v>
      </c>
      <c r="I195" s="111">
        <f>VLOOKUP(ServiceTickets[[#This Row],[Facility ID]],'T-Schedule'!B$2:AI$286,28,FALSE)</f>
        <v>0</v>
      </c>
      <c r="J195" s="110">
        <f>VLOOKUP(ServiceTickets[[#This Row],[Facility ID]],'T-Schedule'!B$2:AI$286,26,FALSE)</f>
        <v>0</v>
      </c>
      <c r="K195" s="122">
        <f>VLOOKUP(ServiceTickets[[#This Row],[Facility ID]],'T-Schedule'!B$2:C$286,2,FALSE)</f>
        <v>43878</v>
      </c>
      <c r="L195" s="122">
        <f>ServiceTickets[[#This Row],[Migration Date]] - WEEKDAY(ServiceTickets[[#This Row],[Migration Date]]-6)</f>
        <v>43875</v>
      </c>
      <c r="M195" s="122">
        <f>ServiceTickets[[#This Row],[Migration Date]] - 14</f>
        <v>43864</v>
      </c>
      <c r="N195" s="111">
        <v>703300</v>
      </c>
      <c r="O195" s="111">
        <v>703301</v>
      </c>
      <c r="P195" s="111" t="str">
        <f>ServiceTickets[[#This Row],[Site]]&amp;" KAH Win10 Upgrade Project Equipment Request"</f>
        <v>7036 HH - LYNCHBURG (fka 5075) KAH Win10 Upgrade Project Equipment Request</v>
      </c>
      <c r="Q195" s="126" t="str">
        <f t="shared" si="3"/>
        <v>Please ship 0 UD3 Thin Client devices and 0 laptops with the Gentiva Win10 Image with docking stations. 
Please send the equipment on PO703300 and PO703301 to be at facility by 02/14/20. 
Ship to:
ATTN: Kindred Implementation Services Tech
1928 Thomson Drive  
Lynchburg, VA 24501</v>
      </c>
      <c r="S195" s="130" t="s">
        <v>268</v>
      </c>
      <c r="T195" s="130">
        <f>VLOOKUP(ServiceTickets[[#This Row],[Facility ID]],'T-Schedule'!B$2:I$286,8,FALSE)</f>
        <v>0</v>
      </c>
      <c r="U195" s="130">
        <v>2020</v>
      </c>
    </row>
    <row r="196" spans="1:21" hidden="1">
      <c r="A196" s="110">
        <v>3207201</v>
      </c>
      <c r="B196" t="s">
        <v>160</v>
      </c>
      <c r="C196" s="12" t="str">
        <f>VLOOKUP(ServiceTickets[[#This Row],[Facility ID]],FacilityInformation,3,FALSE)</f>
        <v xml:space="preserve">80 Physician Drive  </v>
      </c>
      <c r="D196" s="12" t="str">
        <f>VLOOKUP(ServiceTickets[[#This Row],[Facility ID]],FacilityInformation,4,FALSE)</f>
        <v>Aiken</v>
      </c>
      <c r="E196" s="12" t="str">
        <f>VLOOKUP(ServiceTickets[[#This Row],[Facility ID]],FacilityInformation,5,FALSE)</f>
        <v>SC</v>
      </c>
      <c r="F196" s="12">
        <f>VLOOKUP(ServiceTickets[[#This Row],[Facility ID]],FacilityInformation,6,FALSE)</f>
        <v>29801</v>
      </c>
      <c r="G196" s="12" t="str">
        <f>ServiceTickets[[#This Row],[City]]&amp;", "&amp;ServiceTickets[[#This Row],[State]]&amp;" "&amp;ServiceTickets[[#This Row],[Zip]]</f>
        <v>Aiken, SC 29801</v>
      </c>
      <c r="H196" s="111">
        <f>VLOOKUP(ServiceTickets[[#This Row],[Facility ID]],'T-Schedule'!B$2:AH$286,30,FALSE)</f>
        <v>0</v>
      </c>
      <c r="I196" s="111">
        <f>VLOOKUP(ServiceTickets[[#This Row],[Facility ID]],'T-Schedule'!B$2:AI$286,28,FALSE)</f>
        <v>0</v>
      </c>
      <c r="J196" s="110">
        <f>VLOOKUP(ServiceTickets[[#This Row],[Facility ID]],'T-Schedule'!B$2:AI$286,26,FALSE)</f>
        <v>0</v>
      </c>
      <c r="K196" s="122">
        <f>VLOOKUP(ServiceTickets[[#This Row],[Facility ID]],'T-Schedule'!B$2:C$286,2,FALSE)</f>
        <v>43885</v>
      </c>
      <c r="L196" s="122">
        <f>ServiceTickets[[#This Row],[Migration Date]] - WEEKDAY(ServiceTickets[[#This Row],[Migration Date]]-6)</f>
        <v>43882</v>
      </c>
      <c r="M196" s="122">
        <f>ServiceTickets[[#This Row],[Migration Date]] - 14</f>
        <v>43871</v>
      </c>
      <c r="N196" s="111">
        <v>703300</v>
      </c>
      <c r="O196" s="111">
        <v>703301</v>
      </c>
      <c r="P196" s="111" t="str">
        <f>ServiceTickets[[#This Row],[Site]]&amp;" KAH Win10 Upgrade Project Equipment Request"</f>
        <v>3207 HH - AIKEN KAH Win10 Upgrade Project Equipment Request</v>
      </c>
      <c r="Q196" s="126" t="str">
        <f t="shared" si="3"/>
        <v>Please ship 0 UD3 Thin Client devices and 0 laptops with the Gentiva Win10 Image with docking stations. 
Please send the equipment on PO703300 and PO703301 to be at facility by 02/21/20. 
Ship to:
ATTN: Kindred Implementation Services Tech
80 Physician Drive  
Aiken, SC 29801</v>
      </c>
      <c r="S196" s="130" t="s">
        <v>268</v>
      </c>
      <c r="T196" s="130">
        <f>VLOOKUP(ServiceTickets[[#This Row],[Facility ID]],'T-Schedule'!B$2:I$286,8,FALSE)</f>
        <v>0</v>
      </c>
      <c r="U196" s="130">
        <v>2020</v>
      </c>
    </row>
    <row r="197" spans="1:21" hidden="1">
      <c r="A197" s="110">
        <v>5040201</v>
      </c>
      <c r="B197" t="s">
        <v>185</v>
      </c>
      <c r="C197" s="12" t="str">
        <f>VLOOKUP(ServiceTickets[[#This Row],[Facility ID]],FacilityInformation,3,FALSE)</f>
        <v>1240 21st Avenue North STE 200</v>
      </c>
      <c r="D197" s="12" t="str">
        <f>VLOOKUP(ServiceTickets[[#This Row],[Facility ID]],FacilityInformation,4,FALSE)</f>
        <v>Myrtle Beach</v>
      </c>
      <c r="E197" s="12" t="str">
        <f>VLOOKUP(ServiceTickets[[#This Row],[Facility ID]],FacilityInformation,5,FALSE)</f>
        <v>SC</v>
      </c>
      <c r="F197" s="12">
        <f>VLOOKUP(ServiceTickets[[#This Row],[Facility ID]],FacilityInformation,6,FALSE)</f>
        <v>29577</v>
      </c>
      <c r="G197" s="12" t="str">
        <f>ServiceTickets[[#This Row],[City]]&amp;", "&amp;ServiceTickets[[#This Row],[State]]&amp;" "&amp;ServiceTickets[[#This Row],[Zip]]</f>
        <v>Myrtle Beach, SC 29577</v>
      </c>
      <c r="H197" s="111">
        <f>VLOOKUP(ServiceTickets[[#This Row],[Facility ID]],'T-Schedule'!B$2:AH$286,30,FALSE)</f>
        <v>0</v>
      </c>
      <c r="I197" s="111">
        <f>VLOOKUP(ServiceTickets[[#This Row],[Facility ID]],'T-Schedule'!B$2:AI$286,28,FALSE)</f>
        <v>0</v>
      </c>
      <c r="J197" s="110">
        <f>VLOOKUP(ServiceTickets[[#This Row],[Facility ID]],'T-Schedule'!B$2:AI$286,26,FALSE)</f>
        <v>0</v>
      </c>
      <c r="K197" s="122">
        <f>VLOOKUP(ServiceTickets[[#This Row],[Facility ID]],'T-Schedule'!B$2:C$286,2,FALSE)</f>
        <v>43885</v>
      </c>
      <c r="L197" s="122">
        <f>ServiceTickets[[#This Row],[Migration Date]] - WEEKDAY(ServiceTickets[[#This Row],[Migration Date]]-6)</f>
        <v>43882</v>
      </c>
      <c r="M197" s="122">
        <f>ServiceTickets[[#This Row],[Migration Date]] - 14</f>
        <v>43871</v>
      </c>
      <c r="N197" s="111">
        <v>703300</v>
      </c>
      <c r="O197" s="111">
        <v>703301</v>
      </c>
      <c r="P197" s="111" t="str">
        <f>ServiceTickets[[#This Row],[Site]]&amp;" KAH Win10 Upgrade Project Equipment Request"</f>
        <v>5040 HH - MYRTLE BEACH KAH Win10 Upgrade Project Equipment Request</v>
      </c>
      <c r="Q197" s="126" t="str">
        <f t="shared" si="3"/>
        <v>Please ship 0 UD3 Thin Client devices and 0 laptops with the Gentiva Win10 Image with docking stations. 
Please send the equipment on PO703300 and PO703301 to be at facility by 02/21/20. 
Ship to:
ATTN: Kindred Implementation Services Tech
1240 21st Avenue North STE 200
Myrtle Beach, SC 29577</v>
      </c>
      <c r="S197" s="130" t="s">
        <v>268</v>
      </c>
      <c r="T197" s="130">
        <f>VLOOKUP(ServiceTickets[[#This Row],[Facility ID]],'T-Schedule'!B$2:I$286,8,FALSE)</f>
        <v>0</v>
      </c>
      <c r="U197" s="130">
        <v>2020</v>
      </c>
    </row>
    <row r="198" spans="1:21" hidden="1">
      <c r="A198" s="110">
        <v>5048201</v>
      </c>
      <c r="B198" t="s">
        <v>190</v>
      </c>
      <c r="C198" s="12" t="str">
        <f>VLOOKUP(ServiceTickets[[#This Row],[Facility ID]],FacilityInformation,3,FALSE)</f>
        <v xml:space="preserve">201 Security Street  </v>
      </c>
      <c r="D198" s="12" t="str">
        <f>VLOOKUP(ServiceTickets[[#This Row],[Facility ID]],FacilityInformation,4,FALSE)</f>
        <v>Kannapolis</v>
      </c>
      <c r="E198" s="12" t="str">
        <f>VLOOKUP(ServiceTickets[[#This Row],[Facility ID]],FacilityInformation,5,FALSE)</f>
        <v>NC</v>
      </c>
      <c r="F198" s="12">
        <f>VLOOKUP(ServiceTickets[[#This Row],[Facility ID]],FacilityInformation,6,FALSE)</f>
        <v>28083</v>
      </c>
      <c r="G198" s="12" t="str">
        <f>ServiceTickets[[#This Row],[City]]&amp;", "&amp;ServiceTickets[[#This Row],[State]]&amp;" "&amp;ServiceTickets[[#This Row],[Zip]]</f>
        <v>Kannapolis, NC 28083</v>
      </c>
      <c r="H198" s="111">
        <f>VLOOKUP(ServiceTickets[[#This Row],[Facility ID]],'T-Schedule'!B$2:AH$286,30,FALSE)</f>
        <v>0</v>
      </c>
      <c r="I198" s="111">
        <f>VLOOKUP(ServiceTickets[[#This Row],[Facility ID]],'T-Schedule'!B$2:AI$286,28,FALSE)</f>
        <v>0</v>
      </c>
      <c r="J198" s="110">
        <f>VLOOKUP(ServiceTickets[[#This Row],[Facility ID]],'T-Schedule'!B$2:AI$286,26,FALSE)</f>
        <v>0</v>
      </c>
      <c r="K198" s="122">
        <f>VLOOKUP(ServiceTickets[[#This Row],[Facility ID]],'T-Schedule'!B$2:C$286,2,FALSE)</f>
        <v>43878</v>
      </c>
      <c r="L198" s="122">
        <f>ServiceTickets[[#This Row],[Migration Date]] - WEEKDAY(ServiceTickets[[#This Row],[Migration Date]]-6)</f>
        <v>43875</v>
      </c>
      <c r="M198" s="122">
        <f>ServiceTickets[[#This Row],[Migration Date]] - 14</f>
        <v>43864</v>
      </c>
      <c r="N198" s="111">
        <v>703300</v>
      </c>
      <c r="O198" s="111">
        <v>703301</v>
      </c>
      <c r="P198" s="111" t="str">
        <f>ServiceTickets[[#This Row],[Site]]&amp;" KAH Win10 Upgrade Project Equipment Request"</f>
        <v>5048 HH - KANNAPOLIS KAH Win10 Upgrade Project Equipment Request</v>
      </c>
      <c r="Q198" s="126" t="str">
        <f t="shared" si="3"/>
        <v>Please ship 0 UD3 Thin Client devices and 0 laptops with the Gentiva Win10 Image with docking stations. 
Please send the equipment on PO703300 and PO703301 to be at facility by 02/14/20. 
Ship to:
ATTN: Kindred Implementation Services Tech
201 Security Street  
Kannapolis, NC 28083</v>
      </c>
      <c r="S198" s="130" t="s">
        <v>268</v>
      </c>
      <c r="T198" s="130">
        <f>VLOOKUP(ServiceTickets[[#This Row],[Facility ID]],'T-Schedule'!B$2:I$286,8,FALSE)</f>
        <v>0</v>
      </c>
      <c r="U198" s="130">
        <v>2020</v>
      </c>
    </row>
    <row r="199" spans="1:21" hidden="1">
      <c r="A199" s="110">
        <v>5059201</v>
      </c>
      <c r="B199" t="s">
        <v>194</v>
      </c>
      <c r="C199" s="12" t="str">
        <f>VLOOKUP(ServiceTickets[[#This Row],[Facility ID]],FacilityInformation,3,FALSE)</f>
        <v xml:space="preserve">934 Cox Road  </v>
      </c>
      <c r="D199" s="12" t="str">
        <f>VLOOKUP(ServiceTickets[[#This Row],[Facility ID]],FacilityInformation,4,FALSE)</f>
        <v>Gastonia</v>
      </c>
      <c r="E199" s="12" t="str">
        <f>VLOOKUP(ServiceTickets[[#This Row],[Facility ID]],FacilityInformation,5,FALSE)</f>
        <v>NC</v>
      </c>
      <c r="F199" s="12">
        <f>VLOOKUP(ServiceTickets[[#This Row],[Facility ID]],FacilityInformation,6,FALSE)</f>
        <v>28054</v>
      </c>
      <c r="G199" s="12" t="str">
        <f>ServiceTickets[[#This Row],[City]]&amp;", "&amp;ServiceTickets[[#This Row],[State]]&amp;" "&amp;ServiceTickets[[#This Row],[Zip]]</f>
        <v>Gastonia, NC 28054</v>
      </c>
      <c r="H199" s="111">
        <f>VLOOKUP(ServiceTickets[[#This Row],[Facility ID]],'T-Schedule'!B$2:AH$286,30,FALSE)</f>
        <v>0</v>
      </c>
      <c r="I199" s="111">
        <f>VLOOKUP(ServiceTickets[[#This Row],[Facility ID]],'T-Schedule'!B$2:AI$286,28,FALSE)</f>
        <v>0</v>
      </c>
      <c r="J199" s="110">
        <f>VLOOKUP(ServiceTickets[[#This Row],[Facility ID]],'T-Schedule'!B$2:AI$286,26,FALSE)</f>
        <v>0</v>
      </c>
      <c r="K199" s="122">
        <f>VLOOKUP(ServiceTickets[[#This Row],[Facility ID]],'T-Schedule'!B$2:C$286,2,FALSE)</f>
        <v>43878</v>
      </c>
      <c r="L199" s="122">
        <f>ServiceTickets[[#This Row],[Migration Date]] - WEEKDAY(ServiceTickets[[#This Row],[Migration Date]]-6)</f>
        <v>43875</v>
      </c>
      <c r="M199" s="122">
        <f>ServiceTickets[[#This Row],[Migration Date]] - 14</f>
        <v>43864</v>
      </c>
      <c r="N199" s="111">
        <v>703300</v>
      </c>
      <c r="O199" s="111">
        <v>703301</v>
      </c>
      <c r="P199" s="111" t="str">
        <f>ServiceTickets[[#This Row],[Site]]&amp;" KAH Win10 Upgrade Project Equipment Request"</f>
        <v>5059 HH - GASTONIA KAH Win10 Upgrade Project Equipment Request</v>
      </c>
      <c r="Q199" s="126" t="str">
        <f t="shared" si="3"/>
        <v>Please ship 0 UD3 Thin Client devices and 0 laptops with the Gentiva Win10 Image with docking stations. 
Please send the equipment on PO703300 and PO703301 to be at facility by 02/14/20. 
Ship to:
ATTN: Kindred Implementation Services Tech
934 Cox Road  
Gastonia, NC 28054</v>
      </c>
      <c r="S199" s="130" t="s">
        <v>268</v>
      </c>
      <c r="T199" s="130">
        <f>VLOOKUP(ServiceTickets[[#This Row],[Facility ID]],'T-Schedule'!B$2:I$286,8,FALSE)</f>
        <v>0</v>
      </c>
      <c r="U199" s="130">
        <v>2020</v>
      </c>
    </row>
    <row r="200" spans="1:21" hidden="1">
      <c r="A200" s="110">
        <v>5065201</v>
      </c>
      <c r="B200" t="s">
        <v>200</v>
      </c>
      <c r="C200" s="12" t="str">
        <f>VLOOKUP(ServiceTickets[[#This Row],[Facility ID]],FacilityInformation,3,FALSE)</f>
        <v>126 Executive Drive STE 120</v>
      </c>
      <c r="D200" s="12" t="str">
        <f>VLOOKUP(ServiceTickets[[#This Row],[Facility ID]],FacilityInformation,4,FALSE)</f>
        <v>Wilkesboro</v>
      </c>
      <c r="E200" s="12" t="str">
        <f>VLOOKUP(ServiceTickets[[#This Row],[Facility ID]],FacilityInformation,5,FALSE)</f>
        <v>NC</v>
      </c>
      <c r="F200" s="12">
        <f>VLOOKUP(ServiceTickets[[#This Row],[Facility ID]],FacilityInformation,6,FALSE)</f>
        <v>28697</v>
      </c>
      <c r="G200" s="12" t="str">
        <f>ServiceTickets[[#This Row],[City]]&amp;", "&amp;ServiceTickets[[#This Row],[State]]&amp;" "&amp;ServiceTickets[[#This Row],[Zip]]</f>
        <v>Wilkesboro, NC 28697</v>
      </c>
      <c r="H200" s="111">
        <f>VLOOKUP(ServiceTickets[[#This Row],[Facility ID]],'T-Schedule'!B$2:AH$286,30,FALSE)</f>
        <v>0</v>
      </c>
      <c r="I200" s="111">
        <f>VLOOKUP(ServiceTickets[[#This Row],[Facility ID]],'T-Schedule'!B$2:AI$286,28,FALSE)</f>
        <v>0</v>
      </c>
      <c r="J200" s="110">
        <f>VLOOKUP(ServiceTickets[[#This Row],[Facility ID]],'T-Schedule'!B$2:AI$286,26,FALSE)</f>
        <v>0</v>
      </c>
      <c r="K200" s="122">
        <f>VLOOKUP(ServiceTickets[[#This Row],[Facility ID]],'T-Schedule'!B$2:C$286,2,FALSE)</f>
        <v>43878</v>
      </c>
      <c r="L200" s="122">
        <f>ServiceTickets[[#This Row],[Migration Date]] - WEEKDAY(ServiceTickets[[#This Row],[Migration Date]]-6)</f>
        <v>43875</v>
      </c>
      <c r="M200" s="122">
        <f>ServiceTickets[[#This Row],[Migration Date]] - 14</f>
        <v>43864</v>
      </c>
      <c r="N200" s="111">
        <v>703300</v>
      </c>
      <c r="O200" s="111">
        <v>703301</v>
      </c>
      <c r="P200" s="111" t="str">
        <f>ServiceTickets[[#This Row],[Site]]&amp;" KAH Win10 Upgrade Project Equipment Request"</f>
        <v>5065 HH - NORTH WILKESBORO KAH Win10 Upgrade Project Equipment Request</v>
      </c>
      <c r="Q200" s="126" t="str">
        <f t="shared" si="3"/>
        <v>Please ship 0 UD3 Thin Client devices and 0 laptops with the Gentiva Win10 Image with docking stations. 
Please send the equipment on PO703300 and PO703301 to be at facility by 02/14/20. 
Ship to:
ATTN: Kindred Implementation Services Tech
126 Executive Drive STE 120
Wilkesboro, NC 28697</v>
      </c>
      <c r="S200" s="130" t="s">
        <v>268</v>
      </c>
      <c r="T200" s="130">
        <f>VLOOKUP(ServiceTickets[[#This Row],[Facility ID]],'T-Schedule'!B$2:I$286,8,FALSE)</f>
        <v>0</v>
      </c>
      <c r="U200" s="130">
        <v>2020</v>
      </c>
    </row>
    <row r="201" spans="1:21" hidden="1">
      <c r="A201" s="110">
        <v>5066201</v>
      </c>
      <c r="B201" t="s">
        <v>201</v>
      </c>
      <c r="C201" s="12" t="str">
        <f>VLOOKUP(ServiceTickets[[#This Row],[Facility ID]],FacilityInformation,3,FALSE)</f>
        <v>126 Executive Drive Suite 104</v>
      </c>
      <c r="D201" s="12" t="str">
        <f>VLOOKUP(ServiceTickets[[#This Row],[Facility ID]],FacilityInformation,4,FALSE)</f>
        <v>Wilkesboro</v>
      </c>
      <c r="E201" s="12" t="str">
        <f>VLOOKUP(ServiceTickets[[#This Row],[Facility ID]],FacilityInformation,5,FALSE)</f>
        <v>NC</v>
      </c>
      <c r="F201" s="12">
        <f>VLOOKUP(ServiceTickets[[#This Row],[Facility ID]],FacilityInformation,6,FALSE)</f>
        <v>28697</v>
      </c>
      <c r="G201" s="12" t="str">
        <f>ServiceTickets[[#This Row],[City]]&amp;", "&amp;ServiceTickets[[#This Row],[State]]&amp;" "&amp;ServiceTickets[[#This Row],[Zip]]</f>
        <v>Wilkesboro, NC 28697</v>
      </c>
      <c r="H201" s="111">
        <f>VLOOKUP(ServiceTickets[[#This Row],[Facility ID]],'T-Schedule'!B$2:AH$286,30,FALSE)</f>
        <v>0</v>
      </c>
      <c r="I201" s="111">
        <f>VLOOKUP(ServiceTickets[[#This Row],[Facility ID]],'T-Schedule'!B$2:AI$286,28,FALSE)</f>
        <v>0</v>
      </c>
      <c r="J201" s="110">
        <f>VLOOKUP(ServiceTickets[[#This Row],[Facility ID]],'T-Schedule'!B$2:AI$286,26,FALSE)</f>
        <v>0</v>
      </c>
      <c r="K201" s="122">
        <f>VLOOKUP(ServiceTickets[[#This Row],[Facility ID]],'T-Schedule'!B$2:C$286,2,FALSE)</f>
        <v>43878</v>
      </c>
      <c r="L201" s="122">
        <f>ServiceTickets[[#This Row],[Migration Date]] - WEEKDAY(ServiceTickets[[#This Row],[Migration Date]]-6)</f>
        <v>43875</v>
      </c>
      <c r="M201" s="122">
        <f>ServiceTickets[[#This Row],[Migration Date]] - 14</f>
        <v>43864</v>
      </c>
      <c r="N201" s="111">
        <v>703300</v>
      </c>
      <c r="O201" s="111">
        <v>703301</v>
      </c>
      <c r="P201" s="111" t="str">
        <f>ServiceTickets[[#This Row],[Site]]&amp;" KAH Win10 Upgrade Project Equipment Request"</f>
        <v>5066 HH - WAKE FOREST - WILKES JV KAH Win10 Upgrade Project Equipment Request</v>
      </c>
      <c r="Q201" s="126" t="str">
        <f t="shared" si="3"/>
        <v>Please ship 0 UD3 Thin Client devices and 0 laptops with the Gentiva Win10 Image with docking stations. 
Please send the equipment on PO703300 and PO703301 to be at facility by 02/14/20. 
Ship to:
ATTN: Kindred Implementation Services Tech
126 Executive Drive Suite 104
Wilkesboro, NC 28697</v>
      </c>
      <c r="S201" s="130" t="s">
        <v>268</v>
      </c>
      <c r="T201" s="130">
        <f>VLOOKUP(ServiceTickets[[#This Row],[Facility ID]],'T-Schedule'!B$2:I$286,8,FALSE)</f>
        <v>0</v>
      </c>
      <c r="U201" s="130">
        <v>2020</v>
      </c>
    </row>
    <row r="202" spans="1:21" hidden="1">
      <c r="A202" s="110">
        <v>5076201</v>
      </c>
      <c r="B202" t="s">
        <v>206</v>
      </c>
      <c r="C202" s="12" t="str">
        <f>VLOOKUP(ServiceTickets[[#This Row],[Facility ID]],FacilityInformation,3,FALSE)</f>
        <v>15 West Main Street STE 200</v>
      </c>
      <c r="D202" s="12" t="str">
        <f>VLOOKUP(ServiceTickets[[#This Row],[Facility ID]],FacilityInformation,4,FALSE)</f>
        <v>Christiansburg</v>
      </c>
      <c r="E202" s="12" t="str">
        <f>VLOOKUP(ServiceTickets[[#This Row],[Facility ID]],FacilityInformation,5,FALSE)</f>
        <v>VA</v>
      </c>
      <c r="F202" s="12">
        <f>VLOOKUP(ServiceTickets[[#This Row],[Facility ID]],FacilityInformation,6,FALSE)</f>
        <v>24073</v>
      </c>
      <c r="G202" s="12" t="str">
        <f>ServiceTickets[[#This Row],[City]]&amp;", "&amp;ServiceTickets[[#This Row],[State]]&amp;" "&amp;ServiceTickets[[#This Row],[Zip]]</f>
        <v>Christiansburg, VA 24073</v>
      </c>
      <c r="H202" s="111">
        <f>VLOOKUP(ServiceTickets[[#This Row],[Facility ID]],'T-Schedule'!B$2:AH$286,30,FALSE)</f>
        <v>0</v>
      </c>
      <c r="I202" s="111">
        <f>VLOOKUP(ServiceTickets[[#This Row],[Facility ID]],'T-Schedule'!B$2:AI$286,28,FALSE)</f>
        <v>0</v>
      </c>
      <c r="J202" s="110">
        <f>VLOOKUP(ServiceTickets[[#This Row],[Facility ID]],'T-Schedule'!B$2:AI$286,26,FALSE)</f>
        <v>0</v>
      </c>
      <c r="K202" s="122">
        <f>VLOOKUP(ServiceTickets[[#This Row],[Facility ID]],'T-Schedule'!B$2:C$286,2,FALSE)</f>
        <v>43878</v>
      </c>
      <c r="L202" s="122">
        <f>ServiceTickets[[#This Row],[Migration Date]] - WEEKDAY(ServiceTickets[[#This Row],[Migration Date]]-6)</f>
        <v>43875</v>
      </c>
      <c r="M202" s="122">
        <f>ServiceTickets[[#This Row],[Migration Date]] - 14</f>
        <v>43864</v>
      </c>
      <c r="N202" s="111">
        <v>703300</v>
      </c>
      <c r="O202" s="111">
        <v>703301</v>
      </c>
      <c r="P202" s="111" t="str">
        <f>ServiceTickets[[#This Row],[Site]]&amp;" KAH Win10 Upgrade Project Equipment Request"</f>
        <v>5076 HH - CHRISTIANSBURG KAH Win10 Upgrade Project Equipment Request</v>
      </c>
      <c r="Q202" s="126" t="str">
        <f t="shared" si="3"/>
        <v>Please ship 0 UD3 Thin Client devices and 0 laptops with the Gentiva Win10 Image with docking stations. 
Please send the equipment on PO703300 and PO703301 to be at facility by 02/14/20. 
Ship to:
ATTN: Kindred Implementation Services Tech
15 West Main Street STE 200
Christiansburg, VA 24073</v>
      </c>
      <c r="S202" s="130" t="s">
        <v>268</v>
      </c>
      <c r="T202" s="130">
        <f>VLOOKUP(ServiceTickets[[#This Row],[Facility ID]],'T-Schedule'!B$2:I$286,8,FALSE)</f>
        <v>0</v>
      </c>
      <c r="U202" s="130">
        <v>2020</v>
      </c>
    </row>
    <row r="203" spans="1:21" hidden="1">
      <c r="A203" s="110">
        <v>5886201</v>
      </c>
      <c r="B203" t="s">
        <v>219</v>
      </c>
      <c r="C203" s="12" t="str">
        <f>VLOOKUP(ServiceTickets[[#This Row],[Facility ID]],FacilityInformation,3,FALSE)</f>
        <v>150 Courthouse Road STE 301A</v>
      </c>
      <c r="D203" s="12" t="str">
        <f>VLOOKUP(ServiceTickets[[#This Row],[Facility ID]],FacilityInformation,4,FALSE)</f>
        <v>Princeton</v>
      </c>
      <c r="E203" s="12" t="str">
        <f>VLOOKUP(ServiceTickets[[#This Row],[Facility ID]],FacilityInformation,5,FALSE)</f>
        <v>WV</v>
      </c>
      <c r="F203" s="12">
        <f>VLOOKUP(ServiceTickets[[#This Row],[Facility ID]],FacilityInformation,6,FALSE)</f>
        <v>24740</v>
      </c>
      <c r="G203" s="12" t="str">
        <f>ServiceTickets[[#This Row],[City]]&amp;", "&amp;ServiceTickets[[#This Row],[State]]&amp;" "&amp;ServiceTickets[[#This Row],[Zip]]</f>
        <v>Princeton, WV 24740</v>
      </c>
      <c r="H203" s="111">
        <f>VLOOKUP(ServiceTickets[[#This Row],[Facility ID]],'T-Schedule'!B$2:AH$286,30,FALSE)</f>
        <v>0</v>
      </c>
      <c r="I203" s="111">
        <f>VLOOKUP(ServiceTickets[[#This Row],[Facility ID]],'T-Schedule'!B$2:AI$286,28,FALSE)</f>
        <v>0</v>
      </c>
      <c r="J203" s="110">
        <f>VLOOKUP(ServiceTickets[[#This Row],[Facility ID]],'T-Schedule'!B$2:AI$286,26,FALSE)</f>
        <v>0</v>
      </c>
      <c r="K203" s="122">
        <f>VLOOKUP(ServiceTickets[[#This Row],[Facility ID]],'T-Schedule'!B$2:C$286,2,FALSE)</f>
        <v>43878</v>
      </c>
      <c r="L203" s="122">
        <f>ServiceTickets[[#This Row],[Migration Date]] - WEEKDAY(ServiceTickets[[#This Row],[Migration Date]]-6)</f>
        <v>43875</v>
      </c>
      <c r="M203" s="122">
        <f>ServiceTickets[[#This Row],[Migration Date]] - 14</f>
        <v>43864</v>
      </c>
      <c r="N203" s="111">
        <v>703300</v>
      </c>
      <c r="O203" s="111">
        <v>703301</v>
      </c>
      <c r="P203" s="111" t="str">
        <f>ServiceTickets[[#This Row],[Site]]&amp;" KAH Win10 Upgrade Project Equipment Request"</f>
        <v>5886 HH - PRINCETON WV KAH Win10 Upgrade Project Equipment Request</v>
      </c>
      <c r="Q203" s="126" t="str">
        <f t="shared" si="3"/>
        <v>Please ship 0 UD3 Thin Client devices and 0 laptops with the Gentiva Win10 Image with docking stations. 
Please send the equipment on PO703300 and PO703301 to be at facility by 02/14/20. 
Ship to:
ATTN: Kindred Implementation Services Tech
150 Courthouse Road STE 301A
Princeton, WV 24740</v>
      </c>
      <c r="S203" s="130" t="s">
        <v>268</v>
      </c>
      <c r="T203" s="130">
        <f>VLOOKUP(ServiceTickets[[#This Row],[Facility ID]],'T-Schedule'!B$2:I$286,8,FALSE)</f>
        <v>0</v>
      </c>
      <c r="U203" s="130">
        <v>2020</v>
      </c>
    </row>
    <row r="204" spans="1:21" hidden="1">
      <c r="A204" s="110">
        <v>6527201</v>
      </c>
      <c r="B204" t="s">
        <v>226</v>
      </c>
      <c r="C204" s="12" t="str">
        <f>VLOOKUP(ServiceTickets[[#This Row],[Facility ID]],FacilityInformation,3,FALSE)</f>
        <v>1525 Fair Road STE 106</v>
      </c>
      <c r="D204" s="12" t="str">
        <f>VLOOKUP(ServiceTickets[[#This Row],[Facility ID]],FacilityInformation,4,FALSE)</f>
        <v>Statesboro</v>
      </c>
      <c r="E204" s="12" t="str">
        <f>VLOOKUP(ServiceTickets[[#This Row],[Facility ID]],FacilityInformation,5,FALSE)</f>
        <v>GA</v>
      </c>
      <c r="F204" s="12">
        <f>VLOOKUP(ServiceTickets[[#This Row],[Facility ID]],FacilityInformation,6,FALSE)</f>
        <v>30458</v>
      </c>
      <c r="G204" s="12" t="str">
        <f>ServiceTickets[[#This Row],[City]]&amp;", "&amp;ServiceTickets[[#This Row],[State]]&amp;" "&amp;ServiceTickets[[#This Row],[Zip]]</f>
        <v>Statesboro, GA 30458</v>
      </c>
      <c r="H204" s="111">
        <f>VLOOKUP(ServiceTickets[[#This Row],[Facility ID]],'T-Schedule'!B$2:AH$286,30,FALSE)</f>
        <v>0</v>
      </c>
      <c r="I204" s="111">
        <f>VLOOKUP(ServiceTickets[[#This Row],[Facility ID]],'T-Schedule'!B$2:AI$286,28,FALSE)</f>
        <v>0</v>
      </c>
      <c r="J204" s="110">
        <f>VLOOKUP(ServiceTickets[[#This Row],[Facility ID]],'T-Schedule'!B$2:AI$286,26,FALSE)</f>
        <v>0</v>
      </c>
      <c r="K204" s="122">
        <f>VLOOKUP(ServiceTickets[[#This Row],[Facility ID]],'T-Schedule'!B$2:C$286,2,FALSE)</f>
        <v>43885</v>
      </c>
      <c r="L204" s="122">
        <f>ServiceTickets[[#This Row],[Migration Date]] - WEEKDAY(ServiceTickets[[#This Row],[Migration Date]]-6)</f>
        <v>43882</v>
      </c>
      <c r="M204" s="122">
        <f>ServiceTickets[[#This Row],[Migration Date]] - 14</f>
        <v>43871</v>
      </c>
      <c r="N204" s="111">
        <v>703300</v>
      </c>
      <c r="O204" s="111">
        <v>703301</v>
      </c>
      <c r="P204" s="111" t="str">
        <f>ServiceTickets[[#This Row],[Site]]&amp;" KAH Win10 Upgrade Project Equipment Request"</f>
        <v>6527 HH - STATESBORO KAH Win10 Upgrade Project Equipment Request</v>
      </c>
      <c r="Q204" s="126" t="str">
        <f t="shared" si="3"/>
        <v>Please ship 0 UD3 Thin Client devices and 0 laptops with the Gentiva Win10 Image with docking stations. 
Please send the equipment on PO703300 and PO703301 to be at facility by 02/21/20. 
Ship to:
ATTN: Kindred Implementation Services Tech
1525 Fair Road STE 106
Statesboro, GA 30458</v>
      </c>
      <c r="S204" s="130" t="s">
        <v>268</v>
      </c>
      <c r="T204" s="130">
        <f>VLOOKUP(ServiceTickets[[#This Row],[Facility ID]],'T-Schedule'!B$2:I$286,8,FALSE)</f>
        <v>0</v>
      </c>
      <c r="U204" s="130">
        <v>2020</v>
      </c>
    </row>
    <row r="205" spans="1:21" hidden="1">
      <c r="A205" s="110">
        <v>6528201</v>
      </c>
      <c r="B205" t="s">
        <v>227</v>
      </c>
      <c r="C205" s="12" t="str">
        <f>VLOOKUP(ServiceTickets[[#This Row],[Facility ID]],FacilityInformation,3,FALSE)</f>
        <v>1225 West Wheeler Parkway  Bldg C</v>
      </c>
      <c r="D205" s="12" t="str">
        <f>VLOOKUP(ServiceTickets[[#This Row],[Facility ID]],FacilityInformation,4,FALSE)</f>
        <v>Augusta</v>
      </c>
      <c r="E205" s="12" t="str">
        <f>VLOOKUP(ServiceTickets[[#This Row],[Facility ID]],FacilityInformation,5,FALSE)</f>
        <v>GA</v>
      </c>
      <c r="F205" s="12">
        <f>VLOOKUP(ServiceTickets[[#This Row],[Facility ID]],FacilityInformation,6,FALSE)</f>
        <v>30909</v>
      </c>
      <c r="G205" s="12" t="str">
        <f>ServiceTickets[[#This Row],[City]]&amp;", "&amp;ServiceTickets[[#This Row],[State]]&amp;" "&amp;ServiceTickets[[#This Row],[Zip]]</f>
        <v>Augusta, GA 30909</v>
      </c>
      <c r="H205" s="111">
        <f>VLOOKUP(ServiceTickets[[#This Row],[Facility ID]],'T-Schedule'!B$2:AH$286,30,FALSE)</f>
        <v>0</v>
      </c>
      <c r="I205" s="111">
        <f>VLOOKUP(ServiceTickets[[#This Row],[Facility ID]],'T-Schedule'!B$2:AI$286,28,FALSE)</f>
        <v>0</v>
      </c>
      <c r="J205" s="110">
        <f>VLOOKUP(ServiceTickets[[#This Row],[Facility ID]],'T-Schedule'!B$2:AI$286,26,FALSE)</f>
        <v>0</v>
      </c>
      <c r="K205" s="122">
        <f>VLOOKUP(ServiceTickets[[#This Row],[Facility ID]],'T-Schedule'!B$2:C$286,2,FALSE)</f>
        <v>43885</v>
      </c>
      <c r="L205" s="122">
        <f>ServiceTickets[[#This Row],[Migration Date]] - WEEKDAY(ServiceTickets[[#This Row],[Migration Date]]-6)</f>
        <v>43882</v>
      </c>
      <c r="M205" s="122">
        <f>ServiceTickets[[#This Row],[Migration Date]] - 14</f>
        <v>43871</v>
      </c>
      <c r="N205" s="111">
        <v>703300</v>
      </c>
      <c r="O205" s="111">
        <v>703301</v>
      </c>
      <c r="P205" s="111" t="str">
        <f>ServiceTickets[[#This Row],[Site]]&amp;" KAH Win10 Upgrade Project Equipment Request"</f>
        <v>6528 HH - AUGUSTA GA KAH Win10 Upgrade Project Equipment Request</v>
      </c>
      <c r="Q205" s="126" t="str">
        <f t="shared" si="3"/>
        <v>Please ship 0 UD3 Thin Client devices and 0 laptops with the Gentiva Win10 Image with docking stations. 
Please send the equipment on PO703300 and PO703301 to be at facility by 02/21/20. 
Ship to:
ATTN: Kindred Implementation Services Tech
1225 West Wheeler Parkway  Bldg C
Augusta, GA 30909</v>
      </c>
      <c r="S205" s="130" t="s">
        <v>268</v>
      </c>
      <c r="T205" s="130">
        <f>VLOOKUP(ServiceTickets[[#This Row],[Facility ID]],'T-Schedule'!B$2:I$286,8,FALSE)</f>
        <v>0</v>
      </c>
      <c r="U205" s="130">
        <v>2020</v>
      </c>
    </row>
    <row r="206" spans="1:21" hidden="1">
      <c r="A206" s="110">
        <v>6529201</v>
      </c>
      <c r="B206" t="s">
        <v>228</v>
      </c>
      <c r="C206" s="12" t="str">
        <f>VLOOKUP(ServiceTickets[[#This Row],[Facility ID]],FacilityInformation,3,FALSE)</f>
        <v>15 Brendan Way STE 250</v>
      </c>
      <c r="D206" s="12" t="str">
        <f>VLOOKUP(ServiceTickets[[#This Row],[Facility ID]],FacilityInformation,4,FALSE)</f>
        <v>Greenville</v>
      </c>
      <c r="E206" s="12" t="str">
        <f>VLOOKUP(ServiceTickets[[#This Row],[Facility ID]],FacilityInformation,5,FALSE)</f>
        <v>SC</v>
      </c>
      <c r="F206" s="12">
        <f>VLOOKUP(ServiceTickets[[#This Row],[Facility ID]],FacilityInformation,6,FALSE)</f>
        <v>29615</v>
      </c>
      <c r="G206" s="12" t="str">
        <f>ServiceTickets[[#This Row],[City]]&amp;", "&amp;ServiceTickets[[#This Row],[State]]&amp;" "&amp;ServiceTickets[[#This Row],[Zip]]</f>
        <v>Greenville, SC 29615</v>
      </c>
      <c r="H206" s="111">
        <f>VLOOKUP(ServiceTickets[[#This Row],[Facility ID]],'T-Schedule'!B$2:AH$286,30,FALSE)</f>
        <v>0</v>
      </c>
      <c r="I206" s="111">
        <f>VLOOKUP(ServiceTickets[[#This Row],[Facility ID]],'T-Schedule'!B$2:AI$286,28,FALSE)</f>
        <v>0</v>
      </c>
      <c r="J206" s="110">
        <f>VLOOKUP(ServiceTickets[[#This Row],[Facility ID]],'T-Schedule'!B$2:AI$286,26,FALSE)</f>
        <v>0</v>
      </c>
      <c r="K206" s="122">
        <f>VLOOKUP(ServiceTickets[[#This Row],[Facility ID]],'T-Schedule'!B$2:C$286,2,FALSE)</f>
        <v>43885</v>
      </c>
      <c r="L206" s="122">
        <f>ServiceTickets[[#This Row],[Migration Date]] - WEEKDAY(ServiceTickets[[#This Row],[Migration Date]]-6)</f>
        <v>43882</v>
      </c>
      <c r="M206" s="122">
        <f>ServiceTickets[[#This Row],[Migration Date]] - 14</f>
        <v>43871</v>
      </c>
      <c r="N206" s="111">
        <v>703300</v>
      </c>
      <c r="O206" s="111">
        <v>703301</v>
      </c>
      <c r="P206" s="111" t="str">
        <f>ServiceTickets[[#This Row],[Site]]&amp;" KAH Win10 Upgrade Project Equipment Request"</f>
        <v>6529 HH - GREENVILLE SC KAH Win10 Upgrade Project Equipment Request</v>
      </c>
      <c r="Q206" s="126" t="str">
        <f t="shared" si="3"/>
        <v>Please ship 0 UD3 Thin Client devices and 0 laptops with the Gentiva Win10 Image with docking stations. 
Please send the equipment on PO703300 and PO703301 to be at facility by 02/21/20. 
Ship to:
ATTN: Kindred Implementation Services Tech
15 Brendan Way STE 250
Greenville, SC 29615</v>
      </c>
      <c r="S206" s="130" t="s">
        <v>268</v>
      </c>
      <c r="T206" s="130">
        <f>VLOOKUP(ServiceTickets[[#This Row],[Facility ID]],'T-Schedule'!B$2:I$286,8,FALSE)</f>
        <v>0</v>
      </c>
      <c r="U206" s="130">
        <v>2020</v>
      </c>
    </row>
    <row r="207" spans="1:21" hidden="1">
      <c r="A207" s="110">
        <v>6532201</v>
      </c>
      <c r="B207" t="s">
        <v>230</v>
      </c>
      <c r="C207" s="12" t="str">
        <f>VLOOKUP(ServiceTickets[[#This Row],[Facility ID]],FacilityInformation,3,FALSE)</f>
        <v>905 East Main Street STE 1</v>
      </c>
      <c r="D207" s="12" t="str">
        <f>VLOOKUP(ServiceTickets[[#This Row],[Facility ID]],FacilityInformation,4,FALSE)</f>
        <v>Spartanburg</v>
      </c>
      <c r="E207" s="12" t="str">
        <f>VLOOKUP(ServiceTickets[[#This Row],[Facility ID]],FacilityInformation,5,FALSE)</f>
        <v>SC</v>
      </c>
      <c r="F207" s="12">
        <f>VLOOKUP(ServiceTickets[[#This Row],[Facility ID]],FacilityInformation,6,FALSE)</f>
        <v>29302</v>
      </c>
      <c r="G207" s="12" t="str">
        <f>ServiceTickets[[#This Row],[City]]&amp;", "&amp;ServiceTickets[[#This Row],[State]]&amp;" "&amp;ServiceTickets[[#This Row],[Zip]]</f>
        <v>Spartanburg, SC 29302</v>
      </c>
      <c r="H207" s="111">
        <f>VLOOKUP(ServiceTickets[[#This Row],[Facility ID]],'T-Schedule'!B$2:AH$286,30,FALSE)</f>
        <v>0</v>
      </c>
      <c r="I207" s="111">
        <f>VLOOKUP(ServiceTickets[[#This Row],[Facility ID]],'T-Schedule'!B$2:AI$286,28,FALSE)</f>
        <v>0</v>
      </c>
      <c r="J207" s="110">
        <f>VLOOKUP(ServiceTickets[[#This Row],[Facility ID]],'T-Schedule'!B$2:AI$286,26,FALSE)</f>
        <v>0</v>
      </c>
      <c r="K207" s="122">
        <f>VLOOKUP(ServiceTickets[[#This Row],[Facility ID]],'T-Schedule'!B$2:C$286,2,FALSE)</f>
        <v>43885</v>
      </c>
      <c r="L207" s="122">
        <f>ServiceTickets[[#This Row],[Migration Date]] - WEEKDAY(ServiceTickets[[#This Row],[Migration Date]]-6)</f>
        <v>43882</v>
      </c>
      <c r="M207" s="122">
        <f>ServiceTickets[[#This Row],[Migration Date]] - 14</f>
        <v>43871</v>
      </c>
      <c r="N207" s="111">
        <v>703300</v>
      </c>
      <c r="O207" s="111">
        <v>703301</v>
      </c>
      <c r="P207" s="111" t="str">
        <f>ServiceTickets[[#This Row],[Site]]&amp;" KAH Win10 Upgrade Project Equipment Request"</f>
        <v>6532 HH - SPARTANBURG KAH Win10 Upgrade Project Equipment Request</v>
      </c>
      <c r="Q207" s="126" t="str">
        <f t="shared" si="3"/>
        <v>Please ship 0 UD3 Thin Client devices and 0 laptops with the Gentiva Win10 Image with docking stations. 
Please send the equipment on PO703300 and PO703301 to be at facility by 02/21/20. 
Ship to:
ATTN: Kindred Implementation Services Tech
905 East Main Street STE 1
Spartanburg, SC 29302</v>
      </c>
      <c r="S207" s="130" t="s">
        <v>268</v>
      </c>
      <c r="T207" s="130">
        <f>VLOOKUP(ServiceTickets[[#This Row],[Facility ID]],'T-Schedule'!B$2:I$286,8,FALSE)</f>
        <v>0</v>
      </c>
      <c r="U207" s="130">
        <v>2020</v>
      </c>
    </row>
    <row r="208" spans="1:21" hidden="1">
      <c r="A208" s="110">
        <v>6533201</v>
      </c>
      <c r="B208" t="s">
        <v>231</v>
      </c>
      <c r="C208" s="12" t="str">
        <f>VLOOKUP(ServiceTickets[[#This Row],[Facility ID]],FacilityInformation,3,FALSE)</f>
        <v>206 Chesnee Highway STE G &amp; H</v>
      </c>
      <c r="D208" s="12" t="str">
        <f>VLOOKUP(ServiceTickets[[#This Row],[Facility ID]],FacilityInformation,4,FALSE)</f>
        <v>Gaffney</v>
      </c>
      <c r="E208" s="12" t="str">
        <f>VLOOKUP(ServiceTickets[[#This Row],[Facility ID]],FacilityInformation,5,FALSE)</f>
        <v>SC</v>
      </c>
      <c r="F208" s="12">
        <f>VLOOKUP(ServiceTickets[[#This Row],[Facility ID]],FacilityInformation,6,FALSE)</f>
        <v>29341</v>
      </c>
      <c r="G208" s="12" t="str">
        <f>ServiceTickets[[#This Row],[City]]&amp;", "&amp;ServiceTickets[[#This Row],[State]]&amp;" "&amp;ServiceTickets[[#This Row],[Zip]]</f>
        <v>Gaffney, SC 29341</v>
      </c>
      <c r="H208" s="111">
        <f>VLOOKUP(ServiceTickets[[#This Row],[Facility ID]],'T-Schedule'!B$2:AH$286,30,FALSE)</f>
        <v>0</v>
      </c>
      <c r="I208" s="111">
        <f>VLOOKUP(ServiceTickets[[#This Row],[Facility ID]],'T-Schedule'!B$2:AI$286,28,FALSE)</f>
        <v>0</v>
      </c>
      <c r="J208" s="110">
        <f>VLOOKUP(ServiceTickets[[#This Row],[Facility ID]],'T-Schedule'!B$2:AI$286,26,FALSE)</f>
        <v>0</v>
      </c>
      <c r="K208" s="122">
        <f>VLOOKUP(ServiceTickets[[#This Row],[Facility ID]],'T-Schedule'!B$2:C$286,2,FALSE)</f>
        <v>43885</v>
      </c>
      <c r="L208" s="122">
        <f>ServiceTickets[[#This Row],[Migration Date]] - WEEKDAY(ServiceTickets[[#This Row],[Migration Date]]-6)</f>
        <v>43882</v>
      </c>
      <c r="M208" s="122">
        <f>ServiceTickets[[#This Row],[Migration Date]] - 14</f>
        <v>43871</v>
      </c>
      <c r="N208" s="111">
        <v>703300</v>
      </c>
      <c r="O208" s="111">
        <v>703301</v>
      </c>
      <c r="P208" s="111" t="str">
        <f>ServiceTickets[[#This Row],[Site]]&amp;" KAH Win10 Upgrade Project Equipment Request"</f>
        <v>6533 HH - GAFFNEY KAH Win10 Upgrade Project Equipment Request</v>
      </c>
      <c r="Q208" s="126" t="str">
        <f t="shared" si="3"/>
        <v>Please ship 0 UD3 Thin Client devices and 0 laptops with the Gentiva Win10 Image with docking stations. 
Please send the equipment on PO703300 and PO703301 to be at facility by 02/21/20. 
Ship to:
ATTN: Kindred Implementation Services Tech
206 Chesnee Highway STE G &amp; H
Gaffney, SC 29341</v>
      </c>
      <c r="S208" s="130" t="s">
        <v>268</v>
      </c>
      <c r="T208" s="130">
        <f>VLOOKUP(ServiceTickets[[#This Row],[Facility ID]],'T-Schedule'!B$2:I$286,8,FALSE)</f>
        <v>0</v>
      </c>
      <c r="U208" s="130">
        <v>2020</v>
      </c>
    </row>
    <row r="209" spans="1:21" hidden="1">
      <c r="A209" s="110">
        <v>7030201</v>
      </c>
      <c r="B209" t="s">
        <v>254</v>
      </c>
      <c r="C209" s="12" t="str">
        <f>VLOOKUP(ServiceTickets[[#This Row],[Facility ID]],FacilityInformation,3,FALSE)</f>
        <v>2280 East Victory Drive STE B</v>
      </c>
      <c r="D209" s="12" t="str">
        <f>VLOOKUP(ServiceTickets[[#This Row],[Facility ID]],FacilityInformation,4,FALSE)</f>
        <v>Savannah</v>
      </c>
      <c r="E209" s="12" t="str">
        <f>VLOOKUP(ServiceTickets[[#This Row],[Facility ID]],FacilityInformation,5,FALSE)</f>
        <v>GA</v>
      </c>
      <c r="F209" s="12">
        <f>VLOOKUP(ServiceTickets[[#This Row],[Facility ID]],FacilityInformation,6,FALSE)</f>
        <v>31404</v>
      </c>
      <c r="G209" s="12" t="str">
        <f>ServiceTickets[[#This Row],[City]]&amp;", "&amp;ServiceTickets[[#This Row],[State]]&amp;" "&amp;ServiceTickets[[#This Row],[Zip]]</f>
        <v>Savannah, GA 31404</v>
      </c>
      <c r="H209" s="111">
        <f>VLOOKUP(ServiceTickets[[#This Row],[Facility ID]],'T-Schedule'!B$2:AH$286,30,FALSE)</f>
        <v>0</v>
      </c>
      <c r="I209" s="111">
        <f>VLOOKUP(ServiceTickets[[#This Row],[Facility ID]],'T-Schedule'!B$2:AI$286,28,FALSE)</f>
        <v>0</v>
      </c>
      <c r="J209" s="110">
        <f>VLOOKUP(ServiceTickets[[#This Row],[Facility ID]],'T-Schedule'!B$2:AI$286,26,FALSE)</f>
        <v>0</v>
      </c>
      <c r="K209" s="122">
        <f>VLOOKUP(ServiceTickets[[#This Row],[Facility ID]],'T-Schedule'!B$2:C$286,2,FALSE)</f>
        <v>43885</v>
      </c>
      <c r="L209" s="122">
        <f>ServiceTickets[[#This Row],[Migration Date]] - WEEKDAY(ServiceTickets[[#This Row],[Migration Date]]-6)</f>
        <v>43882</v>
      </c>
      <c r="M209" s="122">
        <f>ServiceTickets[[#This Row],[Migration Date]] - 14</f>
        <v>43871</v>
      </c>
      <c r="N209" s="111">
        <v>703300</v>
      </c>
      <c r="O209" s="111">
        <v>703301</v>
      </c>
      <c r="P209" s="111" t="str">
        <f>ServiceTickets[[#This Row],[Site]]&amp;" KAH Win10 Upgrade Project Equipment Request"</f>
        <v>7030 HH - SAVANNAH KAH Win10 Upgrade Project Equipment Request</v>
      </c>
      <c r="Q209" s="126" t="str">
        <f t="shared" si="3"/>
        <v>Please ship 0 UD3 Thin Client devices and 0 laptops with the Gentiva Win10 Image with docking stations. 
Please send the equipment on PO703300 and PO703301 to be at facility by 02/21/20. 
Ship to:
ATTN: Kindred Implementation Services Tech
2280 East Victory Drive STE B
Savannah, GA 31404</v>
      </c>
      <c r="S209" s="130" t="s">
        <v>268</v>
      </c>
      <c r="T209" s="130">
        <f>VLOOKUP(ServiceTickets[[#This Row],[Facility ID]],'T-Schedule'!B$2:I$286,8,FALSE)</f>
        <v>0</v>
      </c>
      <c r="U209" s="130">
        <v>2020</v>
      </c>
    </row>
    <row r="210" spans="1:21" hidden="1">
      <c r="A210" s="110">
        <v>3182201</v>
      </c>
      <c r="B210" t="s">
        <v>152</v>
      </c>
      <c r="C210" s="12" t="str">
        <f>VLOOKUP(ServiceTickets[[#This Row],[Facility ID]],FacilityInformation,3,FALSE)</f>
        <v>1704 E. Greenville Street STE 2D</v>
      </c>
      <c r="D210" s="12" t="str">
        <f>VLOOKUP(ServiceTickets[[#This Row],[Facility ID]],FacilityInformation,4,FALSE)</f>
        <v>Anderson</v>
      </c>
      <c r="E210" s="12" t="str">
        <f>VLOOKUP(ServiceTickets[[#This Row],[Facility ID]],FacilityInformation,5,FALSE)</f>
        <v>SC</v>
      </c>
      <c r="F210" s="12">
        <f>VLOOKUP(ServiceTickets[[#This Row],[Facility ID]],FacilityInformation,6,FALSE)</f>
        <v>29621</v>
      </c>
      <c r="G210" s="12" t="str">
        <f>ServiceTickets[[#This Row],[City]]&amp;", "&amp;ServiceTickets[[#This Row],[State]]&amp;" "&amp;ServiceTickets[[#This Row],[Zip]]</f>
        <v>Anderson, SC 29621</v>
      </c>
      <c r="H210" s="111">
        <f>VLOOKUP(ServiceTickets[[#This Row],[Facility ID]],'T-Schedule'!B$2:AH$286,30,FALSE)</f>
        <v>0</v>
      </c>
      <c r="I210" s="111">
        <f>VLOOKUP(ServiceTickets[[#This Row],[Facility ID]],'T-Schedule'!B$2:AI$286,28,FALSE)</f>
        <v>0</v>
      </c>
      <c r="J210" s="110">
        <f>VLOOKUP(ServiceTickets[[#This Row],[Facility ID]],'T-Schedule'!B$2:AI$286,26,FALSE)</f>
        <v>0</v>
      </c>
      <c r="K210" s="122">
        <f>VLOOKUP(ServiceTickets[[#This Row],[Facility ID]],'T-Schedule'!B$2:C$286,2,FALSE)</f>
        <v>43892</v>
      </c>
      <c r="L210" s="122">
        <f>ServiceTickets[[#This Row],[Migration Date]] - WEEKDAY(ServiceTickets[[#This Row],[Migration Date]]-6)</f>
        <v>43889</v>
      </c>
      <c r="M210" s="122">
        <f>ServiceTickets[[#This Row],[Migration Date]] - 14</f>
        <v>43878</v>
      </c>
      <c r="N210" s="111">
        <v>703300</v>
      </c>
      <c r="O210" s="111">
        <v>703301</v>
      </c>
      <c r="P210" s="111" t="str">
        <f>ServiceTickets[[#This Row],[Site]]&amp;" KAH Win10 Upgrade Project Equipment Request"</f>
        <v>3182 HH - ANDERSON DHEC KAH Win10 Upgrade Project Equipment Request</v>
      </c>
      <c r="Q210" s="126" t="str">
        <f t="shared" si="3"/>
        <v>Please ship 0 UD3 Thin Client devices and 0 laptops with the Gentiva Win10 Image with docking stations. 
Please send the equipment on PO703300 and PO703301 to be at facility by 02/28/20. 
Ship to:
ATTN: Kindred Implementation Services Tech
1704 E. Greenville Street STE 2D
Anderson, SC 29621</v>
      </c>
      <c r="S210" s="130" t="s">
        <v>268</v>
      </c>
      <c r="T210" s="130">
        <f>VLOOKUP(ServiceTickets[[#This Row],[Facility ID]],'T-Schedule'!B$2:I$286,8,FALSE)</f>
        <v>0</v>
      </c>
      <c r="U210" s="130">
        <v>2020</v>
      </c>
    </row>
    <row r="211" spans="1:21" hidden="1">
      <c r="A211" s="110">
        <v>3183201</v>
      </c>
      <c r="B211" t="s">
        <v>153</v>
      </c>
      <c r="C211" s="12" t="str">
        <f>VLOOKUP(ServiceTickets[[#This Row],[Facility ID]],FacilityInformation,3,FALSE)</f>
        <v xml:space="preserve">2521 Evans Street  </v>
      </c>
      <c r="D211" s="12" t="str">
        <f>VLOOKUP(ServiceTickets[[#This Row],[Facility ID]],FacilityInformation,4,FALSE)</f>
        <v>Newberry</v>
      </c>
      <c r="E211" s="12" t="str">
        <f>VLOOKUP(ServiceTickets[[#This Row],[Facility ID]],FacilityInformation,5,FALSE)</f>
        <v>SC</v>
      </c>
      <c r="F211" s="12">
        <f>VLOOKUP(ServiceTickets[[#This Row],[Facility ID]],FacilityInformation,6,FALSE)</f>
        <v>29108</v>
      </c>
      <c r="G211" s="12" t="str">
        <f>ServiceTickets[[#This Row],[City]]&amp;", "&amp;ServiceTickets[[#This Row],[State]]&amp;" "&amp;ServiceTickets[[#This Row],[Zip]]</f>
        <v>Newberry, SC 29108</v>
      </c>
      <c r="H211" s="111">
        <f>VLOOKUP(ServiceTickets[[#This Row],[Facility ID]],'T-Schedule'!B$2:AH$286,30,FALSE)</f>
        <v>0</v>
      </c>
      <c r="I211" s="111">
        <f>VLOOKUP(ServiceTickets[[#This Row],[Facility ID]],'T-Schedule'!B$2:AI$286,28,FALSE)</f>
        <v>0</v>
      </c>
      <c r="J211" s="110">
        <f>VLOOKUP(ServiceTickets[[#This Row],[Facility ID]],'T-Schedule'!B$2:AI$286,26,FALSE)</f>
        <v>0</v>
      </c>
      <c r="K211" s="122">
        <f>VLOOKUP(ServiceTickets[[#This Row],[Facility ID]],'T-Schedule'!B$2:C$286,2,FALSE)</f>
        <v>43885</v>
      </c>
      <c r="L211" s="122">
        <f>ServiceTickets[[#This Row],[Migration Date]] - WEEKDAY(ServiceTickets[[#This Row],[Migration Date]]-6)</f>
        <v>43882</v>
      </c>
      <c r="M211" s="122">
        <f>ServiceTickets[[#This Row],[Migration Date]] - 14</f>
        <v>43871</v>
      </c>
      <c r="N211" s="111">
        <v>703300</v>
      </c>
      <c r="O211" s="111">
        <v>703301</v>
      </c>
      <c r="P211" s="111" t="str">
        <f>ServiceTickets[[#This Row],[Site]]&amp;" KAH Win10 Upgrade Project Equipment Request"</f>
        <v>3183 HH - NEWBERRY KAH Win10 Upgrade Project Equipment Request</v>
      </c>
      <c r="Q211" s="126" t="str">
        <f t="shared" si="3"/>
        <v>Please ship 0 UD3 Thin Client devices and 0 laptops with the Gentiva Win10 Image with docking stations. 
Please send the equipment on PO703300 and PO703301 to be at facility by 02/21/20. 
Ship to:
ATTN: Kindred Implementation Services Tech
2521 Evans Street  
Newberry, SC 29108</v>
      </c>
      <c r="S211" s="130" t="s">
        <v>268</v>
      </c>
      <c r="T211" s="130">
        <f>VLOOKUP(ServiceTickets[[#This Row],[Facility ID]],'T-Schedule'!B$2:I$286,8,FALSE)</f>
        <v>0</v>
      </c>
      <c r="U211" s="130">
        <v>2020</v>
      </c>
    </row>
    <row r="212" spans="1:21" hidden="1">
      <c r="A212" s="110">
        <v>3185201</v>
      </c>
      <c r="B212" t="s">
        <v>154</v>
      </c>
      <c r="C212" s="12" t="str">
        <f>VLOOKUP(ServiceTickets[[#This Row],[Facility ID]],FacilityInformation,3,FALSE)</f>
        <v>702 Pamplico Highway STE B</v>
      </c>
      <c r="D212" s="12" t="str">
        <f>VLOOKUP(ServiceTickets[[#This Row],[Facility ID]],FacilityInformation,4,FALSE)</f>
        <v>Florence</v>
      </c>
      <c r="E212" s="12" t="str">
        <f>VLOOKUP(ServiceTickets[[#This Row],[Facility ID]],FacilityInformation,5,FALSE)</f>
        <v>SC</v>
      </c>
      <c r="F212" s="12">
        <f>VLOOKUP(ServiceTickets[[#This Row],[Facility ID]],FacilityInformation,6,FALSE)</f>
        <v>29505</v>
      </c>
      <c r="G212" s="12" t="str">
        <f>ServiceTickets[[#This Row],[City]]&amp;", "&amp;ServiceTickets[[#This Row],[State]]&amp;" "&amp;ServiceTickets[[#This Row],[Zip]]</f>
        <v>Florence, SC 29505</v>
      </c>
      <c r="H212" s="111">
        <f>VLOOKUP(ServiceTickets[[#This Row],[Facility ID]],'T-Schedule'!B$2:AH$286,30,FALSE)</f>
        <v>0</v>
      </c>
      <c r="I212" s="111">
        <f>VLOOKUP(ServiceTickets[[#This Row],[Facility ID]],'T-Schedule'!B$2:AI$286,28,FALSE)</f>
        <v>0</v>
      </c>
      <c r="J212" s="110">
        <f>VLOOKUP(ServiceTickets[[#This Row],[Facility ID]],'T-Schedule'!B$2:AI$286,26,FALSE)</f>
        <v>0</v>
      </c>
      <c r="K212" s="122">
        <f>VLOOKUP(ServiceTickets[[#This Row],[Facility ID]],'T-Schedule'!B$2:C$286,2,FALSE)</f>
        <v>43892</v>
      </c>
      <c r="L212" s="122">
        <f>ServiceTickets[[#This Row],[Migration Date]] - WEEKDAY(ServiceTickets[[#This Row],[Migration Date]]-6)</f>
        <v>43889</v>
      </c>
      <c r="M212" s="122">
        <f>ServiceTickets[[#This Row],[Migration Date]] - 14</f>
        <v>43878</v>
      </c>
      <c r="N212" s="111">
        <v>703300</v>
      </c>
      <c r="O212" s="111">
        <v>703301</v>
      </c>
      <c r="P212" s="111" t="str">
        <f>ServiceTickets[[#This Row],[Site]]&amp;" KAH Win10 Upgrade Project Equipment Request"</f>
        <v>3185 HH - FLORENCE KAH Win10 Upgrade Project Equipment Request</v>
      </c>
      <c r="Q212" s="126" t="str">
        <f t="shared" si="3"/>
        <v>Please ship 0 UD3 Thin Client devices and 0 laptops with the Gentiva Win10 Image with docking stations. 
Please send the equipment on PO703300 and PO703301 to be at facility by 02/28/20. 
Ship to:
ATTN: Kindred Implementation Services Tech
702 Pamplico Highway STE B
Florence, SC 29505</v>
      </c>
      <c r="S212" s="130" t="s">
        <v>268</v>
      </c>
      <c r="T212" s="130">
        <f>VLOOKUP(ServiceTickets[[#This Row],[Facility ID]],'T-Schedule'!B$2:I$286,8,FALSE)</f>
        <v>0</v>
      </c>
      <c r="U212" s="130">
        <v>2020</v>
      </c>
    </row>
    <row r="213" spans="1:21" hidden="1">
      <c r="A213" s="110">
        <v>3186201</v>
      </c>
      <c r="B213" t="s">
        <v>155</v>
      </c>
      <c r="C213" s="12" t="str">
        <f>VLOOKUP(ServiceTickets[[#This Row],[Facility ID]],FacilityInformation,3,FALSE)</f>
        <v xml:space="preserve">515 Market Street  </v>
      </c>
      <c r="D213" s="12" t="str">
        <f>VLOOKUP(ServiceTickets[[#This Row],[Facility ID]],FacilityInformation,4,FALSE)</f>
        <v>Cheraw</v>
      </c>
      <c r="E213" s="12" t="str">
        <f>VLOOKUP(ServiceTickets[[#This Row],[Facility ID]],FacilityInformation,5,FALSE)</f>
        <v>SC</v>
      </c>
      <c r="F213" s="12">
        <f>VLOOKUP(ServiceTickets[[#This Row],[Facility ID]],FacilityInformation,6,FALSE)</f>
        <v>29520</v>
      </c>
      <c r="G213" s="12" t="str">
        <f>ServiceTickets[[#This Row],[City]]&amp;", "&amp;ServiceTickets[[#This Row],[State]]&amp;" "&amp;ServiceTickets[[#This Row],[Zip]]</f>
        <v>Cheraw, SC 29520</v>
      </c>
      <c r="H213" s="111">
        <f>VLOOKUP(ServiceTickets[[#This Row],[Facility ID]],'T-Schedule'!B$2:AH$286,30,FALSE)</f>
        <v>0</v>
      </c>
      <c r="I213" s="111">
        <f>VLOOKUP(ServiceTickets[[#This Row],[Facility ID]],'T-Schedule'!B$2:AI$286,28,FALSE)</f>
        <v>0</v>
      </c>
      <c r="J213" s="110">
        <f>VLOOKUP(ServiceTickets[[#This Row],[Facility ID]],'T-Schedule'!B$2:AI$286,26,FALSE)</f>
        <v>0</v>
      </c>
      <c r="K213" s="122">
        <f>VLOOKUP(ServiceTickets[[#This Row],[Facility ID]],'T-Schedule'!B$2:C$286,2,FALSE)</f>
        <v>43892</v>
      </c>
      <c r="L213" s="122">
        <f>ServiceTickets[[#This Row],[Migration Date]] - WEEKDAY(ServiceTickets[[#This Row],[Migration Date]]-6)</f>
        <v>43889</v>
      </c>
      <c r="M213" s="122">
        <f>ServiceTickets[[#This Row],[Migration Date]] - 14</f>
        <v>43878</v>
      </c>
      <c r="N213" s="111">
        <v>703300</v>
      </c>
      <c r="O213" s="111">
        <v>703301</v>
      </c>
      <c r="P213" s="111" t="str">
        <f>ServiceTickets[[#This Row],[Site]]&amp;" KAH Win10 Upgrade Project Equipment Request"</f>
        <v>3186 HH - CHESTERFIELD KAH Win10 Upgrade Project Equipment Request</v>
      </c>
      <c r="Q213" s="126" t="str">
        <f t="shared" si="3"/>
        <v>Please ship 0 UD3 Thin Client devices and 0 laptops with the Gentiva Win10 Image with docking stations. 
Please send the equipment on PO703300 and PO703301 to be at facility by 02/28/20. 
Ship to:
ATTN: Kindred Implementation Services Tech
515 Market Street  
Cheraw, SC 29520</v>
      </c>
      <c r="S213" s="130" t="s">
        <v>268</v>
      </c>
      <c r="T213" s="130">
        <f>VLOOKUP(ServiceTickets[[#This Row],[Facility ID]],'T-Schedule'!B$2:I$286,8,FALSE)</f>
        <v>0</v>
      </c>
      <c r="U213" s="130">
        <v>2020</v>
      </c>
    </row>
    <row r="214" spans="1:21" hidden="1">
      <c r="A214" s="110">
        <v>3187201</v>
      </c>
      <c r="B214" t="s">
        <v>156</v>
      </c>
      <c r="C214" s="12" t="str">
        <f>VLOOKUP(ServiceTickets[[#This Row],[Facility ID]],FacilityInformation,3,FALSE)</f>
        <v>1311 N Main Street STE 102</v>
      </c>
      <c r="D214" s="12" t="str">
        <f>VLOOKUP(ServiceTickets[[#This Row],[Facility ID]],FacilityInformation,4,FALSE)</f>
        <v>Marion</v>
      </c>
      <c r="E214" s="12" t="str">
        <f>VLOOKUP(ServiceTickets[[#This Row],[Facility ID]],FacilityInformation,5,FALSE)</f>
        <v>SC</v>
      </c>
      <c r="F214" s="12">
        <f>VLOOKUP(ServiceTickets[[#This Row],[Facility ID]],FacilityInformation,6,FALSE)</f>
        <v>29571</v>
      </c>
      <c r="G214" s="12" t="str">
        <f>ServiceTickets[[#This Row],[City]]&amp;", "&amp;ServiceTickets[[#This Row],[State]]&amp;" "&amp;ServiceTickets[[#This Row],[Zip]]</f>
        <v>Marion, SC 29571</v>
      </c>
      <c r="H214" s="111">
        <f>VLOOKUP(ServiceTickets[[#This Row],[Facility ID]],'T-Schedule'!B$2:AH$286,30,FALSE)</f>
        <v>0</v>
      </c>
      <c r="I214" s="111">
        <f>VLOOKUP(ServiceTickets[[#This Row],[Facility ID]],'T-Schedule'!B$2:AI$286,28,FALSE)</f>
        <v>0</v>
      </c>
      <c r="J214" s="110">
        <f>VLOOKUP(ServiceTickets[[#This Row],[Facility ID]],'T-Schedule'!B$2:AI$286,26,FALSE)</f>
        <v>0</v>
      </c>
      <c r="K214" s="122">
        <f>VLOOKUP(ServiceTickets[[#This Row],[Facility ID]],'T-Schedule'!B$2:C$286,2,FALSE)</f>
        <v>43892</v>
      </c>
      <c r="L214" s="122">
        <f>ServiceTickets[[#This Row],[Migration Date]] - WEEKDAY(ServiceTickets[[#This Row],[Migration Date]]-6)</f>
        <v>43889</v>
      </c>
      <c r="M214" s="122">
        <f>ServiceTickets[[#This Row],[Migration Date]] - 14</f>
        <v>43878</v>
      </c>
      <c r="N214" s="111">
        <v>703300</v>
      </c>
      <c r="O214" s="111">
        <v>703301</v>
      </c>
      <c r="P214" s="111" t="str">
        <f>ServiceTickets[[#This Row],[Site]]&amp;" KAH Win10 Upgrade Project Equipment Request"</f>
        <v>3187 HH - DILLON KAH Win10 Upgrade Project Equipment Request</v>
      </c>
      <c r="Q214" s="126" t="str">
        <f t="shared" si="3"/>
        <v>Please ship 0 UD3 Thin Client devices and 0 laptops with the Gentiva Win10 Image with docking stations. 
Please send the equipment on PO703300 and PO703301 to be at facility by 02/28/20. 
Ship to:
ATTN: Kindred Implementation Services Tech
1311 N Main Street STE 102
Marion, SC 29571</v>
      </c>
      <c r="S214" s="130" t="s">
        <v>268</v>
      </c>
      <c r="T214" s="130">
        <f>VLOOKUP(ServiceTickets[[#This Row],[Facility ID]],'T-Schedule'!B$2:I$286,8,FALSE)</f>
        <v>0</v>
      </c>
      <c r="U214" s="130">
        <v>2020</v>
      </c>
    </row>
    <row r="215" spans="1:21" hidden="1">
      <c r="A215" s="110">
        <v>3188201</v>
      </c>
      <c r="B215" t="s">
        <v>157</v>
      </c>
      <c r="C215" s="12" t="str">
        <f>VLOOKUP(ServiceTickets[[#This Row],[Facility ID]],FacilityInformation,3,FALSE)</f>
        <v xml:space="preserve">122 N. Brooks Street  </v>
      </c>
      <c r="D215" s="12" t="str">
        <f>VLOOKUP(ServiceTickets[[#This Row],[Facility ID]],FacilityInformation,4,FALSE)</f>
        <v>Manning</v>
      </c>
      <c r="E215" s="12" t="str">
        <f>VLOOKUP(ServiceTickets[[#This Row],[Facility ID]],FacilityInformation,5,FALSE)</f>
        <v>SC</v>
      </c>
      <c r="F215" s="12">
        <f>VLOOKUP(ServiceTickets[[#This Row],[Facility ID]],FacilityInformation,6,FALSE)</f>
        <v>29102</v>
      </c>
      <c r="G215" s="12" t="str">
        <f>ServiceTickets[[#This Row],[City]]&amp;", "&amp;ServiceTickets[[#This Row],[State]]&amp;" "&amp;ServiceTickets[[#This Row],[Zip]]</f>
        <v>Manning, SC 29102</v>
      </c>
      <c r="H215" s="111">
        <f>VLOOKUP(ServiceTickets[[#This Row],[Facility ID]],'T-Schedule'!B$2:AH$286,30,FALSE)</f>
        <v>0</v>
      </c>
      <c r="I215" s="111">
        <f>VLOOKUP(ServiceTickets[[#This Row],[Facility ID]],'T-Schedule'!B$2:AI$286,28,FALSE)</f>
        <v>0</v>
      </c>
      <c r="J215" s="110">
        <f>VLOOKUP(ServiceTickets[[#This Row],[Facility ID]],'T-Schedule'!B$2:AI$286,26,FALSE)</f>
        <v>0</v>
      </c>
      <c r="K215" s="122">
        <f>VLOOKUP(ServiceTickets[[#This Row],[Facility ID]],'T-Schedule'!B$2:C$286,2,FALSE)</f>
        <v>43892</v>
      </c>
      <c r="L215" s="122">
        <f>ServiceTickets[[#This Row],[Migration Date]] - WEEKDAY(ServiceTickets[[#This Row],[Migration Date]]-6)</f>
        <v>43889</v>
      </c>
      <c r="M215" s="122">
        <f>ServiceTickets[[#This Row],[Migration Date]] - 14</f>
        <v>43878</v>
      </c>
      <c r="N215" s="111">
        <v>703300</v>
      </c>
      <c r="O215" s="111">
        <v>703301</v>
      </c>
      <c r="P215" s="111" t="str">
        <f>ServiceTickets[[#This Row],[Site]]&amp;" KAH Win10 Upgrade Project Equipment Request"</f>
        <v>3188 HH - MANNING KAH Win10 Upgrade Project Equipment Request</v>
      </c>
      <c r="Q215" s="126" t="str">
        <f t="shared" si="3"/>
        <v>Please ship 0 UD3 Thin Client devices and 0 laptops with the Gentiva Win10 Image with docking stations. 
Please send the equipment on PO703300 and PO703301 to be at facility by 02/28/20. 
Ship to:
ATTN: Kindred Implementation Services Tech
122 N. Brooks Street  
Manning, SC 29102</v>
      </c>
      <c r="S215" s="130" t="s">
        <v>268</v>
      </c>
      <c r="T215" s="130">
        <f>VLOOKUP(ServiceTickets[[#This Row],[Facility ID]],'T-Schedule'!B$2:I$286,8,FALSE)</f>
        <v>0</v>
      </c>
      <c r="U215" s="130">
        <v>2020</v>
      </c>
    </row>
    <row r="216" spans="1:21" hidden="1">
      <c r="A216" s="110">
        <v>3209201</v>
      </c>
      <c r="B216" t="s">
        <v>161</v>
      </c>
      <c r="C216" s="12" t="str">
        <f>VLOOKUP(ServiceTickets[[#This Row],[Facility ID]],FacilityInformation,3,FALSE)</f>
        <v xml:space="preserve">1739 Village Park Drive  </v>
      </c>
      <c r="D216" s="12" t="str">
        <f>VLOOKUP(ServiceTickets[[#This Row],[Facility ID]],FacilityInformation,4,FALSE)</f>
        <v>Orangeburg</v>
      </c>
      <c r="E216" s="12" t="str">
        <f>VLOOKUP(ServiceTickets[[#This Row],[Facility ID]],FacilityInformation,5,FALSE)</f>
        <v>SC</v>
      </c>
      <c r="F216" s="12">
        <f>VLOOKUP(ServiceTickets[[#This Row],[Facility ID]],FacilityInformation,6,FALSE)</f>
        <v>29118</v>
      </c>
      <c r="G216" s="12" t="str">
        <f>ServiceTickets[[#This Row],[City]]&amp;", "&amp;ServiceTickets[[#This Row],[State]]&amp;" "&amp;ServiceTickets[[#This Row],[Zip]]</f>
        <v>Orangeburg, SC 29118</v>
      </c>
      <c r="H216" s="111">
        <f>VLOOKUP(ServiceTickets[[#This Row],[Facility ID]],'T-Schedule'!B$2:AH$286,30,FALSE)</f>
        <v>0</v>
      </c>
      <c r="I216" s="111">
        <f>VLOOKUP(ServiceTickets[[#This Row],[Facility ID]],'T-Schedule'!B$2:AI$286,28,FALSE)</f>
        <v>0</v>
      </c>
      <c r="J216" s="110">
        <f>VLOOKUP(ServiceTickets[[#This Row],[Facility ID]],'T-Schedule'!B$2:AI$286,26,FALSE)</f>
        <v>0</v>
      </c>
      <c r="K216" s="122">
        <f>VLOOKUP(ServiceTickets[[#This Row],[Facility ID]],'T-Schedule'!B$2:C$286,2,FALSE)</f>
        <v>43892</v>
      </c>
      <c r="L216" s="122">
        <f>ServiceTickets[[#This Row],[Migration Date]] - WEEKDAY(ServiceTickets[[#This Row],[Migration Date]]-6)</f>
        <v>43889</v>
      </c>
      <c r="M216" s="122">
        <f>ServiceTickets[[#This Row],[Migration Date]] - 14</f>
        <v>43878</v>
      </c>
      <c r="N216" s="111">
        <v>703300</v>
      </c>
      <c r="O216" s="111">
        <v>703301</v>
      </c>
      <c r="P216" s="111" t="str">
        <f>ServiceTickets[[#This Row],[Site]]&amp;" KAH Win10 Upgrade Project Equipment Request"</f>
        <v>3209 HH - ORANGEBURG KAH Win10 Upgrade Project Equipment Request</v>
      </c>
      <c r="Q216" s="126" t="str">
        <f t="shared" si="3"/>
        <v>Please ship 0 UD3 Thin Client devices and 0 laptops with the Gentiva Win10 Image with docking stations. 
Please send the equipment on PO703300 and PO703301 to be at facility by 02/28/20. 
Ship to:
ATTN: Kindred Implementation Services Tech
1739 Village Park Drive  
Orangeburg, SC 29118</v>
      </c>
      <c r="S216" s="130" t="s">
        <v>268</v>
      </c>
      <c r="T216" s="130">
        <f>VLOOKUP(ServiceTickets[[#This Row],[Facility ID]],'T-Schedule'!B$2:I$286,8,FALSE)</f>
        <v>0</v>
      </c>
      <c r="U216" s="130">
        <v>2020</v>
      </c>
    </row>
    <row r="217" spans="1:21" hidden="1">
      <c r="A217" s="110">
        <v>5039201</v>
      </c>
      <c r="B217" t="s">
        <v>184</v>
      </c>
      <c r="C217" s="12" t="str">
        <f>VLOOKUP(ServiceTickets[[#This Row],[Facility ID]],FacilityInformation,3,FALSE)</f>
        <v>2000 Center Point Road STE 2300</v>
      </c>
      <c r="D217" s="12" t="str">
        <f>VLOOKUP(ServiceTickets[[#This Row],[Facility ID]],FacilityInformation,4,FALSE)</f>
        <v>Columbia</v>
      </c>
      <c r="E217" s="12" t="str">
        <f>VLOOKUP(ServiceTickets[[#This Row],[Facility ID]],FacilityInformation,5,FALSE)</f>
        <v>SC</v>
      </c>
      <c r="F217" s="12">
        <f>VLOOKUP(ServiceTickets[[#This Row],[Facility ID]],FacilityInformation,6,FALSE)</f>
        <v>29210</v>
      </c>
      <c r="G217" s="12" t="str">
        <f>ServiceTickets[[#This Row],[City]]&amp;", "&amp;ServiceTickets[[#This Row],[State]]&amp;" "&amp;ServiceTickets[[#This Row],[Zip]]</f>
        <v>Columbia, SC 29210</v>
      </c>
      <c r="H217" s="111">
        <f>VLOOKUP(ServiceTickets[[#This Row],[Facility ID]],'T-Schedule'!B$2:AH$286,30,FALSE)</f>
        <v>0</v>
      </c>
      <c r="I217" s="111">
        <f>VLOOKUP(ServiceTickets[[#This Row],[Facility ID]],'T-Schedule'!B$2:AI$286,28,FALSE)</f>
        <v>0</v>
      </c>
      <c r="J217" s="110">
        <f>VLOOKUP(ServiceTickets[[#This Row],[Facility ID]],'T-Schedule'!B$2:AI$286,26,FALSE)</f>
        <v>0</v>
      </c>
      <c r="K217" s="122">
        <f>VLOOKUP(ServiceTickets[[#This Row],[Facility ID]],'T-Schedule'!B$2:C$286,2,FALSE)</f>
        <v>43885</v>
      </c>
      <c r="L217" s="122">
        <f>ServiceTickets[[#This Row],[Migration Date]] - WEEKDAY(ServiceTickets[[#This Row],[Migration Date]]-6)</f>
        <v>43882</v>
      </c>
      <c r="M217" s="122">
        <f>ServiceTickets[[#This Row],[Migration Date]] - 14</f>
        <v>43871</v>
      </c>
      <c r="N217" s="111">
        <v>703300</v>
      </c>
      <c r="O217" s="111">
        <v>703301</v>
      </c>
      <c r="P217" s="111" t="str">
        <f>ServiceTickets[[#This Row],[Site]]&amp;" KAH Win10 Upgrade Project Equipment Request"</f>
        <v>5039 HH - COLUMBIA SC KAH Win10 Upgrade Project Equipment Request</v>
      </c>
      <c r="Q217" s="126" t="str">
        <f t="shared" si="3"/>
        <v>Please ship 0 UD3 Thin Client devices and 0 laptops with the Gentiva Win10 Image with docking stations. 
Please send the equipment on PO703300 and PO703301 to be at facility by 02/21/20. 
Ship to:
ATTN: Kindred Implementation Services Tech
2000 Center Point Road STE 2300
Columbia, SC 29210</v>
      </c>
      <c r="S217" s="130" t="s">
        <v>268</v>
      </c>
      <c r="T217" s="130">
        <f>VLOOKUP(ServiceTickets[[#This Row],[Facility ID]],'T-Schedule'!B$2:I$286,8,FALSE)</f>
        <v>0</v>
      </c>
      <c r="U217" s="130">
        <v>2020</v>
      </c>
    </row>
    <row r="218" spans="1:21" hidden="1">
      <c r="A218" s="110">
        <v>5041201</v>
      </c>
      <c r="B218" t="s">
        <v>186</v>
      </c>
      <c r="C218" s="12" t="str">
        <f>VLOOKUP(ServiceTickets[[#This Row],[Facility ID]],FacilityInformation,3,FALSE)</f>
        <v xml:space="preserve">250 Piedmont Blvd  </v>
      </c>
      <c r="D218" s="12" t="str">
        <f>VLOOKUP(ServiceTickets[[#This Row],[Facility ID]],FacilityInformation,4,FALSE)</f>
        <v>Rock Hill</v>
      </c>
      <c r="E218" s="12" t="str">
        <f>VLOOKUP(ServiceTickets[[#This Row],[Facility ID]],FacilityInformation,5,FALSE)</f>
        <v>SC</v>
      </c>
      <c r="F218" s="12">
        <f>VLOOKUP(ServiceTickets[[#This Row],[Facility ID]],FacilityInformation,6,FALSE)</f>
        <v>29732</v>
      </c>
      <c r="G218" s="12" t="str">
        <f>ServiceTickets[[#This Row],[City]]&amp;", "&amp;ServiceTickets[[#This Row],[State]]&amp;" "&amp;ServiceTickets[[#This Row],[Zip]]</f>
        <v>Rock Hill, SC 29732</v>
      </c>
      <c r="H218" s="111">
        <f>VLOOKUP(ServiceTickets[[#This Row],[Facility ID]],'T-Schedule'!B$2:AH$286,30,FALSE)</f>
        <v>0</v>
      </c>
      <c r="I218" s="111">
        <f>VLOOKUP(ServiceTickets[[#This Row],[Facility ID]],'T-Schedule'!B$2:AI$286,28,FALSE)</f>
        <v>0</v>
      </c>
      <c r="J218" s="110">
        <f>VLOOKUP(ServiceTickets[[#This Row],[Facility ID]],'T-Schedule'!B$2:AI$286,26,FALSE)</f>
        <v>0</v>
      </c>
      <c r="K218" s="122">
        <f>VLOOKUP(ServiceTickets[[#This Row],[Facility ID]],'T-Schedule'!B$2:C$286,2,FALSE)</f>
        <v>43892</v>
      </c>
      <c r="L218" s="122">
        <f>ServiceTickets[[#This Row],[Migration Date]] - WEEKDAY(ServiceTickets[[#This Row],[Migration Date]]-6)</f>
        <v>43889</v>
      </c>
      <c r="M218" s="122">
        <f>ServiceTickets[[#This Row],[Migration Date]] - 14</f>
        <v>43878</v>
      </c>
      <c r="N218" s="111">
        <v>703300</v>
      </c>
      <c r="O218" s="111">
        <v>703301</v>
      </c>
      <c r="P218" s="111" t="str">
        <f>ServiceTickets[[#This Row],[Site]]&amp;" KAH Win10 Upgrade Project Equipment Request"</f>
        <v>5041 HH - ROCK HILL 2 KAH Win10 Upgrade Project Equipment Request</v>
      </c>
      <c r="Q218" s="126" t="str">
        <f t="shared" si="3"/>
        <v>Please ship 0 UD3 Thin Client devices and 0 laptops with the Gentiva Win10 Image with docking stations. 
Please send the equipment on PO703300 and PO703301 to be at facility by 02/28/20. 
Ship to:
ATTN: Kindred Implementation Services Tech
250 Piedmont Blvd  
Rock Hill, SC 29732</v>
      </c>
      <c r="S218" s="130" t="s">
        <v>268</v>
      </c>
      <c r="T218" s="130">
        <f>VLOOKUP(ServiceTickets[[#This Row],[Facility ID]],'T-Schedule'!B$2:I$286,8,FALSE)</f>
        <v>0</v>
      </c>
      <c r="U218" s="130">
        <v>2020</v>
      </c>
    </row>
    <row r="219" spans="1:21" hidden="1">
      <c r="A219" s="110">
        <v>5044201</v>
      </c>
      <c r="B219" t="s">
        <v>187</v>
      </c>
      <c r="C219" s="12" t="str">
        <f>VLOOKUP(ServiceTickets[[#This Row],[Facility ID]],FacilityInformation,3,FALSE)</f>
        <v>9009-C Perimeter Woods Drive</v>
      </c>
      <c r="D219" s="12" t="str">
        <f>VLOOKUP(ServiceTickets[[#This Row],[Facility ID]],FacilityInformation,4,FALSE)</f>
        <v>Charlotte</v>
      </c>
      <c r="E219" s="12" t="str">
        <f>VLOOKUP(ServiceTickets[[#This Row],[Facility ID]],FacilityInformation,5,FALSE)</f>
        <v>NC</v>
      </c>
      <c r="F219" s="12">
        <f>VLOOKUP(ServiceTickets[[#This Row],[Facility ID]],FacilityInformation,6,FALSE)</f>
        <v>28216</v>
      </c>
      <c r="G219" s="12" t="str">
        <f>ServiceTickets[[#This Row],[City]]&amp;", "&amp;ServiceTickets[[#This Row],[State]]&amp;" "&amp;ServiceTickets[[#This Row],[Zip]]</f>
        <v>Charlotte, NC 28216</v>
      </c>
      <c r="H219" s="111">
        <f>VLOOKUP(ServiceTickets[[#This Row],[Facility ID]],'T-Schedule'!B$2:AH$286,30,FALSE)</f>
        <v>0</v>
      </c>
      <c r="I219" s="111">
        <f>VLOOKUP(ServiceTickets[[#This Row],[Facility ID]],'T-Schedule'!B$2:AI$286,28,FALSE)</f>
        <v>0</v>
      </c>
      <c r="J219" s="110">
        <f>VLOOKUP(ServiceTickets[[#This Row],[Facility ID]],'T-Schedule'!B$2:AI$286,26,FALSE)</f>
        <v>0</v>
      </c>
      <c r="K219" s="122">
        <f>VLOOKUP(ServiceTickets[[#This Row],[Facility ID]],'T-Schedule'!B$2:C$286,2,FALSE)</f>
        <v>43892</v>
      </c>
      <c r="L219" s="122">
        <f>ServiceTickets[[#This Row],[Migration Date]] - WEEKDAY(ServiceTickets[[#This Row],[Migration Date]]-6)</f>
        <v>43889</v>
      </c>
      <c r="M219" s="122">
        <f>ServiceTickets[[#This Row],[Migration Date]] - 14</f>
        <v>43878</v>
      </c>
      <c r="N219" s="111">
        <v>703300</v>
      </c>
      <c r="O219" s="111">
        <v>703301</v>
      </c>
      <c r="P219" s="111" t="str">
        <f>ServiceTickets[[#This Row],[Site]]&amp;" KAH Win10 Upgrade Project Equipment Request"</f>
        <v>5044 HH - NORTH CHARLOTTE KAH Win10 Upgrade Project Equipment Request</v>
      </c>
      <c r="Q219" s="126" t="str">
        <f t="shared" si="3"/>
        <v>Please ship 0 UD3 Thin Client devices and 0 laptops with the Gentiva Win10 Image with docking stations. 
Please send the equipment on PO703300 and PO703301 to be at facility by 02/28/20. 
Ship to:
ATTN: Kindred Implementation Services Tech
9009-C Perimeter Woods Drive
Charlotte, NC 28216</v>
      </c>
      <c r="S219" s="130" t="s">
        <v>268</v>
      </c>
      <c r="T219" s="130">
        <f>VLOOKUP(ServiceTickets[[#This Row],[Facility ID]],'T-Schedule'!B$2:I$286,8,FALSE)</f>
        <v>0</v>
      </c>
      <c r="U219" s="130">
        <v>2020</v>
      </c>
    </row>
    <row r="220" spans="1:21" hidden="1">
      <c r="A220" s="110">
        <v>5045201</v>
      </c>
      <c r="B220" t="s">
        <v>188</v>
      </c>
      <c r="C220" s="12" t="str">
        <f>VLOOKUP(ServiceTickets[[#This Row],[Facility ID]],FacilityInformation,3,FALSE)</f>
        <v>11111 Carmel Commons Blvd. STE 350</v>
      </c>
      <c r="D220" s="12" t="str">
        <f>VLOOKUP(ServiceTickets[[#This Row],[Facility ID]],FacilityInformation,4,FALSE)</f>
        <v>Charlotte</v>
      </c>
      <c r="E220" s="12" t="str">
        <f>VLOOKUP(ServiceTickets[[#This Row],[Facility ID]],FacilityInformation,5,FALSE)</f>
        <v>NC</v>
      </c>
      <c r="F220" s="12">
        <f>VLOOKUP(ServiceTickets[[#This Row],[Facility ID]],FacilityInformation,6,FALSE)</f>
        <v>28226</v>
      </c>
      <c r="G220" s="12" t="str">
        <f>ServiceTickets[[#This Row],[City]]&amp;", "&amp;ServiceTickets[[#This Row],[State]]&amp;" "&amp;ServiceTickets[[#This Row],[Zip]]</f>
        <v>Charlotte, NC 28226</v>
      </c>
      <c r="H220" s="111">
        <f>VLOOKUP(ServiceTickets[[#This Row],[Facility ID]],'T-Schedule'!B$2:AH$286,30,FALSE)</f>
        <v>0</v>
      </c>
      <c r="I220" s="111">
        <f>VLOOKUP(ServiceTickets[[#This Row],[Facility ID]],'T-Schedule'!B$2:AI$286,28,FALSE)</f>
        <v>0</v>
      </c>
      <c r="J220" s="110">
        <f>VLOOKUP(ServiceTickets[[#This Row],[Facility ID]],'T-Schedule'!B$2:AI$286,26,FALSE)</f>
        <v>0</v>
      </c>
      <c r="K220" s="122">
        <f>VLOOKUP(ServiceTickets[[#This Row],[Facility ID]],'T-Schedule'!B$2:C$286,2,FALSE)</f>
        <v>43892</v>
      </c>
      <c r="L220" s="122">
        <f>ServiceTickets[[#This Row],[Migration Date]] - WEEKDAY(ServiceTickets[[#This Row],[Migration Date]]-6)</f>
        <v>43889</v>
      </c>
      <c r="M220" s="122">
        <f>ServiceTickets[[#This Row],[Migration Date]] - 14</f>
        <v>43878</v>
      </c>
      <c r="N220" s="111">
        <v>703300</v>
      </c>
      <c r="O220" s="111">
        <v>703301</v>
      </c>
      <c r="P220" s="111" t="str">
        <f>ServiceTickets[[#This Row],[Site]]&amp;" KAH Win10 Upgrade Project Equipment Request"</f>
        <v>5045 HH - SOUTH CHARLOTTE KAH Win10 Upgrade Project Equipment Request</v>
      </c>
      <c r="Q220" s="126" t="str">
        <f t="shared" si="3"/>
        <v>Please ship 0 UD3 Thin Client devices and 0 laptops with the Gentiva Win10 Image with docking stations. 
Please send the equipment on PO703300 and PO703301 to be at facility by 02/28/20. 
Ship to:
ATTN: Kindred Implementation Services Tech
11111 Carmel Commons Blvd. STE 350
Charlotte, NC 28226</v>
      </c>
      <c r="S220" s="130" t="s">
        <v>268</v>
      </c>
      <c r="T220" s="130">
        <f>VLOOKUP(ServiceTickets[[#This Row],[Facility ID]],'T-Schedule'!B$2:I$286,8,FALSE)</f>
        <v>0</v>
      </c>
      <c r="U220" s="130">
        <v>2020</v>
      </c>
    </row>
    <row r="221" spans="1:21" hidden="1">
      <c r="A221" s="110">
        <v>5062201</v>
      </c>
      <c r="B221" t="s">
        <v>197</v>
      </c>
      <c r="C221" s="12" t="str">
        <f>VLOOKUP(ServiceTickets[[#This Row],[Facility ID]],FacilityInformation,3,FALSE)</f>
        <v>1995 Wellness Boulevard STE 220</v>
      </c>
      <c r="D221" s="12" t="str">
        <f>VLOOKUP(ServiceTickets[[#This Row],[Facility ID]],FacilityInformation,4,FALSE)</f>
        <v>Monroe</v>
      </c>
      <c r="E221" s="12" t="str">
        <f>VLOOKUP(ServiceTickets[[#This Row],[Facility ID]],FacilityInformation,5,FALSE)</f>
        <v>NC</v>
      </c>
      <c r="F221" s="12">
        <f>VLOOKUP(ServiceTickets[[#This Row],[Facility ID]],FacilityInformation,6,FALSE)</f>
        <v>28110</v>
      </c>
      <c r="G221" s="12" t="str">
        <f>ServiceTickets[[#This Row],[City]]&amp;", "&amp;ServiceTickets[[#This Row],[State]]&amp;" "&amp;ServiceTickets[[#This Row],[Zip]]</f>
        <v>Monroe, NC 28110</v>
      </c>
      <c r="H221" s="111">
        <f>VLOOKUP(ServiceTickets[[#This Row],[Facility ID]],'T-Schedule'!B$2:AH$286,30,FALSE)</f>
        <v>0</v>
      </c>
      <c r="I221" s="111">
        <f>VLOOKUP(ServiceTickets[[#This Row],[Facility ID]],'T-Schedule'!B$2:AI$286,28,FALSE)</f>
        <v>0</v>
      </c>
      <c r="J221" s="110">
        <f>VLOOKUP(ServiceTickets[[#This Row],[Facility ID]],'T-Schedule'!B$2:AI$286,26,FALSE)</f>
        <v>0</v>
      </c>
      <c r="K221" s="122">
        <f>VLOOKUP(ServiceTickets[[#This Row],[Facility ID]],'T-Schedule'!B$2:C$286,2,FALSE)</f>
        <v>43892</v>
      </c>
      <c r="L221" s="122">
        <f>ServiceTickets[[#This Row],[Migration Date]] - WEEKDAY(ServiceTickets[[#This Row],[Migration Date]]-6)</f>
        <v>43889</v>
      </c>
      <c r="M221" s="122">
        <f>ServiceTickets[[#This Row],[Migration Date]] - 14</f>
        <v>43878</v>
      </c>
      <c r="N221" s="111">
        <v>703300</v>
      </c>
      <c r="O221" s="111">
        <v>703301</v>
      </c>
      <c r="P221" s="111" t="str">
        <f>ServiceTickets[[#This Row],[Site]]&amp;" KAH Win10 Upgrade Project Equipment Request"</f>
        <v>5062 HH - MONROE, NC KAH Win10 Upgrade Project Equipment Request</v>
      </c>
      <c r="Q221" s="126" t="str">
        <f t="shared" si="3"/>
        <v>Please ship 0 UD3 Thin Client devices and 0 laptops with the Gentiva Win10 Image with docking stations. 
Please send the equipment on PO703300 and PO703301 to be at facility by 02/28/20. 
Ship to:
ATTN: Kindred Implementation Services Tech
1995 Wellness Boulevard STE 220
Monroe, NC 28110</v>
      </c>
      <c r="S221" s="130" t="s">
        <v>268</v>
      </c>
      <c r="T221" s="130">
        <f>VLOOKUP(ServiceTickets[[#This Row],[Facility ID]],'T-Schedule'!B$2:I$286,8,FALSE)</f>
        <v>0</v>
      </c>
      <c r="U221" s="130">
        <v>2020</v>
      </c>
    </row>
    <row r="222" spans="1:21" hidden="1">
      <c r="A222" s="110">
        <v>6531201</v>
      </c>
      <c r="B222" t="s">
        <v>229</v>
      </c>
      <c r="C222" s="12" t="str">
        <f>VLOOKUP(ServiceTickets[[#This Row],[Facility ID]],FacilityInformation,3,FALSE)</f>
        <v xml:space="preserve">977 Tiger Boulevard  </v>
      </c>
      <c r="D222" s="12" t="str">
        <f>VLOOKUP(ServiceTickets[[#This Row],[Facility ID]],FacilityInformation,4,FALSE)</f>
        <v>Clemson</v>
      </c>
      <c r="E222" s="12" t="str">
        <f>VLOOKUP(ServiceTickets[[#This Row],[Facility ID]],FacilityInformation,5,FALSE)</f>
        <v>SC</v>
      </c>
      <c r="F222" s="12">
        <f>VLOOKUP(ServiceTickets[[#This Row],[Facility ID]],FacilityInformation,6,FALSE)</f>
        <v>29631</v>
      </c>
      <c r="G222" s="12" t="str">
        <f>ServiceTickets[[#This Row],[City]]&amp;", "&amp;ServiceTickets[[#This Row],[State]]&amp;" "&amp;ServiceTickets[[#This Row],[Zip]]</f>
        <v>Clemson, SC 29631</v>
      </c>
      <c r="H222" s="111">
        <f>VLOOKUP(ServiceTickets[[#This Row],[Facility ID]],'T-Schedule'!B$2:AH$286,30,FALSE)</f>
        <v>0</v>
      </c>
      <c r="I222" s="111">
        <f>VLOOKUP(ServiceTickets[[#This Row],[Facility ID]],'T-Schedule'!B$2:AI$286,28,FALSE)</f>
        <v>0</v>
      </c>
      <c r="J222" s="110">
        <f>VLOOKUP(ServiceTickets[[#This Row],[Facility ID]],'T-Schedule'!B$2:AI$286,26,FALSE)</f>
        <v>0</v>
      </c>
      <c r="K222" s="122">
        <f>VLOOKUP(ServiceTickets[[#This Row],[Facility ID]],'T-Schedule'!B$2:C$286,2,FALSE)</f>
        <v>43892</v>
      </c>
      <c r="L222" s="122">
        <f>ServiceTickets[[#This Row],[Migration Date]] - WEEKDAY(ServiceTickets[[#This Row],[Migration Date]]-6)</f>
        <v>43889</v>
      </c>
      <c r="M222" s="122">
        <f>ServiceTickets[[#This Row],[Migration Date]] - 14</f>
        <v>43878</v>
      </c>
      <c r="N222" s="111">
        <v>703300</v>
      </c>
      <c r="O222" s="111">
        <v>703301</v>
      </c>
      <c r="P222" s="111" t="str">
        <f>ServiceTickets[[#This Row],[Site]]&amp;" KAH Win10 Upgrade Project Equipment Request"</f>
        <v>6531 HH - SENECA KAH Win10 Upgrade Project Equipment Request</v>
      </c>
      <c r="Q222" s="126" t="str">
        <f t="shared" si="3"/>
        <v>Please ship 0 UD3 Thin Client devices and 0 laptops with the Gentiva Win10 Image with docking stations. 
Please send the equipment on PO703300 and PO703301 to be at facility by 02/28/20. 
Ship to:
ATTN: Kindred Implementation Services Tech
977 Tiger Boulevard  
Clemson, SC 29631</v>
      </c>
      <c r="S222" s="130" t="s">
        <v>268</v>
      </c>
      <c r="T222" s="130">
        <f>VLOOKUP(ServiceTickets[[#This Row],[Facility ID]],'T-Schedule'!B$2:I$286,8,FALSE)</f>
        <v>0</v>
      </c>
      <c r="U222" s="130">
        <v>2020</v>
      </c>
    </row>
    <row r="223" spans="1:21" hidden="1">
      <c r="A223" s="110">
        <v>6534201</v>
      </c>
      <c r="B223" t="s">
        <v>232</v>
      </c>
      <c r="C223" s="12" t="str">
        <f>VLOOKUP(ServiceTickets[[#This Row],[Facility ID]],FacilityInformation,3,FALSE)</f>
        <v xml:space="preserve">1261 South Duncan Bypass  </v>
      </c>
      <c r="D223" s="12" t="str">
        <f>VLOOKUP(ServiceTickets[[#This Row],[Facility ID]],FacilityInformation,4,FALSE)</f>
        <v>Union</v>
      </c>
      <c r="E223" s="12" t="str">
        <f>VLOOKUP(ServiceTickets[[#This Row],[Facility ID]],FacilityInformation,5,FALSE)</f>
        <v>SC</v>
      </c>
      <c r="F223" s="12">
        <f>VLOOKUP(ServiceTickets[[#This Row],[Facility ID]],FacilityInformation,6,FALSE)</f>
        <v>29379</v>
      </c>
      <c r="G223" s="12" t="str">
        <f>ServiceTickets[[#This Row],[City]]&amp;", "&amp;ServiceTickets[[#This Row],[State]]&amp;" "&amp;ServiceTickets[[#This Row],[Zip]]</f>
        <v>Union, SC 29379</v>
      </c>
      <c r="H223" s="111">
        <f>VLOOKUP(ServiceTickets[[#This Row],[Facility ID]],'T-Schedule'!B$2:AH$286,30,FALSE)</f>
        <v>0</v>
      </c>
      <c r="I223" s="111">
        <f>VLOOKUP(ServiceTickets[[#This Row],[Facility ID]],'T-Schedule'!B$2:AI$286,28,FALSE)</f>
        <v>0</v>
      </c>
      <c r="J223" s="110">
        <f>VLOOKUP(ServiceTickets[[#This Row],[Facility ID]],'T-Schedule'!B$2:AI$286,26,FALSE)</f>
        <v>0</v>
      </c>
      <c r="K223" s="122">
        <f>VLOOKUP(ServiceTickets[[#This Row],[Facility ID]],'T-Schedule'!B$2:C$286,2,FALSE)</f>
        <v>43892</v>
      </c>
      <c r="L223" s="122">
        <f>ServiceTickets[[#This Row],[Migration Date]] - WEEKDAY(ServiceTickets[[#This Row],[Migration Date]]-6)</f>
        <v>43889</v>
      </c>
      <c r="M223" s="122">
        <f>ServiceTickets[[#This Row],[Migration Date]] - 14</f>
        <v>43878</v>
      </c>
      <c r="N223" s="111">
        <v>703300</v>
      </c>
      <c r="O223" s="111">
        <v>703301</v>
      </c>
      <c r="P223" s="111" t="str">
        <f>ServiceTickets[[#This Row],[Site]]&amp;" KAH Win10 Upgrade Project Equipment Request"</f>
        <v>6534 HH - UNION 2 KAH Win10 Upgrade Project Equipment Request</v>
      </c>
      <c r="Q223" s="126" t="str">
        <f t="shared" si="3"/>
        <v>Please ship 0 UD3 Thin Client devices and 0 laptops with the Gentiva Win10 Image with docking stations. 
Please send the equipment on PO703300 and PO703301 to be at facility by 02/28/20. 
Ship to:
ATTN: Kindred Implementation Services Tech
1261 South Duncan Bypass  
Union, SC 29379</v>
      </c>
      <c r="S223" s="130" t="s">
        <v>268</v>
      </c>
      <c r="T223" s="130">
        <f>VLOOKUP(ServiceTickets[[#This Row],[Facility ID]],'T-Schedule'!B$2:I$286,8,FALSE)</f>
        <v>0</v>
      </c>
      <c r="U223" s="130">
        <v>2020</v>
      </c>
    </row>
    <row r="224" spans="1:21" hidden="1">
      <c r="A224" s="110">
        <v>7032201</v>
      </c>
      <c r="B224" t="s">
        <v>256</v>
      </c>
      <c r="C224" s="12" t="str">
        <f>VLOOKUP(ServiceTickets[[#This Row],[Facility ID]],FacilityInformation,3,FALSE)</f>
        <v>11111 Carmel Commons Blvd. Suite 350-B</v>
      </c>
      <c r="D224" s="12" t="str">
        <f>VLOOKUP(ServiceTickets[[#This Row],[Facility ID]],FacilityInformation,4,FALSE)</f>
        <v>Charlotte</v>
      </c>
      <c r="E224" s="12" t="str">
        <f>VLOOKUP(ServiceTickets[[#This Row],[Facility ID]],FacilityInformation,5,FALSE)</f>
        <v>NC</v>
      </c>
      <c r="F224" s="12">
        <f>VLOOKUP(ServiceTickets[[#This Row],[Facility ID]],FacilityInformation,6,FALSE)</f>
        <v>28226</v>
      </c>
      <c r="G224" s="12" t="str">
        <f>ServiceTickets[[#This Row],[City]]&amp;", "&amp;ServiceTickets[[#This Row],[State]]&amp;" "&amp;ServiceTickets[[#This Row],[Zip]]</f>
        <v>Charlotte, NC 28226</v>
      </c>
      <c r="H224" s="111">
        <f>VLOOKUP(ServiceTickets[[#This Row],[Facility ID]],'T-Schedule'!B$2:AH$286,30,FALSE)</f>
        <v>0</v>
      </c>
      <c r="I224" s="111">
        <f>VLOOKUP(ServiceTickets[[#This Row],[Facility ID]],'T-Schedule'!B$2:AI$286,28,FALSE)</f>
        <v>0</v>
      </c>
      <c r="J224" s="110">
        <f>VLOOKUP(ServiceTickets[[#This Row],[Facility ID]],'T-Schedule'!B$2:AI$286,26,FALSE)</f>
        <v>0</v>
      </c>
      <c r="K224" s="122">
        <f>VLOOKUP(ServiceTickets[[#This Row],[Facility ID]],'T-Schedule'!B$2:C$286,2,FALSE)</f>
        <v>43892</v>
      </c>
      <c r="L224" s="122">
        <f>ServiceTickets[[#This Row],[Migration Date]] - WEEKDAY(ServiceTickets[[#This Row],[Migration Date]]-6)</f>
        <v>43889</v>
      </c>
      <c r="M224" s="122">
        <f>ServiceTickets[[#This Row],[Migration Date]] - 14</f>
        <v>43878</v>
      </c>
      <c r="N224" s="111">
        <v>703300</v>
      </c>
      <c r="O224" s="111">
        <v>703301</v>
      </c>
      <c r="P224" s="111" t="str">
        <f>ServiceTickets[[#This Row],[Site]]&amp;" KAH Win10 Upgrade Project Equipment Request"</f>
        <v>7032 HH Charlotte University KAH Win10 Upgrade Project Equipment Request</v>
      </c>
      <c r="Q224" s="126" t="str">
        <f t="shared" si="3"/>
        <v>Please ship 0 UD3 Thin Client devices and 0 laptops with the Gentiva Win10 Image with docking stations. 
Please send the equipment on PO703300 and PO703301 to be at facility by 02/28/20. 
Ship to:
ATTN: Kindred Implementation Services Tech
11111 Carmel Commons Blvd. Suite 350-B
Charlotte, NC 28226</v>
      </c>
      <c r="S224" s="130" t="s">
        <v>268</v>
      </c>
      <c r="T224" s="130">
        <f>VLOOKUP(ServiceTickets[[#This Row],[Facility ID]],'T-Schedule'!B$2:I$286,8,FALSE)</f>
        <v>0</v>
      </c>
      <c r="U224" s="130">
        <v>2020</v>
      </c>
    </row>
    <row r="225" spans="1:21" hidden="1">
      <c r="A225" s="110">
        <v>3190201</v>
      </c>
      <c r="B225" t="s">
        <v>158</v>
      </c>
      <c r="C225" s="12" t="str">
        <f>VLOOKUP(ServiceTickets[[#This Row],[Facility ID]],FacilityInformation,3,FALSE)</f>
        <v xml:space="preserve">415-E Robertson Boulevard  </v>
      </c>
      <c r="D225" s="12" t="str">
        <f>VLOOKUP(ServiceTickets[[#This Row],[Facility ID]],FacilityInformation,4,FALSE)</f>
        <v>Walterboro</v>
      </c>
      <c r="E225" s="12" t="str">
        <f>VLOOKUP(ServiceTickets[[#This Row],[Facility ID]],FacilityInformation,5,FALSE)</f>
        <v>SC</v>
      </c>
      <c r="F225" s="12">
        <f>VLOOKUP(ServiceTickets[[#This Row],[Facility ID]],FacilityInformation,6,FALSE)</f>
        <v>29488</v>
      </c>
      <c r="G225" s="12" t="str">
        <f>ServiceTickets[[#This Row],[City]]&amp;", "&amp;ServiceTickets[[#This Row],[State]]&amp;" "&amp;ServiceTickets[[#This Row],[Zip]]</f>
        <v>Walterboro, SC 29488</v>
      </c>
      <c r="H225" s="111">
        <f>VLOOKUP(ServiceTickets[[#This Row],[Facility ID]],'T-Schedule'!B$2:AH$286,30,FALSE)</f>
        <v>0</v>
      </c>
      <c r="I225" s="111">
        <f>VLOOKUP(ServiceTickets[[#This Row],[Facility ID]],'T-Schedule'!B$2:AI$286,28,FALSE)</f>
        <v>0</v>
      </c>
      <c r="J225" s="110">
        <f>VLOOKUP(ServiceTickets[[#This Row],[Facility ID]],'T-Schedule'!B$2:AI$286,26,FALSE)</f>
        <v>0</v>
      </c>
      <c r="K225" s="122">
        <f>VLOOKUP(ServiceTickets[[#This Row],[Facility ID]],'T-Schedule'!B$2:C$286,2,FALSE)</f>
        <v>43899</v>
      </c>
      <c r="L225" s="122">
        <f>ServiceTickets[[#This Row],[Migration Date]] - WEEKDAY(ServiceTickets[[#This Row],[Migration Date]]-6)</f>
        <v>43896</v>
      </c>
      <c r="M225" s="122">
        <f>ServiceTickets[[#This Row],[Migration Date]] - 14</f>
        <v>43885</v>
      </c>
      <c r="N225" s="111">
        <v>703300</v>
      </c>
      <c r="O225" s="111">
        <v>703301</v>
      </c>
      <c r="P225" s="111" t="str">
        <f>ServiceTickets[[#This Row],[Site]]&amp;" KAH Win10 Upgrade Project Equipment Request"</f>
        <v>3190 HH - WALTERBORO KAH Win10 Upgrade Project Equipment Request</v>
      </c>
      <c r="Q225" s="126" t="str">
        <f t="shared" si="3"/>
        <v>Please ship 0 UD3 Thin Client devices and 0 laptops with the Gentiva Win10 Image with docking stations. 
Please send the equipment on PO703300 and PO703301 to be at facility by 03/06/20. 
Ship to:
ATTN: Kindred Implementation Services Tech
415-E Robertson Boulevard  
Walterboro, SC 29488</v>
      </c>
      <c r="S225" s="130" t="s">
        <v>268</v>
      </c>
      <c r="T225" s="130">
        <f>VLOOKUP(ServiceTickets[[#This Row],[Facility ID]],'T-Schedule'!B$2:I$286,8,FALSE)</f>
        <v>0</v>
      </c>
      <c r="U225" s="130">
        <v>2020</v>
      </c>
    </row>
    <row r="226" spans="1:21" hidden="1">
      <c r="A226" s="110">
        <v>5078201</v>
      </c>
      <c r="B226" t="s">
        <v>207</v>
      </c>
      <c r="C226" s="12" t="str">
        <f>VLOOKUP(ServiceTickets[[#This Row],[Facility ID]],FacilityInformation,3,FALSE)</f>
        <v xml:space="preserve">540 Noel Avenue  </v>
      </c>
      <c r="D226" s="12" t="str">
        <f>VLOOKUP(ServiceTickets[[#This Row],[Facility ID]],FacilityInformation,4,FALSE)</f>
        <v>Hopkinsville</v>
      </c>
      <c r="E226" s="12" t="str">
        <f>VLOOKUP(ServiceTickets[[#This Row],[Facility ID]],FacilityInformation,5,FALSE)</f>
        <v>KY</v>
      </c>
      <c r="F226" s="12">
        <f>VLOOKUP(ServiceTickets[[#This Row],[Facility ID]],FacilityInformation,6,FALSE)</f>
        <v>42240</v>
      </c>
      <c r="G226" s="12" t="str">
        <f>ServiceTickets[[#This Row],[City]]&amp;", "&amp;ServiceTickets[[#This Row],[State]]&amp;" "&amp;ServiceTickets[[#This Row],[Zip]]</f>
        <v>Hopkinsville, KY 42240</v>
      </c>
      <c r="H226" s="111">
        <f>VLOOKUP(ServiceTickets[[#This Row],[Facility ID]],'T-Schedule'!B$2:AH$286,30,FALSE)</f>
        <v>0</v>
      </c>
      <c r="I226" s="111">
        <f>VLOOKUP(ServiceTickets[[#This Row],[Facility ID]],'T-Schedule'!B$2:AI$286,28,FALSE)</f>
        <v>0</v>
      </c>
      <c r="J226" s="110">
        <f>VLOOKUP(ServiceTickets[[#This Row],[Facility ID]],'T-Schedule'!B$2:AI$286,26,FALSE)</f>
        <v>0</v>
      </c>
      <c r="K226" s="122">
        <f>VLOOKUP(ServiceTickets[[#This Row],[Facility ID]],'T-Schedule'!B$2:C$286,2,FALSE)</f>
        <v>43899</v>
      </c>
      <c r="L226" s="122">
        <f>ServiceTickets[[#This Row],[Migration Date]] - WEEKDAY(ServiceTickets[[#This Row],[Migration Date]]-6)</f>
        <v>43896</v>
      </c>
      <c r="M226" s="122">
        <f>ServiceTickets[[#This Row],[Migration Date]] - 14</f>
        <v>43885</v>
      </c>
      <c r="N226" s="111">
        <v>703300</v>
      </c>
      <c r="O226" s="111">
        <v>703301</v>
      </c>
      <c r="P226" s="111" t="str">
        <f>ServiceTickets[[#This Row],[Site]]&amp;" KAH Win10 Upgrade Project Equipment Request"</f>
        <v>5078 HH - HOPKINSVILLE HHA KAH Win10 Upgrade Project Equipment Request</v>
      </c>
      <c r="Q226" s="126" t="str">
        <f t="shared" si="3"/>
        <v>Please ship 0 UD3 Thin Client devices and 0 laptops with the Gentiva Win10 Image with docking stations. 
Please send the equipment on PO703300 and PO703301 to be at facility by 03/06/20. 
Ship to:
ATTN: Kindred Implementation Services Tech
540 Noel Avenue  
Hopkinsville, KY 42240</v>
      </c>
      <c r="S226" s="130" t="s">
        <v>268</v>
      </c>
      <c r="T226" s="130">
        <f>VLOOKUP(ServiceTickets[[#This Row],[Facility ID]],'T-Schedule'!B$2:I$286,8,FALSE)</f>
        <v>0</v>
      </c>
      <c r="U226" s="130">
        <v>2020</v>
      </c>
    </row>
    <row r="227" spans="1:21" hidden="1">
      <c r="A227" s="110">
        <v>5079201</v>
      </c>
      <c r="B227" t="s">
        <v>208</v>
      </c>
      <c r="C227" s="12" t="str">
        <f>VLOOKUP(ServiceTickets[[#This Row],[Facility ID]],FacilityInformation,3,FALSE)</f>
        <v>624 Grassmere Park Drive STE 8</v>
      </c>
      <c r="D227" s="12" t="str">
        <f>VLOOKUP(ServiceTickets[[#This Row],[Facility ID]],FacilityInformation,4,FALSE)</f>
        <v>Nashville</v>
      </c>
      <c r="E227" s="12" t="str">
        <f>VLOOKUP(ServiceTickets[[#This Row],[Facility ID]],FacilityInformation,5,FALSE)</f>
        <v>TN</v>
      </c>
      <c r="F227" s="12">
        <f>VLOOKUP(ServiceTickets[[#This Row],[Facility ID]],FacilityInformation,6,FALSE)</f>
        <v>37211</v>
      </c>
      <c r="G227" s="12" t="str">
        <f>ServiceTickets[[#This Row],[City]]&amp;", "&amp;ServiceTickets[[#This Row],[State]]&amp;" "&amp;ServiceTickets[[#This Row],[Zip]]</f>
        <v>Nashville, TN 37211</v>
      </c>
      <c r="H227" s="111">
        <f>VLOOKUP(ServiceTickets[[#This Row],[Facility ID]],'T-Schedule'!B$2:AH$286,30,FALSE)</f>
        <v>0</v>
      </c>
      <c r="I227" s="111">
        <f>VLOOKUP(ServiceTickets[[#This Row],[Facility ID]],'T-Schedule'!B$2:AI$286,28,FALSE)</f>
        <v>0</v>
      </c>
      <c r="J227" s="110">
        <f>VLOOKUP(ServiceTickets[[#This Row],[Facility ID]],'T-Schedule'!B$2:AI$286,26,FALSE)</f>
        <v>0</v>
      </c>
      <c r="K227" s="122">
        <f>VLOOKUP(ServiceTickets[[#This Row],[Facility ID]],'T-Schedule'!B$2:C$286,2,FALSE)</f>
        <v>43899</v>
      </c>
      <c r="L227" s="122">
        <f>ServiceTickets[[#This Row],[Migration Date]] - WEEKDAY(ServiceTickets[[#This Row],[Migration Date]]-6)</f>
        <v>43896</v>
      </c>
      <c r="M227" s="122">
        <f>ServiceTickets[[#This Row],[Migration Date]] - 14</f>
        <v>43885</v>
      </c>
      <c r="N227" s="111">
        <v>703300</v>
      </c>
      <c r="O227" s="111">
        <v>703301</v>
      </c>
      <c r="P227" s="111" t="str">
        <f>ServiceTickets[[#This Row],[Site]]&amp;" KAH Win10 Upgrade Project Equipment Request"</f>
        <v>5079 HH - NASHVILLE KAH Win10 Upgrade Project Equipment Request</v>
      </c>
      <c r="Q227" s="126" t="str">
        <f t="shared" si="3"/>
        <v>Please ship 0 UD3 Thin Client devices and 0 laptops with the Gentiva Win10 Image with docking stations. 
Please send the equipment on PO703300 and PO703301 to be at facility by 03/06/20. 
Ship to:
ATTN: Kindred Implementation Services Tech
624 Grassmere Park Drive STE 8
Nashville, TN 37211</v>
      </c>
      <c r="S227" s="130" t="s">
        <v>268</v>
      </c>
      <c r="T227" s="130">
        <f>VLOOKUP(ServiceTickets[[#This Row],[Facility ID]],'T-Schedule'!B$2:I$286,8,FALSE)</f>
        <v>0</v>
      </c>
      <c r="U227" s="130">
        <v>2020</v>
      </c>
    </row>
    <row r="228" spans="1:21" hidden="1">
      <c r="A228" s="110">
        <v>5089201</v>
      </c>
      <c r="B228" t="s">
        <v>214</v>
      </c>
      <c r="C228" s="12" t="str">
        <f>VLOOKUP(ServiceTickets[[#This Row],[Facility ID]],FacilityInformation,3,FALSE)</f>
        <v xml:space="preserve">39 12th Street  </v>
      </c>
      <c r="D228" s="12" t="str">
        <f>VLOOKUP(ServiceTickets[[#This Row],[Facility ID]],FacilityInformation,4,FALSE)</f>
        <v>Parkersburg</v>
      </c>
      <c r="E228" s="12" t="str">
        <f>VLOOKUP(ServiceTickets[[#This Row],[Facility ID]],FacilityInformation,5,FALSE)</f>
        <v>WV</v>
      </c>
      <c r="F228" s="12">
        <f>VLOOKUP(ServiceTickets[[#This Row],[Facility ID]],FacilityInformation,6,FALSE)</f>
        <v>26101</v>
      </c>
      <c r="G228" s="12" t="str">
        <f>ServiceTickets[[#This Row],[City]]&amp;", "&amp;ServiceTickets[[#This Row],[State]]&amp;" "&amp;ServiceTickets[[#This Row],[Zip]]</f>
        <v>Parkersburg, WV 26101</v>
      </c>
      <c r="H228" s="111">
        <f>VLOOKUP(ServiceTickets[[#This Row],[Facility ID]],'T-Schedule'!B$2:AH$286,30,FALSE)</f>
        <v>0</v>
      </c>
      <c r="I228" s="111">
        <f>VLOOKUP(ServiceTickets[[#This Row],[Facility ID]],'T-Schedule'!B$2:AI$286,28,FALSE)</f>
        <v>0</v>
      </c>
      <c r="J228" s="110">
        <f>VLOOKUP(ServiceTickets[[#This Row],[Facility ID]],'T-Schedule'!B$2:AI$286,26,FALSE)</f>
        <v>0</v>
      </c>
      <c r="K228" s="122">
        <f>VLOOKUP(ServiceTickets[[#This Row],[Facility ID]],'T-Schedule'!B$2:C$286,2,FALSE)</f>
        <v>43899</v>
      </c>
      <c r="L228" s="122">
        <f>ServiceTickets[[#This Row],[Migration Date]] - WEEKDAY(ServiceTickets[[#This Row],[Migration Date]]-6)</f>
        <v>43896</v>
      </c>
      <c r="M228" s="122">
        <f>ServiceTickets[[#This Row],[Migration Date]] - 14</f>
        <v>43885</v>
      </c>
      <c r="N228" s="111">
        <v>703300</v>
      </c>
      <c r="O228" s="111">
        <v>703301</v>
      </c>
      <c r="P228" s="111" t="str">
        <f>ServiceTickets[[#This Row],[Site]]&amp;" KAH Win10 Upgrade Project Equipment Request"</f>
        <v>5089 HH - PARKERSBURG WV KAH Win10 Upgrade Project Equipment Request</v>
      </c>
      <c r="Q228" s="126" t="str">
        <f t="shared" si="3"/>
        <v>Please ship 0 UD3 Thin Client devices and 0 laptops with the Gentiva Win10 Image with docking stations. 
Please send the equipment on PO703300 and PO703301 to be at facility by 03/06/20. 
Ship to:
ATTN: Kindred Implementation Services Tech
39 12th Street  
Parkersburg, WV 26101</v>
      </c>
      <c r="S228" s="130" t="s">
        <v>268</v>
      </c>
      <c r="T228" s="130">
        <f>VLOOKUP(ServiceTickets[[#This Row],[Facility ID]],'T-Schedule'!B$2:I$286,8,FALSE)</f>
        <v>0</v>
      </c>
      <c r="U228" s="130">
        <v>2020</v>
      </c>
    </row>
    <row r="229" spans="1:21" hidden="1">
      <c r="A229" s="110">
        <v>5764201</v>
      </c>
      <c r="B229" t="s">
        <v>215</v>
      </c>
      <c r="C229" s="12" t="str">
        <f>VLOOKUP(ServiceTickets[[#This Row],[Facility ID]],FacilityInformation,3,FALSE)</f>
        <v xml:space="preserve">100 Kanawha Blvd West  </v>
      </c>
      <c r="D229" s="12" t="str">
        <f>VLOOKUP(ServiceTickets[[#This Row],[Facility ID]],FacilityInformation,4,FALSE)</f>
        <v>Charleston</v>
      </c>
      <c r="E229" s="12" t="str">
        <f>VLOOKUP(ServiceTickets[[#This Row],[Facility ID]],FacilityInformation,5,FALSE)</f>
        <v>WV</v>
      </c>
      <c r="F229" s="12">
        <f>VLOOKUP(ServiceTickets[[#This Row],[Facility ID]],FacilityInformation,6,FALSE)</f>
        <v>25302</v>
      </c>
      <c r="G229" s="12" t="str">
        <f>ServiceTickets[[#This Row],[City]]&amp;", "&amp;ServiceTickets[[#This Row],[State]]&amp;" "&amp;ServiceTickets[[#This Row],[Zip]]</f>
        <v>Charleston, WV 25302</v>
      </c>
      <c r="H229" s="111">
        <f>VLOOKUP(ServiceTickets[[#This Row],[Facility ID]],'T-Schedule'!B$2:AH$286,30,FALSE)</f>
        <v>0</v>
      </c>
      <c r="I229" s="111">
        <f>VLOOKUP(ServiceTickets[[#This Row],[Facility ID]],'T-Schedule'!B$2:AI$286,28,FALSE)</f>
        <v>0</v>
      </c>
      <c r="J229" s="110">
        <f>VLOOKUP(ServiceTickets[[#This Row],[Facility ID]],'T-Schedule'!B$2:AI$286,26,FALSE)</f>
        <v>0</v>
      </c>
      <c r="K229" s="122">
        <f>VLOOKUP(ServiceTickets[[#This Row],[Facility ID]],'T-Schedule'!B$2:C$286,2,FALSE)</f>
        <v>43899</v>
      </c>
      <c r="L229" s="122">
        <f>ServiceTickets[[#This Row],[Migration Date]] - WEEKDAY(ServiceTickets[[#This Row],[Migration Date]]-6)</f>
        <v>43896</v>
      </c>
      <c r="M229" s="122">
        <f>ServiceTickets[[#This Row],[Migration Date]] - 14</f>
        <v>43885</v>
      </c>
      <c r="N229" s="111">
        <v>703300</v>
      </c>
      <c r="O229" s="111">
        <v>703301</v>
      </c>
      <c r="P229" s="111" t="str">
        <f>ServiceTickets[[#This Row],[Site]]&amp;" KAH Win10 Upgrade Project Equipment Request"</f>
        <v>5764 HH - CHARLESTON WV KAH Win10 Upgrade Project Equipment Request</v>
      </c>
      <c r="Q229" s="126" t="str">
        <f t="shared" si="3"/>
        <v>Please ship 0 UD3 Thin Client devices and 0 laptops with the Gentiva Win10 Image with docking stations. 
Please send the equipment on PO703300 and PO703301 to be at facility by 03/06/20. 
Ship to:
ATTN: Kindred Implementation Services Tech
100 Kanawha Blvd West  
Charleston, WV 25302</v>
      </c>
      <c r="S229" s="130" t="s">
        <v>268</v>
      </c>
      <c r="T229" s="130">
        <f>VLOOKUP(ServiceTickets[[#This Row],[Facility ID]],'T-Schedule'!B$2:I$286,8,FALSE)</f>
        <v>0</v>
      </c>
      <c r="U229" s="130">
        <v>2020</v>
      </c>
    </row>
    <row r="230" spans="1:21" hidden="1">
      <c r="A230" s="110">
        <v>5883201</v>
      </c>
      <c r="B230" t="s">
        <v>216</v>
      </c>
      <c r="C230" s="12" t="str">
        <f>VLOOKUP(ServiceTickets[[#This Row],[Facility ID]],FacilityInformation,3,FALSE)</f>
        <v xml:space="preserve">46 Friendly Neighbor Drive  </v>
      </c>
      <c r="D230" s="12" t="str">
        <f>VLOOKUP(ServiceTickets[[#This Row],[Facility ID]],FacilityInformation,4,FALSE)</f>
        <v>Chapmanville</v>
      </c>
      <c r="E230" s="12" t="str">
        <f>VLOOKUP(ServiceTickets[[#This Row],[Facility ID]],FacilityInformation,5,FALSE)</f>
        <v>WV</v>
      </c>
      <c r="F230" s="12">
        <f>VLOOKUP(ServiceTickets[[#This Row],[Facility ID]],FacilityInformation,6,FALSE)</f>
        <v>25508</v>
      </c>
      <c r="G230" s="12" t="str">
        <f>ServiceTickets[[#This Row],[City]]&amp;", "&amp;ServiceTickets[[#This Row],[State]]&amp;" "&amp;ServiceTickets[[#This Row],[Zip]]</f>
        <v>Chapmanville, WV 25508</v>
      </c>
      <c r="H230" s="111">
        <f>VLOOKUP(ServiceTickets[[#This Row],[Facility ID]],'T-Schedule'!B$2:AH$286,30,FALSE)</f>
        <v>0</v>
      </c>
      <c r="I230" s="111">
        <f>VLOOKUP(ServiceTickets[[#This Row],[Facility ID]],'T-Schedule'!B$2:AI$286,28,FALSE)</f>
        <v>0</v>
      </c>
      <c r="J230" s="110">
        <f>VLOOKUP(ServiceTickets[[#This Row],[Facility ID]],'T-Schedule'!B$2:AI$286,26,FALSE)</f>
        <v>0</v>
      </c>
      <c r="K230" s="122">
        <f>VLOOKUP(ServiceTickets[[#This Row],[Facility ID]],'T-Schedule'!B$2:C$286,2,FALSE)</f>
        <v>43899</v>
      </c>
      <c r="L230" s="122">
        <f>ServiceTickets[[#This Row],[Migration Date]] - WEEKDAY(ServiceTickets[[#This Row],[Migration Date]]-6)</f>
        <v>43896</v>
      </c>
      <c r="M230" s="122">
        <f>ServiceTickets[[#This Row],[Migration Date]] - 14</f>
        <v>43885</v>
      </c>
      <c r="N230" s="111">
        <v>703300</v>
      </c>
      <c r="O230" s="111">
        <v>703301</v>
      </c>
      <c r="P230" s="111" t="str">
        <f>ServiceTickets[[#This Row],[Site]]&amp;" KAH Win10 Upgrade Project Equipment Request"</f>
        <v>5883 HH - CHAPMANVILLE KAH Win10 Upgrade Project Equipment Request</v>
      </c>
      <c r="Q230" s="126" t="str">
        <f t="shared" si="3"/>
        <v>Please ship 0 UD3 Thin Client devices and 0 laptops with the Gentiva Win10 Image with docking stations. 
Please send the equipment on PO703300 and PO703301 to be at facility by 03/06/20. 
Ship to:
ATTN: Kindred Implementation Services Tech
46 Friendly Neighbor Drive  
Chapmanville, WV 25508</v>
      </c>
      <c r="S230" s="130" t="s">
        <v>268</v>
      </c>
      <c r="T230" s="130">
        <f>VLOOKUP(ServiceTickets[[#This Row],[Facility ID]],'T-Schedule'!B$2:I$286,8,FALSE)</f>
        <v>0</v>
      </c>
      <c r="U230" s="130">
        <v>2020</v>
      </c>
    </row>
    <row r="231" spans="1:21" hidden="1">
      <c r="A231" s="110">
        <v>5884201</v>
      </c>
      <c r="B231" t="s">
        <v>217</v>
      </c>
      <c r="C231" s="12" t="str">
        <f>VLOOKUP(ServiceTickets[[#This Row],[Facility ID]],FacilityInformation,3,FALSE)</f>
        <v xml:space="preserve">112 Mellon Street  </v>
      </c>
      <c r="D231" s="12" t="str">
        <f>VLOOKUP(ServiceTickets[[#This Row],[Facility ID]],FacilityInformation,4,FALSE)</f>
        <v>Beckley</v>
      </c>
      <c r="E231" s="12" t="str">
        <f>VLOOKUP(ServiceTickets[[#This Row],[Facility ID]],FacilityInformation,5,FALSE)</f>
        <v>WV</v>
      </c>
      <c r="F231" s="12">
        <f>VLOOKUP(ServiceTickets[[#This Row],[Facility ID]],FacilityInformation,6,FALSE)</f>
        <v>25801</v>
      </c>
      <c r="G231" s="12" t="str">
        <f>ServiceTickets[[#This Row],[City]]&amp;", "&amp;ServiceTickets[[#This Row],[State]]&amp;" "&amp;ServiceTickets[[#This Row],[Zip]]</f>
        <v>Beckley, WV 25801</v>
      </c>
      <c r="H231" s="111">
        <f>VLOOKUP(ServiceTickets[[#This Row],[Facility ID]],'T-Schedule'!B$2:AH$286,30,FALSE)</f>
        <v>0</v>
      </c>
      <c r="I231" s="111">
        <f>VLOOKUP(ServiceTickets[[#This Row],[Facility ID]],'T-Schedule'!B$2:AI$286,28,FALSE)</f>
        <v>0</v>
      </c>
      <c r="J231" s="110">
        <f>VLOOKUP(ServiceTickets[[#This Row],[Facility ID]],'T-Schedule'!B$2:AI$286,26,FALSE)</f>
        <v>0</v>
      </c>
      <c r="K231" s="122">
        <f>VLOOKUP(ServiceTickets[[#This Row],[Facility ID]],'T-Schedule'!B$2:C$286,2,FALSE)</f>
        <v>43899</v>
      </c>
      <c r="L231" s="122">
        <f>ServiceTickets[[#This Row],[Migration Date]] - WEEKDAY(ServiceTickets[[#This Row],[Migration Date]]-6)</f>
        <v>43896</v>
      </c>
      <c r="M231" s="122">
        <f>ServiceTickets[[#This Row],[Migration Date]] - 14</f>
        <v>43885</v>
      </c>
      <c r="N231" s="111">
        <v>703300</v>
      </c>
      <c r="O231" s="111">
        <v>703301</v>
      </c>
      <c r="P231" s="111" t="str">
        <f>ServiceTickets[[#This Row],[Site]]&amp;" KAH Win10 Upgrade Project Equipment Request"</f>
        <v>5884 HH - BECKLEY WV KAH Win10 Upgrade Project Equipment Request</v>
      </c>
      <c r="Q231" s="126" t="str">
        <f t="shared" si="3"/>
        <v>Please ship 0 UD3 Thin Client devices and 0 laptops with the Gentiva Win10 Image with docking stations. 
Please send the equipment on PO703300 and PO703301 to be at facility by 03/06/20. 
Ship to:
ATTN: Kindred Implementation Services Tech
112 Mellon Street  
Beckley, WV 25801</v>
      </c>
      <c r="S231" s="130" t="s">
        <v>268</v>
      </c>
      <c r="T231" s="130">
        <f>VLOOKUP(ServiceTickets[[#This Row],[Facility ID]],'T-Schedule'!B$2:I$286,8,FALSE)</f>
        <v>0</v>
      </c>
      <c r="U231" s="130">
        <v>2020</v>
      </c>
    </row>
    <row r="232" spans="1:21" hidden="1">
      <c r="A232" s="110">
        <v>5885201</v>
      </c>
      <c r="B232" t="s">
        <v>218</v>
      </c>
      <c r="C232" s="12" t="str">
        <f>VLOOKUP(ServiceTickets[[#This Row],[Facility ID]],FacilityInformation,3,FALSE)</f>
        <v>5187 US Route 60 STE 28</v>
      </c>
      <c r="D232" s="12" t="str">
        <f>VLOOKUP(ServiceTickets[[#This Row],[Facility ID]],FacilityInformation,4,FALSE)</f>
        <v>Huntington</v>
      </c>
      <c r="E232" s="12" t="str">
        <f>VLOOKUP(ServiceTickets[[#This Row],[Facility ID]],FacilityInformation,5,FALSE)</f>
        <v>WV</v>
      </c>
      <c r="F232" s="12">
        <f>VLOOKUP(ServiceTickets[[#This Row],[Facility ID]],FacilityInformation,6,FALSE)</f>
        <v>25705</v>
      </c>
      <c r="G232" s="12" t="str">
        <f>ServiceTickets[[#This Row],[City]]&amp;", "&amp;ServiceTickets[[#This Row],[State]]&amp;" "&amp;ServiceTickets[[#This Row],[Zip]]</f>
        <v>Huntington, WV 25705</v>
      </c>
      <c r="H232" s="111">
        <f>VLOOKUP(ServiceTickets[[#This Row],[Facility ID]],'T-Schedule'!B$2:AH$286,30,FALSE)</f>
        <v>0</v>
      </c>
      <c r="I232" s="111">
        <f>VLOOKUP(ServiceTickets[[#This Row],[Facility ID]],'T-Schedule'!B$2:AI$286,28,FALSE)</f>
        <v>0</v>
      </c>
      <c r="J232" s="110">
        <f>VLOOKUP(ServiceTickets[[#This Row],[Facility ID]],'T-Schedule'!B$2:AI$286,26,FALSE)</f>
        <v>0</v>
      </c>
      <c r="K232" s="122">
        <f>VLOOKUP(ServiceTickets[[#This Row],[Facility ID]],'T-Schedule'!B$2:C$286,2,FALSE)</f>
        <v>43899</v>
      </c>
      <c r="L232" s="122">
        <f>ServiceTickets[[#This Row],[Migration Date]] - WEEKDAY(ServiceTickets[[#This Row],[Migration Date]]-6)</f>
        <v>43896</v>
      </c>
      <c r="M232" s="122">
        <f>ServiceTickets[[#This Row],[Migration Date]] - 14</f>
        <v>43885</v>
      </c>
      <c r="N232" s="111">
        <v>703300</v>
      </c>
      <c r="O232" s="111">
        <v>703301</v>
      </c>
      <c r="P232" s="111" t="str">
        <f>ServiceTickets[[#This Row],[Site]]&amp;" KAH Win10 Upgrade Project Equipment Request"</f>
        <v>5885 HH - HUNTINGTON WV KAH Win10 Upgrade Project Equipment Request</v>
      </c>
      <c r="Q232" s="126" t="str">
        <f t="shared" si="3"/>
        <v>Please ship 0 UD3 Thin Client devices and 0 laptops with the Gentiva Win10 Image with docking stations. 
Please send the equipment on PO703300 and PO703301 to be at facility by 03/06/20. 
Ship to:
ATTN: Kindred Implementation Services Tech
5187 US Route 60 STE 28
Huntington, WV 25705</v>
      </c>
      <c r="S232" s="130" t="s">
        <v>268</v>
      </c>
      <c r="T232" s="130">
        <f>VLOOKUP(ServiceTickets[[#This Row],[Facility ID]],'T-Schedule'!B$2:I$286,8,FALSE)</f>
        <v>0</v>
      </c>
      <c r="U232" s="130">
        <v>2020</v>
      </c>
    </row>
    <row r="233" spans="1:21" hidden="1">
      <c r="A233" s="110">
        <v>5887201</v>
      </c>
      <c r="B233" t="s">
        <v>220</v>
      </c>
      <c r="C233" s="12" t="str">
        <f>VLOOKUP(ServiceTickets[[#This Row],[Facility ID]],FacilityInformation,3,FALSE)</f>
        <v xml:space="preserve">800 Broad Street  </v>
      </c>
      <c r="D233" s="12" t="str">
        <f>VLOOKUP(ServiceTickets[[#This Row],[Facility ID]],FacilityInformation,4,FALSE)</f>
        <v>Summersville</v>
      </c>
      <c r="E233" s="12" t="str">
        <f>VLOOKUP(ServiceTickets[[#This Row],[Facility ID]],FacilityInformation,5,FALSE)</f>
        <v>WV</v>
      </c>
      <c r="F233" s="12">
        <f>VLOOKUP(ServiceTickets[[#This Row],[Facility ID]],FacilityInformation,6,FALSE)</f>
        <v>26651</v>
      </c>
      <c r="G233" s="12" t="str">
        <f>ServiceTickets[[#This Row],[City]]&amp;", "&amp;ServiceTickets[[#This Row],[State]]&amp;" "&amp;ServiceTickets[[#This Row],[Zip]]</f>
        <v>Summersville, WV 26651</v>
      </c>
      <c r="H233" s="111">
        <f>VLOOKUP(ServiceTickets[[#This Row],[Facility ID]],'T-Schedule'!B$2:AH$286,30,FALSE)</f>
        <v>0</v>
      </c>
      <c r="I233" s="111">
        <f>VLOOKUP(ServiceTickets[[#This Row],[Facility ID]],'T-Schedule'!B$2:AI$286,28,FALSE)</f>
        <v>0</v>
      </c>
      <c r="J233" s="110">
        <f>VLOOKUP(ServiceTickets[[#This Row],[Facility ID]],'T-Schedule'!B$2:AI$286,26,FALSE)</f>
        <v>0</v>
      </c>
      <c r="K233" s="122">
        <f>VLOOKUP(ServiceTickets[[#This Row],[Facility ID]],'T-Schedule'!B$2:C$286,2,FALSE)</f>
        <v>43899</v>
      </c>
      <c r="L233" s="122">
        <f>ServiceTickets[[#This Row],[Migration Date]] - WEEKDAY(ServiceTickets[[#This Row],[Migration Date]]-6)</f>
        <v>43896</v>
      </c>
      <c r="M233" s="122">
        <f>ServiceTickets[[#This Row],[Migration Date]] - 14</f>
        <v>43885</v>
      </c>
      <c r="N233" s="111">
        <v>703300</v>
      </c>
      <c r="O233" s="111">
        <v>703301</v>
      </c>
      <c r="P233" s="111" t="str">
        <f>ServiceTickets[[#This Row],[Site]]&amp;" KAH Win10 Upgrade Project Equipment Request"</f>
        <v>5887 HH - SUMMERSVILLE WV KAH Win10 Upgrade Project Equipment Request</v>
      </c>
      <c r="Q233" s="126" t="str">
        <f t="shared" si="3"/>
        <v>Please ship 0 UD3 Thin Client devices and 0 laptops with the Gentiva Win10 Image with docking stations. 
Please send the equipment on PO703300 and PO703301 to be at facility by 03/06/20. 
Ship to:
ATTN: Kindred Implementation Services Tech
800 Broad Street  
Summersville, WV 26651</v>
      </c>
      <c r="S233" s="130" t="s">
        <v>268</v>
      </c>
      <c r="T233" s="130">
        <f>VLOOKUP(ServiceTickets[[#This Row],[Facility ID]],'T-Schedule'!B$2:I$286,8,FALSE)</f>
        <v>0</v>
      </c>
      <c r="U233" s="130">
        <v>2020</v>
      </c>
    </row>
    <row r="234" spans="1:21" hidden="1">
      <c r="A234" s="110">
        <v>6227201</v>
      </c>
      <c r="B234" t="s">
        <v>221</v>
      </c>
      <c r="C234" s="12" t="str">
        <f>VLOOKUP(ServiceTickets[[#This Row],[Facility ID]],FacilityInformation,3,FALSE)</f>
        <v xml:space="preserve">710 Executive Park  </v>
      </c>
      <c r="D234" s="12" t="str">
        <f>VLOOKUP(ServiceTickets[[#This Row],[Facility ID]],FacilityInformation,4,FALSE)</f>
        <v>Louisville</v>
      </c>
      <c r="E234" s="12" t="str">
        <f>VLOOKUP(ServiceTickets[[#This Row],[Facility ID]],FacilityInformation,5,FALSE)</f>
        <v>KY</v>
      </c>
      <c r="F234" s="12">
        <f>VLOOKUP(ServiceTickets[[#This Row],[Facility ID]],FacilityInformation,6,FALSE)</f>
        <v>40207</v>
      </c>
      <c r="G234" s="12" t="str">
        <f>ServiceTickets[[#This Row],[City]]&amp;", "&amp;ServiceTickets[[#This Row],[State]]&amp;" "&amp;ServiceTickets[[#This Row],[Zip]]</f>
        <v>Louisville, KY 40207</v>
      </c>
      <c r="H234" s="111">
        <f>VLOOKUP(ServiceTickets[[#This Row],[Facility ID]],'T-Schedule'!B$2:AH$286,30,FALSE)</f>
        <v>0</v>
      </c>
      <c r="I234" s="111">
        <f>VLOOKUP(ServiceTickets[[#This Row],[Facility ID]],'T-Schedule'!B$2:AI$286,28,FALSE)</f>
        <v>0</v>
      </c>
      <c r="J234" s="110">
        <f>VLOOKUP(ServiceTickets[[#This Row],[Facility ID]],'T-Schedule'!B$2:AI$286,26,FALSE)</f>
        <v>0</v>
      </c>
      <c r="K234" s="122">
        <f>VLOOKUP(ServiceTickets[[#This Row],[Facility ID]],'T-Schedule'!B$2:C$286,2,FALSE)</f>
        <v>43899</v>
      </c>
      <c r="L234" s="122">
        <f>ServiceTickets[[#This Row],[Migration Date]] - WEEKDAY(ServiceTickets[[#This Row],[Migration Date]]-6)</f>
        <v>43896</v>
      </c>
      <c r="M234" s="122">
        <f>ServiceTickets[[#This Row],[Migration Date]] - 14</f>
        <v>43885</v>
      </c>
      <c r="N234" s="111">
        <v>703300</v>
      </c>
      <c r="O234" s="111">
        <v>703301</v>
      </c>
      <c r="P234" s="111" t="str">
        <f>ServiceTickets[[#This Row],[Site]]&amp;" KAH Win10 Upgrade Project Equipment Request"</f>
        <v>6227 HH - LOUISVILLE KAH Win10 Upgrade Project Equipment Request</v>
      </c>
      <c r="Q234" s="126" t="str">
        <f t="shared" si="3"/>
        <v>Please ship 0 UD3 Thin Client devices and 0 laptops with the Gentiva Win10 Image with docking stations. 
Please send the equipment on PO703300 and PO703301 to be at facility by 03/06/20. 
Ship to:
ATTN: Kindred Implementation Services Tech
710 Executive Park  
Louisville, KY 40207</v>
      </c>
      <c r="S234" s="130" t="s">
        <v>268</v>
      </c>
      <c r="T234" s="130">
        <f>VLOOKUP(ServiceTickets[[#This Row],[Facility ID]],'T-Schedule'!B$2:I$286,8,FALSE)</f>
        <v>0</v>
      </c>
      <c r="U234" s="130">
        <v>2020</v>
      </c>
    </row>
    <row r="235" spans="1:21" hidden="1">
      <c r="A235" s="110">
        <v>6238201</v>
      </c>
      <c r="B235" t="s">
        <v>222</v>
      </c>
      <c r="C235" s="12" t="str">
        <f>VLOOKUP(ServiceTickets[[#This Row],[Facility ID]],FacilityInformation,3,FALSE)</f>
        <v xml:space="preserve">2114 Chamber Center Drive  </v>
      </c>
      <c r="D235" s="12" t="str">
        <f>VLOOKUP(ServiceTickets[[#This Row],[Facility ID]],FacilityInformation,4,FALSE)</f>
        <v>Fort Mitchell</v>
      </c>
      <c r="E235" s="12" t="str">
        <f>VLOOKUP(ServiceTickets[[#This Row],[Facility ID]],FacilityInformation,5,FALSE)</f>
        <v>KY</v>
      </c>
      <c r="F235" s="12">
        <f>VLOOKUP(ServiceTickets[[#This Row],[Facility ID]],FacilityInformation,6,FALSE)</f>
        <v>41017</v>
      </c>
      <c r="G235" s="12" t="str">
        <f>ServiceTickets[[#This Row],[City]]&amp;", "&amp;ServiceTickets[[#This Row],[State]]&amp;" "&amp;ServiceTickets[[#This Row],[Zip]]</f>
        <v>Fort Mitchell, KY 41017</v>
      </c>
      <c r="H235" s="111">
        <f>VLOOKUP(ServiceTickets[[#This Row],[Facility ID]],'T-Schedule'!B$2:AH$286,30,FALSE)</f>
        <v>0</v>
      </c>
      <c r="I235" s="111">
        <f>VLOOKUP(ServiceTickets[[#This Row],[Facility ID]],'T-Schedule'!B$2:AI$286,28,FALSE)</f>
        <v>0</v>
      </c>
      <c r="J235" s="110">
        <f>VLOOKUP(ServiceTickets[[#This Row],[Facility ID]],'T-Schedule'!B$2:AI$286,26,FALSE)</f>
        <v>0</v>
      </c>
      <c r="K235" s="122">
        <f>VLOOKUP(ServiceTickets[[#This Row],[Facility ID]],'T-Schedule'!B$2:C$286,2,FALSE)</f>
        <v>43899</v>
      </c>
      <c r="L235" s="122">
        <f>ServiceTickets[[#This Row],[Migration Date]] - WEEKDAY(ServiceTickets[[#This Row],[Migration Date]]-6)</f>
        <v>43896</v>
      </c>
      <c r="M235" s="122">
        <f>ServiceTickets[[#This Row],[Migration Date]] - 14</f>
        <v>43885</v>
      </c>
      <c r="N235" s="111">
        <v>703300</v>
      </c>
      <c r="O235" s="111">
        <v>703301</v>
      </c>
      <c r="P235" s="111" t="str">
        <f>ServiceTickets[[#This Row],[Site]]&amp;" KAH Win10 Upgrade Project Equipment Request"</f>
        <v>6238 HH - N KENTUCKY KAH Win10 Upgrade Project Equipment Request</v>
      </c>
      <c r="Q235" s="126" t="str">
        <f t="shared" si="3"/>
        <v>Please ship 0 UD3 Thin Client devices and 0 laptops with the Gentiva Win10 Image with docking stations. 
Please send the equipment on PO703300 and PO703301 to be at facility by 03/06/20. 
Ship to:
ATTN: Kindred Implementation Services Tech
2114 Chamber Center Drive  
Fort Mitchell, KY 41017</v>
      </c>
      <c r="S235" s="130" t="s">
        <v>268</v>
      </c>
      <c r="T235" s="130">
        <f>VLOOKUP(ServiceTickets[[#This Row],[Facility ID]],'T-Schedule'!B$2:I$286,8,FALSE)</f>
        <v>0</v>
      </c>
      <c r="U235" s="130">
        <v>2020</v>
      </c>
    </row>
    <row r="236" spans="1:21" hidden="1">
      <c r="A236" s="110">
        <v>6248201</v>
      </c>
      <c r="B236" t="s">
        <v>223</v>
      </c>
      <c r="C236" s="12" t="str">
        <f>VLOOKUP(ServiceTickets[[#This Row],[Facility ID]],FacilityInformation,3,FALSE)</f>
        <v>1300 E New Circle Road STE 180</v>
      </c>
      <c r="D236" s="12" t="str">
        <f>VLOOKUP(ServiceTickets[[#This Row],[Facility ID]],FacilityInformation,4,FALSE)</f>
        <v>Lexington</v>
      </c>
      <c r="E236" s="12" t="str">
        <f>VLOOKUP(ServiceTickets[[#This Row],[Facility ID]],FacilityInformation,5,FALSE)</f>
        <v>KY</v>
      </c>
      <c r="F236" s="12">
        <f>VLOOKUP(ServiceTickets[[#This Row],[Facility ID]],FacilityInformation,6,FALSE)</f>
        <v>40505</v>
      </c>
      <c r="G236" s="12" t="str">
        <f>ServiceTickets[[#This Row],[City]]&amp;", "&amp;ServiceTickets[[#This Row],[State]]&amp;" "&amp;ServiceTickets[[#This Row],[Zip]]</f>
        <v>Lexington, KY 40505</v>
      </c>
      <c r="H236" s="111">
        <f>VLOOKUP(ServiceTickets[[#This Row],[Facility ID]],'T-Schedule'!B$2:AH$286,30,FALSE)</f>
        <v>0</v>
      </c>
      <c r="I236" s="111">
        <f>VLOOKUP(ServiceTickets[[#This Row],[Facility ID]],'T-Schedule'!B$2:AI$286,28,FALSE)</f>
        <v>0</v>
      </c>
      <c r="J236" s="110">
        <f>VLOOKUP(ServiceTickets[[#This Row],[Facility ID]],'T-Schedule'!B$2:AI$286,26,FALSE)</f>
        <v>0</v>
      </c>
      <c r="K236" s="122">
        <f>VLOOKUP(ServiceTickets[[#This Row],[Facility ID]],'T-Schedule'!B$2:C$286,2,FALSE)</f>
        <v>43899</v>
      </c>
      <c r="L236" s="122">
        <f>ServiceTickets[[#This Row],[Migration Date]] - WEEKDAY(ServiceTickets[[#This Row],[Migration Date]]-6)</f>
        <v>43896</v>
      </c>
      <c r="M236" s="122">
        <f>ServiceTickets[[#This Row],[Migration Date]] - 14</f>
        <v>43885</v>
      </c>
      <c r="N236" s="111">
        <v>703300</v>
      </c>
      <c r="O236" s="111">
        <v>703301</v>
      </c>
      <c r="P236" s="111" t="str">
        <f>ServiceTickets[[#This Row],[Site]]&amp;" KAH Win10 Upgrade Project Equipment Request"</f>
        <v>6248 HH - LEXINGTON KAH Win10 Upgrade Project Equipment Request</v>
      </c>
      <c r="Q236" s="126" t="str">
        <f t="shared" si="3"/>
        <v>Please ship 0 UD3 Thin Client devices and 0 laptops with the Gentiva Win10 Image with docking stations. 
Please send the equipment on PO703300 and PO703301 to be at facility by 03/06/20. 
Ship to:
ATTN: Kindred Implementation Services Tech
1300 E New Circle Road STE 180
Lexington, KY 40505</v>
      </c>
      <c r="S236" s="130" t="s">
        <v>268</v>
      </c>
      <c r="T236" s="130">
        <f>VLOOKUP(ServiceTickets[[#This Row],[Facility ID]],'T-Schedule'!B$2:I$286,8,FALSE)</f>
        <v>0</v>
      </c>
      <c r="U236" s="130">
        <v>2020</v>
      </c>
    </row>
    <row r="237" spans="1:21" hidden="1">
      <c r="A237" s="110">
        <v>6522201</v>
      </c>
      <c r="B237" t="s">
        <v>224</v>
      </c>
      <c r="C237" s="12" t="str">
        <f>VLOOKUP(ServiceTickets[[#This Row],[Facility ID]],FacilityInformation,3,FALSE)</f>
        <v>140 Stonecrest Road STE 203</v>
      </c>
      <c r="D237" s="12" t="str">
        <f>VLOOKUP(ServiceTickets[[#This Row],[Facility ID]],FacilityInformation,4,FALSE)</f>
        <v>Shelbyville</v>
      </c>
      <c r="E237" s="12" t="str">
        <f>VLOOKUP(ServiceTickets[[#This Row],[Facility ID]],FacilityInformation,5,FALSE)</f>
        <v>KY</v>
      </c>
      <c r="F237" s="12">
        <f>VLOOKUP(ServiceTickets[[#This Row],[Facility ID]],FacilityInformation,6,FALSE)</f>
        <v>40065</v>
      </c>
      <c r="G237" s="12" t="str">
        <f>ServiceTickets[[#This Row],[City]]&amp;", "&amp;ServiceTickets[[#This Row],[State]]&amp;" "&amp;ServiceTickets[[#This Row],[Zip]]</f>
        <v>Shelbyville, KY 40065</v>
      </c>
      <c r="H237" s="111">
        <f>VLOOKUP(ServiceTickets[[#This Row],[Facility ID]],'T-Schedule'!B$2:AH$286,30,FALSE)</f>
        <v>0</v>
      </c>
      <c r="I237" s="111">
        <f>VLOOKUP(ServiceTickets[[#This Row],[Facility ID]],'T-Schedule'!B$2:AI$286,28,FALSE)</f>
        <v>0</v>
      </c>
      <c r="J237" s="110">
        <f>VLOOKUP(ServiceTickets[[#This Row],[Facility ID]],'T-Schedule'!B$2:AI$286,26,FALSE)</f>
        <v>0</v>
      </c>
      <c r="K237" s="122">
        <f>VLOOKUP(ServiceTickets[[#This Row],[Facility ID]],'T-Schedule'!B$2:C$286,2,FALSE)</f>
        <v>43899</v>
      </c>
      <c r="L237" s="122">
        <f>ServiceTickets[[#This Row],[Migration Date]] - WEEKDAY(ServiceTickets[[#This Row],[Migration Date]]-6)</f>
        <v>43896</v>
      </c>
      <c r="M237" s="122">
        <f>ServiceTickets[[#This Row],[Migration Date]] - 14</f>
        <v>43885</v>
      </c>
      <c r="N237" s="111">
        <v>703300</v>
      </c>
      <c r="O237" s="111">
        <v>703301</v>
      </c>
      <c r="P237" s="111" t="str">
        <f>ServiceTickets[[#This Row],[Site]]&amp;" KAH Win10 Upgrade Project Equipment Request"</f>
        <v>6522 HH - SHELBYVILLE KAH Win10 Upgrade Project Equipment Request</v>
      </c>
      <c r="Q237" s="126" t="str">
        <f t="shared" si="3"/>
        <v>Please ship 0 UD3 Thin Client devices and 0 laptops with the Gentiva Win10 Image with docking stations. 
Please send the equipment on PO703300 and PO703301 to be at facility by 03/06/20. 
Ship to:
ATTN: Kindred Implementation Services Tech
140 Stonecrest Road STE 203
Shelbyville, KY 40065</v>
      </c>
      <c r="S237" s="130" t="s">
        <v>268</v>
      </c>
      <c r="T237" s="130">
        <f>VLOOKUP(ServiceTickets[[#This Row],[Facility ID]],'T-Schedule'!B$2:I$286,8,FALSE)</f>
        <v>0</v>
      </c>
      <c r="U237" s="130">
        <v>2020</v>
      </c>
    </row>
    <row r="238" spans="1:21" hidden="1">
      <c r="A238" s="110">
        <v>6524201</v>
      </c>
      <c r="B238" t="s">
        <v>225</v>
      </c>
      <c r="C238" s="12" t="str">
        <f>VLOOKUP(ServiceTickets[[#This Row],[Facility ID]],FacilityInformation,3,FALSE)</f>
        <v>105 Citation Dr STE B</v>
      </c>
      <c r="D238" s="12" t="str">
        <f>VLOOKUP(ServiceTickets[[#This Row],[Facility ID]],FacilityInformation,4,FALSE)</f>
        <v>Danville</v>
      </c>
      <c r="E238" s="12" t="str">
        <f>VLOOKUP(ServiceTickets[[#This Row],[Facility ID]],FacilityInformation,5,FALSE)</f>
        <v>KY</v>
      </c>
      <c r="F238" s="12">
        <f>VLOOKUP(ServiceTickets[[#This Row],[Facility ID]],FacilityInformation,6,FALSE)</f>
        <v>40422</v>
      </c>
      <c r="G238" s="12" t="str">
        <f>ServiceTickets[[#This Row],[City]]&amp;", "&amp;ServiceTickets[[#This Row],[State]]&amp;" "&amp;ServiceTickets[[#This Row],[Zip]]</f>
        <v>Danville, KY 40422</v>
      </c>
      <c r="H238" s="111">
        <f>VLOOKUP(ServiceTickets[[#This Row],[Facility ID]],'T-Schedule'!B$2:AH$286,30,FALSE)</f>
        <v>0</v>
      </c>
      <c r="I238" s="111">
        <f>VLOOKUP(ServiceTickets[[#This Row],[Facility ID]],'T-Schedule'!B$2:AI$286,28,FALSE)</f>
        <v>0</v>
      </c>
      <c r="J238" s="110">
        <f>VLOOKUP(ServiceTickets[[#This Row],[Facility ID]],'T-Schedule'!B$2:AI$286,26,FALSE)</f>
        <v>0</v>
      </c>
      <c r="K238" s="122">
        <f>VLOOKUP(ServiceTickets[[#This Row],[Facility ID]],'T-Schedule'!B$2:C$286,2,FALSE)</f>
        <v>43899</v>
      </c>
      <c r="L238" s="122">
        <f>ServiceTickets[[#This Row],[Migration Date]] - WEEKDAY(ServiceTickets[[#This Row],[Migration Date]]-6)</f>
        <v>43896</v>
      </c>
      <c r="M238" s="122">
        <f>ServiceTickets[[#This Row],[Migration Date]] - 14</f>
        <v>43885</v>
      </c>
      <c r="N238" s="111">
        <v>703300</v>
      </c>
      <c r="O238" s="111">
        <v>703301</v>
      </c>
      <c r="P238" s="111" t="str">
        <f>ServiceTickets[[#This Row],[Site]]&amp;" KAH Win10 Upgrade Project Equipment Request"</f>
        <v>6524 HH - DANVILLE - NEW KAH Win10 Upgrade Project Equipment Request</v>
      </c>
      <c r="Q238" s="126" t="str">
        <f t="shared" si="3"/>
        <v>Please ship 0 UD3 Thin Client devices and 0 laptops with the Gentiva Win10 Image with docking stations. 
Please send the equipment on PO703300 and PO703301 to be at facility by 03/06/20. 
Ship to:
ATTN: Kindred Implementation Services Tech
105 Citation Dr STE B
Danville, KY 40422</v>
      </c>
      <c r="S238" s="130" t="s">
        <v>268</v>
      </c>
      <c r="T238" s="130">
        <f>VLOOKUP(ServiceTickets[[#This Row],[Facility ID]],'T-Schedule'!B$2:I$286,8,FALSE)</f>
        <v>0</v>
      </c>
      <c r="U238" s="130">
        <v>2020</v>
      </c>
    </row>
    <row r="239" spans="1:21" hidden="1">
      <c r="A239" s="110">
        <v>7031201</v>
      </c>
      <c r="B239" t="s">
        <v>255</v>
      </c>
      <c r="C239" s="12" t="str">
        <f>VLOOKUP(ServiceTickets[[#This Row],[Facility ID]],FacilityInformation,3,FALSE)</f>
        <v>4975 Lacross Road STE 354</v>
      </c>
      <c r="D239" s="12" t="str">
        <f>VLOOKUP(ServiceTickets[[#This Row],[Facility ID]],FacilityInformation,4,FALSE)</f>
        <v>North Charleston</v>
      </c>
      <c r="E239" s="12" t="str">
        <f>VLOOKUP(ServiceTickets[[#This Row],[Facility ID]],FacilityInformation,5,FALSE)</f>
        <v>SC</v>
      </c>
      <c r="F239" s="12">
        <f>VLOOKUP(ServiceTickets[[#This Row],[Facility ID]],FacilityInformation,6,FALSE)</f>
        <v>29406</v>
      </c>
      <c r="G239" s="12" t="str">
        <f>ServiceTickets[[#This Row],[City]]&amp;", "&amp;ServiceTickets[[#This Row],[State]]&amp;" "&amp;ServiceTickets[[#This Row],[Zip]]</f>
        <v>North Charleston, SC 29406</v>
      </c>
      <c r="H239" s="111">
        <f>VLOOKUP(ServiceTickets[[#This Row],[Facility ID]],'T-Schedule'!B$2:AH$286,30,FALSE)</f>
        <v>0</v>
      </c>
      <c r="I239" s="111">
        <f>VLOOKUP(ServiceTickets[[#This Row],[Facility ID]],'T-Schedule'!B$2:AI$286,28,FALSE)</f>
        <v>0</v>
      </c>
      <c r="J239" s="110">
        <f>VLOOKUP(ServiceTickets[[#This Row],[Facility ID]],'T-Schedule'!B$2:AI$286,26,FALSE)</f>
        <v>0</v>
      </c>
      <c r="K239" s="122">
        <f>VLOOKUP(ServiceTickets[[#This Row],[Facility ID]],'T-Schedule'!B$2:C$286,2,FALSE)</f>
        <v>43899</v>
      </c>
      <c r="L239" s="122">
        <f>ServiceTickets[[#This Row],[Migration Date]] - WEEKDAY(ServiceTickets[[#This Row],[Migration Date]]-6)</f>
        <v>43896</v>
      </c>
      <c r="M239" s="122">
        <f>ServiceTickets[[#This Row],[Migration Date]] - 14</f>
        <v>43885</v>
      </c>
      <c r="N239" s="111">
        <v>703300</v>
      </c>
      <c r="O239" s="111">
        <v>703301</v>
      </c>
      <c r="P239" s="111" t="str">
        <f>ServiceTickets[[#This Row],[Site]]&amp;" KAH Win10 Upgrade Project Equipment Request"</f>
        <v>7031 HH - CHARLESTON SC KAH Win10 Upgrade Project Equipment Request</v>
      </c>
      <c r="Q239" s="126" t="str">
        <f t="shared" si="3"/>
        <v>Please ship 0 UD3 Thin Client devices and 0 laptops with the Gentiva Win10 Image with docking stations. 
Please send the equipment on PO703300 and PO703301 to be at facility by 03/06/20. 
Ship to:
ATTN: Kindred Implementation Services Tech
4975 Lacross Road STE 354
North Charleston, SC 29406</v>
      </c>
      <c r="S239" s="130" t="s">
        <v>268</v>
      </c>
      <c r="T239" s="130">
        <f>VLOOKUP(ServiceTickets[[#This Row],[Facility ID]],'T-Schedule'!B$2:I$286,8,FALSE)</f>
        <v>0</v>
      </c>
      <c r="U239" s="130">
        <v>2020</v>
      </c>
    </row>
    <row r="240" spans="1:21" hidden="1">
      <c r="A240" s="110">
        <v>2361201</v>
      </c>
      <c r="B240" t="s">
        <v>3</v>
      </c>
      <c r="C240" s="12" t="str">
        <f>VLOOKUP(ServiceTickets[[#This Row],[Facility ID]],FacilityInformation,3,FALSE)</f>
        <v>175 Exchange Street STE 100</v>
      </c>
      <c r="D240" s="12" t="str">
        <f>VLOOKUP(ServiceTickets[[#This Row],[Facility ID]],FacilityInformation,4,FALSE)</f>
        <v>Bangor</v>
      </c>
      <c r="E240" s="12" t="str">
        <f>VLOOKUP(ServiceTickets[[#This Row],[Facility ID]],FacilityInformation,5,FALSE)</f>
        <v>ME</v>
      </c>
      <c r="F240" s="12">
        <f>VLOOKUP(ServiceTickets[[#This Row],[Facility ID]],FacilityInformation,6,FALSE)</f>
        <v>4401</v>
      </c>
      <c r="G240" s="12" t="str">
        <f>ServiceTickets[[#This Row],[City]]&amp;", "&amp;ServiceTickets[[#This Row],[State]]&amp;" "&amp;ServiceTickets[[#This Row],[Zip]]</f>
        <v>Bangor, ME 4401</v>
      </c>
      <c r="H240" s="111">
        <f>VLOOKUP(ServiceTickets[[#This Row],[Facility ID]],'T-Schedule'!B$2:AH$286,30,FALSE)</f>
        <v>0</v>
      </c>
      <c r="I240" s="111">
        <f>VLOOKUP(ServiceTickets[[#This Row],[Facility ID]],'T-Schedule'!B$2:AI$286,28,FALSE)</f>
        <v>0</v>
      </c>
      <c r="J240" s="110">
        <f>VLOOKUP(ServiceTickets[[#This Row],[Facility ID]],'T-Schedule'!B$2:AI$286,26,FALSE)</f>
        <v>0</v>
      </c>
      <c r="K240" s="122">
        <f>VLOOKUP(ServiceTickets[[#This Row],[Facility ID]],'T-Schedule'!B$2:C$286,2,FALSE)</f>
        <v>43906</v>
      </c>
      <c r="L240" s="122">
        <f>ServiceTickets[[#This Row],[Migration Date]] - WEEKDAY(ServiceTickets[[#This Row],[Migration Date]]-6)</f>
        <v>43903</v>
      </c>
      <c r="M240" s="122">
        <f>ServiceTickets[[#This Row],[Migration Date]] - 14</f>
        <v>43892</v>
      </c>
      <c r="N240" s="111">
        <v>703300</v>
      </c>
      <c r="O240" s="111">
        <v>703301</v>
      </c>
      <c r="P240" s="111" t="str">
        <f>ServiceTickets[[#This Row],[Site]]&amp;" KAH Win10 Upgrade Project Equipment Request"</f>
        <v>2361 HH - BANGOR KAH Win10 Upgrade Project Equipment Request</v>
      </c>
      <c r="Q240" s="126" t="str">
        <f t="shared" si="3"/>
        <v>Please ship 0 UD3 Thin Client devices and 0 laptops with the Gentiva Win10 Image with docking stations. 
Please send the equipment on PO703300 and PO703301 to be at facility by 03/13/20. 
Ship to:
ATTN: Kindred Implementation Services Tech
175 Exchange Street STE 100
Bangor, ME 4401</v>
      </c>
      <c r="S240" s="130" t="s">
        <v>268</v>
      </c>
      <c r="T240" s="130">
        <f>VLOOKUP(ServiceTickets[[#This Row],[Facility ID]],'T-Schedule'!B$2:I$286,8,FALSE)</f>
        <v>0</v>
      </c>
      <c r="U240" s="130">
        <v>2020</v>
      </c>
    </row>
    <row r="241" spans="1:21" hidden="1">
      <c r="A241" s="110">
        <v>2435201</v>
      </c>
      <c r="B241" t="s">
        <v>30</v>
      </c>
      <c r="C241" s="12" t="str">
        <f>VLOOKUP(ServiceTickets[[#This Row],[Facility ID]],FacilityInformation,3,FALSE)</f>
        <v>1860 Charter Lane STE 106</v>
      </c>
      <c r="D241" s="12" t="str">
        <f>VLOOKUP(ServiceTickets[[#This Row],[Facility ID]],FacilityInformation,4,FALSE)</f>
        <v>Lancaster</v>
      </c>
      <c r="E241" s="12" t="str">
        <f>VLOOKUP(ServiceTickets[[#This Row],[Facility ID]],FacilityInformation,5,FALSE)</f>
        <v>PA</v>
      </c>
      <c r="F241" s="12">
        <f>VLOOKUP(ServiceTickets[[#This Row],[Facility ID]],FacilityInformation,6,FALSE)</f>
        <v>17601</v>
      </c>
      <c r="G241" s="12" t="str">
        <f>ServiceTickets[[#This Row],[City]]&amp;", "&amp;ServiceTickets[[#This Row],[State]]&amp;" "&amp;ServiceTickets[[#This Row],[Zip]]</f>
        <v>Lancaster, PA 17601</v>
      </c>
      <c r="H241" s="111">
        <f>VLOOKUP(ServiceTickets[[#This Row],[Facility ID]],'T-Schedule'!B$2:AH$286,30,FALSE)</f>
        <v>0</v>
      </c>
      <c r="I241" s="111">
        <f>VLOOKUP(ServiceTickets[[#This Row],[Facility ID]],'T-Schedule'!B$2:AI$286,28,FALSE)</f>
        <v>0</v>
      </c>
      <c r="J241" s="110">
        <f>VLOOKUP(ServiceTickets[[#This Row],[Facility ID]],'T-Schedule'!B$2:AI$286,26,FALSE)</f>
        <v>0</v>
      </c>
      <c r="K241" s="122">
        <f>VLOOKUP(ServiceTickets[[#This Row],[Facility ID]],'T-Schedule'!B$2:C$286,2,FALSE)</f>
        <v>43906</v>
      </c>
      <c r="L241" s="122">
        <f>ServiceTickets[[#This Row],[Migration Date]] - WEEKDAY(ServiceTickets[[#This Row],[Migration Date]]-6)</f>
        <v>43903</v>
      </c>
      <c r="M241" s="122">
        <f>ServiceTickets[[#This Row],[Migration Date]] - 14</f>
        <v>43892</v>
      </c>
      <c r="N241" s="111">
        <v>703300</v>
      </c>
      <c r="O241" s="111">
        <v>703301</v>
      </c>
      <c r="P241" s="111" t="str">
        <f>ServiceTickets[[#This Row],[Site]]&amp;" KAH Win10 Upgrade Project Equipment Request"</f>
        <v>2435 HH - LANCASTER KAH Win10 Upgrade Project Equipment Request</v>
      </c>
      <c r="Q241" s="126" t="str">
        <f t="shared" si="3"/>
        <v>Please ship 0 UD3 Thin Client devices and 0 laptops with the Gentiva Win10 Image with docking stations. 
Please send the equipment on PO703300 and PO703301 to be at facility by 03/13/20. 
Ship to:
ATTN: Kindred Implementation Services Tech
1860 Charter Lane STE 106
Lancaster, PA 17601</v>
      </c>
      <c r="S241" s="130" t="s">
        <v>268</v>
      </c>
      <c r="T241" s="130">
        <f>VLOOKUP(ServiceTickets[[#This Row],[Facility ID]],'T-Schedule'!B$2:I$286,8,FALSE)</f>
        <v>0</v>
      </c>
      <c r="U241" s="130">
        <v>2020</v>
      </c>
    </row>
    <row r="242" spans="1:21" hidden="1">
      <c r="A242" s="110">
        <v>2460201</v>
      </c>
      <c r="B242" t="s">
        <v>45</v>
      </c>
      <c r="C242" s="12" t="str">
        <f>VLOOKUP(ServiceTickets[[#This Row],[Facility ID]],FacilityInformation,3,FALSE)</f>
        <v>1075 Old Norcross Road STE S</v>
      </c>
      <c r="D242" s="12" t="str">
        <f>VLOOKUP(ServiceTickets[[#This Row],[Facility ID]],FacilityInformation,4,FALSE)</f>
        <v>Lawrenceville</v>
      </c>
      <c r="E242" s="12" t="str">
        <f>VLOOKUP(ServiceTickets[[#This Row],[Facility ID]],FacilityInformation,5,FALSE)</f>
        <v>GA</v>
      </c>
      <c r="F242" s="12">
        <f>VLOOKUP(ServiceTickets[[#This Row],[Facility ID]],FacilityInformation,6,FALSE)</f>
        <v>30046</v>
      </c>
      <c r="G242" s="12" t="str">
        <f>ServiceTickets[[#This Row],[City]]&amp;", "&amp;ServiceTickets[[#This Row],[State]]&amp;" "&amp;ServiceTickets[[#This Row],[Zip]]</f>
        <v>Lawrenceville, GA 30046</v>
      </c>
      <c r="H242" s="111">
        <f>VLOOKUP(ServiceTickets[[#This Row],[Facility ID]],'T-Schedule'!B$2:AH$286,30,FALSE)</f>
        <v>0</v>
      </c>
      <c r="I242" s="111">
        <f>VLOOKUP(ServiceTickets[[#This Row],[Facility ID]],'T-Schedule'!B$2:AI$286,28,FALSE)</f>
        <v>0</v>
      </c>
      <c r="J242" s="110">
        <f>VLOOKUP(ServiceTickets[[#This Row],[Facility ID]],'T-Schedule'!B$2:AI$286,26,FALSE)</f>
        <v>0</v>
      </c>
      <c r="K242" s="122">
        <f>VLOOKUP(ServiceTickets[[#This Row],[Facility ID]],'T-Schedule'!B$2:C$286,2,FALSE)</f>
        <v>43906</v>
      </c>
      <c r="L242" s="122">
        <f>ServiceTickets[[#This Row],[Migration Date]] - WEEKDAY(ServiceTickets[[#This Row],[Migration Date]]-6)</f>
        <v>43903</v>
      </c>
      <c r="M242" s="122">
        <f>ServiceTickets[[#This Row],[Migration Date]] - 14</f>
        <v>43892</v>
      </c>
      <c r="N242" s="111">
        <v>703300</v>
      </c>
      <c r="O242" s="111">
        <v>703301</v>
      </c>
      <c r="P242" s="111" t="str">
        <f>ServiceTickets[[#This Row],[Site]]&amp;" KAH Win10 Upgrade Project Equipment Request"</f>
        <v>2460 HH - GWINNETT KAH Win10 Upgrade Project Equipment Request</v>
      </c>
      <c r="Q242" s="126" t="str">
        <f t="shared" si="3"/>
        <v>Please ship 0 UD3 Thin Client devices and 0 laptops with the Gentiva Win10 Image with docking stations. 
Please send the equipment on PO703300 and PO703301 to be at facility by 03/13/20. 
Ship to:
ATTN: Kindred Implementation Services Tech
1075 Old Norcross Road STE S
Lawrenceville, GA 30046</v>
      </c>
      <c r="S242" s="130" t="s">
        <v>268</v>
      </c>
      <c r="T242" s="130">
        <f>VLOOKUP(ServiceTickets[[#This Row],[Facility ID]],'T-Schedule'!B$2:I$286,8,FALSE)</f>
        <v>0</v>
      </c>
      <c r="U242" s="130">
        <v>2020</v>
      </c>
    </row>
    <row r="243" spans="1:21" hidden="1">
      <c r="A243" s="110">
        <v>2461201</v>
      </c>
      <c r="B243" t="s">
        <v>46</v>
      </c>
      <c r="C243" s="12" t="str">
        <f>VLOOKUP(ServiceTickets[[#This Row],[Facility ID]],FacilityInformation,3,FALSE)</f>
        <v>200 Business Center Drive STE 218</v>
      </c>
      <c r="D243" s="12" t="str">
        <f>VLOOKUP(ServiceTickets[[#This Row],[Facility ID]],FacilityInformation,4,FALSE)</f>
        <v>Stockbridge</v>
      </c>
      <c r="E243" s="12" t="str">
        <f>VLOOKUP(ServiceTickets[[#This Row],[Facility ID]],FacilityInformation,5,FALSE)</f>
        <v>GA</v>
      </c>
      <c r="F243" s="12">
        <f>VLOOKUP(ServiceTickets[[#This Row],[Facility ID]],FacilityInformation,6,FALSE)</f>
        <v>30281</v>
      </c>
      <c r="G243" s="12" t="str">
        <f>ServiceTickets[[#This Row],[City]]&amp;", "&amp;ServiceTickets[[#This Row],[State]]&amp;" "&amp;ServiceTickets[[#This Row],[Zip]]</f>
        <v>Stockbridge, GA 30281</v>
      </c>
      <c r="H243" s="111">
        <f>VLOOKUP(ServiceTickets[[#This Row],[Facility ID]],'T-Schedule'!B$2:AH$286,30,FALSE)</f>
        <v>0</v>
      </c>
      <c r="I243" s="111">
        <f>VLOOKUP(ServiceTickets[[#This Row],[Facility ID]],'T-Schedule'!B$2:AI$286,28,FALSE)</f>
        <v>0</v>
      </c>
      <c r="J243" s="110">
        <f>VLOOKUP(ServiceTickets[[#This Row],[Facility ID]],'T-Schedule'!B$2:AI$286,26,FALSE)</f>
        <v>0</v>
      </c>
      <c r="K243" s="122">
        <f>VLOOKUP(ServiceTickets[[#This Row],[Facility ID]],'T-Schedule'!B$2:C$286,2,FALSE)</f>
        <v>43906</v>
      </c>
      <c r="L243" s="122">
        <f>ServiceTickets[[#This Row],[Migration Date]] - WEEKDAY(ServiceTickets[[#This Row],[Migration Date]]-6)</f>
        <v>43903</v>
      </c>
      <c r="M243" s="122">
        <f>ServiceTickets[[#This Row],[Migration Date]] - 14</f>
        <v>43892</v>
      </c>
      <c r="N243" s="111">
        <v>703300</v>
      </c>
      <c r="O243" s="111">
        <v>703301</v>
      </c>
      <c r="P243" s="111" t="str">
        <f>ServiceTickets[[#This Row],[Site]]&amp;" KAH Win10 Upgrade Project Equipment Request"</f>
        <v>2461 HH - STOCKBRIDGE KAH Win10 Upgrade Project Equipment Request</v>
      </c>
      <c r="Q243" s="126" t="str">
        <f t="shared" si="3"/>
        <v>Please ship 0 UD3 Thin Client devices and 0 laptops with the Gentiva Win10 Image with docking stations. 
Please send the equipment on PO703300 and PO703301 to be at facility by 03/13/20. 
Ship to:
ATTN: Kindred Implementation Services Tech
200 Business Center Drive STE 218
Stockbridge, GA 30281</v>
      </c>
      <c r="S243" s="130" t="s">
        <v>268</v>
      </c>
      <c r="T243" s="130">
        <f>VLOOKUP(ServiceTickets[[#This Row],[Facility ID]],'T-Schedule'!B$2:I$286,8,FALSE)</f>
        <v>0</v>
      </c>
      <c r="U243" s="130">
        <v>2020</v>
      </c>
    </row>
    <row r="244" spans="1:21" hidden="1">
      <c r="A244" s="110">
        <v>2463201</v>
      </c>
      <c r="B244" t="s">
        <v>47</v>
      </c>
      <c r="C244" s="12" t="str">
        <f>VLOOKUP(ServiceTickets[[#This Row],[Facility ID]],FacilityInformation,3,FALSE)</f>
        <v>246 O'Dell Road STE Unit 3</v>
      </c>
      <c r="D244" s="12" t="str">
        <f>VLOOKUP(ServiceTickets[[#This Row],[Facility ID]],FacilityInformation,4,FALSE)</f>
        <v>Griffin</v>
      </c>
      <c r="E244" s="12" t="str">
        <f>VLOOKUP(ServiceTickets[[#This Row],[Facility ID]],FacilityInformation,5,FALSE)</f>
        <v>GA</v>
      </c>
      <c r="F244" s="12">
        <f>VLOOKUP(ServiceTickets[[#This Row],[Facility ID]],FacilityInformation,6,FALSE)</f>
        <v>30224</v>
      </c>
      <c r="G244" s="12" t="str">
        <f>ServiceTickets[[#This Row],[City]]&amp;", "&amp;ServiceTickets[[#This Row],[State]]&amp;" "&amp;ServiceTickets[[#This Row],[Zip]]</f>
        <v>Griffin, GA 30224</v>
      </c>
      <c r="H244" s="111">
        <f>VLOOKUP(ServiceTickets[[#This Row],[Facility ID]],'T-Schedule'!B$2:AH$286,30,FALSE)</f>
        <v>0</v>
      </c>
      <c r="I244" s="111">
        <f>VLOOKUP(ServiceTickets[[#This Row],[Facility ID]],'T-Schedule'!B$2:AI$286,28,FALSE)</f>
        <v>0</v>
      </c>
      <c r="J244" s="110">
        <f>VLOOKUP(ServiceTickets[[#This Row],[Facility ID]],'T-Schedule'!B$2:AI$286,26,FALSE)</f>
        <v>0</v>
      </c>
      <c r="K244" s="122">
        <f>VLOOKUP(ServiceTickets[[#This Row],[Facility ID]],'T-Schedule'!B$2:C$286,2,FALSE)</f>
        <v>43906</v>
      </c>
      <c r="L244" s="122">
        <f>ServiceTickets[[#This Row],[Migration Date]] - WEEKDAY(ServiceTickets[[#This Row],[Migration Date]]-6)</f>
        <v>43903</v>
      </c>
      <c r="M244" s="122">
        <f>ServiceTickets[[#This Row],[Migration Date]] - 14</f>
        <v>43892</v>
      </c>
      <c r="N244" s="111">
        <v>703300</v>
      </c>
      <c r="O244" s="111">
        <v>703301</v>
      </c>
      <c r="P244" s="111" t="str">
        <f>ServiceTickets[[#This Row],[Site]]&amp;" KAH Win10 Upgrade Project Equipment Request"</f>
        <v>2463 HH - GRIFFIN KAH Win10 Upgrade Project Equipment Request</v>
      </c>
      <c r="Q244" s="126" t="str">
        <f t="shared" si="3"/>
        <v>Please ship 0 UD3 Thin Client devices and 0 laptops with the Gentiva Win10 Image with docking stations. 
Please send the equipment on PO703300 and PO703301 to be at facility by 03/13/20. 
Ship to:
ATTN: Kindred Implementation Services Tech
246 O'Dell Road STE Unit 3
Griffin, GA 30224</v>
      </c>
      <c r="S244" s="130" t="s">
        <v>268</v>
      </c>
      <c r="T244" s="130">
        <f>VLOOKUP(ServiceTickets[[#This Row],[Facility ID]],'T-Schedule'!B$2:I$286,8,FALSE)</f>
        <v>0</v>
      </c>
      <c r="U244" s="130">
        <v>2020</v>
      </c>
    </row>
    <row r="245" spans="1:21" hidden="1">
      <c r="A245" s="110">
        <v>2464201</v>
      </c>
      <c r="B245" t="s">
        <v>48</v>
      </c>
      <c r="C245" s="12" t="str">
        <f>VLOOKUP(ServiceTickets[[#This Row],[Facility ID]],FacilityInformation,3,FALSE)</f>
        <v>845 South Carroll Road STE C</v>
      </c>
      <c r="D245" s="12" t="str">
        <f>VLOOKUP(ServiceTickets[[#This Row],[Facility ID]],FacilityInformation,4,FALSE)</f>
        <v>Villa Rica</v>
      </c>
      <c r="E245" s="12" t="str">
        <f>VLOOKUP(ServiceTickets[[#This Row],[Facility ID]],FacilityInformation,5,FALSE)</f>
        <v>GA</v>
      </c>
      <c r="F245" s="12">
        <f>VLOOKUP(ServiceTickets[[#This Row],[Facility ID]],FacilityInformation,6,FALSE)</f>
        <v>30180</v>
      </c>
      <c r="G245" s="12" t="str">
        <f>ServiceTickets[[#This Row],[City]]&amp;", "&amp;ServiceTickets[[#This Row],[State]]&amp;" "&amp;ServiceTickets[[#This Row],[Zip]]</f>
        <v>Villa Rica, GA 30180</v>
      </c>
      <c r="H245" s="111">
        <f>VLOOKUP(ServiceTickets[[#This Row],[Facility ID]],'T-Schedule'!B$2:AH$286,30,FALSE)</f>
        <v>0</v>
      </c>
      <c r="I245" s="111">
        <f>VLOOKUP(ServiceTickets[[#This Row],[Facility ID]],'T-Schedule'!B$2:AI$286,28,FALSE)</f>
        <v>0</v>
      </c>
      <c r="J245" s="110">
        <f>VLOOKUP(ServiceTickets[[#This Row],[Facility ID]],'T-Schedule'!B$2:AI$286,26,FALSE)</f>
        <v>0</v>
      </c>
      <c r="K245" s="122">
        <f>VLOOKUP(ServiceTickets[[#This Row],[Facility ID]],'T-Schedule'!B$2:C$286,2,FALSE)</f>
        <v>43906</v>
      </c>
      <c r="L245" s="122">
        <f>ServiceTickets[[#This Row],[Migration Date]] - WEEKDAY(ServiceTickets[[#This Row],[Migration Date]]-6)</f>
        <v>43903</v>
      </c>
      <c r="M245" s="122">
        <f>ServiceTickets[[#This Row],[Migration Date]] - 14</f>
        <v>43892</v>
      </c>
      <c r="N245" s="111">
        <v>703300</v>
      </c>
      <c r="O245" s="111">
        <v>703301</v>
      </c>
      <c r="P245" s="111" t="str">
        <f>ServiceTickets[[#This Row],[Site]]&amp;" KAH Win10 Upgrade Project Equipment Request"</f>
        <v>2464 HH - VILLA RICA GA KAH Win10 Upgrade Project Equipment Request</v>
      </c>
      <c r="Q245" s="126" t="str">
        <f t="shared" si="3"/>
        <v>Please ship 0 UD3 Thin Client devices and 0 laptops with the Gentiva Win10 Image with docking stations. 
Please send the equipment on PO703300 and PO703301 to be at facility by 03/13/20. 
Ship to:
ATTN: Kindred Implementation Services Tech
845 South Carroll Road STE C
Villa Rica, GA 30180</v>
      </c>
      <c r="S245" s="130" t="s">
        <v>268</v>
      </c>
      <c r="T245" s="130">
        <f>VLOOKUP(ServiceTickets[[#This Row],[Facility ID]],'T-Schedule'!B$2:I$286,8,FALSE)</f>
        <v>0</v>
      </c>
      <c r="U245" s="130">
        <v>2020</v>
      </c>
    </row>
    <row r="246" spans="1:21" hidden="1">
      <c r="A246" s="110">
        <v>2465201</v>
      </c>
      <c r="B246" t="s">
        <v>49</v>
      </c>
      <c r="C246" s="12" t="str">
        <f>VLOOKUP(ServiceTickets[[#This Row],[Facility ID]],FacilityInformation,3,FALSE)</f>
        <v>277 Hwy 74 North STE 307</v>
      </c>
      <c r="D246" s="12" t="str">
        <f>VLOOKUP(ServiceTickets[[#This Row],[Facility ID]],FacilityInformation,4,FALSE)</f>
        <v>Peachtree City</v>
      </c>
      <c r="E246" s="12" t="str">
        <f>VLOOKUP(ServiceTickets[[#This Row],[Facility ID]],FacilityInformation,5,FALSE)</f>
        <v>GA</v>
      </c>
      <c r="F246" s="12">
        <f>VLOOKUP(ServiceTickets[[#This Row],[Facility ID]],FacilityInformation,6,FALSE)</f>
        <v>30269</v>
      </c>
      <c r="G246" s="12" t="str">
        <f>ServiceTickets[[#This Row],[City]]&amp;", "&amp;ServiceTickets[[#This Row],[State]]&amp;" "&amp;ServiceTickets[[#This Row],[Zip]]</f>
        <v>Peachtree City, GA 30269</v>
      </c>
      <c r="H246" s="111">
        <f>VLOOKUP(ServiceTickets[[#This Row],[Facility ID]],'T-Schedule'!B$2:AH$286,30,FALSE)</f>
        <v>0</v>
      </c>
      <c r="I246" s="111">
        <f>VLOOKUP(ServiceTickets[[#This Row],[Facility ID]],'T-Schedule'!B$2:AI$286,28,FALSE)</f>
        <v>0</v>
      </c>
      <c r="J246" s="110">
        <f>VLOOKUP(ServiceTickets[[#This Row],[Facility ID]],'T-Schedule'!B$2:AI$286,26,FALSE)</f>
        <v>0</v>
      </c>
      <c r="K246" s="122">
        <f>VLOOKUP(ServiceTickets[[#This Row],[Facility ID]],'T-Schedule'!B$2:C$286,2,FALSE)</f>
        <v>43906</v>
      </c>
      <c r="L246" s="122">
        <f>ServiceTickets[[#This Row],[Migration Date]] - WEEKDAY(ServiceTickets[[#This Row],[Migration Date]]-6)</f>
        <v>43903</v>
      </c>
      <c r="M246" s="122">
        <f>ServiceTickets[[#This Row],[Migration Date]] - 14</f>
        <v>43892</v>
      </c>
      <c r="N246" s="111">
        <v>703300</v>
      </c>
      <c r="O246" s="111">
        <v>703301</v>
      </c>
      <c r="P246" s="111" t="str">
        <f>ServiceTickets[[#This Row],[Site]]&amp;" KAH Win10 Upgrade Project Equipment Request"</f>
        <v>2465 HH - PEACHTREE CITY KAH Win10 Upgrade Project Equipment Request</v>
      </c>
      <c r="Q246" s="126" t="str">
        <f t="shared" si="3"/>
        <v>Please ship 0 UD3 Thin Client devices and 0 laptops with the Gentiva Win10 Image with docking stations. 
Please send the equipment on PO703300 and PO703301 to be at facility by 03/13/20. 
Ship to:
ATTN: Kindred Implementation Services Tech
277 Hwy 74 North STE 307
Peachtree City, GA 30269</v>
      </c>
      <c r="S246" s="130" t="s">
        <v>268</v>
      </c>
      <c r="T246" s="130">
        <f>VLOOKUP(ServiceTickets[[#This Row],[Facility ID]],'T-Schedule'!B$2:I$286,8,FALSE)</f>
        <v>0</v>
      </c>
      <c r="U246" s="130">
        <v>2020</v>
      </c>
    </row>
    <row r="247" spans="1:21" hidden="1">
      <c r="A247" s="110">
        <v>2466201</v>
      </c>
      <c r="B247" t="s">
        <v>50</v>
      </c>
      <c r="C247" s="12" t="str">
        <f>VLOOKUP(ServiceTickets[[#This Row],[Facility ID]],FacilityInformation,3,FALSE)</f>
        <v>1303 Hightower Trail STE 105</v>
      </c>
      <c r="D247" s="12" t="str">
        <f>VLOOKUP(ServiceTickets[[#This Row],[Facility ID]],FacilityInformation,4,FALSE)</f>
        <v>Atlanta</v>
      </c>
      <c r="E247" s="12" t="str">
        <f>VLOOKUP(ServiceTickets[[#This Row],[Facility ID]],FacilityInformation,5,FALSE)</f>
        <v>GA</v>
      </c>
      <c r="F247" s="12">
        <f>VLOOKUP(ServiceTickets[[#This Row],[Facility ID]],FacilityInformation,6,FALSE)</f>
        <v>30350</v>
      </c>
      <c r="G247" s="12" t="str">
        <f>ServiceTickets[[#This Row],[City]]&amp;", "&amp;ServiceTickets[[#This Row],[State]]&amp;" "&amp;ServiceTickets[[#This Row],[Zip]]</f>
        <v>Atlanta, GA 30350</v>
      </c>
      <c r="H247" s="111">
        <f>VLOOKUP(ServiceTickets[[#This Row],[Facility ID]],'T-Schedule'!B$2:AH$286,30,FALSE)</f>
        <v>0</v>
      </c>
      <c r="I247" s="111">
        <f>VLOOKUP(ServiceTickets[[#This Row],[Facility ID]],'T-Schedule'!B$2:AI$286,28,FALSE)</f>
        <v>0</v>
      </c>
      <c r="J247" s="110">
        <f>VLOOKUP(ServiceTickets[[#This Row],[Facility ID]],'T-Schedule'!B$2:AI$286,26,FALSE)</f>
        <v>0</v>
      </c>
      <c r="K247" s="122">
        <f>VLOOKUP(ServiceTickets[[#This Row],[Facility ID]],'T-Schedule'!B$2:C$286,2,FALSE)</f>
        <v>43906</v>
      </c>
      <c r="L247" s="122">
        <f>ServiceTickets[[#This Row],[Migration Date]] - WEEKDAY(ServiceTickets[[#This Row],[Migration Date]]-6)</f>
        <v>43903</v>
      </c>
      <c r="M247" s="122">
        <f>ServiceTickets[[#This Row],[Migration Date]] - 14</f>
        <v>43892</v>
      </c>
      <c r="N247" s="111">
        <v>703300</v>
      </c>
      <c r="O247" s="111">
        <v>703301</v>
      </c>
      <c r="P247" s="111" t="str">
        <f>ServiceTickets[[#This Row],[Site]]&amp;" KAH Win10 Upgrade Project Equipment Request"</f>
        <v>2466 HH - SANDY SPRINGS KAH Win10 Upgrade Project Equipment Request</v>
      </c>
      <c r="Q247" s="126" t="str">
        <f t="shared" si="3"/>
        <v>Please ship 0 UD3 Thin Client devices and 0 laptops with the Gentiva Win10 Image with docking stations. 
Please send the equipment on PO703300 and PO703301 to be at facility by 03/13/20. 
Ship to:
ATTN: Kindred Implementation Services Tech
1303 Hightower Trail STE 105
Atlanta, GA 30350</v>
      </c>
      <c r="S247" s="130" t="s">
        <v>268</v>
      </c>
      <c r="T247" s="130">
        <f>VLOOKUP(ServiceTickets[[#This Row],[Facility ID]],'T-Schedule'!B$2:I$286,8,FALSE)</f>
        <v>0</v>
      </c>
      <c r="U247" s="130">
        <v>2020</v>
      </c>
    </row>
    <row r="248" spans="1:21" hidden="1">
      <c r="A248" s="110">
        <v>2466201</v>
      </c>
      <c r="B248" t="s">
        <v>50</v>
      </c>
      <c r="C248" s="12" t="str">
        <f>VLOOKUP(ServiceTickets[[#This Row],[Facility ID]],FacilityInformation,3,FALSE)</f>
        <v>1303 Hightower Trail STE 105</v>
      </c>
      <c r="D248" s="12" t="str">
        <f>VLOOKUP(ServiceTickets[[#This Row],[Facility ID]],FacilityInformation,4,FALSE)</f>
        <v>Atlanta</v>
      </c>
      <c r="E248" s="12" t="str">
        <f>VLOOKUP(ServiceTickets[[#This Row],[Facility ID]],FacilityInformation,5,FALSE)</f>
        <v>GA</v>
      </c>
      <c r="F248" s="12">
        <f>VLOOKUP(ServiceTickets[[#This Row],[Facility ID]],FacilityInformation,6,FALSE)</f>
        <v>30350</v>
      </c>
      <c r="G248" s="12" t="str">
        <f>ServiceTickets[[#This Row],[City]]&amp;", "&amp;ServiceTickets[[#This Row],[State]]&amp;" "&amp;ServiceTickets[[#This Row],[Zip]]</f>
        <v>Atlanta, GA 30350</v>
      </c>
      <c r="H248" s="111">
        <f>VLOOKUP(ServiceTickets[[#This Row],[Facility ID]],'T-Schedule'!B$2:AH$286,30,FALSE)</f>
        <v>0</v>
      </c>
      <c r="I248" s="111">
        <f>VLOOKUP(ServiceTickets[[#This Row],[Facility ID]],'T-Schedule'!B$2:AI$286,28,FALSE)</f>
        <v>0</v>
      </c>
      <c r="J248" s="110">
        <f>VLOOKUP(ServiceTickets[[#This Row],[Facility ID]],'T-Schedule'!B$2:AI$286,26,FALSE)</f>
        <v>0</v>
      </c>
      <c r="K248" s="122">
        <f>VLOOKUP(ServiceTickets[[#This Row],[Facility ID]],'T-Schedule'!B$2:C$286,2,FALSE)</f>
        <v>43906</v>
      </c>
      <c r="L248" s="122">
        <f>ServiceTickets[[#This Row],[Migration Date]] - WEEKDAY(ServiceTickets[[#This Row],[Migration Date]]-6)</f>
        <v>43903</v>
      </c>
      <c r="M248" s="122">
        <f>ServiceTickets[[#This Row],[Migration Date]] - 14</f>
        <v>43892</v>
      </c>
      <c r="N248" s="111">
        <v>703300</v>
      </c>
      <c r="O248" s="111">
        <v>703301</v>
      </c>
      <c r="P248" s="111" t="str">
        <f>ServiceTickets[[#This Row],[Site]]&amp;" KAH Win10 Upgrade Project Equipment Request"</f>
        <v>2466 HH - SANDY SPRINGS KAH Win10 Upgrade Project Equipment Request</v>
      </c>
      <c r="Q248" s="126" t="str">
        <f t="shared" si="3"/>
        <v>Please ship 0 UD3 Thin Client devices and 0 laptops with the Gentiva Win10 Image with docking stations. 
Please send the equipment on PO703300 and PO703301 to be at facility by 03/13/20. 
Ship to:
ATTN: Kindred Implementation Services Tech
1303 Hightower Trail STE 105
Atlanta, GA 30350</v>
      </c>
      <c r="S248" s="130" t="s">
        <v>268</v>
      </c>
      <c r="T248" s="130">
        <f>VLOOKUP(ServiceTickets[[#This Row],[Facility ID]],'T-Schedule'!B$2:I$286,8,FALSE)</f>
        <v>0</v>
      </c>
      <c r="U248" s="130">
        <v>2020</v>
      </c>
    </row>
    <row r="249" spans="1:21" hidden="1">
      <c r="A249" s="110">
        <v>2467201</v>
      </c>
      <c r="B249" t="s">
        <v>51</v>
      </c>
      <c r="C249" s="12" t="str">
        <f>VLOOKUP(ServiceTickets[[#This Row],[Facility ID]],FacilityInformation,3,FALSE)</f>
        <v>2080 Ronald Reagan Blvd STE 500</v>
      </c>
      <c r="D249" s="12" t="str">
        <f>VLOOKUP(ServiceTickets[[#This Row],[Facility ID]],FacilityInformation,4,FALSE)</f>
        <v>Cumming</v>
      </c>
      <c r="E249" s="12" t="str">
        <f>VLOOKUP(ServiceTickets[[#This Row],[Facility ID]],FacilityInformation,5,FALSE)</f>
        <v>GA</v>
      </c>
      <c r="F249" s="12">
        <f>VLOOKUP(ServiceTickets[[#This Row],[Facility ID]],FacilityInformation,6,FALSE)</f>
        <v>30041</v>
      </c>
      <c r="G249" s="12" t="str">
        <f>ServiceTickets[[#This Row],[City]]&amp;", "&amp;ServiceTickets[[#This Row],[State]]&amp;" "&amp;ServiceTickets[[#This Row],[Zip]]</f>
        <v>Cumming, GA 30041</v>
      </c>
      <c r="H249" s="111">
        <f>VLOOKUP(ServiceTickets[[#This Row],[Facility ID]],'T-Schedule'!B$2:AH$286,30,FALSE)</f>
        <v>0</v>
      </c>
      <c r="I249" s="111">
        <f>VLOOKUP(ServiceTickets[[#This Row],[Facility ID]],'T-Schedule'!B$2:AI$286,28,FALSE)</f>
        <v>0</v>
      </c>
      <c r="J249" s="110">
        <f>VLOOKUP(ServiceTickets[[#This Row],[Facility ID]],'T-Schedule'!B$2:AI$286,26,FALSE)</f>
        <v>0</v>
      </c>
      <c r="K249" s="122">
        <f>VLOOKUP(ServiceTickets[[#This Row],[Facility ID]],'T-Schedule'!B$2:C$286,2,FALSE)</f>
        <v>43906</v>
      </c>
      <c r="L249" s="122">
        <f>ServiceTickets[[#This Row],[Migration Date]] - WEEKDAY(ServiceTickets[[#This Row],[Migration Date]]-6)</f>
        <v>43903</v>
      </c>
      <c r="M249" s="122">
        <f>ServiceTickets[[#This Row],[Migration Date]] - 14</f>
        <v>43892</v>
      </c>
      <c r="N249" s="111">
        <v>703300</v>
      </c>
      <c r="O249" s="111">
        <v>703301</v>
      </c>
      <c r="P249" s="111" t="str">
        <f>ServiceTickets[[#This Row],[Site]]&amp;" KAH Win10 Upgrade Project Equipment Request"</f>
        <v>2467 HH - CUMMING KAH Win10 Upgrade Project Equipment Request</v>
      </c>
      <c r="Q249" s="126" t="str">
        <f t="shared" si="3"/>
        <v>Please ship 0 UD3 Thin Client devices and 0 laptops with the Gentiva Win10 Image with docking stations. 
Please send the equipment on PO703300 and PO703301 to be at facility by 03/13/20. 
Ship to:
ATTN: Kindred Implementation Services Tech
2080 Ronald Reagan Blvd STE 500
Cumming, GA 30041</v>
      </c>
      <c r="S249" s="130" t="s">
        <v>268</v>
      </c>
      <c r="T249" s="130">
        <f>VLOOKUP(ServiceTickets[[#This Row],[Facility ID]],'T-Schedule'!B$2:I$286,8,FALSE)</f>
        <v>0</v>
      </c>
      <c r="U249" s="130">
        <v>2020</v>
      </c>
    </row>
    <row r="250" spans="1:21" hidden="1">
      <c r="A250" s="110">
        <v>2469201</v>
      </c>
      <c r="B250" t="s">
        <v>53</v>
      </c>
      <c r="C250" s="12" t="str">
        <f>VLOOKUP(ServiceTickets[[#This Row],[Facility ID]],FacilityInformation,3,FALSE)</f>
        <v>1395 South Marietta Pkwy. STE 902</v>
      </c>
      <c r="D250" s="12" t="str">
        <f>VLOOKUP(ServiceTickets[[#This Row],[Facility ID]],FacilityInformation,4,FALSE)</f>
        <v>Marietta</v>
      </c>
      <c r="E250" s="12" t="str">
        <f>VLOOKUP(ServiceTickets[[#This Row],[Facility ID]],FacilityInformation,5,FALSE)</f>
        <v>GA</v>
      </c>
      <c r="F250" s="12">
        <f>VLOOKUP(ServiceTickets[[#This Row],[Facility ID]],FacilityInformation,6,FALSE)</f>
        <v>30067</v>
      </c>
      <c r="G250" s="12" t="str">
        <f>ServiceTickets[[#This Row],[City]]&amp;", "&amp;ServiceTickets[[#This Row],[State]]&amp;" "&amp;ServiceTickets[[#This Row],[Zip]]</f>
        <v>Marietta, GA 30067</v>
      </c>
      <c r="H250" s="111">
        <f>VLOOKUP(ServiceTickets[[#This Row],[Facility ID]],'T-Schedule'!B$2:AH$286,30,FALSE)</f>
        <v>0</v>
      </c>
      <c r="I250" s="111">
        <f>VLOOKUP(ServiceTickets[[#This Row],[Facility ID]],'T-Schedule'!B$2:AI$286,28,FALSE)</f>
        <v>0</v>
      </c>
      <c r="J250" s="110">
        <f>VLOOKUP(ServiceTickets[[#This Row],[Facility ID]],'T-Schedule'!B$2:AI$286,26,FALSE)</f>
        <v>0</v>
      </c>
      <c r="K250" s="122">
        <f>VLOOKUP(ServiceTickets[[#This Row],[Facility ID]],'T-Schedule'!B$2:C$286,2,FALSE)</f>
        <v>43906</v>
      </c>
      <c r="L250" s="122">
        <f>ServiceTickets[[#This Row],[Migration Date]] - WEEKDAY(ServiceTickets[[#This Row],[Migration Date]]-6)</f>
        <v>43903</v>
      </c>
      <c r="M250" s="122">
        <f>ServiceTickets[[#This Row],[Migration Date]] - 14</f>
        <v>43892</v>
      </c>
      <c r="N250" s="111">
        <v>703300</v>
      </c>
      <c r="O250" s="111">
        <v>703301</v>
      </c>
      <c r="P250" s="111" t="str">
        <f>ServiceTickets[[#This Row],[Site]]&amp;" KAH Win10 Upgrade Project Equipment Request"</f>
        <v>2469 HH - MARIETTA KAH Win10 Upgrade Project Equipment Request</v>
      </c>
      <c r="Q250" s="126" t="str">
        <f t="shared" si="3"/>
        <v>Please ship 0 UD3 Thin Client devices and 0 laptops with the Gentiva Win10 Image with docking stations. 
Please send the equipment on PO703300 and PO703301 to be at facility by 03/13/20. 
Ship to:
ATTN: Kindred Implementation Services Tech
1395 South Marietta Pkwy. STE 902
Marietta, GA 30067</v>
      </c>
      <c r="S250" s="130" t="s">
        <v>268</v>
      </c>
      <c r="T250" s="130">
        <f>VLOOKUP(ServiceTickets[[#This Row],[Facility ID]],'T-Schedule'!B$2:I$286,8,FALSE)</f>
        <v>0</v>
      </c>
      <c r="U250" s="130">
        <v>2020</v>
      </c>
    </row>
    <row r="251" spans="1:21" hidden="1">
      <c r="A251" s="110">
        <v>3714201</v>
      </c>
      <c r="B251" t="s">
        <v>164</v>
      </c>
      <c r="C251" s="12" t="str">
        <f>VLOOKUP(ServiceTickets[[#This Row],[Facility ID]],FacilityInformation,3,FALSE)</f>
        <v>410 N. Center Drive, Bldg. 9, Suite 102</v>
      </c>
      <c r="D251" s="12" t="str">
        <f>VLOOKUP(ServiceTickets[[#This Row],[Facility ID]],FacilityInformation,4,FALSE)</f>
        <v xml:space="preserve">Norfolk </v>
      </c>
      <c r="E251" s="12" t="str">
        <f>VLOOKUP(ServiceTickets[[#This Row],[Facility ID]],FacilityInformation,5,FALSE)</f>
        <v>VA</v>
      </c>
      <c r="F251" s="12">
        <f>VLOOKUP(ServiceTickets[[#This Row],[Facility ID]],FacilityInformation,6,FALSE)</f>
        <v>23502</v>
      </c>
      <c r="G251" s="12" t="str">
        <f>ServiceTickets[[#This Row],[City]]&amp;", "&amp;ServiceTickets[[#This Row],[State]]&amp;" "&amp;ServiceTickets[[#This Row],[Zip]]</f>
        <v>Norfolk , VA 23502</v>
      </c>
      <c r="H251" s="111">
        <f>VLOOKUP(ServiceTickets[[#This Row],[Facility ID]],'T-Schedule'!B$2:AH$286,30,FALSE)</f>
        <v>0</v>
      </c>
      <c r="I251" s="111">
        <f>VLOOKUP(ServiceTickets[[#This Row],[Facility ID]],'T-Schedule'!B$2:AI$286,28,FALSE)</f>
        <v>0</v>
      </c>
      <c r="J251" s="110">
        <f>VLOOKUP(ServiceTickets[[#This Row],[Facility ID]],'T-Schedule'!B$2:AI$286,26,FALSE)</f>
        <v>0</v>
      </c>
      <c r="K251" s="122">
        <f>VLOOKUP(ServiceTickets[[#This Row],[Facility ID]],'T-Schedule'!B$2:C$286,2,FALSE)</f>
        <v>43906</v>
      </c>
      <c r="L251" s="122">
        <f>ServiceTickets[[#This Row],[Migration Date]] - WEEKDAY(ServiceTickets[[#This Row],[Migration Date]]-6)</f>
        <v>43903</v>
      </c>
      <c r="M251" s="122">
        <f>ServiceTickets[[#This Row],[Migration Date]] - 14</f>
        <v>43892</v>
      </c>
      <c r="N251" s="111">
        <v>703300</v>
      </c>
      <c r="O251" s="111">
        <v>703301</v>
      </c>
      <c r="P251" s="111" t="str">
        <f>ServiceTickets[[#This Row],[Site]]&amp;" KAH Win10 Upgrade Project Equipment Request"</f>
        <v>3714 - Norfolk (confirmed open with Larry) KAH Win10 Upgrade Project Equipment Request</v>
      </c>
      <c r="Q251" s="126" t="str">
        <f t="shared" si="3"/>
        <v>Please ship 0 UD3 Thin Client devices and 0 laptops with the Gentiva Win10 Image with docking stations. 
Please send the equipment on PO703300 and PO703301 to be at facility by 03/13/20. 
Ship to:
ATTN: Kindred Implementation Services Tech
410 N. Center Drive, Bldg. 9, Suite 102
Norfolk , VA 23502</v>
      </c>
      <c r="S251" s="130" t="s">
        <v>268</v>
      </c>
      <c r="T251" s="130">
        <f>VLOOKUP(ServiceTickets[[#This Row],[Facility ID]],'T-Schedule'!B$2:I$286,8,FALSE)</f>
        <v>0</v>
      </c>
      <c r="U251" s="130">
        <v>2020</v>
      </c>
    </row>
    <row r="252" spans="1:21" hidden="1">
      <c r="A252" s="110">
        <v>6964201</v>
      </c>
      <c r="B252" t="s">
        <v>233</v>
      </c>
      <c r="C252" s="12" t="str">
        <f>VLOOKUP(ServiceTickets[[#This Row],[Facility ID]],FacilityInformation,3,FALSE)</f>
        <v>2221 EDGE LAKE DRIVE</v>
      </c>
      <c r="D252" s="12" t="str">
        <f>VLOOKUP(ServiceTickets[[#This Row],[Facility ID]],FacilityInformation,4,FALSE)</f>
        <v>CHARLOTTE</v>
      </c>
      <c r="E252" s="12" t="str">
        <f>VLOOKUP(ServiceTickets[[#This Row],[Facility ID]],FacilityInformation,5,FALSE)</f>
        <v>NC</v>
      </c>
      <c r="F252" s="12">
        <f>VLOOKUP(ServiceTickets[[#This Row],[Facility ID]],FacilityInformation,6,FALSE)</f>
        <v>28217</v>
      </c>
      <c r="G252" s="12" t="str">
        <f>ServiceTickets[[#This Row],[City]]&amp;", "&amp;ServiceTickets[[#This Row],[State]]&amp;" "&amp;ServiceTickets[[#This Row],[Zip]]</f>
        <v>CHARLOTTE, NC 28217</v>
      </c>
      <c r="H252" s="111">
        <f>VLOOKUP(ServiceTickets[[#This Row],[Facility ID]],'T-Schedule'!B$2:AH$286,30,FALSE)</f>
        <v>0</v>
      </c>
      <c r="I252" s="111">
        <f>VLOOKUP(ServiceTickets[[#This Row],[Facility ID]],'T-Schedule'!B$2:AI$286,28,FALSE)</f>
        <v>0</v>
      </c>
      <c r="J252" s="110">
        <f>VLOOKUP(ServiceTickets[[#This Row],[Facility ID]],'T-Schedule'!B$2:AI$286,26,FALSE)</f>
        <v>0</v>
      </c>
      <c r="K252" s="122">
        <f>VLOOKUP(ServiceTickets[[#This Row],[Facility ID]],'T-Schedule'!B$2:C$286,2,FALSE)</f>
        <v>43906</v>
      </c>
      <c r="L252" s="122">
        <f>ServiceTickets[[#This Row],[Migration Date]] - WEEKDAY(ServiceTickets[[#This Row],[Migration Date]]-6)</f>
        <v>43903</v>
      </c>
      <c r="M252" s="122">
        <f>ServiceTickets[[#This Row],[Migration Date]] - 14</f>
        <v>43892</v>
      </c>
      <c r="N252" s="111">
        <v>703300</v>
      </c>
      <c r="O252" s="111">
        <v>703301</v>
      </c>
      <c r="P252" s="111" t="str">
        <f>ServiceTickets[[#This Row],[Site]]&amp;" KAH Win10 Upgrade Project Equipment Request"</f>
        <v>6964 HH - Charlotte Cntrl Intk - Shrd Svcs KAH Win10 Upgrade Project Equipment Request</v>
      </c>
      <c r="Q252" s="126" t="str">
        <f t="shared" si="3"/>
        <v>Please ship 0 UD3 Thin Client devices and 0 laptops with the Gentiva Win10 Image with docking stations. 
Please send the equipment on PO703300 and PO703301 to be at facility by 03/13/20. 
Ship to:
ATTN: Kindred Implementation Services Tech
2221 EDGE LAKE DRIVE
CHARLOTTE, NC 28217</v>
      </c>
      <c r="S252" s="130" t="s">
        <v>268</v>
      </c>
      <c r="T252" s="130">
        <f>VLOOKUP(ServiceTickets[[#This Row],[Facility ID]],'T-Schedule'!B$2:I$286,8,FALSE)</f>
        <v>0</v>
      </c>
      <c r="U252" s="130">
        <v>2020</v>
      </c>
    </row>
    <row r="253" spans="1:21" hidden="1">
      <c r="A253" s="110">
        <v>7013201</v>
      </c>
      <c r="B253" t="s">
        <v>237</v>
      </c>
      <c r="C253" s="12" t="str">
        <f>VLOOKUP(ServiceTickets[[#This Row],[Facility ID]],FacilityInformation,3,FALSE)</f>
        <v>2 Livewell Drive STE 101</v>
      </c>
      <c r="D253" s="12" t="str">
        <f>VLOOKUP(ServiceTickets[[#This Row],[Facility ID]],FacilityInformation,4,FALSE)</f>
        <v>Kennebunk</v>
      </c>
      <c r="E253" s="12" t="str">
        <f>VLOOKUP(ServiceTickets[[#This Row],[Facility ID]],FacilityInformation,5,FALSE)</f>
        <v>ME</v>
      </c>
      <c r="F253" s="12">
        <f>VLOOKUP(ServiceTickets[[#This Row],[Facility ID]],FacilityInformation,6,FALSE)</f>
        <v>4043</v>
      </c>
      <c r="G253" s="12" t="str">
        <f>ServiceTickets[[#This Row],[City]]&amp;", "&amp;ServiceTickets[[#This Row],[State]]&amp;" "&amp;ServiceTickets[[#This Row],[Zip]]</f>
        <v>Kennebunk, ME 4043</v>
      </c>
      <c r="H253" s="111">
        <f>VLOOKUP(ServiceTickets[[#This Row],[Facility ID]],'T-Schedule'!B$2:AH$286,30,FALSE)</f>
        <v>0</v>
      </c>
      <c r="I253" s="111">
        <f>VLOOKUP(ServiceTickets[[#This Row],[Facility ID]],'T-Schedule'!B$2:AI$286,28,FALSE)</f>
        <v>0</v>
      </c>
      <c r="J253" s="110">
        <f>VLOOKUP(ServiceTickets[[#This Row],[Facility ID]],'T-Schedule'!B$2:AI$286,26,FALSE)</f>
        <v>0</v>
      </c>
      <c r="K253" s="122">
        <f>VLOOKUP(ServiceTickets[[#This Row],[Facility ID]],'T-Schedule'!B$2:C$286,2,FALSE)</f>
        <v>43906</v>
      </c>
      <c r="L253" s="122">
        <f>ServiceTickets[[#This Row],[Migration Date]] - WEEKDAY(ServiceTickets[[#This Row],[Migration Date]]-6)</f>
        <v>43903</v>
      </c>
      <c r="M253" s="122">
        <f>ServiceTickets[[#This Row],[Migration Date]] - 14</f>
        <v>43892</v>
      </c>
      <c r="N253" s="111">
        <v>703300</v>
      </c>
      <c r="O253" s="111">
        <v>703301</v>
      </c>
      <c r="P253" s="111" t="str">
        <f>ServiceTickets[[#This Row],[Site]]&amp;" KAH Win10 Upgrade Project Equipment Request"</f>
        <v>7013 HH - SANFORD ME KAH Win10 Upgrade Project Equipment Request</v>
      </c>
      <c r="Q253" s="126" t="str">
        <f t="shared" si="3"/>
        <v>Please ship 0 UD3 Thin Client devices and 0 laptops with the Gentiva Win10 Image with docking stations. 
Please send the equipment on PO703300 and PO703301 to be at facility by 03/13/20. 
Ship to:
ATTN: Kindred Implementation Services Tech
2 Livewell Drive STE 101
Kennebunk, ME 4043</v>
      </c>
      <c r="S253" s="130" t="s">
        <v>268</v>
      </c>
      <c r="T253" s="130">
        <f>VLOOKUP(ServiceTickets[[#This Row],[Facility ID]],'T-Schedule'!B$2:I$286,8,FALSE)</f>
        <v>0</v>
      </c>
      <c r="U253" s="130">
        <v>2020</v>
      </c>
    </row>
    <row r="254" spans="1:21" hidden="1">
      <c r="A254" s="110">
        <v>7033201</v>
      </c>
      <c r="B254" t="s">
        <v>257</v>
      </c>
      <c r="C254" s="12" t="str">
        <f>VLOOKUP(ServiceTickets[[#This Row],[Facility ID]],FacilityInformation,3,FALSE)</f>
        <v>7113 Three Chopt Road STE 201</v>
      </c>
      <c r="D254" s="12" t="str">
        <f>VLOOKUP(ServiceTickets[[#This Row],[Facility ID]],FacilityInformation,4,FALSE)</f>
        <v>Richmond</v>
      </c>
      <c r="E254" s="12" t="str">
        <f>VLOOKUP(ServiceTickets[[#This Row],[Facility ID]],FacilityInformation,5,FALSE)</f>
        <v>VA</v>
      </c>
      <c r="F254" s="12">
        <f>VLOOKUP(ServiceTickets[[#This Row],[Facility ID]],FacilityInformation,6,FALSE)</f>
        <v>23226</v>
      </c>
      <c r="G254" s="12" t="str">
        <f>ServiceTickets[[#This Row],[City]]&amp;", "&amp;ServiceTickets[[#This Row],[State]]&amp;" "&amp;ServiceTickets[[#This Row],[Zip]]</f>
        <v>Richmond, VA 23226</v>
      </c>
      <c r="H254" s="111">
        <f>VLOOKUP(ServiceTickets[[#This Row],[Facility ID]],'T-Schedule'!B$2:AH$286,30,FALSE)</f>
        <v>0</v>
      </c>
      <c r="I254" s="111">
        <f>VLOOKUP(ServiceTickets[[#This Row],[Facility ID]],'T-Schedule'!B$2:AI$286,28,FALSE)</f>
        <v>0</v>
      </c>
      <c r="J254" s="110">
        <f>VLOOKUP(ServiceTickets[[#This Row],[Facility ID]],'T-Schedule'!B$2:AI$286,26,FALSE)</f>
        <v>0</v>
      </c>
      <c r="K254" s="122">
        <f>VLOOKUP(ServiceTickets[[#This Row],[Facility ID]],'T-Schedule'!B$2:C$286,2,FALSE)</f>
        <v>43906</v>
      </c>
      <c r="L254" s="122">
        <f>ServiceTickets[[#This Row],[Migration Date]] - WEEKDAY(ServiceTickets[[#This Row],[Migration Date]]-6)</f>
        <v>43903</v>
      </c>
      <c r="M254" s="122">
        <f>ServiceTickets[[#This Row],[Migration Date]] - 14</f>
        <v>43892</v>
      </c>
      <c r="N254" s="111">
        <v>703300</v>
      </c>
      <c r="O254" s="111">
        <v>703301</v>
      </c>
      <c r="P254" s="111" t="str">
        <f>ServiceTickets[[#This Row],[Site]]&amp;" KAH Win10 Upgrade Project Equipment Request"</f>
        <v>7033 HH - RICHMOND KAH Win10 Upgrade Project Equipment Request</v>
      </c>
      <c r="Q254" s="126" t="str">
        <f t="shared" si="3"/>
        <v>Please ship 0 UD3 Thin Client devices and 0 laptops with the Gentiva Win10 Image with docking stations. 
Please send the equipment on PO703300 and PO703301 to be at facility by 03/13/20. 
Ship to:
ATTN: Kindred Implementation Services Tech
7113 Three Chopt Road STE 201
Richmond, VA 23226</v>
      </c>
      <c r="S254" s="130" t="s">
        <v>268</v>
      </c>
      <c r="T254" s="130">
        <f>VLOOKUP(ServiceTickets[[#This Row],[Facility ID]],'T-Schedule'!B$2:I$286,8,FALSE)</f>
        <v>0</v>
      </c>
      <c r="U254" s="130">
        <v>2020</v>
      </c>
    </row>
    <row r="255" spans="1:21" hidden="1">
      <c r="A255" s="110">
        <v>2355201</v>
      </c>
      <c r="B255" t="s">
        <v>2</v>
      </c>
      <c r="C255" s="12" t="str">
        <f>VLOOKUP(ServiceTickets[[#This Row],[Facility ID]],FacilityInformation,3,FALSE)</f>
        <v xml:space="preserve">2069 Roosevelt Avenue  </v>
      </c>
      <c r="D255" s="12" t="str">
        <f>VLOOKUP(ServiceTickets[[#This Row],[Facility ID]],FacilityInformation,4,FALSE)</f>
        <v>Springfield</v>
      </c>
      <c r="E255" s="12" t="str">
        <f>VLOOKUP(ServiceTickets[[#This Row],[Facility ID]],FacilityInformation,5,FALSE)</f>
        <v>MA</v>
      </c>
      <c r="F255" s="12">
        <f>VLOOKUP(ServiceTickets[[#This Row],[Facility ID]],FacilityInformation,6,FALSE)</f>
        <v>1104</v>
      </c>
      <c r="G255" s="12" t="str">
        <f>ServiceTickets[[#This Row],[City]]&amp;", "&amp;ServiceTickets[[#This Row],[State]]&amp;" "&amp;ServiceTickets[[#This Row],[Zip]]</f>
        <v>Springfield, MA 1104</v>
      </c>
      <c r="H255" s="111">
        <f>VLOOKUP(ServiceTickets[[#This Row],[Facility ID]],'T-Schedule'!B$2:AH$286,30,FALSE)</f>
        <v>0</v>
      </c>
      <c r="I255" s="111">
        <f>VLOOKUP(ServiceTickets[[#This Row],[Facility ID]],'T-Schedule'!B$2:AI$286,28,FALSE)</f>
        <v>0</v>
      </c>
      <c r="J255" s="110">
        <f>VLOOKUP(ServiceTickets[[#This Row],[Facility ID]],'T-Schedule'!B$2:AI$286,26,FALSE)</f>
        <v>0</v>
      </c>
      <c r="K255" s="122">
        <f>VLOOKUP(ServiceTickets[[#This Row],[Facility ID]],'T-Schedule'!B$2:C$286,2,FALSE)</f>
        <v>43913</v>
      </c>
      <c r="L255" s="122">
        <f>ServiceTickets[[#This Row],[Migration Date]] - WEEKDAY(ServiceTickets[[#This Row],[Migration Date]]-6)</f>
        <v>43910</v>
      </c>
      <c r="M255" s="122">
        <f>ServiceTickets[[#This Row],[Migration Date]] - 14</f>
        <v>43899</v>
      </c>
      <c r="N255" s="111">
        <v>703300</v>
      </c>
      <c r="O255" s="111">
        <v>703301</v>
      </c>
      <c r="P255" s="111" t="str">
        <f>ServiceTickets[[#This Row],[Site]]&amp;" KAH Win10 Upgrade Project Equipment Request"</f>
        <v>2355 HH - SPRINGFIELD BEHAV HEALTH KAH Win10 Upgrade Project Equipment Request</v>
      </c>
      <c r="Q255" s="126" t="str">
        <f t="shared" si="3"/>
        <v>Please ship 0 UD3 Thin Client devices and 0 laptops with the Gentiva Win10 Image with docking stations. 
Please send the equipment on PO703300 and PO703301 to be at facility by 03/20/20. 
Ship to:
ATTN: Kindred Implementation Services Tech
2069 Roosevelt Avenue  
Springfield, MA 1104</v>
      </c>
      <c r="T255" s="130">
        <f>VLOOKUP(ServiceTickets[[#This Row],[Facility ID]],'T-Schedule'!B$2:I$286,8,FALSE)</f>
        <v>0</v>
      </c>
      <c r="U255" s="130">
        <v>2020</v>
      </c>
    </row>
    <row r="256" spans="1:21" hidden="1">
      <c r="A256" s="110">
        <v>2363201</v>
      </c>
      <c r="B256" t="s">
        <v>4</v>
      </c>
      <c r="C256" s="12" t="str">
        <f>VLOOKUP(ServiceTickets[[#This Row],[Facility ID]],FacilityInformation,3,FALSE)</f>
        <v>279 Dalton Ave. STE B</v>
      </c>
      <c r="D256" s="12" t="str">
        <f>VLOOKUP(ServiceTickets[[#This Row],[Facility ID]],FacilityInformation,4,FALSE)</f>
        <v>Pittsfield</v>
      </c>
      <c r="E256" s="12" t="str">
        <f>VLOOKUP(ServiceTickets[[#This Row],[Facility ID]],FacilityInformation,5,FALSE)</f>
        <v>MA</v>
      </c>
      <c r="F256" s="12">
        <f>VLOOKUP(ServiceTickets[[#This Row],[Facility ID]],FacilityInformation,6,FALSE)</f>
        <v>1201</v>
      </c>
      <c r="G256" s="12" t="str">
        <f>ServiceTickets[[#This Row],[City]]&amp;", "&amp;ServiceTickets[[#This Row],[State]]&amp;" "&amp;ServiceTickets[[#This Row],[Zip]]</f>
        <v>Pittsfield, MA 1201</v>
      </c>
      <c r="H256" s="111">
        <f>VLOOKUP(ServiceTickets[[#This Row],[Facility ID]],'T-Schedule'!B$2:AH$286,30,FALSE)</f>
        <v>0</v>
      </c>
      <c r="I256" s="111">
        <f>VLOOKUP(ServiceTickets[[#This Row],[Facility ID]],'T-Schedule'!B$2:AI$286,28,FALSE)</f>
        <v>0</v>
      </c>
      <c r="J256" s="110">
        <f>VLOOKUP(ServiceTickets[[#This Row],[Facility ID]],'T-Schedule'!B$2:AI$286,26,FALSE)</f>
        <v>0</v>
      </c>
      <c r="K256" s="122">
        <f>VLOOKUP(ServiceTickets[[#This Row],[Facility ID]],'T-Schedule'!B$2:C$286,2,FALSE)</f>
        <v>43913</v>
      </c>
      <c r="L256" s="122">
        <f>ServiceTickets[[#This Row],[Migration Date]] - WEEKDAY(ServiceTickets[[#This Row],[Migration Date]]-6)</f>
        <v>43910</v>
      </c>
      <c r="M256" s="122">
        <f>ServiceTickets[[#This Row],[Migration Date]] - 14</f>
        <v>43899</v>
      </c>
      <c r="N256" s="111">
        <v>703300</v>
      </c>
      <c r="O256" s="111">
        <v>703301</v>
      </c>
      <c r="P256" s="111" t="str">
        <f>ServiceTickets[[#This Row],[Site]]&amp;" KAH Win10 Upgrade Project Equipment Request"</f>
        <v>2363 HH - PITTSFIELD KAH Win10 Upgrade Project Equipment Request</v>
      </c>
      <c r="Q256" s="126" t="str">
        <f t="shared" ref="Q256:Q268" si="4">"Please ship "&amp;H256&amp;" UD3 Thin Client devices and "&amp;I256&amp;" laptops with the Gentiva Win10 Image with docking stations. 
Please send the equipment on PO"&amp;N256&amp;" and PO"&amp;O256&amp;" to be at facility by "&amp;TEXT(L256,"mm/dd/yy")&amp;". 
Ship to:
ATTN: Kindred Implementation Services Tech
"&amp;C256&amp;"
"&amp;G256</f>
        <v>Please ship 0 UD3 Thin Client devices and 0 laptops with the Gentiva Win10 Image with docking stations. 
Please send the equipment on PO703300 and PO703301 to be at facility by 03/20/20. 
Ship to:
ATTN: Kindred Implementation Services Tech
279 Dalton Ave. STE B
Pittsfield, MA 1201</v>
      </c>
      <c r="S256" s="130" t="s">
        <v>268</v>
      </c>
      <c r="T256" s="130">
        <f>VLOOKUP(ServiceTickets[[#This Row],[Facility ID]],'T-Schedule'!B$2:I$286,8,FALSE)</f>
        <v>0</v>
      </c>
      <c r="U256" s="130">
        <v>2020</v>
      </c>
    </row>
    <row r="257" spans="1:22" hidden="1">
      <c r="A257" s="110">
        <v>2366201</v>
      </c>
      <c r="B257" t="s">
        <v>5</v>
      </c>
      <c r="C257" s="12" t="str">
        <f>VLOOKUP(ServiceTickets[[#This Row],[Facility ID]],FacilityInformation,3,FALSE)</f>
        <v xml:space="preserve">51 Baxter Boulevard  </v>
      </c>
      <c r="D257" s="12" t="str">
        <f>VLOOKUP(ServiceTickets[[#This Row],[Facility ID]],FacilityInformation,4,FALSE)</f>
        <v>Portland</v>
      </c>
      <c r="E257" s="12" t="str">
        <f>VLOOKUP(ServiceTickets[[#This Row],[Facility ID]],FacilityInformation,5,FALSE)</f>
        <v>ME</v>
      </c>
      <c r="F257" s="12">
        <f>VLOOKUP(ServiceTickets[[#This Row],[Facility ID]],FacilityInformation,6,FALSE)</f>
        <v>4101</v>
      </c>
      <c r="G257" s="12" t="str">
        <f>ServiceTickets[[#This Row],[City]]&amp;", "&amp;ServiceTickets[[#This Row],[State]]&amp;" "&amp;ServiceTickets[[#This Row],[Zip]]</f>
        <v>Portland, ME 4101</v>
      </c>
      <c r="H257" s="111">
        <f>VLOOKUP(ServiceTickets[[#This Row],[Facility ID]],'T-Schedule'!B$2:AH$286,30,FALSE)</f>
        <v>0</v>
      </c>
      <c r="I257" s="111">
        <f>VLOOKUP(ServiceTickets[[#This Row],[Facility ID]],'T-Schedule'!B$2:AI$286,28,FALSE)</f>
        <v>0</v>
      </c>
      <c r="J257" s="110">
        <f>VLOOKUP(ServiceTickets[[#This Row],[Facility ID]],'T-Schedule'!B$2:AI$286,26,FALSE)</f>
        <v>0</v>
      </c>
      <c r="K257" s="122">
        <f>VLOOKUP(ServiceTickets[[#This Row],[Facility ID]],'T-Schedule'!B$2:C$286,2,FALSE)</f>
        <v>43913</v>
      </c>
      <c r="L257" s="122">
        <f>ServiceTickets[[#This Row],[Migration Date]] - WEEKDAY(ServiceTickets[[#This Row],[Migration Date]]-6)</f>
        <v>43910</v>
      </c>
      <c r="M257" s="122">
        <f>ServiceTickets[[#This Row],[Migration Date]] - 14</f>
        <v>43899</v>
      </c>
      <c r="N257" s="111">
        <v>703300</v>
      </c>
      <c r="O257" s="111">
        <v>703301</v>
      </c>
      <c r="P257" s="111" t="str">
        <f>ServiceTickets[[#This Row],[Site]]&amp;" KAH Win10 Upgrade Project Equipment Request"</f>
        <v>2366 HH - PORTLAND ME KAH Win10 Upgrade Project Equipment Request</v>
      </c>
      <c r="Q257" s="126" t="str">
        <f t="shared" si="4"/>
        <v>Please ship 0 UD3 Thin Client devices and 0 laptops with the Gentiva Win10 Image with docking stations. 
Please send the equipment on PO703300 and PO703301 to be at facility by 03/20/20. 
Ship to:
ATTN: Kindred Implementation Services Tech
51 Baxter Boulevard  
Portland, ME 4101</v>
      </c>
      <c r="S257" s="130" t="s">
        <v>268</v>
      </c>
      <c r="T257" s="130">
        <f>VLOOKUP(ServiceTickets[[#This Row],[Facility ID]],'T-Schedule'!B$2:I$286,8,FALSE)</f>
        <v>0</v>
      </c>
      <c r="U257" s="130">
        <v>2020</v>
      </c>
    </row>
    <row r="258" spans="1:22" hidden="1">
      <c r="A258" s="110">
        <v>2372201</v>
      </c>
      <c r="B258" t="s">
        <v>6</v>
      </c>
      <c r="C258" s="12" t="str">
        <f>VLOOKUP(ServiceTickets[[#This Row],[Facility ID]],FacilityInformation,3,FALSE)</f>
        <v xml:space="preserve">425 Grant Ave.  </v>
      </c>
      <c r="D258" s="12" t="str">
        <f>VLOOKUP(ServiceTickets[[#This Row],[Facility ID]],FacilityInformation,4,FALSE)</f>
        <v>Auburn</v>
      </c>
      <c r="E258" s="12" t="str">
        <f>VLOOKUP(ServiceTickets[[#This Row],[Facility ID]],FacilityInformation,5,FALSE)</f>
        <v>NY</v>
      </c>
      <c r="F258" s="12">
        <f>VLOOKUP(ServiceTickets[[#This Row],[Facility ID]],FacilityInformation,6,FALSE)</f>
        <v>13021</v>
      </c>
      <c r="G258" s="12" t="str">
        <f>ServiceTickets[[#This Row],[City]]&amp;", "&amp;ServiceTickets[[#This Row],[State]]&amp;" "&amp;ServiceTickets[[#This Row],[Zip]]</f>
        <v>Auburn, NY 13021</v>
      </c>
      <c r="H258" s="111">
        <f>VLOOKUP(ServiceTickets[[#This Row],[Facility ID]],'T-Schedule'!B$2:AH$286,30,FALSE)</f>
        <v>0</v>
      </c>
      <c r="I258" s="111">
        <f>VLOOKUP(ServiceTickets[[#This Row],[Facility ID]],'T-Schedule'!B$2:AI$286,28,FALSE)</f>
        <v>0</v>
      </c>
      <c r="J258" s="110">
        <f>VLOOKUP(ServiceTickets[[#This Row],[Facility ID]],'T-Schedule'!B$2:AI$286,26,FALSE)</f>
        <v>0</v>
      </c>
      <c r="K258" s="122">
        <f>VLOOKUP(ServiceTickets[[#This Row],[Facility ID]],'T-Schedule'!B$2:C$286,2,FALSE)</f>
        <v>43913</v>
      </c>
      <c r="L258" s="122">
        <f>ServiceTickets[[#This Row],[Migration Date]] - WEEKDAY(ServiceTickets[[#This Row],[Migration Date]]-6)</f>
        <v>43910</v>
      </c>
      <c r="M258" s="122">
        <f>ServiceTickets[[#This Row],[Migration Date]] - 14</f>
        <v>43899</v>
      </c>
      <c r="N258" s="111">
        <v>703300</v>
      </c>
      <c r="O258" s="111">
        <v>703301</v>
      </c>
      <c r="P258" s="111" t="str">
        <f>ServiceTickets[[#This Row],[Site]]&amp;" KAH Win10 Upgrade Project Equipment Request"</f>
        <v>2372 HH - AUBURN NY KAH Win10 Upgrade Project Equipment Request</v>
      </c>
      <c r="Q258" s="126" t="str">
        <f t="shared" si="4"/>
        <v>Please ship 0 UD3 Thin Client devices and 0 laptops with the Gentiva Win10 Image with docking stations. 
Please send the equipment on PO703300 and PO703301 to be at facility by 03/20/20. 
Ship to:
ATTN: Kindred Implementation Services Tech
425 Grant Ave.  
Auburn, NY 13021</v>
      </c>
      <c r="S258" s="130" t="s">
        <v>268</v>
      </c>
      <c r="T258" s="130">
        <f>VLOOKUP(ServiceTickets[[#This Row],[Facility ID]],'T-Schedule'!B$2:I$286,8,FALSE)</f>
        <v>0</v>
      </c>
      <c r="U258" s="130">
        <v>2020</v>
      </c>
    </row>
    <row r="259" spans="1:22" hidden="1">
      <c r="A259" s="110">
        <v>2373201</v>
      </c>
      <c r="B259" t="s">
        <v>7</v>
      </c>
      <c r="C259" s="12" t="str">
        <f>VLOOKUP(ServiceTickets[[#This Row],[Facility ID]],FacilityInformation,3,FALSE)</f>
        <v xml:space="preserve">19 Fourth Avenue  </v>
      </c>
      <c r="D259" s="12" t="str">
        <f>VLOOKUP(ServiceTickets[[#This Row],[Facility ID]],FacilityInformation,4,FALSE)</f>
        <v>Oswego</v>
      </c>
      <c r="E259" s="12" t="str">
        <f>VLOOKUP(ServiceTickets[[#This Row],[Facility ID]],FacilityInformation,5,FALSE)</f>
        <v>NY</v>
      </c>
      <c r="F259" s="12">
        <f>VLOOKUP(ServiceTickets[[#This Row],[Facility ID]],FacilityInformation,6,FALSE)</f>
        <v>13126</v>
      </c>
      <c r="G259" s="12" t="str">
        <f>ServiceTickets[[#This Row],[City]]&amp;", "&amp;ServiceTickets[[#This Row],[State]]&amp;" "&amp;ServiceTickets[[#This Row],[Zip]]</f>
        <v>Oswego, NY 13126</v>
      </c>
      <c r="H259" s="111">
        <f>VLOOKUP(ServiceTickets[[#This Row],[Facility ID]],'T-Schedule'!B$2:AH$286,30,FALSE)</f>
        <v>0</v>
      </c>
      <c r="I259" s="111">
        <f>VLOOKUP(ServiceTickets[[#This Row],[Facility ID]],'T-Schedule'!B$2:AI$286,28,FALSE)</f>
        <v>0</v>
      </c>
      <c r="J259" s="110">
        <f>VLOOKUP(ServiceTickets[[#This Row],[Facility ID]],'T-Schedule'!B$2:AI$286,26,FALSE)</f>
        <v>0</v>
      </c>
      <c r="K259" s="122">
        <f>VLOOKUP(ServiceTickets[[#This Row],[Facility ID]],'T-Schedule'!B$2:C$286,2,FALSE)</f>
        <v>43913</v>
      </c>
      <c r="L259" s="122">
        <f>ServiceTickets[[#This Row],[Migration Date]] - WEEKDAY(ServiceTickets[[#This Row],[Migration Date]]-6)</f>
        <v>43910</v>
      </c>
      <c r="M259" s="122">
        <f>ServiceTickets[[#This Row],[Migration Date]] - 14</f>
        <v>43899</v>
      </c>
      <c r="N259" s="111">
        <v>703300</v>
      </c>
      <c r="O259" s="111">
        <v>703301</v>
      </c>
      <c r="P259" s="111" t="str">
        <f>ServiceTickets[[#This Row],[Site]]&amp;" KAH Win10 Upgrade Project Equipment Request"</f>
        <v>2373 HH - OSWEGO KAH Win10 Upgrade Project Equipment Request</v>
      </c>
      <c r="Q259" s="126" t="str">
        <f t="shared" si="4"/>
        <v>Please ship 0 UD3 Thin Client devices and 0 laptops with the Gentiva Win10 Image with docking stations. 
Please send the equipment on PO703300 and PO703301 to be at facility by 03/20/20. 
Ship to:
ATTN: Kindred Implementation Services Tech
19 Fourth Avenue  
Oswego, NY 13126</v>
      </c>
      <c r="S259" s="130" t="s">
        <v>268</v>
      </c>
      <c r="T259" s="130">
        <f>VLOOKUP(ServiceTickets[[#This Row],[Facility ID]],'T-Schedule'!B$2:I$286,8,FALSE)</f>
        <v>0</v>
      </c>
      <c r="U259" s="130">
        <v>2020</v>
      </c>
    </row>
    <row r="260" spans="1:22" hidden="1">
      <c r="A260" s="110">
        <v>2374201</v>
      </c>
      <c r="B260" t="s">
        <v>8</v>
      </c>
      <c r="C260" s="12" t="str">
        <f>VLOOKUP(ServiceTickets[[#This Row],[Facility ID]],FacilityInformation,3,FALSE)</f>
        <v xml:space="preserve">200 Elwood Davis Rd  </v>
      </c>
      <c r="D260" s="12" t="str">
        <f>VLOOKUP(ServiceTickets[[#This Row],[Facility ID]],FacilityInformation,4,FALSE)</f>
        <v>Liverpool</v>
      </c>
      <c r="E260" s="12" t="str">
        <f>VLOOKUP(ServiceTickets[[#This Row],[Facility ID]],FacilityInformation,5,FALSE)</f>
        <v>NY</v>
      </c>
      <c r="F260" s="12">
        <f>VLOOKUP(ServiceTickets[[#This Row],[Facility ID]],FacilityInformation,6,FALSE)</f>
        <v>13088</v>
      </c>
      <c r="G260" s="12" t="str">
        <f>ServiceTickets[[#This Row],[City]]&amp;", "&amp;ServiceTickets[[#This Row],[State]]&amp;" "&amp;ServiceTickets[[#This Row],[Zip]]</f>
        <v>Liverpool, NY 13088</v>
      </c>
      <c r="H260" s="111">
        <f>VLOOKUP(ServiceTickets[[#This Row],[Facility ID]],'T-Schedule'!B$2:AH$286,30,FALSE)</f>
        <v>0</v>
      </c>
      <c r="I260" s="111">
        <f>VLOOKUP(ServiceTickets[[#This Row],[Facility ID]],'T-Schedule'!B$2:AI$286,28,FALSE)</f>
        <v>0</v>
      </c>
      <c r="J260" s="110">
        <f>VLOOKUP(ServiceTickets[[#This Row],[Facility ID]],'T-Schedule'!B$2:AI$286,26,FALSE)</f>
        <v>0</v>
      </c>
      <c r="K260" s="122">
        <f>VLOOKUP(ServiceTickets[[#This Row],[Facility ID]],'T-Schedule'!B$2:C$286,2,FALSE)</f>
        <v>43913</v>
      </c>
      <c r="L260" s="122">
        <f>ServiceTickets[[#This Row],[Migration Date]] - WEEKDAY(ServiceTickets[[#This Row],[Migration Date]]-6)</f>
        <v>43910</v>
      </c>
      <c r="M260" s="122">
        <f>ServiceTickets[[#This Row],[Migration Date]] - 14</f>
        <v>43899</v>
      </c>
      <c r="N260" s="111">
        <v>703300</v>
      </c>
      <c r="O260" s="111">
        <v>703301</v>
      </c>
      <c r="P260" s="111" t="str">
        <f>ServiceTickets[[#This Row],[Site]]&amp;" KAH Win10 Upgrade Project Equipment Request"</f>
        <v>2374 HH - LIVERPOOL KAH Win10 Upgrade Project Equipment Request</v>
      </c>
      <c r="Q260" s="126" t="str">
        <f t="shared" si="4"/>
        <v>Please ship 0 UD3 Thin Client devices and 0 laptops with the Gentiva Win10 Image with docking stations. 
Please send the equipment on PO703300 and PO703301 to be at facility by 03/20/20. 
Ship to:
ATTN: Kindred Implementation Services Tech
200 Elwood Davis Rd  
Liverpool, NY 13088</v>
      </c>
      <c r="S260" s="130" t="s">
        <v>268</v>
      </c>
      <c r="T260" s="130">
        <f>VLOOKUP(ServiceTickets[[#This Row],[Facility ID]],'T-Schedule'!B$2:I$286,8,FALSE)</f>
        <v>0</v>
      </c>
      <c r="U260" s="130">
        <v>2020</v>
      </c>
    </row>
    <row r="261" spans="1:22" hidden="1">
      <c r="A261" s="110">
        <v>2376201</v>
      </c>
      <c r="B261" t="s">
        <v>10</v>
      </c>
      <c r="C261" s="12" t="str">
        <f>VLOOKUP(ServiceTickets[[#This Row],[Facility ID]],FacilityInformation,3,FALSE)</f>
        <v>99 Hawley Lane STE 1101</v>
      </c>
      <c r="D261" s="12" t="str">
        <f>VLOOKUP(ServiceTickets[[#This Row],[Facility ID]],FacilityInformation,4,FALSE)</f>
        <v>Stratford</v>
      </c>
      <c r="E261" s="12" t="str">
        <f>VLOOKUP(ServiceTickets[[#This Row],[Facility ID]],FacilityInformation,5,FALSE)</f>
        <v>CT</v>
      </c>
      <c r="F261" s="12">
        <f>VLOOKUP(ServiceTickets[[#This Row],[Facility ID]],FacilityInformation,6,FALSE)</f>
        <v>6614</v>
      </c>
      <c r="G261" s="12" t="str">
        <f>ServiceTickets[[#This Row],[City]]&amp;", "&amp;ServiceTickets[[#This Row],[State]]&amp;" "&amp;ServiceTickets[[#This Row],[Zip]]</f>
        <v>Stratford, CT 6614</v>
      </c>
      <c r="H261" s="111">
        <f>VLOOKUP(ServiceTickets[[#This Row],[Facility ID]],'T-Schedule'!B$2:AH$286,30,FALSE)</f>
        <v>0</v>
      </c>
      <c r="I261" s="111">
        <f>VLOOKUP(ServiceTickets[[#This Row],[Facility ID]],'T-Schedule'!B$2:AI$286,28,FALSE)</f>
        <v>0</v>
      </c>
      <c r="J261" s="110">
        <f>VLOOKUP(ServiceTickets[[#This Row],[Facility ID]],'T-Schedule'!B$2:AI$286,26,FALSE)</f>
        <v>0</v>
      </c>
      <c r="K261" s="122">
        <f>VLOOKUP(ServiceTickets[[#This Row],[Facility ID]],'T-Schedule'!B$2:C$286,2,FALSE)</f>
        <v>43913</v>
      </c>
      <c r="L261" s="122">
        <f>ServiceTickets[[#This Row],[Migration Date]] - WEEKDAY(ServiceTickets[[#This Row],[Migration Date]]-6)</f>
        <v>43910</v>
      </c>
      <c r="M261" s="122">
        <f>ServiceTickets[[#This Row],[Migration Date]] - 14</f>
        <v>43899</v>
      </c>
      <c r="N261" s="111">
        <v>703300</v>
      </c>
      <c r="O261" s="111">
        <v>703301</v>
      </c>
      <c r="P261" s="111" t="str">
        <f>ServiceTickets[[#This Row],[Site]]&amp;" KAH Win10 Upgrade Project Equipment Request"</f>
        <v>2376 HH - STRATFORD KAH Win10 Upgrade Project Equipment Request</v>
      </c>
      <c r="Q261" s="126" t="str">
        <f t="shared" si="4"/>
        <v>Please ship 0 UD3 Thin Client devices and 0 laptops with the Gentiva Win10 Image with docking stations. 
Please send the equipment on PO703300 and PO703301 to be at facility by 03/20/20. 
Ship to:
ATTN: Kindred Implementation Services Tech
99 Hawley Lane STE 1101
Stratford, CT 6614</v>
      </c>
      <c r="S261" s="130" t="s">
        <v>268</v>
      </c>
      <c r="T261" s="130">
        <f>VLOOKUP(ServiceTickets[[#This Row],[Facility ID]],'T-Schedule'!B$2:I$286,8,FALSE)</f>
        <v>0</v>
      </c>
      <c r="U261" s="130">
        <v>2020</v>
      </c>
    </row>
    <row r="262" spans="1:22" hidden="1">
      <c r="A262" s="110">
        <v>2377201</v>
      </c>
      <c r="B262" t="s">
        <v>11</v>
      </c>
      <c r="C262" s="12" t="str">
        <f>VLOOKUP(ServiceTickets[[#This Row],[Facility ID]],FacilityInformation,3,FALSE)</f>
        <v xml:space="preserve">1952 Whitney Avenue, 1st Floor  </v>
      </c>
      <c r="D262" s="12" t="str">
        <f>VLOOKUP(ServiceTickets[[#This Row],[Facility ID]],FacilityInformation,4,FALSE)</f>
        <v>Hamden</v>
      </c>
      <c r="E262" s="12" t="str">
        <f>VLOOKUP(ServiceTickets[[#This Row],[Facility ID]],FacilityInformation,5,FALSE)</f>
        <v>CT</v>
      </c>
      <c r="F262" s="12">
        <f>VLOOKUP(ServiceTickets[[#This Row],[Facility ID]],FacilityInformation,6,FALSE)</f>
        <v>6517</v>
      </c>
      <c r="G262" s="12" t="str">
        <f>ServiceTickets[[#This Row],[City]]&amp;", "&amp;ServiceTickets[[#This Row],[State]]&amp;" "&amp;ServiceTickets[[#This Row],[Zip]]</f>
        <v>Hamden, CT 6517</v>
      </c>
      <c r="H262" s="111">
        <f>VLOOKUP(ServiceTickets[[#This Row],[Facility ID]],'T-Schedule'!B$2:AH$286,30,FALSE)</f>
        <v>0</v>
      </c>
      <c r="I262" s="111">
        <f>VLOOKUP(ServiceTickets[[#This Row],[Facility ID]],'T-Schedule'!B$2:AI$286,28,FALSE)</f>
        <v>0</v>
      </c>
      <c r="J262" s="110">
        <f>VLOOKUP(ServiceTickets[[#This Row],[Facility ID]],'T-Schedule'!B$2:AI$286,26,FALSE)</f>
        <v>0</v>
      </c>
      <c r="K262" s="122">
        <f>VLOOKUP(ServiceTickets[[#This Row],[Facility ID]],'T-Schedule'!B$2:C$286,2,FALSE)</f>
        <v>43913</v>
      </c>
      <c r="L262" s="122">
        <f>ServiceTickets[[#This Row],[Migration Date]] - WEEKDAY(ServiceTickets[[#This Row],[Migration Date]]-6)</f>
        <v>43910</v>
      </c>
      <c r="M262" s="122">
        <f>ServiceTickets[[#This Row],[Migration Date]] - 14</f>
        <v>43899</v>
      </c>
      <c r="N262" s="111">
        <v>703300</v>
      </c>
      <c r="O262" s="111">
        <v>703301</v>
      </c>
      <c r="P262" s="111" t="str">
        <f>ServiceTickets[[#This Row],[Site]]&amp;" KAH Win10 Upgrade Project Equipment Request"</f>
        <v>2377 HH - HAMDEN KAH Win10 Upgrade Project Equipment Request</v>
      </c>
      <c r="Q262" s="126" t="str">
        <f t="shared" si="4"/>
        <v>Please ship 0 UD3 Thin Client devices and 0 laptops with the Gentiva Win10 Image with docking stations. 
Please send the equipment on PO703300 and PO703301 to be at facility by 03/20/20. 
Ship to:
ATTN: Kindred Implementation Services Tech
1952 Whitney Avenue, 1st Floor  
Hamden, CT 6517</v>
      </c>
      <c r="S262" s="130" t="s">
        <v>268</v>
      </c>
      <c r="T262" s="130">
        <f>VLOOKUP(ServiceTickets[[#This Row],[Facility ID]],'T-Schedule'!B$2:I$286,8,FALSE)</f>
        <v>0</v>
      </c>
      <c r="U262" s="130">
        <v>2020</v>
      </c>
    </row>
    <row r="263" spans="1:22" hidden="1">
      <c r="A263" s="110">
        <v>2378201</v>
      </c>
      <c r="B263" t="s">
        <v>12</v>
      </c>
      <c r="C263" s="12" t="str">
        <f>VLOOKUP(ServiceTickets[[#This Row],[Facility ID]],FacilityInformation,3,FALSE)</f>
        <v>210 Main Street STE 1A &amp; 2</v>
      </c>
      <c r="D263" s="12" t="str">
        <f>VLOOKUP(ServiceTickets[[#This Row],[Facility ID]],FacilityInformation,4,FALSE)</f>
        <v>Old Saybrook</v>
      </c>
      <c r="E263" s="12" t="str">
        <f>VLOOKUP(ServiceTickets[[#This Row],[Facility ID]],FacilityInformation,5,FALSE)</f>
        <v>CT</v>
      </c>
      <c r="F263" s="12">
        <f>VLOOKUP(ServiceTickets[[#This Row],[Facility ID]],FacilityInformation,6,FALSE)</f>
        <v>6475</v>
      </c>
      <c r="G263" s="12" t="str">
        <f>ServiceTickets[[#This Row],[City]]&amp;", "&amp;ServiceTickets[[#This Row],[State]]&amp;" "&amp;ServiceTickets[[#This Row],[Zip]]</f>
        <v>Old Saybrook, CT 6475</v>
      </c>
      <c r="H263" s="111">
        <f>VLOOKUP(ServiceTickets[[#This Row],[Facility ID]],'T-Schedule'!B$2:AH$286,30,FALSE)</f>
        <v>0</v>
      </c>
      <c r="I263" s="111">
        <f>VLOOKUP(ServiceTickets[[#This Row],[Facility ID]],'T-Schedule'!B$2:AI$286,28,FALSE)</f>
        <v>0</v>
      </c>
      <c r="J263" s="110">
        <f>VLOOKUP(ServiceTickets[[#This Row],[Facility ID]],'T-Schedule'!B$2:AI$286,26,FALSE)</f>
        <v>0</v>
      </c>
      <c r="K263" s="122">
        <f>VLOOKUP(ServiceTickets[[#This Row],[Facility ID]],'T-Schedule'!B$2:C$286,2,FALSE)</f>
        <v>43913</v>
      </c>
      <c r="L263" s="122">
        <f>ServiceTickets[[#This Row],[Migration Date]] - WEEKDAY(ServiceTickets[[#This Row],[Migration Date]]-6)</f>
        <v>43910</v>
      </c>
      <c r="M263" s="122">
        <f>ServiceTickets[[#This Row],[Migration Date]] - 14</f>
        <v>43899</v>
      </c>
      <c r="N263" s="111">
        <v>703300</v>
      </c>
      <c r="O263" s="111">
        <v>703301</v>
      </c>
      <c r="P263" s="111" t="str">
        <f>ServiceTickets[[#This Row],[Site]]&amp;" KAH Win10 Upgrade Project Equipment Request"</f>
        <v>2378 HH - OLD SAYBROOK KAH Win10 Upgrade Project Equipment Request</v>
      </c>
      <c r="Q263" s="126" t="str">
        <f t="shared" si="4"/>
        <v>Please ship 0 UD3 Thin Client devices and 0 laptops with the Gentiva Win10 Image with docking stations. 
Please send the equipment on PO703300 and PO703301 to be at facility by 03/20/20. 
Ship to:
ATTN: Kindred Implementation Services Tech
210 Main Street STE 1A &amp; 2
Old Saybrook, CT 6475</v>
      </c>
      <c r="S263" s="130" t="s">
        <v>268</v>
      </c>
      <c r="T263" s="130">
        <f>VLOOKUP(ServiceTickets[[#This Row],[Facility ID]],'T-Schedule'!B$2:I$286,8,FALSE)</f>
        <v>0</v>
      </c>
      <c r="U263" s="130">
        <v>2020</v>
      </c>
    </row>
    <row r="264" spans="1:22" hidden="1">
      <c r="A264" s="110">
        <v>2379201</v>
      </c>
      <c r="B264" t="s">
        <v>13</v>
      </c>
      <c r="C264" s="12" t="str">
        <f>VLOOKUP(ServiceTickets[[#This Row],[Facility ID]],FacilityInformation,3,FALSE)</f>
        <v xml:space="preserve">Clifton Park Center, 320 Ushers Road  </v>
      </c>
      <c r="D264" s="12" t="str">
        <f>VLOOKUP(ServiceTickets[[#This Row],[Facility ID]],FacilityInformation,4,FALSE)</f>
        <v>Ballston Lake</v>
      </c>
      <c r="E264" s="12" t="str">
        <f>VLOOKUP(ServiceTickets[[#This Row],[Facility ID]],FacilityInformation,5,FALSE)</f>
        <v>NY</v>
      </c>
      <c r="F264" s="12">
        <f>VLOOKUP(ServiceTickets[[#This Row],[Facility ID]],FacilityInformation,6,FALSE)</f>
        <v>12065</v>
      </c>
      <c r="G264" s="12" t="str">
        <f>ServiceTickets[[#This Row],[City]]&amp;", "&amp;ServiceTickets[[#This Row],[State]]&amp;" "&amp;ServiceTickets[[#This Row],[Zip]]</f>
        <v>Ballston Lake, NY 12065</v>
      </c>
      <c r="H264" s="111">
        <f>VLOOKUP(ServiceTickets[[#This Row],[Facility ID]],'T-Schedule'!B$2:AH$286,30,FALSE)</f>
        <v>0</v>
      </c>
      <c r="I264" s="111">
        <f>VLOOKUP(ServiceTickets[[#This Row],[Facility ID]],'T-Schedule'!B$2:AI$286,28,FALSE)</f>
        <v>0</v>
      </c>
      <c r="J264" s="110">
        <f>VLOOKUP(ServiceTickets[[#This Row],[Facility ID]],'T-Schedule'!B$2:AI$286,26,FALSE)</f>
        <v>0</v>
      </c>
      <c r="K264" s="122">
        <f>VLOOKUP(ServiceTickets[[#This Row],[Facility ID]],'T-Schedule'!B$2:C$286,2,FALSE)</f>
        <v>43913</v>
      </c>
      <c r="L264" s="122">
        <f>ServiceTickets[[#This Row],[Migration Date]] - WEEKDAY(ServiceTickets[[#This Row],[Migration Date]]-6)</f>
        <v>43910</v>
      </c>
      <c r="M264" s="122">
        <f>ServiceTickets[[#This Row],[Migration Date]] - 14</f>
        <v>43899</v>
      </c>
      <c r="N264" s="111">
        <v>703300</v>
      </c>
      <c r="O264" s="111">
        <v>703301</v>
      </c>
      <c r="P264" s="111" t="str">
        <f>ServiceTickets[[#This Row],[Site]]&amp;" KAH Win10 Upgrade Project Equipment Request"</f>
        <v>2379 HH - MALTA NY KAH Win10 Upgrade Project Equipment Request</v>
      </c>
      <c r="Q264" s="126" t="str">
        <f t="shared" si="4"/>
        <v>Please ship 0 UD3 Thin Client devices and 0 laptops with the Gentiva Win10 Image with docking stations. 
Please send the equipment on PO703300 and PO703301 to be at facility by 03/20/20. 
Ship to:
ATTN: Kindred Implementation Services Tech
Clifton Park Center, 320 Ushers Road  
Ballston Lake, NY 12065</v>
      </c>
      <c r="S264" s="130" t="s">
        <v>268</v>
      </c>
      <c r="T264" s="130">
        <f>VLOOKUP(ServiceTickets[[#This Row],[Facility ID]],'T-Schedule'!B$2:I$286,8,FALSE)</f>
        <v>0</v>
      </c>
      <c r="U264" s="130">
        <v>2020</v>
      </c>
    </row>
    <row r="265" spans="1:22" hidden="1">
      <c r="A265" s="110">
        <v>2434201</v>
      </c>
      <c r="B265" t="s">
        <v>29</v>
      </c>
      <c r="C265" s="12" t="str">
        <f>VLOOKUP(ServiceTickets[[#This Row],[Facility ID]],FacilityInformation,3,FALSE)</f>
        <v>11849 East Corning Road STE 108</v>
      </c>
      <c r="D265" s="12" t="str">
        <f>VLOOKUP(ServiceTickets[[#This Row],[Facility ID]],FacilityInformation,4,FALSE)</f>
        <v>Corning</v>
      </c>
      <c r="E265" s="12" t="str">
        <f>VLOOKUP(ServiceTickets[[#This Row],[Facility ID]],FacilityInformation,5,FALSE)</f>
        <v>NY</v>
      </c>
      <c r="F265" s="12">
        <f>VLOOKUP(ServiceTickets[[#This Row],[Facility ID]],FacilityInformation,6,FALSE)</f>
        <v>14830</v>
      </c>
      <c r="G265" s="12" t="str">
        <f>ServiceTickets[[#This Row],[City]]&amp;", "&amp;ServiceTickets[[#This Row],[State]]&amp;" "&amp;ServiceTickets[[#This Row],[Zip]]</f>
        <v>Corning, NY 14830</v>
      </c>
      <c r="H265" s="111">
        <f>VLOOKUP(ServiceTickets[[#This Row],[Facility ID]],'T-Schedule'!B$2:AH$286,30,FALSE)</f>
        <v>0</v>
      </c>
      <c r="I265" s="111">
        <f>VLOOKUP(ServiceTickets[[#This Row],[Facility ID]],'T-Schedule'!B$2:AI$286,28,FALSE)</f>
        <v>0</v>
      </c>
      <c r="J265" s="110">
        <f>VLOOKUP(ServiceTickets[[#This Row],[Facility ID]],'T-Schedule'!B$2:AI$286,26,FALSE)</f>
        <v>0</v>
      </c>
      <c r="K265" s="122">
        <f>VLOOKUP(ServiceTickets[[#This Row],[Facility ID]],'T-Schedule'!B$2:C$286,2,FALSE)</f>
        <v>43913</v>
      </c>
      <c r="L265" s="122">
        <f>ServiceTickets[[#This Row],[Migration Date]] - WEEKDAY(ServiceTickets[[#This Row],[Migration Date]]-6)</f>
        <v>43910</v>
      </c>
      <c r="M265" s="122">
        <f>ServiceTickets[[#This Row],[Migration Date]] - 14</f>
        <v>43899</v>
      </c>
      <c r="N265" s="111">
        <v>703300</v>
      </c>
      <c r="O265" s="111">
        <v>703301</v>
      </c>
      <c r="P265" s="111" t="str">
        <f>ServiceTickets[[#This Row],[Site]]&amp;" KAH Win10 Upgrade Project Equipment Request"</f>
        <v>2434 HH - CORNING KAH Win10 Upgrade Project Equipment Request</v>
      </c>
      <c r="Q265" s="126" t="str">
        <f t="shared" si="4"/>
        <v>Please ship 0 UD3 Thin Client devices and 0 laptops with the Gentiva Win10 Image with docking stations. 
Please send the equipment on PO703300 and PO703301 to be at facility by 03/20/20. 
Ship to:
ATTN: Kindred Implementation Services Tech
11849 East Corning Road STE 108
Corning, NY 14830</v>
      </c>
      <c r="S265" s="130" t="s">
        <v>268</v>
      </c>
      <c r="T265" s="130">
        <f>VLOOKUP(ServiceTickets[[#This Row],[Facility ID]],'T-Schedule'!B$2:I$286,8,FALSE)</f>
        <v>0</v>
      </c>
      <c r="U265" s="130">
        <v>2020</v>
      </c>
    </row>
    <row r="266" spans="1:22" hidden="1">
      <c r="A266" s="110">
        <v>7012201</v>
      </c>
      <c r="B266" t="s">
        <v>236</v>
      </c>
      <c r="C266" s="12" t="str">
        <f>VLOOKUP(ServiceTickets[[#This Row],[Facility ID]],FacilityInformation,3,FALSE)</f>
        <v>88 Route 6A STE 101</v>
      </c>
      <c r="D266" s="12" t="str">
        <f>VLOOKUP(ServiceTickets[[#This Row],[Facility ID]],FacilityInformation,4,FALSE)</f>
        <v>Sandwich</v>
      </c>
      <c r="E266" s="12" t="str">
        <f>VLOOKUP(ServiceTickets[[#This Row],[Facility ID]],FacilityInformation,5,FALSE)</f>
        <v>MA</v>
      </c>
      <c r="F266" s="12">
        <f>VLOOKUP(ServiceTickets[[#This Row],[Facility ID]],FacilityInformation,6,FALSE)</f>
        <v>2563</v>
      </c>
      <c r="G266" s="12" t="str">
        <f>ServiceTickets[[#This Row],[City]]&amp;", "&amp;ServiceTickets[[#This Row],[State]]&amp;" "&amp;ServiceTickets[[#This Row],[Zip]]</f>
        <v>Sandwich, MA 2563</v>
      </c>
      <c r="H266" s="111">
        <f>VLOOKUP(ServiceTickets[[#This Row],[Facility ID]],'T-Schedule'!B$2:AH$286,30,FALSE)</f>
        <v>0</v>
      </c>
      <c r="I266" s="111">
        <f>VLOOKUP(ServiceTickets[[#This Row],[Facility ID]],'T-Schedule'!B$2:AI$286,28,FALSE)</f>
        <v>0</v>
      </c>
      <c r="J266" s="110">
        <f>VLOOKUP(ServiceTickets[[#This Row],[Facility ID]],'T-Schedule'!B$2:AI$286,26,FALSE)</f>
        <v>0</v>
      </c>
      <c r="K266" s="122">
        <f>VLOOKUP(ServiceTickets[[#This Row],[Facility ID]],'T-Schedule'!B$2:C$286,2,FALSE)</f>
        <v>43913</v>
      </c>
      <c r="L266" s="122">
        <f>ServiceTickets[[#This Row],[Migration Date]] - WEEKDAY(ServiceTickets[[#This Row],[Migration Date]]-6)</f>
        <v>43910</v>
      </c>
      <c r="M266" s="122">
        <f>ServiceTickets[[#This Row],[Migration Date]] - 14</f>
        <v>43899</v>
      </c>
      <c r="N266" s="111">
        <v>703300</v>
      </c>
      <c r="O266" s="111">
        <v>703301</v>
      </c>
      <c r="P266" s="111" t="str">
        <f>ServiceTickets[[#This Row],[Site]]&amp;" KAH Win10 Upgrade Project Equipment Request"</f>
        <v>7012 HH - SANDWICH (fka 2364) KAH Win10 Upgrade Project Equipment Request</v>
      </c>
      <c r="Q266" s="126" t="str">
        <f t="shared" si="4"/>
        <v>Please ship 0 UD3 Thin Client devices and 0 laptops with the Gentiva Win10 Image with docking stations. 
Please send the equipment on PO703300 and PO703301 to be at facility by 03/20/20. 
Ship to:
ATTN: Kindred Implementation Services Tech
88 Route 6A STE 101
Sandwich, MA 2563</v>
      </c>
      <c r="S266" s="130" t="s">
        <v>268</v>
      </c>
      <c r="T266" s="130">
        <f>VLOOKUP(ServiceTickets[[#This Row],[Facility ID]],'T-Schedule'!B$2:I$286,8,FALSE)</f>
        <v>0</v>
      </c>
      <c r="U266" s="130">
        <v>2020</v>
      </c>
    </row>
    <row r="267" spans="1:22" hidden="1">
      <c r="A267" s="111" t="s">
        <v>1911</v>
      </c>
      <c r="B267" s="12" t="s">
        <v>296</v>
      </c>
      <c r="C267" s="12" t="e">
        <f>VLOOKUP(ServiceTickets[[#This Row],[Facility ID]],FacilityInformation,3,FALSE)</f>
        <v>#N/A</v>
      </c>
      <c r="D267" s="12" t="e">
        <f>VLOOKUP(ServiceTickets[[#This Row],[Facility ID]],FacilityInformation,4,FALSE)</f>
        <v>#N/A</v>
      </c>
      <c r="E267" s="12" t="e">
        <f>VLOOKUP(ServiceTickets[[#This Row],[Facility ID]],FacilityInformation,5,FALSE)</f>
        <v>#N/A</v>
      </c>
      <c r="F267" s="12" t="e">
        <f>VLOOKUP(ServiceTickets[[#This Row],[Facility ID]],FacilityInformation,6,FALSE)</f>
        <v>#N/A</v>
      </c>
      <c r="G267" s="12" t="e">
        <f>ServiceTickets[[#This Row],[City]]&amp;", "&amp;ServiceTickets[[#This Row],[State]]&amp;" "&amp;ServiceTickets[[#This Row],[Zip]]</f>
        <v>#N/A</v>
      </c>
      <c r="H267" s="111" t="e">
        <f>VLOOKUP(ServiceTickets[[#This Row],[Facility ID]],'T-Schedule'!B$2:AH$286,30,FALSE)</f>
        <v>#N/A</v>
      </c>
      <c r="I267" s="111" t="e">
        <f>VLOOKUP(ServiceTickets[[#This Row],[Facility ID]],'T-Schedule'!B$2:AI$286,28,FALSE)</f>
        <v>#N/A</v>
      </c>
      <c r="J267" s="111" t="e">
        <f>VLOOKUP(ServiceTickets[[#This Row],[Facility ID]],'T-Schedule'!B$2:AI$286,26,FALSE)</f>
        <v>#N/A</v>
      </c>
      <c r="K267" s="123" t="e">
        <f>VLOOKUP(ServiceTickets[[#This Row],[Facility ID]],'T-Schedule'!B$2:C$286,2,FALSE)</f>
        <v>#N/A</v>
      </c>
      <c r="L267" s="123" t="e">
        <f>ServiceTickets[[#This Row],[Migration Date]] - WEEKDAY(ServiceTickets[[#This Row],[Migration Date]]-6)</f>
        <v>#N/A</v>
      </c>
      <c r="M267" s="123" t="e">
        <f>ServiceTickets[[#This Row],[Migration Date]] - 14</f>
        <v>#N/A</v>
      </c>
      <c r="N267" s="111">
        <v>703300</v>
      </c>
      <c r="O267" s="111">
        <v>703301</v>
      </c>
      <c r="P267" s="111" t="str">
        <f>ServiceTickets[[#This Row],[Site]]&amp;" KAH Win10 Upgrade Project Equipment Request"</f>
        <v>A 123 East Carolina/R140 South Region KAH Win10 Upgrade Project Equipment Request</v>
      </c>
      <c r="Q267" s="127" t="e">
        <f t="shared" si="4"/>
        <v>#N/A</v>
      </c>
      <c r="R267" s="131">
        <v>1960807</v>
      </c>
      <c r="S267" s="131" t="s">
        <v>268</v>
      </c>
      <c r="T267" s="131" t="e">
        <f>VLOOKUP(ServiceTickets[[#This Row],[Facility ID]],'T-Schedule'!B$2:I$286,8,FALSE)</f>
        <v>#N/A</v>
      </c>
      <c r="U267" s="131">
        <v>2019</v>
      </c>
      <c r="V267" s="135"/>
    </row>
    <row r="268" spans="1:22" hidden="1">
      <c r="A268" s="110">
        <v>3122201</v>
      </c>
      <c r="B268" t="s">
        <v>151</v>
      </c>
      <c r="C268" s="12" t="e">
        <f>VLOOKUP(ServiceTickets[[#This Row],[Facility ID]],FacilityInformation,3,FALSE)</f>
        <v>#N/A</v>
      </c>
      <c r="D268" s="12" t="e">
        <f>VLOOKUP(ServiceTickets[[#This Row],[Facility ID]],FacilityInformation,4,FALSE)</f>
        <v>#N/A</v>
      </c>
      <c r="E268" s="12" t="e">
        <f>VLOOKUP(ServiceTickets[[#This Row],[Facility ID]],FacilityInformation,5,FALSE)</f>
        <v>#N/A</v>
      </c>
      <c r="F268" s="12" t="e">
        <f>VLOOKUP(ServiceTickets[[#This Row],[Facility ID]],FacilityInformation,6,FALSE)</f>
        <v>#N/A</v>
      </c>
      <c r="G268" s="12" t="e">
        <f>ServiceTickets[[#This Row],[City]]&amp;", "&amp;ServiceTickets[[#This Row],[State]]&amp;" "&amp;ServiceTickets[[#This Row],[Zip]]</f>
        <v>#N/A</v>
      </c>
      <c r="H268" s="111" t="e">
        <f>VLOOKUP(ServiceTickets[[#This Row],[Facility ID]],'T-Schedule'!B$2:AH$286,30,FALSE)</f>
        <v>#N/A</v>
      </c>
      <c r="I268" s="111" t="e">
        <f>VLOOKUP(ServiceTickets[[#This Row],[Facility ID]],'T-Schedule'!B$2:AI$286,28,FALSE)</f>
        <v>#N/A</v>
      </c>
      <c r="J268" s="110" t="e">
        <f>VLOOKUP(ServiceTickets[[#This Row],[Facility ID]],'T-Schedule'!B$2:AI$286,26,FALSE)</f>
        <v>#N/A</v>
      </c>
      <c r="K268" s="122" t="e">
        <f>VLOOKUP(ServiceTickets[[#This Row],[Facility ID]],'T-Schedule'!B$2:C$286,2,FALSE)</f>
        <v>#N/A</v>
      </c>
      <c r="L268" s="122" t="e">
        <f>ServiceTickets[[#This Row],[Migration Date]] - WEEKDAY(ServiceTickets[[#This Row],[Migration Date]]-6)</f>
        <v>#N/A</v>
      </c>
      <c r="M268" s="122" t="e">
        <f>ServiceTickets[[#This Row],[Migration Date]] - 14</f>
        <v>#N/A</v>
      </c>
      <c r="N268" s="111">
        <v>703300</v>
      </c>
      <c r="O268" s="111">
        <v>703301</v>
      </c>
      <c r="P268" s="111" t="str">
        <f>ServiceTickets[[#This Row],[Site]]&amp;" KAH Win10 Upgrade Project Equipment Request"</f>
        <v>3122 HH-Catawba Co KAH Win10 Upgrade Project Equipment Request</v>
      </c>
      <c r="Q268" s="126" t="e">
        <f t="shared" si="4"/>
        <v>#N/A</v>
      </c>
      <c r="S268" s="130" t="s">
        <v>268</v>
      </c>
      <c r="T268" s="130" t="e">
        <f>VLOOKUP(ServiceTickets[[#This Row],[Facility ID]],'T-Schedule'!B$2:I$286,8,FALSE)</f>
        <v>#N/A</v>
      </c>
      <c r="U268" s="130">
        <v>2020</v>
      </c>
    </row>
    <row r="269" spans="1:22">
      <c r="A269" s="302" t="s">
        <v>265</v>
      </c>
      <c r="B269" s="303"/>
      <c r="C269" s="303"/>
      <c r="D269" s="303"/>
      <c r="E269" s="303"/>
      <c r="F269" s="303"/>
      <c r="G269" s="303"/>
      <c r="H269" s="304">
        <f>SUMIF(ServiceTickets[Thin Clients],"&lt;&gt;#N/A")</f>
        <v>1769</v>
      </c>
      <c r="I269" s="304">
        <f>SUMIF(ServiceTickets[Net New Laptops],"&lt;&gt;#N/A")</f>
        <v>281</v>
      </c>
      <c r="J269" s="304">
        <f>SUMIF(ServiceTickets[Laptop Upgrade],"&lt;&gt;#N/A")</f>
        <v>929</v>
      </c>
      <c r="K269" s="305"/>
    </row>
    <row r="270" spans="1:22">
      <c r="A270" s="114" t="s">
        <v>266</v>
      </c>
      <c r="B270" s="1"/>
      <c r="C270" s="1"/>
      <c r="D270" s="1"/>
      <c r="E270" s="1"/>
      <c r="F270" s="1"/>
      <c r="G270" s="1"/>
      <c r="H270" s="248"/>
      <c r="I270" s="248"/>
      <c r="J270" s="248"/>
      <c r="K270" s="295"/>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U831"/>
  <sheetViews>
    <sheetView tabSelected="1" zoomScaleNormal="100" workbookViewId="0">
      <selection activeCell="H7" sqref="H7"/>
    </sheetView>
  </sheetViews>
  <sheetFormatPr defaultRowHeight="15"/>
  <cols>
    <col min="1" max="1" width="13" style="260" bestFit="1" customWidth="1"/>
    <col min="2" max="2" width="16.28515625" style="6" bestFit="1" customWidth="1"/>
    <col min="3" max="3" width="19" style="6" bestFit="1" customWidth="1"/>
    <col min="4" max="4" width="21.5703125" style="13" bestFit="1" customWidth="1"/>
    <col min="5" max="5" width="16.7109375" style="10" bestFit="1" customWidth="1"/>
    <col min="6" max="6" width="13.85546875" style="14" bestFit="1" customWidth="1"/>
    <col min="7" max="7" width="17.28515625" style="7" bestFit="1" customWidth="1"/>
    <col min="8" max="8" width="21.42578125" style="7" bestFit="1" customWidth="1"/>
    <col min="9" max="9" width="20.5703125" style="9" bestFit="1" customWidth="1"/>
    <col min="10" max="10" width="18.85546875" style="15" bestFit="1" customWidth="1"/>
    <col min="11" max="11" width="24.28515625" style="8" bestFit="1" customWidth="1"/>
    <col min="12" max="12" width="14.28515625" style="29" bestFit="1" customWidth="1"/>
    <col min="13" max="13" width="15.42578125" style="29" bestFit="1" customWidth="1"/>
    <col min="14" max="14" width="23.5703125" style="8" bestFit="1" customWidth="1"/>
    <col min="15" max="15" width="14.140625" style="8" bestFit="1" customWidth="1"/>
    <col min="16" max="16" width="23.85546875" style="8" bestFit="1" customWidth="1"/>
    <col min="17" max="17" width="26.28515625" style="8" bestFit="1" customWidth="1"/>
    <col min="18" max="18" width="15.7109375" style="8" bestFit="1" customWidth="1"/>
    <col min="19" max="19" width="16.85546875" style="8" bestFit="1" customWidth="1"/>
    <col min="20" max="20" width="15" style="8" bestFit="1" customWidth="1"/>
    <col min="21" max="21" width="18.140625" style="11" bestFit="1" customWidth="1"/>
  </cols>
  <sheetData>
    <row r="1" spans="1:21" s="17" customFormat="1" ht="21">
      <c r="A1" s="361" t="s">
        <v>1939</v>
      </c>
      <c r="B1" s="362"/>
      <c r="C1" s="362"/>
      <c r="D1" s="363"/>
      <c r="E1" s="16"/>
      <c r="F1" s="364" t="s">
        <v>315</v>
      </c>
      <c r="G1" s="365"/>
      <c r="H1" s="365"/>
      <c r="I1" s="366"/>
      <c r="J1" s="367" t="s">
        <v>316</v>
      </c>
      <c r="K1" s="368"/>
      <c r="L1" s="368"/>
      <c r="M1" s="368"/>
      <c r="N1" s="368"/>
      <c r="O1" s="368"/>
      <c r="P1" s="368"/>
      <c r="Q1" s="368"/>
      <c r="R1" s="368"/>
      <c r="S1" s="368"/>
      <c r="T1" s="368"/>
      <c r="U1" s="369"/>
    </row>
    <row r="2" spans="1:21" s="27" customFormat="1">
      <c r="A2" s="259" t="s">
        <v>330</v>
      </c>
      <c r="B2" s="18" t="s">
        <v>317</v>
      </c>
      <c r="C2" s="18" t="s">
        <v>318</v>
      </c>
      <c r="D2" s="19" t="s">
        <v>1937</v>
      </c>
      <c r="E2" s="20" t="s">
        <v>319</v>
      </c>
      <c r="F2" s="21" t="s">
        <v>331</v>
      </c>
      <c r="G2" s="22" t="s">
        <v>332</v>
      </c>
      <c r="H2" s="22" t="s">
        <v>333</v>
      </c>
      <c r="I2" s="23" t="s">
        <v>1938</v>
      </c>
      <c r="J2" s="24" t="s">
        <v>320</v>
      </c>
      <c r="K2" s="25" t="s">
        <v>321</v>
      </c>
      <c r="L2" s="28" t="s">
        <v>374</v>
      </c>
      <c r="M2" s="28" t="s">
        <v>375</v>
      </c>
      <c r="N2" s="25" t="s">
        <v>322</v>
      </c>
      <c r="O2" s="25" t="s">
        <v>323</v>
      </c>
      <c r="P2" s="25" t="s">
        <v>324</v>
      </c>
      <c r="Q2" s="25" t="s">
        <v>325</v>
      </c>
      <c r="R2" s="25" t="s">
        <v>326</v>
      </c>
      <c r="S2" s="25" t="s">
        <v>327</v>
      </c>
      <c r="T2" s="25" t="s">
        <v>328</v>
      </c>
      <c r="U2" s="26" t="s">
        <v>329</v>
      </c>
    </row>
    <row r="3" spans="1:21">
      <c r="E3" s="30"/>
      <c r="P3" s="278"/>
      <c r="Q3" s="278"/>
      <c r="R3" s="278"/>
      <c r="S3" s="278"/>
      <c r="T3" s="278"/>
      <c r="U3" s="278"/>
    </row>
    <row r="4" spans="1:21">
      <c r="E4" s="30"/>
      <c r="P4" s="278"/>
      <c r="Q4" s="278"/>
      <c r="R4" s="278"/>
      <c r="S4" s="278"/>
      <c r="T4" s="278"/>
      <c r="U4" s="278"/>
    </row>
    <row r="5" spans="1:21">
      <c r="E5" s="30"/>
      <c r="P5" s="278"/>
      <c r="Q5" s="278"/>
      <c r="R5" s="278"/>
      <c r="S5" s="278"/>
      <c r="T5" s="278"/>
      <c r="U5" s="278"/>
    </row>
    <row r="6" spans="1:21">
      <c r="E6" s="30"/>
      <c r="P6" s="278"/>
      <c r="Q6" s="278"/>
      <c r="R6" s="278"/>
      <c r="S6" s="278"/>
      <c r="T6" s="278"/>
      <c r="U6" s="278"/>
    </row>
    <row r="7" spans="1:21">
      <c r="E7" s="30"/>
      <c r="P7" s="278"/>
      <c r="Q7" s="278"/>
      <c r="R7" s="278"/>
      <c r="S7" s="278"/>
      <c r="T7" s="278"/>
      <c r="U7" s="278"/>
    </row>
    <row r="8" spans="1:21">
      <c r="E8" s="30"/>
      <c r="P8" s="278"/>
      <c r="Q8" s="278"/>
      <c r="R8" s="278"/>
      <c r="S8" s="278"/>
      <c r="T8" s="278"/>
      <c r="U8" s="278"/>
    </row>
    <row r="9" spans="1:21">
      <c r="A9" s="289"/>
      <c r="B9" s="276"/>
      <c r="C9" s="276"/>
      <c r="D9" s="280"/>
      <c r="E9" s="30"/>
      <c r="F9" s="281"/>
      <c r="G9" s="277"/>
      <c r="H9" s="277"/>
      <c r="I9" s="279"/>
      <c r="P9" s="278"/>
      <c r="Q9" s="278"/>
      <c r="R9" s="278"/>
      <c r="S9" s="278"/>
      <c r="T9" s="278"/>
      <c r="U9" s="278"/>
    </row>
    <row r="10" spans="1:21">
      <c r="A10" s="289"/>
      <c r="B10" s="276"/>
      <c r="C10" s="276"/>
      <c r="D10" s="280"/>
      <c r="E10" s="30"/>
      <c r="F10" s="281"/>
      <c r="G10" s="277"/>
      <c r="H10" s="277"/>
      <c r="I10" s="279"/>
      <c r="O10" s="278"/>
      <c r="P10" s="278"/>
      <c r="Q10" s="278"/>
      <c r="R10" s="278"/>
      <c r="S10" s="278"/>
      <c r="T10" s="278"/>
      <c r="U10" s="278"/>
    </row>
    <row r="11" spans="1:21">
      <c r="E11" s="30"/>
      <c r="P11" s="278"/>
      <c r="Q11" s="278"/>
      <c r="R11" s="278"/>
      <c r="S11" s="278"/>
      <c r="T11" s="278"/>
      <c r="U11" s="278"/>
    </row>
    <row r="12" spans="1:21">
      <c r="E12" s="30"/>
      <c r="O12" s="278"/>
      <c r="P12" s="278"/>
      <c r="Q12" s="278"/>
      <c r="R12" s="278"/>
      <c r="S12" s="278"/>
      <c r="T12" s="278"/>
      <c r="U12" s="278"/>
    </row>
    <row r="13" spans="1:21">
      <c r="E13" s="30"/>
      <c r="P13" s="278"/>
      <c r="Q13" s="278"/>
      <c r="R13" s="278"/>
      <c r="S13" s="278"/>
      <c r="T13" s="278"/>
      <c r="U13" s="278"/>
    </row>
    <row r="14" spans="1:21">
      <c r="E14" s="30"/>
      <c r="O14" s="278"/>
      <c r="P14" s="278"/>
      <c r="Q14" s="278"/>
      <c r="R14" s="278"/>
      <c r="S14" s="278"/>
      <c r="T14" s="278"/>
      <c r="U14" s="278"/>
    </row>
    <row r="15" spans="1:21">
      <c r="E15" s="30"/>
      <c r="P15" s="278"/>
      <c r="Q15" s="278"/>
      <c r="R15" s="278"/>
      <c r="S15" s="278"/>
      <c r="T15" s="278"/>
      <c r="U15" s="278"/>
    </row>
    <row r="16" spans="1:21">
      <c r="E16" s="30"/>
      <c r="O16" s="278"/>
      <c r="P16" s="278"/>
      <c r="Q16" s="278"/>
      <c r="R16" s="278"/>
      <c r="S16" s="278"/>
      <c r="T16" s="278"/>
      <c r="U16" s="278"/>
    </row>
    <row r="17" spans="1:21">
      <c r="A17" s="289"/>
      <c r="B17" s="276"/>
      <c r="C17" s="276"/>
      <c r="D17" s="280"/>
      <c r="E17" s="30"/>
      <c r="F17" s="281"/>
      <c r="G17" s="277"/>
      <c r="H17" s="277"/>
      <c r="I17" s="279"/>
      <c r="N17" s="278"/>
      <c r="O17" s="278"/>
      <c r="P17" s="278"/>
      <c r="Q17" s="278"/>
      <c r="R17" s="278"/>
      <c r="S17" s="278"/>
      <c r="T17" s="278"/>
      <c r="U17" s="278"/>
    </row>
    <row r="18" spans="1:21">
      <c r="E18" s="30"/>
      <c r="N18" s="278"/>
      <c r="O18" s="278"/>
      <c r="P18" s="278"/>
      <c r="Q18" s="278"/>
      <c r="R18" s="278"/>
      <c r="S18" s="278"/>
      <c r="T18" s="278"/>
      <c r="U18" s="278"/>
    </row>
    <row r="19" spans="1:21">
      <c r="E19" s="30"/>
      <c r="N19" s="278"/>
      <c r="O19" s="278"/>
      <c r="P19" s="278"/>
      <c r="Q19" s="278"/>
      <c r="R19" s="278"/>
      <c r="S19" s="278"/>
      <c r="T19" s="278"/>
      <c r="U19" s="278"/>
    </row>
    <row r="20" spans="1:21">
      <c r="E20" s="30"/>
      <c r="N20" s="278"/>
      <c r="O20" s="278"/>
      <c r="P20" s="278"/>
      <c r="Q20" s="278"/>
      <c r="R20" s="278"/>
      <c r="S20" s="278"/>
      <c r="T20" s="278"/>
      <c r="U20" s="278"/>
    </row>
    <row r="21" spans="1:21">
      <c r="E21" s="30"/>
      <c r="N21" s="278"/>
      <c r="O21" s="278"/>
      <c r="P21" s="278"/>
      <c r="Q21" s="278"/>
      <c r="R21" s="278"/>
      <c r="S21" s="278"/>
      <c r="T21" s="278"/>
      <c r="U21" s="278"/>
    </row>
    <row r="22" spans="1:21">
      <c r="E22" s="30"/>
      <c r="N22" s="278"/>
      <c r="O22" s="278"/>
      <c r="P22" s="278"/>
      <c r="Q22" s="278"/>
      <c r="R22" s="278"/>
      <c r="S22" s="278"/>
      <c r="T22" s="278"/>
      <c r="U22" s="278"/>
    </row>
    <row r="23" spans="1:21">
      <c r="A23" s="290"/>
      <c r="B23" s="284"/>
      <c r="C23" s="284"/>
      <c r="D23" s="285"/>
      <c r="E23" s="30"/>
      <c r="F23" s="286"/>
      <c r="H23" s="287"/>
      <c r="I23" s="288"/>
      <c r="N23" s="278"/>
      <c r="O23" s="278"/>
      <c r="P23" s="278"/>
      <c r="Q23" s="278"/>
      <c r="R23" s="278"/>
      <c r="S23" s="278"/>
      <c r="T23" s="278"/>
      <c r="U23" s="278"/>
    </row>
    <row r="24" spans="1:21">
      <c r="N24" s="278"/>
      <c r="O24" s="278"/>
      <c r="P24" s="252"/>
      <c r="Q24" s="252"/>
      <c r="R24" s="252"/>
      <c r="S24" s="252"/>
      <c r="T24" s="252"/>
      <c r="U24" s="253"/>
    </row>
    <row r="25" spans="1:21">
      <c r="A25" s="289"/>
      <c r="B25" s="276"/>
      <c r="C25" s="276"/>
      <c r="D25" s="280"/>
      <c r="F25" s="281"/>
      <c r="G25" s="277"/>
      <c r="H25" s="277"/>
      <c r="I25" s="279"/>
      <c r="J25" s="282"/>
      <c r="K25" s="278"/>
      <c r="L25" s="283"/>
      <c r="M25" s="283"/>
      <c r="N25" s="278"/>
      <c r="O25" s="278"/>
      <c r="P25" s="252"/>
      <c r="Q25" s="252"/>
      <c r="R25" s="252"/>
      <c r="S25" s="252"/>
      <c r="T25" s="252"/>
      <c r="U25" s="253"/>
    </row>
    <row r="26" spans="1:21">
      <c r="N26" s="278"/>
      <c r="O26" s="278"/>
      <c r="P26" s="252"/>
      <c r="Q26" s="252"/>
      <c r="R26" s="252"/>
      <c r="S26" s="252"/>
      <c r="T26" s="252"/>
      <c r="U26" s="253"/>
    </row>
    <row r="27" spans="1:21">
      <c r="N27" s="278"/>
      <c r="O27" s="278"/>
      <c r="P27" s="252"/>
      <c r="Q27" s="252"/>
      <c r="R27" s="252"/>
      <c r="S27" s="252"/>
      <c r="T27" s="252"/>
      <c r="U27" s="253"/>
    </row>
    <row r="28" spans="1:21">
      <c r="N28" s="278"/>
      <c r="O28" s="278"/>
      <c r="P28" s="252"/>
      <c r="Q28" s="252"/>
      <c r="R28" s="252"/>
      <c r="S28" s="252"/>
      <c r="T28" s="252"/>
      <c r="U28" s="253"/>
    </row>
    <row r="29" spans="1:21">
      <c r="N29" s="278"/>
      <c r="O29" s="278"/>
      <c r="P29" s="252"/>
      <c r="Q29" s="252"/>
      <c r="R29" s="252"/>
      <c r="S29" s="252"/>
      <c r="T29" s="252"/>
      <c r="U29" s="253"/>
    </row>
    <row r="30" spans="1:21">
      <c r="A30" s="289"/>
      <c r="B30" s="276"/>
      <c r="C30" s="276"/>
      <c r="D30" s="280"/>
      <c r="F30" s="281"/>
      <c r="H30" s="277"/>
      <c r="I30" s="279"/>
      <c r="N30" s="278"/>
      <c r="O30" s="278"/>
      <c r="P30" s="252"/>
      <c r="Q30" s="252"/>
      <c r="R30" s="252"/>
      <c r="S30" s="252"/>
      <c r="T30" s="252"/>
      <c r="U30" s="253"/>
    </row>
    <row r="31" spans="1:21">
      <c r="A31" s="290"/>
      <c r="B31" s="284"/>
      <c r="C31" s="284"/>
      <c r="D31" s="285"/>
      <c r="F31" s="286"/>
      <c r="G31" s="287"/>
      <c r="H31" s="287"/>
      <c r="I31" s="288"/>
      <c r="P31" s="255"/>
      <c r="Q31" s="255"/>
      <c r="R31" s="255"/>
      <c r="S31" s="255"/>
      <c r="T31" s="255"/>
      <c r="U31" s="256"/>
    </row>
    <row r="32" spans="1:21">
      <c r="A32" s="290"/>
      <c r="B32" s="284"/>
      <c r="C32" s="284"/>
      <c r="D32" s="285"/>
      <c r="F32" s="286"/>
      <c r="G32" s="287"/>
      <c r="H32" s="287"/>
      <c r="I32" s="288"/>
      <c r="O32" s="254"/>
      <c r="P32" s="255"/>
      <c r="Q32" s="255"/>
      <c r="R32" s="255"/>
      <c r="S32" s="255"/>
      <c r="T32" s="255"/>
      <c r="U32" s="256"/>
    </row>
    <row r="33" spans="1:21">
      <c r="P33" s="252"/>
      <c r="Q33" s="252"/>
      <c r="R33" s="252"/>
      <c r="S33" s="252"/>
      <c r="T33" s="252"/>
      <c r="U33" s="253"/>
    </row>
    <row r="34" spans="1:21">
      <c r="O34" s="254"/>
      <c r="P34" s="252"/>
      <c r="Q34" s="252"/>
      <c r="R34" s="252"/>
      <c r="S34" s="252"/>
      <c r="T34" s="252"/>
      <c r="U34" s="253"/>
    </row>
    <row r="35" spans="1:21">
      <c r="P35" s="252"/>
      <c r="Q35" s="252"/>
      <c r="R35" s="252"/>
      <c r="S35" s="252"/>
      <c r="T35" s="252"/>
      <c r="U35" s="253"/>
    </row>
    <row r="36" spans="1:21">
      <c r="O36" s="254"/>
      <c r="P36" s="252"/>
      <c r="Q36" s="252"/>
      <c r="R36" s="252"/>
      <c r="S36" s="252"/>
      <c r="T36" s="252"/>
      <c r="U36" s="253"/>
    </row>
    <row r="37" spans="1:21">
      <c r="P37" s="252"/>
      <c r="Q37" s="252"/>
      <c r="R37" s="252"/>
      <c r="S37" s="252"/>
      <c r="T37" s="252"/>
      <c r="U37" s="253"/>
    </row>
    <row r="38" spans="1:21">
      <c r="O38" s="254"/>
      <c r="P38" s="252"/>
      <c r="Q38" s="252"/>
      <c r="R38" s="252"/>
      <c r="S38" s="252"/>
      <c r="T38" s="252"/>
      <c r="U38" s="253"/>
    </row>
    <row r="39" spans="1:21">
      <c r="A39" s="290"/>
      <c r="B39" s="284"/>
      <c r="C39" s="284"/>
      <c r="D39" s="285"/>
      <c r="F39" s="286"/>
      <c r="G39" s="287"/>
      <c r="H39" s="287"/>
      <c r="I39" s="288"/>
      <c r="N39" s="254"/>
      <c r="O39" s="254"/>
      <c r="P39" s="255"/>
      <c r="Q39" s="255"/>
      <c r="R39" s="255"/>
      <c r="S39" s="255"/>
      <c r="T39" s="255"/>
      <c r="U39" s="256"/>
    </row>
    <row r="40" spans="1:21">
      <c r="N40" s="254"/>
      <c r="O40" s="254"/>
      <c r="P40" s="252"/>
      <c r="Q40" s="252"/>
      <c r="R40" s="252"/>
      <c r="S40" s="252"/>
      <c r="T40" s="252"/>
      <c r="U40" s="253"/>
    </row>
    <row r="41" spans="1:21">
      <c r="N41" s="254"/>
      <c r="O41" s="254"/>
      <c r="P41" s="252"/>
      <c r="Q41" s="252"/>
      <c r="R41" s="252"/>
      <c r="S41" s="252"/>
      <c r="T41" s="252"/>
      <c r="U41" s="253"/>
    </row>
    <row r="42" spans="1:21">
      <c r="N42" s="254"/>
      <c r="O42" s="254"/>
      <c r="P42" s="252"/>
      <c r="Q42" s="252"/>
      <c r="R42" s="252"/>
      <c r="S42" s="252"/>
      <c r="T42" s="252"/>
      <c r="U42" s="253"/>
    </row>
    <row r="43" spans="1:21">
      <c r="N43" s="254"/>
      <c r="O43" s="254"/>
      <c r="P43" s="252"/>
      <c r="Q43" s="252"/>
      <c r="R43" s="252"/>
      <c r="S43" s="252"/>
      <c r="T43" s="252"/>
      <c r="U43" s="253"/>
    </row>
    <row r="44" spans="1:21">
      <c r="N44" s="254"/>
      <c r="O44" s="254"/>
      <c r="P44" s="252"/>
      <c r="Q44" s="252"/>
      <c r="R44" s="252"/>
      <c r="S44" s="252"/>
      <c r="T44" s="252"/>
      <c r="U44" s="253"/>
    </row>
    <row r="45" spans="1:21">
      <c r="N45" s="254"/>
      <c r="O45" s="254"/>
      <c r="P45" s="252"/>
      <c r="Q45" s="252"/>
      <c r="R45" s="252"/>
      <c r="S45" s="252"/>
      <c r="T45" s="252"/>
      <c r="U45" s="253"/>
    </row>
    <row r="46" spans="1:21">
      <c r="A46" s="289"/>
      <c r="B46" s="276"/>
      <c r="C46" s="276"/>
      <c r="D46" s="280"/>
      <c r="F46" s="281"/>
      <c r="H46" s="277"/>
      <c r="I46" s="279"/>
      <c r="N46" s="254"/>
      <c r="O46" s="254"/>
      <c r="P46" s="252"/>
      <c r="Q46" s="252"/>
      <c r="R46" s="252"/>
      <c r="S46" s="252"/>
      <c r="T46" s="252"/>
      <c r="U46" s="253"/>
    </row>
    <row r="47" spans="1:21">
      <c r="N47" s="254"/>
      <c r="O47" s="254"/>
      <c r="P47" s="252"/>
      <c r="Q47" s="252"/>
      <c r="R47" s="252"/>
      <c r="S47" s="252"/>
      <c r="T47" s="252"/>
      <c r="U47" s="253"/>
    </row>
    <row r="48" spans="1:21">
      <c r="N48" s="254"/>
      <c r="O48" s="254"/>
      <c r="P48" s="252"/>
      <c r="Q48" s="252"/>
      <c r="R48" s="252"/>
      <c r="S48" s="252"/>
      <c r="T48" s="252"/>
      <c r="U48" s="253"/>
    </row>
    <row r="49" spans="1:21">
      <c r="N49" s="254"/>
      <c r="O49" s="254"/>
      <c r="P49" s="252"/>
      <c r="Q49" s="252"/>
      <c r="R49" s="252"/>
      <c r="S49" s="252"/>
      <c r="T49" s="252"/>
      <c r="U49" s="253"/>
    </row>
    <row r="50" spans="1:21">
      <c r="N50" s="254"/>
      <c r="O50" s="254"/>
      <c r="P50" s="252"/>
      <c r="Q50" s="252"/>
      <c r="R50" s="252"/>
      <c r="S50" s="252"/>
      <c r="T50" s="252"/>
      <c r="U50" s="253"/>
    </row>
    <row r="51" spans="1:21">
      <c r="N51" s="254"/>
      <c r="O51" s="254"/>
      <c r="P51" s="252"/>
      <c r="Q51" s="252"/>
      <c r="R51" s="252"/>
      <c r="S51" s="252"/>
      <c r="T51" s="252"/>
      <c r="U51" s="253"/>
    </row>
    <row r="52" spans="1:21">
      <c r="A52" s="289"/>
      <c r="B52" s="276"/>
      <c r="C52" s="276"/>
      <c r="D52" s="280"/>
      <c r="F52" s="281"/>
      <c r="G52" s="277"/>
      <c r="H52" s="277"/>
      <c r="I52" s="279"/>
      <c r="N52" s="254"/>
      <c r="O52" s="254"/>
      <c r="P52" s="252"/>
      <c r="Q52" s="252"/>
      <c r="R52" s="252"/>
      <c r="S52" s="252"/>
      <c r="T52" s="252"/>
      <c r="U52" s="253"/>
    </row>
    <row r="53" spans="1:21">
      <c r="N53" s="254"/>
      <c r="O53" s="254"/>
      <c r="P53" s="252"/>
      <c r="Q53" s="252"/>
      <c r="R53" s="252"/>
      <c r="S53" s="252"/>
      <c r="T53" s="252"/>
      <c r="U53" s="253"/>
    </row>
    <row r="54" spans="1:21">
      <c r="A54" s="290"/>
      <c r="B54" s="284"/>
      <c r="C54" s="284"/>
      <c r="D54" s="285"/>
      <c r="E54" s="257"/>
      <c r="F54" s="286"/>
      <c r="H54" s="287"/>
      <c r="I54" s="288"/>
      <c r="N54" s="254"/>
      <c r="O54" s="254"/>
      <c r="P54" s="255"/>
      <c r="Q54" s="255"/>
      <c r="R54" s="255"/>
      <c r="S54" s="255"/>
      <c r="T54" s="255"/>
      <c r="U54" s="256"/>
    </row>
    <row r="55" spans="1:21">
      <c r="A55" s="289"/>
      <c r="B55" s="276"/>
      <c r="C55" s="276"/>
      <c r="D55" s="280"/>
      <c r="E55" s="257"/>
      <c r="F55" s="281"/>
      <c r="G55" s="277"/>
      <c r="H55" s="277"/>
      <c r="I55" s="279"/>
      <c r="N55" s="275"/>
      <c r="P55" s="252"/>
      <c r="Q55" s="252"/>
      <c r="R55" s="252"/>
      <c r="S55" s="252"/>
      <c r="T55" s="252"/>
      <c r="U55" s="253"/>
    </row>
    <row r="56" spans="1:21">
      <c r="A56" s="289"/>
      <c r="B56" s="276"/>
      <c r="C56" s="276"/>
      <c r="D56" s="280"/>
      <c r="E56" s="257"/>
      <c r="F56" s="281"/>
      <c r="G56" s="277"/>
      <c r="H56" s="277"/>
      <c r="I56" s="279"/>
      <c r="N56" s="275"/>
      <c r="O56" s="278"/>
      <c r="P56" s="252"/>
      <c r="Q56" s="252"/>
      <c r="R56" s="252"/>
      <c r="S56" s="252"/>
      <c r="T56" s="252"/>
      <c r="U56" s="253"/>
    </row>
    <row r="57" spans="1:21">
      <c r="E57" s="257"/>
      <c r="N57" s="275"/>
      <c r="P57" s="252"/>
      <c r="Q57" s="252"/>
      <c r="R57" s="252"/>
      <c r="S57" s="252"/>
      <c r="T57" s="252"/>
      <c r="U57" s="253"/>
    </row>
    <row r="58" spans="1:21">
      <c r="E58" s="257"/>
      <c r="N58" s="275"/>
      <c r="O58" s="278"/>
      <c r="P58" s="252"/>
      <c r="Q58" s="252"/>
      <c r="R58" s="252"/>
      <c r="S58" s="252"/>
      <c r="T58" s="252"/>
      <c r="U58" s="253"/>
    </row>
    <row r="59" spans="1:21">
      <c r="E59" s="257"/>
      <c r="N59" s="275"/>
      <c r="P59" s="252"/>
      <c r="Q59" s="252"/>
      <c r="R59" s="252"/>
      <c r="S59" s="252"/>
      <c r="T59" s="252"/>
      <c r="U59" s="253"/>
    </row>
    <row r="60" spans="1:21">
      <c r="E60" s="257"/>
      <c r="N60" s="275"/>
      <c r="O60" s="278"/>
      <c r="P60" s="252"/>
      <c r="Q60" s="252"/>
      <c r="R60" s="252"/>
      <c r="S60" s="252"/>
      <c r="T60" s="252"/>
      <c r="U60" s="253"/>
    </row>
    <row r="61" spans="1:21">
      <c r="E61" s="257"/>
      <c r="N61" s="275"/>
      <c r="P61" s="252"/>
      <c r="Q61" s="252"/>
      <c r="R61" s="252"/>
      <c r="S61" s="252"/>
      <c r="T61" s="252"/>
      <c r="U61" s="253"/>
    </row>
    <row r="62" spans="1:21">
      <c r="E62" s="257"/>
      <c r="N62" s="275"/>
      <c r="O62" s="278"/>
      <c r="P62" s="252"/>
      <c r="Q62" s="252"/>
      <c r="R62" s="252"/>
      <c r="S62" s="252"/>
      <c r="T62" s="252"/>
      <c r="U62" s="253"/>
    </row>
    <row r="63" spans="1:21">
      <c r="A63" s="289"/>
      <c r="B63" s="276"/>
      <c r="C63" s="276"/>
      <c r="D63" s="280"/>
      <c r="E63" s="257"/>
      <c r="F63" s="281"/>
      <c r="G63" s="277"/>
      <c r="H63" s="277"/>
      <c r="I63" s="279"/>
      <c r="N63" s="275"/>
      <c r="O63" s="278"/>
      <c r="P63" s="252"/>
      <c r="Q63" s="252"/>
      <c r="R63" s="252"/>
      <c r="S63" s="252"/>
      <c r="T63" s="252"/>
      <c r="U63" s="253"/>
    </row>
    <row r="64" spans="1:21">
      <c r="E64" s="257"/>
      <c r="N64" s="275"/>
      <c r="O64" s="278"/>
      <c r="P64" s="252"/>
      <c r="Q64" s="252"/>
      <c r="R64" s="252"/>
      <c r="S64" s="252"/>
      <c r="T64" s="252"/>
      <c r="U64" s="253"/>
    </row>
    <row r="65" spans="1:21">
      <c r="A65" s="289"/>
      <c r="B65" s="276"/>
      <c r="C65" s="276"/>
      <c r="D65" s="280"/>
      <c r="E65" s="257"/>
      <c r="F65" s="281"/>
      <c r="G65" s="277"/>
      <c r="H65" s="277"/>
      <c r="I65" s="279"/>
      <c r="N65" s="275"/>
      <c r="O65" s="278"/>
      <c r="P65" s="252"/>
      <c r="Q65" s="252"/>
      <c r="R65" s="252"/>
      <c r="S65" s="252"/>
      <c r="T65" s="252"/>
      <c r="U65" s="253"/>
    </row>
    <row r="66" spans="1:21">
      <c r="E66" s="257"/>
      <c r="N66" s="275"/>
      <c r="O66" s="278"/>
      <c r="P66" s="252"/>
      <c r="Q66" s="252"/>
      <c r="R66" s="252"/>
      <c r="S66" s="252"/>
      <c r="T66" s="252"/>
      <c r="U66" s="253"/>
    </row>
    <row r="67" spans="1:21">
      <c r="E67" s="257"/>
      <c r="N67" s="275"/>
      <c r="O67" s="278"/>
      <c r="P67" s="252"/>
      <c r="Q67" s="252"/>
      <c r="R67" s="252"/>
      <c r="S67" s="252"/>
      <c r="T67" s="252"/>
      <c r="U67" s="253"/>
    </row>
    <row r="68" spans="1:21">
      <c r="E68" s="257"/>
      <c r="N68" s="275"/>
      <c r="O68" s="278"/>
      <c r="P68" s="252"/>
      <c r="Q68" s="252"/>
      <c r="R68" s="252"/>
      <c r="S68" s="252"/>
      <c r="T68" s="252"/>
      <c r="U68" s="253"/>
    </row>
    <row r="69" spans="1:21">
      <c r="E69" s="257"/>
      <c r="N69" s="275"/>
      <c r="O69" s="278"/>
      <c r="P69" s="252"/>
      <c r="Q69" s="252"/>
      <c r="R69" s="252"/>
      <c r="S69" s="252"/>
      <c r="T69" s="252"/>
      <c r="U69" s="253"/>
    </row>
    <row r="70" spans="1:21">
      <c r="E70" s="257"/>
      <c r="N70" s="275"/>
      <c r="O70" s="278"/>
      <c r="P70" s="252"/>
      <c r="Q70" s="252"/>
      <c r="R70" s="252"/>
      <c r="S70" s="252"/>
      <c r="T70" s="252"/>
      <c r="U70" s="253"/>
    </row>
    <row r="71" spans="1:21">
      <c r="E71" s="257"/>
      <c r="N71" s="275"/>
      <c r="O71" s="278"/>
      <c r="P71" s="252"/>
      <c r="Q71" s="252"/>
      <c r="R71" s="252"/>
      <c r="S71" s="252"/>
      <c r="T71" s="252"/>
      <c r="U71" s="253"/>
    </row>
    <row r="72" spans="1:21">
      <c r="E72" s="257"/>
      <c r="N72" s="275"/>
      <c r="O72" s="278"/>
      <c r="P72" s="252"/>
      <c r="Q72" s="252"/>
      <c r="R72" s="252"/>
      <c r="S72" s="252"/>
      <c r="T72" s="252"/>
      <c r="U72" s="253"/>
    </row>
    <row r="73" spans="1:21">
      <c r="E73" s="257"/>
      <c r="N73" s="275"/>
      <c r="O73" s="278"/>
      <c r="P73" s="252"/>
      <c r="Q73" s="252"/>
      <c r="R73" s="252"/>
      <c r="S73" s="252"/>
      <c r="T73" s="252"/>
      <c r="U73" s="253"/>
    </row>
    <row r="74" spans="1:21">
      <c r="E74" s="257"/>
      <c r="N74" s="275"/>
      <c r="O74" s="278"/>
      <c r="P74" s="252"/>
      <c r="Q74" s="252"/>
      <c r="R74" s="252"/>
      <c r="S74" s="252"/>
      <c r="T74" s="252"/>
      <c r="U74" s="253"/>
    </row>
    <row r="75" spans="1:21">
      <c r="E75" s="257"/>
      <c r="N75" s="275"/>
      <c r="O75" s="278"/>
      <c r="P75" s="252"/>
      <c r="Q75" s="252"/>
      <c r="R75" s="252"/>
      <c r="S75" s="252"/>
      <c r="T75" s="252"/>
      <c r="U75" s="253"/>
    </row>
    <row r="76" spans="1:21">
      <c r="A76" s="290"/>
      <c r="B76" s="284"/>
      <c r="C76" s="284"/>
      <c r="D76" s="285"/>
      <c r="E76" s="257"/>
      <c r="F76" s="286"/>
      <c r="G76" s="287"/>
      <c r="H76" s="287"/>
      <c r="I76" s="288"/>
      <c r="N76" s="275"/>
      <c r="O76" s="278"/>
      <c r="P76" s="255"/>
      <c r="Q76" s="255"/>
      <c r="R76" s="255"/>
      <c r="S76" s="255"/>
      <c r="T76" s="255"/>
      <c r="U76" s="256"/>
    </row>
    <row r="77" spans="1:21">
      <c r="E77" s="257"/>
      <c r="N77" s="275"/>
      <c r="O77" s="278"/>
      <c r="P77" s="252"/>
      <c r="Q77" s="252"/>
      <c r="R77" s="252"/>
      <c r="S77" s="252"/>
      <c r="T77" s="252"/>
      <c r="U77" s="253"/>
    </row>
    <row r="78" spans="1:21">
      <c r="A78" s="289"/>
      <c r="B78" s="276"/>
      <c r="C78" s="276"/>
      <c r="D78" s="280"/>
      <c r="E78" s="257"/>
      <c r="F78" s="281"/>
      <c r="H78" s="277"/>
      <c r="I78" s="279"/>
      <c r="N78" s="275"/>
      <c r="O78" s="278"/>
      <c r="P78" s="252"/>
      <c r="Q78" s="252"/>
      <c r="R78" s="252"/>
      <c r="S78" s="252"/>
      <c r="T78" s="252"/>
      <c r="U78" s="253"/>
    </row>
    <row r="79" spans="1:21">
      <c r="E79" s="257"/>
      <c r="N79" s="275"/>
      <c r="P79" s="252"/>
      <c r="Q79" s="252"/>
      <c r="R79" s="252"/>
      <c r="S79" s="252"/>
      <c r="T79" s="252"/>
      <c r="U79" s="253"/>
    </row>
    <row r="80" spans="1:21">
      <c r="E80" s="257"/>
      <c r="N80" s="275"/>
      <c r="P80" s="252"/>
      <c r="Q80" s="252"/>
      <c r="R80" s="252"/>
      <c r="S80" s="252"/>
      <c r="T80" s="252"/>
      <c r="U80" s="253"/>
    </row>
    <row r="81" spans="1:21">
      <c r="A81" s="289"/>
      <c r="B81" s="276"/>
      <c r="C81" s="276"/>
      <c r="D81" s="280"/>
      <c r="E81" s="257"/>
      <c r="F81" s="281"/>
      <c r="G81" s="277"/>
      <c r="H81" s="277"/>
      <c r="I81" s="279"/>
      <c r="N81" s="275"/>
      <c r="P81" s="252"/>
      <c r="Q81" s="252"/>
      <c r="R81" s="252"/>
      <c r="S81" s="252"/>
      <c r="T81" s="252"/>
      <c r="U81" s="253"/>
    </row>
    <row r="82" spans="1:21">
      <c r="A82" s="289"/>
      <c r="B82" s="276"/>
      <c r="C82" s="276"/>
      <c r="D82" s="280"/>
      <c r="E82" s="257"/>
      <c r="F82" s="281"/>
      <c r="G82" s="277"/>
      <c r="H82" s="277"/>
      <c r="I82" s="279"/>
      <c r="N82" s="275"/>
      <c r="P82" s="252"/>
      <c r="Q82" s="252"/>
      <c r="R82" s="252"/>
      <c r="S82" s="252"/>
      <c r="T82" s="252"/>
      <c r="U82" s="253"/>
    </row>
    <row r="83" spans="1:21">
      <c r="E83" s="257"/>
      <c r="N83" s="275"/>
      <c r="P83" s="252"/>
      <c r="Q83" s="252"/>
      <c r="R83" s="252"/>
      <c r="S83" s="252"/>
      <c r="T83" s="252"/>
      <c r="U83" s="253"/>
    </row>
    <row r="84" spans="1:21">
      <c r="E84" s="257"/>
      <c r="N84" s="275"/>
      <c r="P84" s="252"/>
      <c r="Q84" s="252"/>
      <c r="R84" s="252"/>
      <c r="S84" s="252"/>
      <c r="T84" s="252"/>
      <c r="U84" s="253"/>
    </row>
    <row r="85" spans="1:21">
      <c r="E85" s="257"/>
      <c r="N85" s="275"/>
      <c r="P85" s="252"/>
      <c r="Q85" s="252"/>
      <c r="R85" s="252"/>
      <c r="S85" s="252"/>
      <c r="T85" s="252"/>
      <c r="U85" s="253"/>
    </row>
    <row r="86" spans="1:21">
      <c r="E86" s="257"/>
      <c r="N86" s="275"/>
      <c r="P86" s="252"/>
      <c r="Q86" s="252"/>
      <c r="R86" s="252"/>
      <c r="S86" s="252"/>
      <c r="T86" s="252"/>
      <c r="U86" s="253"/>
    </row>
    <row r="87" spans="1:21">
      <c r="E87" s="257"/>
      <c r="N87" s="275"/>
      <c r="P87" s="252"/>
      <c r="Q87" s="252"/>
      <c r="R87" s="252"/>
      <c r="S87" s="252"/>
      <c r="T87" s="252"/>
      <c r="U87" s="253"/>
    </row>
    <row r="88" spans="1:21">
      <c r="E88" s="257"/>
      <c r="N88" s="275"/>
      <c r="P88" s="252"/>
      <c r="Q88" s="252"/>
      <c r="R88" s="252"/>
      <c r="S88" s="252"/>
      <c r="T88" s="252"/>
      <c r="U88" s="253"/>
    </row>
    <row r="89" spans="1:21">
      <c r="A89" s="290"/>
      <c r="B89" s="284"/>
      <c r="C89" s="284"/>
      <c r="D89" s="285"/>
      <c r="E89" s="257"/>
      <c r="F89" s="286"/>
      <c r="G89" s="287"/>
      <c r="H89" s="287"/>
      <c r="I89" s="288"/>
      <c r="N89" s="275"/>
      <c r="P89" s="255"/>
      <c r="Q89" s="255"/>
      <c r="R89" s="255"/>
      <c r="S89" s="255"/>
      <c r="T89" s="255"/>
      <c r="U89" s="256"/>
    </row>
    <row r="90" spans="1:21">
      <c r="A90" s="289"/>
      <c r="B90" s="276"/>
      <c r="C90" s="276"/>
      <c r="D90" s="280"/>
      <c r="E90" s="257"/>
      <c r="F90" s="281"/>
      <c r="G90" s="277"/>
      <c r="H90" s="277"/>
      <c r="I90" s="279"/>
      <c r="J90" s="282"/>
      <c r="L90" s="283"/>
      <c r="M90" s="283"/>
      <c r="N90" s="278"/>
      <c r="O90" s="278"/>
      <c r="P90" s="252"/>
      <c r="Q90" s="252"/>
      <c r="R90" s="252"/>
      <c r="S90" s="252"/>
      <c r="T90" s="252"/>
      <c r="U90" s="253"/>
    </row>
    <row r="91" spans="1:21">
      <c r="E91" s="257"/>
      <c r="J91" s="282"/>
      <c r="L91" s="283"/>
      <c r="M91" s="283"/>
      <c r="N91" s="278"/>
      <c r="O91" s="278"/>
      <c r="P91" s="252"/>
      <c r="Q91" s="252"/>
      <c r="R91" s="252"/>
      <c r="S91" s="252"/>
      <c r="T91" s="252"/>
      <c r="U91" s="253"/>
    </row>
    <row r="92" spans="1:21">
      <c r="E92" s="257"/>
      <c r="J92" s="282"/>
      <c r="L92" s="283"/>
      <c r="M92" s="283"/>
      <c r="N92" s="278"/>
      <c r="O92" s="278"/>
      <c r="P92" s="252"/>
      <c r="Q92" s="252"/>
      <c r="R92" s="252"/>
      <c r="S92" s="252"/>
      <c r="T92" s="252"/>
      <c r="U92" s="253"/>
    </row>
    <row r="93" spans="1:21">
      <c r="E93" s="257"/>
      <c r="J93" s="282"/>
      <c r="L93" s="283"/>
      <c r="M93" s="283"/>
      <c r="N93" s="278"/>
      <c r="O93" s="278"/>
      <c r="P93" s="252"/>
      <c r="Q93" s="252"/>
      <c r="R93" s="252"/>
      <c r="S93" s="252"/>
      <c r="T93" s="252"/>
      <c r="U93" s="253"/>
    </row>
    <row r="94" spans="1:21">
      <c r="E94" s="257"/>
      <c r="J94" s="282"/>
      <c r="L94" s="283"/>
      <c r="M94" s="283"/>
      <c r="N94" s="278"/>
      <c r="O94" s="278"/>
      <c r="P94" s="252"/>
      <c r="Q94" s="252"/>
      <c r="R94" s="252"/>
      <c r="S94" s="252"/>
      <c r="T94" s="252"/>
      <c r="U94" s="253"/>
    </row>
    <row r="95" spans="1:21">
      <c r="E95" s="257"/>
      <c r="J95" s="282"/>
      <c r="L95" s="283"/>
      <c r="M95" s="283"/>
      <c r="N95" s="278"/>
      <c r="O95" s="278"/>
      <c r="P95" s="252"/>
      <c r="Q95" s="252"/>
      <c r="R95" s="252"/>
      <c r="S95" s="252"/>
      <c r="T95" s="252"/>
      <c r="U95" s="253"/>
    </row>
    <row r="96" spans="1:21">
      <c r="E96" s="257"/>
      <c r="J96" s="282"/>
      <c r="L96" s="283"/>
      <c r="M96" s="283"/>
      <c r="N96" s="278"/>
      <c r="O96" s="278"/>
      <c r="P96" s="252"/>
      <c r="Q96" s="252"/>
      <c r="R96" s="252"/>
      <c r="S96" s="252"/>
      <c r="T96" s="252"/>
      <c r="U96" s="253"/>
    </row>
    <row r="97" spans="1:21">
      <c r="E97" s="257"/>
      <c r="J97" s="282"/>
      <c r="L97" s="283"/>
      <c r="M97" s="283"/>
      <c r="N97" s="278"/>
      <c r="O97" s="278"/>
      <c r="P97" s="252"/>
      <c r="Q97" s="252"/>
      <c r="R97" s="252"/>
      <c r="S97" s="252"/>
      <c r="T97" s="252"/>
      <c r="U97" s="253"/>
    </row>
    <row r="98" spans="1:21">
      <c r="E98" s="257"/>
      <c r="J98" s="282"/>
      <c r="L98" s="283"/>
      <c r="M98" s="283"/>
      <c r="N98" s="278"/>
      <c r="O98" s="278"/>
      <c r="P98" s="252"/>
      <c r="Q98" s="252"/>
      <c r="R98" s="252"/>
      <c r="S98" s="252"/>
      <c r="T98" s="252"/>
      <c r="U98" s="253"/>
    </row>
    <row r="99" spans="1:21">
      <c r="E99" s="257"/>
      <c r="J99" s="282"/>
      <c r="L99" s="283"/>
      <c r="M99" s="283"/>
      <c r="N99" s="278"/>
      <c r="O99" s="278"/>
      <c r="P99" s="252"/>
      <c r="Q99" s="252"/>
      <c r="R99" s="252"/>
      <c r="S99" s="252"/>
      <c r="T99" s="252"/>
      <c r="U99" s="253"/>
    </row>
    <row r="100" spans="1:21">
      <c r="A100" s="289"/>
      <c r="B100" s="276"/>
      <c r="C100" s="276"/>
      <c r="D100" s="280"/>
      <c r="E100" s="257"/>
      <c r="F100" s="281"/>
      <c r="G100" s="277"/>
      <c r="H100" s="277"/>
      <c r="I100" s="279"/>
      <c r="J100" s="282"/>
      <c r="L100" s="283"/>
      <c r="M100" s="283"/>
      <c r="N100" s="278"/>
      <c r="O100" s="278"/>
      <c r="P100" s="252"/>
      <c r="Q100" s="252"/>
      <c r="R100" s="252"/>
      <c r="S100" s="252"/>
      <c r="T100" s="252"/>
      <c r="U100" s="253"/>
    </row>
    <row r="101" spans="1:21">
      <c r="E101" s="257"/>
      <c r="J101" s="282"/>
      <c r="L101" s="283"/>
      <c r="M101" s="283"/>
      <c r="N101" s="278"/>
      <c r="O101" s="278"/>
      <c r="P101" s="252"/>
      <c r="Q101" s="252"/>
      <c r="R101" s="252"/>
      <c r="S101" s="252"/>
      <c r="T101" s="252"/>
      <c r="U101" s="253"/>
    </row>
    <row r="102" spans="1:21">
      <c r="E102" s="257"/>
      <c r="J102" s="282"/>
      <c r="L102" s="283"/>
      <c r="M102" s="283"/>
      <c r="N102" s="278"/>
      <c r="O102" s="278"/>
      <c r="P102" s="252"/>
      <c r="Q102" s="252"/>
      <c r="R102" s="252"/>
      <c r="S102" s="252"/>
      <c r="T102" s="252"/>
      <c r="U102" s="253"/>
    </row>
    <row r="103" spans="1:21">
      <c r="E103" s="257"/>
      <c r="J103" s="282"/>
      <c r="L103" s="283"/>
      <c r="M103" s="283"/>
      <c r="N103" s="278"/>
      <c r="O103" s="278"/>
      <c r="P103" s="252"/>
      <c r="Q103" s="252"/>
      <c r="R103" s="252"/>
      <c r="S103" s="252"/>
      <c r="T103" s="252"/>
      <c r="U103" s="253"/>
    </row>
    <row r="104" spans="1:21">
      <c r="E104" s="257"/>
      <c r="J104" s="282"/>
      <c r="L104" s="283"/>
      <c r="M104" s="283"/>
      <c r="N104" s="278"/>
      <c r="O104" s="278"/>
      <c r="P104" s="252"/>
      <c r="Q104" s="252"/>
      <c r="R104" s="252"/>
      <c r="S104" s="252"/>
      <c r="T104" s="252"/>
      <c r="U104" s="253"/>
    </row>
    <row r="105" spans="1:21">
      <c r="A105" s="290"/>
      <c r="B105" s="284"/>
      <c r="C105" s="284"/>
      <c r="D105" s="285"/>
      <c r="E105" s="258"/>
      <c r="F105" s="286"/>
      <c r="G105" s="287"/>
      <c r="H105" s="287"/>
      <c r="I105" s="288"/>
      <c r="J105" s="282"/>
      <c r="L105" s="283"/>
      <c r="M105" s="283"/>
      <c r="N105" s="278"/>
      <c r="O105" s="278"/>
      <c r="P105" s="255"/>
      <c r="Q105" s="255"/>
      <c r="R105" s="255"/>
      <c r="S105" s="255"/>
      <c r="T105" s="255"/>
      <c r="U105" s="256"/>
    </row>
    <row r="106" spans="1:21">
      <c r="A106" s="290"/>
      <c r="B106" s="284"/>
      <c r="C106" s="284"/>
      <c r="D106" s="285"/>
      <c r="E106" s="258"/>
      <c r="F106" s="286"/>
      <c r="G106" s="287"/>
      <c r="H106" s="287"/>
      <c r="I106" s="288"/>
      <c r="J106" s="282"/>
      <c r="L106" s="283"/>
      <c r="M106" s="283"/>
      <c r="N106" s="278"/>
      <c r="O106" s="278"/>
      <c r="P106" s="255"/>
      <c r="Q106" s="255"/>
      <c r="R106" s="255"/>
      <c r="S106" s="255"/>
      <c r="T106" s="255"/>
      <c r="U106" s="256"/>
    </row>
    <row r="107" spans="1:21">
      <c r="A107" s="289"/>
      <c r="B107" s="276"/>
      <c r="C107" s="276"/>
      <c r="D107" s="280"/>
      <c r="E107" s="258"/>
      <c r="F107" s="281"/>
      <c r="H107" s="277"/>
      <c r="I107" s="279"/>
      <c r="J107" s="282"/>
      <c r="L107" s="283"/>
      <c r="M107" s="283"/>
      <c r="N107" s="278"/>
      <c r="O107" s="278"/>
      <c r="P107" s="252"/>
      <c r="Q107" s="252"/>
      <c r="R107" s="252"/>
      <c r="S107" s="252"/>
      <c r="T107" s="252"/>
      <c r="U107" s="253"/>
    </row>
    <row r="108" spans="1:21">
      <c r="A108" s="289"/>
      <c r="B108" s="276"/>
      <c r="C108" s="276"/>
      <c r="D108" s="280"/>
      <c r="E108" s="258"/>
      <c r="F108" s="281"/>
      <c r="G108" s="277"/>
      <c r="H108" s="277"/>
      <c r="I108" s="279"/>
      <c r="J108" s="282"/>
      <c r="L108" s="283"/>
      <c r="M108" s="283"/>
      <c r="N108" s="278"/>
      <c r="O108" s="278"/>
      <c r="P108" s="252"/>
      <c r="Q108" s="252"/>
      <c r="R108" s="252"/>
      <c r="S108" s="252"/>
      <c r="T108" s="252"/>
      <c r="U108" s="253"/>
    </row>
    <row r="109" spans="1:21">
      <c r="B109" s="276"/>
      <c r="E109" s="258"/>
      <c r="J109" s="282"/>
      <c r="L109" s="283"/>
      <c r="M109" s="283"/>
      <c r="N109" s="278"/>
      <c r="O109" s="278"/>
      <c r="P109" s="252"/>
      <c r="Q109" s="252"/>
      <c r="R109" s="252"/>
      <c r="S109" s="252"/>
      <c r="T109" s="252"/>
      <c r="U109" s="253"/>
    </row>
    <row r="110" spans="1:21">
      <c r="B110" s="276"/>
      <c r="E110" s="258"/>
      <c r="J110" s="282"/>
      <c r="L110" s="283"/>
      <c r="M110" s="283"/>
      <c r="N110" s="278"/>
      <c r="O110" s="278"/>
      <c r="P110" s="252"/>
      <c r="Q110" s="252"/>
      <c r="R110" s="252"/>
      <c r="S110" s="252"/>
      <c r="T110" s="252"/>
      <c r="U110" s="253"/>
    </row>
    <row r="111" spans="1:21">
      <c r="B111" s="276"/>
      <c r="E111" s="258"/>
      <c r="J111" s="282"/>
      <c r="L111" s="283"/>
      <c r="M111" s="283"/>
      <c r="N111" s="278"/>
      <c r="O111" s="278"/>
      <c r="P111" s="252"/>
      <c r="Q111" s="252"/>
      <c r="R111" s="252"/>
      <c r="S111" s="252"/>
      <c r="T111" s="252"/>
      <c r="U111" s="253"/>
    </row>
    <row r="112" spans="1:21">
      <c r="E112" s="258"/>
      <c r="J112" s="282"/>
      <c r="L112" s="283"/>
      <c r="M112" s="283"/>
      <c r="N112" s="278"/>
      <c r="O112" s="278"/>
      <c r="P112" s="252"/>
      <c r="Q112" s="252"/>
      <c r="R112" s="252"/>
      <c r="S112" s="252"/>
      <c r="T112" s="252"/>
      <c r="U112" s="253"/>
    </row>
    <row r="113" spans="1:21">
      <c r="A113" s="290"/>
      <c r="B113" s="284"/>
      <c r="C113" s="284"/>
      <c r="D113" s="285"/>
      <c r="E113" s="258"/>
      <c r="F113" s="286"/>
      <c r="G113" s="287"/>
      <c r="H113" s="287"/>
      <c r="I113" s="288"/>
      <c r="J113" s="282"/>
      <c r="L113" s="283"/>
      <c r="M113" s="283"/>
      <c r="N113" s="278"/>
      <c r="O113" s="278"/>
      <c r="P113" s="255"/>
      <c r="Q113" s="255"/>
      <c r="R113" s="255"/>
      <c r="S113" s="255"/>
      <c r="T113" s="255"/>
      <c r="U113" s="256"/>
    </row>
    <row r="114" spans="1:21">
      <c r="A114" s="290"/>
      <c r="B114" s="284"/>
      <c r="C114" s="284"/>
      <c r="D114" s="285"/>
      <c r="E114" s="258"/>
      <c r="F114" s="286"/>
      <c r="G114" s="287"/>
      <c r="H114" s="287"/>
      <c r="I114" s="288"/>
      <c r="J114" s="261"/>
      <c r="L114" s="262"/>
      <c r="M114" s="262"/>
      <c r="N114" s="254"/>
      <c r="O114" s="254"/>
      <c r="P114" s="255"/>
      <c r="Q114" s="255"/>
      <c r="R114" s="255"/>
      <c r="S114" s="255"/>
      <c r="T114" s="255"/>
      <c r="U114" s="256"/>
    </row>
    <row r="115" spans="1:21">
      <c r="E115" s="257"/>
      <c r="J115" s="261"/>
      <c r="L115" s="262"/>
      <c r="M115" s="262"/>
      <c r="N115" s="254"/>
      <c r="O115" s="254"/>
      <c r="P115" s="252"/>
      <c r="Q115" s="252"/>
      <c r="R115" s="252"/>
      <c r="S115" s="252"/>
      <c r="T115" s="252"/>
      <c r="U115" s="253"/>
    </row>
    <row r="116" spans="1:21">
      <c r="E116" s="257"/>
      <c r="J116" s="261"/>
      <c r="L116" s="262"/>
      <c r="M116" s="262"/>
      <c r="N116" s="254"/>
      <c r="O116" s="254"/>
      <c r="P116" s="252"/>
      <c r="Q116" s="252"/>
      <c r="R116" s="252"/>
      <c r="S116" s="252"/>
      <c r="T116" s="252"/>
      <c r="U116" s="253"/>
    </row>
    <row r="117" spans="1:21">
      <c r="E117" s="257"/>
      <c r="J117" s="261"/>
      <c r="L117" s="262"/>
      <c r="M117" s="262"/>
      <c r="N117" s="254"/>
      <c r="O117" s="254"/>
      <c r="P117" s="252"/>
      <c r="Q117" s="252"/>
      <c r="R117" s="252"/>
      <c r="S117" s="252"/>
      <c r="T117" s="252"/>
      <c r="U117" s="253"/>
    </row>
    <row r="118" spans="1:21">
      <c r="E118" s="257"/>
      <c r="J118" s="261"/>
      <c r="L118" s="262"/>
      <c r="M118" s="262"/>
      <c r="N118" s="254"/>
      <c r="O118" s="254"/>
      <c r="P118" s="252"/>
      <c r="Q118" s="252"/>
      <c r="R118" s="252"/>
      <c r="S118" s="252"/>
      <c r="T118" s="252"/>
      <c r="U118" s="253"/>
    </row>
    <row r="119" spans="1:21">
      <c r="E119" s="257"/>
      <c r="J119" s="261"/>
      <c r="L119" s="262"/>
      <c r="M119" s="262"/>
      <c r="N119" s="254"/>
      <c r="O119" s="254"/>
      <c r="P119" s="252"/>
      <c r="Q119" s="252"/>
      <c r="R119" s="252"/>
      <c r="S119" s="252"/>
      <c r="T119" s="252"/>
      <c r="U119" s="253"/>
    </row>
    <row r="120" spans="1:21">
      <c r="E120" s="257"/>
      <c r="J120" s="261"/>
      <c r="L120" s="262"/>
      <c r="M120" s="262"/>
      <c r="N120" s="254"/>
      <c r="O120" s="254"/>
      <c r="P120" s="252"/>
      <c r="Q120" s="252"/>
      <c r="R120" s="252"/>
      <c r="S120" s="252"/>
      <c r="T120" s="252"/>
      <c r="U120" s="253"/>
    </row>
    <row r="121" spans="1:21">
      <c r="E121" s="257"/>
      <c r="J121" s="261"/>
      <c r="L121" s="262"/>
      <c r="M121" s="262"/>
      <c r="N121" s="254"/>
      <c r="O121" s="254"/>
      <c r="P121" s="252"/>
      <c r="Q121" s="252"/>
      <c r="R121" s="252"/>
      <c r="S121" s="252"/>
      <c r="T121" s="252"/>
      <c r="U121" s="253"/>
    </row>
    <row r="122" spans="1:21">
      <c r="E122" s="257"/>
      <c r="J122" s="261"/>
      <c r="L122" s="262"/>
      <c r="M122" s="262"/>
      <c r="N122" s="254"/>
      <c r="O122" s="254"/>
      <c r="P122" s="252"/>
      <c r="Q122" s="252"/>
      <c r="R122" s="252"/>
      <c r="S122" s="252"/>
      <c r="T122" s="252"/>
      <c r="U122" s="253"/>
    </row>
    <row r="123" spans="1:21">
      <c r="E123" s="257"/>
      <c r="J123" s="261"/>
      <c r="L123" s="262"/>
      <c r="M123" s="262"/>
      <c r="N123" s="254"/>
      <c r="O123" s="254"/>
      <c r="P123" s="252"/>
      <c r="Q123" s="252"/>
      <c r="R123" s="252"/>
      <c r="S123" s="252"/>
      <c r="T123" s="252"/>
      <c r="U123" s="253"/>
    </row>
    <row r="124" spans="1:21">
      <c r="E124" s="257"/>
      <c r="J124" s="261"/>
      <c r="L124" s="262"/>
      <c r="M124" s="262"/>
      <c r="N124" s="254"/>
      <c r="O124" s="254"/>
      <c r="P124" s="252"/>
      <c r="Q124" s="252"/>
      <c r="R124" s="252"/>
      <c r="S124" s="252"/>
      <c r="T124" s="252"/>
      <c r="U124" s="253"/>
    </row>
    <row r="125" spans="1:21">
      <c r="E125" s="257"/>
      <c r="J125" s="261"/>
      <c r="L125" s="262"/>
      <c r="M125" s="262"/>
      <c r="N125" s="254"/>
      <c r="O125" s="254"/>
      <c r="P125" s="252"/>
      <c r="Q125" s="252"/>
      <c r="R125" s="252"/>
      <c r="S125" s="252"/>
      <c r="T125" s="252"/>
      <c r="U125" s="253"/>
    </row>
    <row r="126" spans="1:21">
      <c r="E126" s="257"/>
      <c r="J126" s="261"/>
      <c r="L126" s="262"/>
      <c r="M126" s="262"/>
      <c r="N126" s="254"/>
      <c r="O126" s="254"/>
      <c r="P126" s="252"/>
      <c r="Q126" s="252"/>
      <c r="R126" s="252"/>
      <c r="S126" s="252"/>
      <c r="T126" s="252"/>
      <c r="U126" s="253"/>
    </row>
    <row r="127" spans="1:21">
      <c r="E127" s="257"/>
      <c r="J127" s="261"/>
      <c r="L127" s="262"/>
      <c r="M127" s="262"/>
      <c r="N127" s="254"/>
      <c r="O127" s="254"/>
      <c r="P127" s="252"/>
      <c r="Q127" s="252"/>
      <c r="R127" s="252"/>
      <c r="S127" s="252"/>
      <c r="T127" s="252"/>
      <c r="U127" s="253"/>
    </row>
    <row r="128" spans="1:21">
      <c r="E128" s="257"/>
      <c r="J128" s="261"/>
      <c r="L128" s="262"/>
      <c r="M128" s="262"/>
      <c r="N128" s="254"/>
      <c r="O128" s="254"/>
      <c r="P128" s="252"/>
      <c r="Q128" s="252"/>
      <c r="R128" s="252"/>
      <c r="S128" s="252"/>
      <c r="T128" s="252"/>
      <c r="U128" s="253"/>
    </row>
    <row r="129" spans="1:21">
      <c r="A129" s="289"/>
      <c r="B129" s="276"/>
      <c r="C129" s="276"/>
      <c r="D129" s="280"/>
      <c r="E129" s="257"/>
      <c r="F129" s="281"/>
      <c r="G129" s="277"/>
      <c r="H129" s="277"/>
      <c r="I129" s="279"/>
      <c r="J129" s="261"/>
      <c r="L129" s="262"/>
      <c r="M129" s="262"/>
      <c r="N129" s="254"/>
      <c r="O129" s="254"/>
      <c r="P129" s="252"/>
      <c r="Q129" s="252"/>
      <c r="R129" s="252"/>
      <c r="S129" s="252"/>
      <c r="T129" s="252"/>
      <c r="U129" s="253"/>
    </row>
    <row r="130" spans="1:21">
      <c r="A130" s="289"/>
      <c r="B130" s="276"/>
      <c r="C130" s="276"/>
      <c r="D130" s="280"/>
      <c r="E130" s="257"/>
      <c r="F130" s="281"/>
      <c r="G130" s="277"/>
      <c r="H130" s="277"/>
      <c r="I130" s="279"/>
      <c r="J130" s="261"/>
      <c r="L130" s="262"/>
      <c r="M130" s="262"/>
      <c r="N130" s="254"/>
      <c r="O130" s="254"/>
      <c r="P130" s="252"/>
      <c r="Q130" s="252"/>
      <c r="R130" s="252"/>
      <c r="S130" s="252"/>
      <c r="T130" s="252"/>
      <c r="U130" s="253"/>
    </row>
    <row r="131" spans="1:21">
      <c r="A131" s="290"/>
      <c r="B131" s="284"/>
      <c r="C131" s="284"/>
      <c r="D131" s="285"/>
      <c r="E131" s="257"/>
      <c r="F131" s="286"/>
      <c r="H131" s="287"/>
      <c r="I131" s="288"/>
      <c r="J131" s="261"/>
      <c r="L131" s="262"/>
      <c r="M131" s="262"/>
      <c r="N131" s="254"/>
      <c r="O131" s="254"/>
      <c r="P131" s="255"/>
      <c r="Q131" s="255"/>
      <c r="R131" s="255"/>
      <c r="S131" s="255"/>
      <c r="T131" s="255"/>
      <c r="U131" s="256"/>
    </row>
    <row r="132" spans="1:21">
      <c r="A132" s="290"/>
      <c r="B132" s="284"/>
      <c r="C132" s="284"/>
      <c r="D132" s="285"/>
      <c r="E132" s="258"/>
      <c r="F132" s="286"/>
      <c r="G132" s="287"/>
      <c r="H132" s="287"/>
      <c r="I132" s="288"/>
      <c r="J132" s="261"/>
      <c r="L132" s="262"/>
      <c r="M132" s="262"/>
      <c r="N132" s="274"/>
      <c r="O132" s="254"/>
      <c r="P132" s="255"/>
      <c r="Q132" s="255"/>
      <c r="R132" s="255"/>
      <c r="S132" s="255"/>
      <c r="T132" s="255"/>
      <c r="U132" s="256"/>
    </row>
    <row r="133" spans="1:21">
      <c r="B133" s="284"/>
      <c r="E133" s="257"/>
      <c r="J133" s="261"/>
      <c r="L133" s="262"/>
      <c r="M133" s="262"/>
      <c r="N133" s="274"/>
      <c r="O133" s="254"/>
      <c r="P133" s="252"/>
      <c r="Q133" s="252"/>
      <c r="R133" s="252"/>
      <c r="S133" s="252"/>
      <c r="T133" s="252"/>
      <c r="U133" s="253"/>
    </row>
    <row r="134" spans="1:21">
      <c r="B134" s="284"/>
      <c r="E134" s="257"/>
      <c r="J134" s="261"/>
      <c r="L134" s="262"/>
      <c r="M134" s="262"/>
      <c r="N134" s="274"/>
      <c r="O134" s="254"/>
      <c r="P134" s="252"/>
      <c r="Q134" s="252"/>
      <c r="R134" s="252"/>
      <c r="S134" s="252"/>
      <c r="T134" s="252"/>
      <c r="U134" s="253"/>
    </row>
    <row r="135" spans="1:21">
      <c r="B135" s="284"/>
      <c r="E135" s="257"/>
      <c r="J135" s="261"/>
      <c r="L135" s="262"/>
      <c r="M135" s="262"/>
      <c r="N135" s="274"/>
      <c r="O135" s="254"/>
      <c r="P135" s="252"/>
      <c r="Q135" s="252"/>
      <c r="R135" s="252"/>
      <c r="S135" s="252"/>
      <c r="T135" s="252"/>
      <c r="U135" s="253"/>
    </row>
    <row r="136" spans="1:21">
      <c r="A136" s="273"/>
      <c r="E136" s="257"/>
      <c r="J136" s="261"/>
      <c r="L136" s="262"/>
      <c r="M136" s="262"/>
      <c r="N136" s="274"/>
      <c r="O136" s="254"/>
      <c r="P136" s="252"/>
      <c r="Q136" s="252"/>
      <c r="R136" s="252"/>
      <c r="S136" s="252"/>
      <c r="T136" s="252"/>
      <c r="U136" s="253"/>
    </row>
    <row r="137" spans="1:21">
      <c r="A137" s="273"/>
      <c r="B137" s="276"/>
      <c r="C137" s="276"/>
      <c r="D137" s="280"/>
      <c r="E137" s="257"/>
      <c r="F137" s="281"/>
      <c r="G137" s="277"/>
      <c r="H137" s="277"/>
      <c r="I137" s="279"/>
      <c r="J137" s="261"/>
      <c r="L137" s="262"/>
      <c r="M137" s="262"/>
      <c r="N137" s="274"/>
      <c r="O137" s="254"/>
      <c r="P137" s="252"/>
      <c r="Q137" s="252"/>
      <c r="R137" s="252"/>
      <c r="S137" s="252"/>
      <c r="T137" s="252"/>
      <c r="U137" s="253"/>
    </row>
    <row r="138" spans="1:21">
      <c r="A138" s="273"/>
      <c r="B138" s="276"/>
      <c r="C138" s="276"/>
      <c r="D138" s="280"/>
      <c r="E138" s="257"/>
      <c r="F138" s="281"/>
      <c r="G138" s="277"/>
      <c r="H138" s="277"/>
      <c r="I138" s="279"/>
      <c r="J138" s="261"/>
      <c r="L138" s="262"/>
      <c r="M138" s="262"/>
      <c r="N138" s="274"/>
      <c r="O138" s="254"/>
      <c r="P138" s="252"/>
      <c r="Q138" s="252"/>
      <c r="R138" s="252"/>
      <c r="S138" s="252"/>
      <c r="T138" s="252"/>
      <c r="U138" s="253"/>
    </row>
    <row r="139" spans="1:21">
      <c r="A139" s="273"/>
      <c r="E139" s="257"/>
      <c r="J139" s="261"/>
      <c r="L139" s="262"/>
      <c r="M139" s="262"/>
      <c r="N139" s="274"/>
      <c r="O139" s="254"/>
      <c r="P139" s="252"/>
      <c r="Q139" s="252"/>
      <c r="R139" s="252"/>
      <c r="S139" s="252"/>
      <c r="T139" s="252"/>
      <c r="U139" s="253"/>
    </row>
    <row r="140" spans="1:21">
      <c r="A140" s="273"/>
      <c r="E140" s="257"/>
      <c r="J140" s="261"/>
      <c r="L140" s="262"/>
      <c r="M140" s="262"/>
      <c r="N140" s="274"/>
      <c r="O140" s="254"/>
      <c r="P140" s="252"/>
      <c r="Q140" s="252"/>
      <c r="R140" s="252"/>
      <c r="S140" s="252"/>
      <c r="T140" s="252"/>
      <c r="U140" s="253"/>
    </row>
    <row r="141" spans="1:21">
      <c r="A141" s="273"/>
      <c r="E141" s="257"/>
      <c r="J141" s="261"/>
      <c r="L141" s="262"/>
      <c r="M141" s="262"/>
      <c r="N141" s="274"/>
      <c r="O141" s="254"/>
      <c r="P141" s="252"/>
      <c r="Q141" s="252"/>
      <c r="R141" s="252"/>
      <c r="S141" s="252"/>
      <c r="T141" s="252"/>
      <c r="U141" s="253"/>
    </row>
    <row r="142" spans="1:21">
      <c r="A142" s="273"/>
      <c r="E142" s="257"/>
      <c r="J142" s="261"/>
      <c r="L142" s="262"/>
      <c r="M142" s="262"/>
      <c r="N142" s="274"/>
      <c r="O142" s="254"/>
      <c r="P142" s="252"/>
      <c r="Q142" s="252"/>
      <c r="R142" s="252"/>
      <c r="S142" s="252"/>
      <c r="T142" s="252"/>
      <c r="U142" s="253"/>
    </row>
    <row r="143" spans="1:21">
      <c r="A143" s="273"/>
      <c r="B143" s="276"/>
      <c r="C143" s="276"/>
      <c r="D143" s="280"/>
      <c r="E143" s="257"/>
      <c r="F143" s="281"/>
      <c r="H143" s="277"/>
      <c r="I143" s="279"/>
      <c r="J143" s="261"/>
      <c r="L143" s="262"/>
      <c r="M143" s="262"/>
      <c r="N143" s="274"/>
      <c r="O143" s="254"/>
      <c r="P143" s="252"/>
      <c r="Q143" s="252"/>
      <c r="R143" s="252"/>
      <c r="S143" s="252"/>
      <c r="T143" s="252"/>
      <c r="U143" s="253"/>
    </row>
    <row r="144" spans="1:21">
      <c r="A144" s="273"/>
      <c r="B144" s="276"/>
      <c r="C144" s="276"/>
      <c r="D144" s="280"/>
      <c r="E144" s="257"/>
      <c r="F144" s="281"/>
      <c r="G144" s="277"/>
      <c r="H144" s="277"/>
      <c r="I144" s="279"/>
      <c r="J144" s="261"/>
      <c r="L144" s="262"/>
      <c r="M144" s="262"/>
      <c r="N144" s="274"/>
      <c r="O144" s="254"/>
      <c r="P144" s="252"/>
      <c r="Q144" s="252"/>
      <c r="R144" s="252"/>
      <c r="S144" s="252"/>
      <c r="T144" s="252"/>
      <c r="U144" s="253"/>
    </row>
    <row r="145" spans="1:21">
      <c r="A145" s="273"/>
      <c r="B145" s="276"/>
      <c r="C145" s="276"/>
      <c r="D145" s="280"/>
      <c r="E145" s="257"/>
      <c r="F145" s="281"/>
      <c r="G145" s="277"/>
      <c r="H145" s="277"/>
      <c r="I145" s="279"/>
      <c r="J145" s="261"/>
      <c r="L145" s="262"/>
      <c r="M145" s="262"/>
      <c r="N145" s="274"/>
      <c r="O145" s="254"/>
      <c r="P145" s="252"/>
      <c r="Q145" s="252"/>
      <c r="R145" s="252"/>
      <c r="S145" s="252"/>
      <c r="T145" s="252"/>
      <c r="U145" s="253"/>
    </row>
    <row r="146" spans="1:21">
      <c r="A146" s="273"/>
      <c r="B146" s="276"/>
      <c r="C146" s="276"/>
      <c r="D146" s="280"/>
      <c r="E146" s="257"/>
      <c r="F146" s="281"/>
      <c r="G146" s="277"/>
      <c r="H146" s="277"/>
      <c r="I146" s="279"/>
      <c r="J146" s="261"/>
      <c r="L146" s="262"/>
      <c r="M146" s="262"/>
      <c r="N146" s="274"/>
      <c r="O146" s="254"/>
      <c r="P146" s="252"/>
      <c r="Q146" s="252"/>
      <c r="R146" s="252"/>
      <c r="S146" s="252"/>
      <c r="T146" s="252"/>
      <c r="U146" s="253"/>
    </row>
    <row r="147" spans="1:21">
      <c r="A147" s="273"/>
      <c r="B147" s="276"/>
      <c r="C147" s="276"/>
      <c r="D147" s="280"/>
      <c r="E147" s="257"/>
      <c r="F147" s="281"/>
      <c r="G147" s="277"/>
      <c r="H147" s="277"/>
      <c r="I147" s="279"/>
      <c r="J147" s="261"/>
      <c r="L147" s="262"/>
      <c r="M147" s="262"/>
      <c r="N147" s="274"/>
      <c r="O147" s="254"/>
      <c r="P147" s="252"/>
      <c r="Q147" s="252"/>
      <c r="R147" s="252"/>
      <c r="S147" s="252"/>
      <c r="T147" s="252"/>
      <c r="U147" s="253"/>
    </row>
    <row r="148" spans="1:21">
      <c r="A148" s="273"/>
      <c r="B148" s="276"/>
      <c r="C148" s="276"/>
      <c r="D148" s="280"/>
      <c r="E148" s="257"/>
      <c r="F148" s="281"/>
      <c r="G148" s="277"/>
      <c r="H148" s="277"/>
      <c r="I148" s="279"/>
      <c r="J148" s="261"/>
      <c r="L148" s="262"/>
      <c r="M148" s="262"/>
      <c r="N148" s="274"/>
      <c r="O148" s="254"/>
      <c r="P148" s="252"/>
      <c r="Q148" s="252"/>
      <c r="R148" s="252"/>
      <c r="S148" s="252"/>
      <c r="T148" s="252"/>
      <c r="U148" s="253"/>
    </row>
    <row r="149" spans="1:21">
      <c r="A149" s="273"/>
      <c r="B149" s="276"/>
      <c r="C149" s="276"/>
      <c r="D149" s="280"/>
      <c r="E149" s="257"/>
      <c r="F149" s="281"/>
      <c r="G149" s="277"/>
      <c r="H149" s="277"/>
      <c r="I149" s="279"/>
      <c r="J149" s="261"/>
      <c r="L149" s="262"/>
      <c r="M149" s="262"/>
      <c r="N149" s="274"/>
      <c r="O149" s="254"/>
      <c r="P149" s="252"/>
      <c r="Q149" s="252"/>
      <c r="R149" s="252"/>
      <c r="S149" s="252"/>
      <c r="T149" s="252"/>
      <c r="U149" s="253"/>
    </row>
    <row r="150" spans="1:21">
      <c r="A150" s="289"/>
      <c r="B150" s="276"/>
      <c r="C150" s="276"/>
      <c r="D150" s="280"/>
      <c r="E150" s="257"/>
      <c r="F150" s="281"/>
      <c r="G150" s="277"/>
      <c r="H150" s="277"/>
      <c r="I150" s="279"/>
      <c r="J150" s="261"/>
      <c r="L150" s="262"/>
      <c r="M150" s="262"/>
      <c r="N150" s="274"/>
      <c r="O150" s="254"/>
      <c r="P150" s="252"/>
      <c r="Q150" s="252"/>
      <c r="R150" s="252"/>
      <c r="S150" s="252"/>
      <c r="T150" s="252"/>
      <c r="U150" s="253"/>
    </row>
    <row r="151" spans="1:21">
      <c r="B151" s="276"/>
      <c r="E151" s="257"/>
      <c r="J151" s="261"/>
      <c r="L151" s="262"/>
      <c r="M151" s="262"/>
      <c r="N151" s="274"/>
      <c r="O151" s="254"/>
      <c r="P151" s="252"/>
      <c r="Q151" s="252"/>
      <c r="R151" s="252"/>
      <c r="S151" s="252"/>
      <c r="T151" s="252"/>
      <c r="U151" s="253"/>
    </row>
    <row r="152" spans="1:21">
      <c r="B152" s="276"/>
      <c r="E152" s="257"/>
      <c r="J152" s="261"/>
      <c r="L152" s="262"/>
      <c r="M152" s="262"/>
      <c r="N152" s="274"/>
      <c r="O152" s="254"/>
      <c r="P152" s="252"/>
      <c r="Q152" s="252"/>
      <c r="R152" s="252"/>
      <c r="S152" s="252"/>
      <c r="T152" s="252"/>
      <c r="U152" s="253"/>
    </row>
    <row r="153" spans="1:21">
      <c r="B153" s="276"/>
      <c r="E153" s="257"/>
      <c r="J153" s="261"/>
      <c r="L153" s="262"/>
      <c r="M153" s="262"/>
      <c r="N153" s="274"/>
      <c r="O153" s="254"/>
      <c r="P153" s="252"/>
      <c r="Q153" s="252"/>
      <c r="R153" s="252"/>
      <c r="S153" s="252"/>
      <c r="T153" s="252"/>
      <c r="U153" s="253"/>
    </row>
    <row r="154" spans="1:21">
      <c r="B154" s="276"/>
      <c r="E154" s="257"/>
      <c r="J154" s="261"/>
      <c r="L154" s="262"/>
      <c r="M154" s="262"/>
      <c r="N154" s="274"/>
      <c r="O154" s="254"/>
      <c r="P154" s="252"/>
      <c r="Q154" s="252"/>
      <c r="R154" s="252"/>
      <c r="S154" s="252"/>
      <c r="T154" s="252"/>
      <c r="U154" s="253"/>
    </row>
    <row r="155" spans="1:21">
      <c r="A155" s="289"/>
      <c r="B155" s="276"/>
      <c r="C155" s="276"/>
      <c r="D155" s="280"/>
      <c r="E155" s="257"/>
      <c r="F155" s="281"/>
      <c r="H155" s="277"/>
      <c r="I155" s="279"/>
      <c r="J155" s="261"/>
      <c r="L155" s="262"/>
      <c r="M155" s="262"/>
      <c r="N155" s="274"/>
      <c r="O155" s="254"/>
      <c r="P155" s="252"/>
      <c r="Q155" s="252"/>
      <c r="R155" s="252"/>
      <c r="S155" s="252"/>
      <c r="T155" s="252"/>
      <c r="U155" s="253"/>
    </row>
    <row r="156" spans="1:21">
      <c r="A156" s="289"/>
      <c r="B156" s="276"/>
      <c r="C156" s="276"/>
      <c r="D156" s="280"/>
      <c r="E156" s="257"/>
      <c r="F156" s="281"/>
      <c r="G156" s="277"/>
      <c r="H156" s="277"/>
      <c r="I156" s="279"/>
      <c r="J156" s="261"/>
      <c r="L156" s="262"/>
      <c r="M156" s="262"/>
      <c r="N156" s="274"/>
      <c r="O156" s="254"/>
      <c r="P156" s="252"/>
      <c r="Q156" s="252"/>
      <c r="R156" s="252"/>
      <c r="S156" s="252"/>
      <c r="T156" s="252"/>
      <c r="U156" s="253"/>
    </row>
    <row r="157" spans="1:21">
      <c r="B157" s="276"/>
      <c r="E157" s="257"/>
      <c r="J157" s="261"/>
      <c r="L157" s="262"/>
      <c r="M157" s="262"/>
      <c r="N157" s="274"/>
      <c r="O157" s="254"/>
      <c r="P157" s="252"/>
      <c r="Q157" s="252"/>
      <c r="R157" s="252"/>
      <c r="S157" s="252"/>
      <c r="T157" s="252"/>
      <c r="U157" s="253"/>
    </row>
    <row r="158" spans="1:21">
      <c r="B158" s="276"/>
      <c r="E158" s="257"/>
      <c r="J158" s="261"/>
      <c r="L158" s="262"/>
      <c r="M158" s="262"/>
      <c r="N158" s="274"/>
      <c r="O158" s="254"/>
      <c r="P158" s="252"/>
      <c r="Q158" s="252"/>
      <c r="R158" s="252"/>
      <c r="S158" s="252"/>
      <c r="T158" s="252"/>
      <c r="U158" s="253"/>
    </row>
    <row r="159" spans="1:21">
      <c r="A159" s="289"/>
      <c r="B159" s="276"/>
      <c r="C159" s="276"/>
      <c r="D159" s="280"/>
      <c r="E159" s="257"/>
      <c r="F159" s="281"/>
      <c r="G159" s="277"/>
      <c r="H159" s="277"/>
      <c r="I159" s="279"/>
      <c r="J159" s="261"/>
      <c r="L159" s="262"/>
      <c r="M159" s="262"/>
      <c r="N159" s="274"/>
      <c r="O159" s="254"/>
      <c r="P159" s="252"/>
      <c r="Q159" s="252"/>
      <c r="R159" s="252"/>
      <c r="S159" s="252"/>
      <c r="T159" s="252"/>
      <c r="U159" s="253"/>
    </row>
    <row r="160" spans="1:21">
      <c r="A160" s="289"/>
      <c r="B160" s="276"/>
      <c r="E160" s="257"/>
      <c r="J160" s="261"/>
      <c r="L160" s="262"/>
      <c r="M160" s="262"/>
      <c r="N160" s="274"/>
      <c r="O160" s="254"/>
      <c r="P160" s="252"/>
      <c r="Q160" s="252"/>
      <c r="R160" s="252"/>
      <c r="S160" s="252"/>
      <c r="T160" s="252"/>
      <c r="U160" s="253"/>
    </row>
    <row r="161" spans="1:21">
      <c r="A161" s="289"/>
      <c r="B161" s="276"/>
      <c r="E161" s="257"/>
      <c r="J161" s="261"/>
      <c r="L161" s="262"/>
      <c r="M161" s="262"/>
      <c r="N161" s="274"/>
      <c r="O161" s="254"/>
      <c r="P161" s="252"/>
      <c r="Q161" s="252"/>
      <c r="R161" s="252"/>
      <c r="S161" s="252"/>
      <c r="T161" s="252"/>
      <c r="U161" s="253"/>
    </row>
    <row r="162" spans="1:21">
      <c r="A162" s="289"/>
      <c r="B162" s="276"/>
      <c r="E162" s="257"/>
      <c r="J162" s="261"/>
      <c r="L162" s="262"/>
      <c r="M162" s="262"/>
      <c r="N162" s="274"/>
      <c r="O162" s="254"/>
      <c r="P162" s="252"/>
      <c r="Q162" s="252"/>
      <c r="R162" s="252"/>
      <c r="S162" s="252"/>
      <c r="T162" s="252"/>
      <c r="U162" s="253"/>
    </row>
    <row r="163" spans="1:21">
      <c r="A163" s="289"/>
      <c r="B163" s="276"/>
      <c r="E163" s="257"/>
      <c r="J163" s="261"/>
      <c r="L163" s="262"/>
      <c r="M163" s="262"/>
      <c r="N163" s="274"/>
      <c r="O163" s="254"/>
      <c r="P163" s="252"/>
      <c r="Q163" s="252"/>
      <c r="R163" s="252"/>
      <c r="S163" s="252"/>
      <c r="T163" s="252"/>
      <c r="U163" s="253"/>
    </row>
    <row r="164" spans="1:21">
      <c r="A164" s="289"/>
      <c r="B164" s="276"/>
      <c r="E164" s="257"/>
      <c r="J164" s="261"/>
      <c r="L164" s="262"/>
      <c r="M164" s="262"/>
      <c r="N164" s="274"/>
      <c r="O164" s="254"/>
      <c r="P164" s="252"/>
      <c r="Q164" s="252"/>
      <c r="R164" s="252"/>
      <c r="S164" s="252"/>
      <c r="T164" s="252"/>
      <c r="U164" s="253"/>
    </row>
    <row r="165" spans="1:21">
      <c r="A165" s="289"/>
      <c r="B165" s="276"/>
      <c r="C165" s="276"/>
      <c r="D165" s="280"/>
      <c r="E165" s="257"/>
      <c r="F165" s="281"/>
      <c r="G165" s="277"/>
      <c r="H165" s="277"/>
      <c r="I165" s="279"/>
      <c r="J165" s="261"/>
      <c r="L165" s="262"/>
      <c r="M165" s="262"/>
      <c r="N165" s="274"/>
      <c r="O165" s="254"/>
      <c r="P165" s="252"/>
      <c r="Q165" s="252"/>
      <c r="R165" s="252"/>
      <c r="S165" s="252"/>
      <c r="T165" s="252"/>
      <c r="U165" s="253"/>
    </row>
    <row r="166" spans="1:21">
      <c r="A166" s="289"/>
      <c r="E166" s="257"/>
      <c r="J166" s="261"/>
      <c r="L166" s="262"/>
      <c r="M166" s="262"/>
      <c r="N166" s="274"/>
      <c r="O166" s="254"/>
      <c r="P166" s="252"/>
      <c r="Q166" s="252"/>
      <c r="R166" s="252"/>
      <c r="S166" s="252"/>
      <c r="T166" s="252"/>
      <c r="U166" s="253"/>
    </row>
    <row r="167" spans="1:21">
      <c r="A167" s="290"/>
      <c r="B167" s="284"/>
      <c r="C167" s="284"/>
      <c r="D167" s="285"/>
      <c r="E167" s="257"/>
      <c r="F167" s="286"/>
      <c r="H167" s="287"/>
      <c r="I167" s="288"/>
      <c r="J167" s="261"/>
      <c r="L167" s="262"/>
      <c r="M167" s="262"/>
      <c r="N167" s="274"/>
      <c r="O167" s="254"/>
      <c r="P167" s="255"/>
      <c r="Q167" s="255"/>
      <c r="R167" s="255"/>
      <c r="S167" s="255"/>
      <c r="T167" s="255"/>
      <c r="U167" s="256"/>
    </row>
    <row r="168" spans="1:21">
      <c r="A168" s="290"/>
      <c r="B168" s="284"/>
      <c r="C168" s="284"/>
      <c r="D168" s="285"/>
      <c r="E168" s="258"/>
      <c r="F168" s="286"/>
      <c r="G168" s="287"/>
      <c r="H168" s="287"/>
      <c r="I168" s="288"/>
      <c r="J168" s="261"/>
      <c r="L168" s="262"/>
      <c r="M168" s="262"/>
      <c r="N168" s="274"/>
      <c r="O168" s="254"/>
      <c r="P168" s="255"/>
      <c r="Q168" s="255"/>
      <c r="R168" s="255"/>
      <c r="S168" s="255"/>
      <c r="T168" s="255"/>
      <c r="U168" s="256"/>
    </row>
    <row r="169" spans="1:21">
      <c r="A169" s="290"/>
      <c r="B169" s="284"/>
      <c r="C169" s="284"/>
      <c r="D169" s="285"/>
      <c r="E169" s="258"/>
      <c r="F169" s="286"/>
      <c r="G169" s="287"/>
      <c r="H169" s="287"/>
      <c r="I169" s="288"/>
      <c r="J169" s="261"/>
      <c r="L169" s="262"/>
      <c r="M169" s="262"/>
      <c r="N169" s="274"/>
      <c r="O169" s="254"/>
      <c r="P169" s="255"/>
      <c r="Q169" s="255"/>
      <c r="R169" s="255"/>
      <c r="S169" s="255"/>
      <c r="T169" s="255"/>
      <c r="U169" s="256"/>
    </row>
    <row r="170" spans="1:21">
      <c r="A170" s="290"/>
      <c r="B170" s="284"/>
      <c r="C170" s="284"/>
      <c r="D170" s="285"/>
      <c r="E170" s="258"/>
      <c r="F170" s="286"/>
      <c r="G170" s="287"/>
      <c r="H170" s="287"/>
      <c r="I170" s="288"/>
      <c r="J170" s="261"/>
      <c r="L170" s="262"/>
      <c r="M170" s="262"/>
      <c r="N170" s="274"/>
      <c r="O170" s="254"/>
      <c r="P170" s="255"/>
      <c r="Q170" s="255"/>
      <c r="R170" s="255"/>
      <c r="S170" s="255"/>
      <c r="T170" s="255"/>
      <c r="U170" s="256"/>
    </row>
    <row r="171" spans="1:21">
      <c r="A171" s="290"/>
      <c r="B171" s="284"/>
      <c r="C171" s="284"/>
      <c r="D171" s="285"/>
      <c r="E171" s="258"/>
      <c r="F171" s="286"/>
      <c r="G171" s="287"/>
      <c r="H171" s="287"/>
      <c r="I171" s="288"/>
      <c r="J171" s="261"/>
      <c r="L171" s="262"/>
      <c r="M171" s="262"/>
      <c r="N171" s="274"/>
      <c r="O171" s="254"/>
      <c r="P171" s="255"/>
      <c r="Q171" s="255"/>
      <c r="R171" s="255"/>
      <c r="S171" s="255"/>
      <c r="T171" s="255"/>
      <c r="U171" s="256"/>
    </row>
    <row r="172" spans="1:21">
      <c r="A172" s="290"/>
      <c r="B172" s="284"/>
      <c r="C172" s="284"/>
      <c r="D172" s="285"/>
      <c r="E172" s="258"/>
      <c r="F172" s="286"/>
      <c r="G172" s="287"/>
      <c r="H172" s="287"/>
      <c r="I172" s="288"/>
      <c r="J172" s="261"/>
      <c r="L172" s="262"/>
      <c r="M172" s="262"/>
      <c r="N172" s="274"/>
      <c r="O172" s="254"/>
      <c r="P172" s="255"/>
      <c r="Q172" s="255"/>
      <c r="R172" s="255"/>
      <c r="S172" s="255"/>
      <c r="T172" s="255"/>
      <c r="U172" s="256"/>
    </row>
    <row r="173" spans="1:21">
      <c r="A173" s="290"/>
      <c r="B173" s="284"/>
      <c r="C173" s="284"/>
      <c r="D173" s="285"/>
      <c r="E173" s="258"/>
      <c r="F173" s="286"/>
      <c r="G173" s="287"/>
      <c r="H173" s="287"/>
      <c r="I173" s="288"/>
      <c r="J173" s="261"/>
      <c r="L173" s="262"/>
      <c r="M173" s="262"/>
      <c r="N173" s="274"/>
      <c r="O173" s="254"/>
      <c r="P173" s="255"/>
      <c r="Q173" s="255"/>
      <c r="R173" s="255"/>
      <c r="S173" s="255"/>
      <c r="T173" s="255"/>
      <c r="U173" s="256"/>
    </row>
    <row r="174" spans="1:21">
      <c r="A174" s="290"/>
      <c r="B174" s="284"/>
      <c r="C174" s="284"/>
      <c r="D174" s="285"/>
      <c r="E174" s="258"/>
      <c r="F174" s="286"/>
      <c r="G174" s="287"/>
      <c r="H174" s="287"/>
      <c r="I174" s="288"/>
      <c r="J174" s="261"/>
      <c r="L174" s="262"/>
      <c r="M174" s="262"/>
      <c r="N174" s="274"/>
      <c r="O174" s="254"/>
      <c r="P174" s="255"/>
      <c r="Q174" s="255"/>
      <c r="R174" s="255"/>
      <c r="S174" s="255"/>
      <c r="T174" s="255"/>
      <c r="U174" s="256"/>
    </row>
    <row r="175" spans="1:21">
      <c r="B175" s="284"/>
      <c r="E175" s="258"/>
      <c r="J175" s="261"/>
      <c r="L175" s="262"/>
      <c r="M175" s="262"/>
      <c r="N175" s="274"/>
      <c r="O175" s="254"/>
      <c r="P175" s="252"/>
      <c r="Q175" s="252"/>
      <c r="R175" s="252"/>
      <c r="S175" s="252"/>
      <c r="T175" s="252"/>
      <c r="U175" s="253"/>
    </row>
    <row r="176" spans="1:21">
      <c r="B176" s="284"/>
      <c r="E176" s="258"/>
      <c r="J176" s="261"/>
      <c r="L176" s="262"/>
      <c r="M176" s="262"/>
      <c r="N176" s="274"/>
      <c r="O176" s="254"/>
      <c r="P176" s="252"/>
      <c r="Q176" s="252"/>
      <c r="R176" s="252"/>
      <c r="S176" s="252"/>
      <c r="T176" s="252"/>
      <c r="U176" s="253"/>
    </row>
    <row r="177" spans="1:21">
      <c r="B177" s="284"/>
      <c r="E177" s="258"/>
      <c r="J177" s="261"/>
      <c r="L177" s="262"/>
      <c r="M177" s="262"/>
      <c r="N177" s="274"/>
      <c r="O177" s="254"/>
      <c r="P177" s="252"/>
      <c r="Q177" s="252"/>
      <c r="R177" s="252"/>
      <c r="S177" s="252"/>
      <c r="T177" s="252"/>
      <c r="U177" s="253"/>
    </row>
    <row r="178" spans="1:21">
      <c r="B178" s="284"/>
      <c r="E178" s="258"/>
      <c r="J178" s="261"/>
      <c r="L178" s="262"/>
      <c r="M178" s="262"/>
      <c r="N178" s="274"/>
      <c r="O178" s="254"/>
      <c r="P178" s="252"/>
      <c r="Q178" s="252"/>
      <c r="R178" s="252"/>
      <c r="S178" s="252"/>
      <c r="T178" s="252"/>
      <c r="U178" s="253"/>
    </row>
    <row r="179" spans="1:21">
      <c r="B179" s="284"/>
      <c r="E179" s="258"/>
      <c r="J179" s="261"/>
      <c r="L179" s="262"/>
      <c r="M179" s="262"/>
      <c r="N179" s="274"/>
      <c r="O179" s="254"/>
      <c r="P179" s="252"/>
      <c r="Q179" s="252"/>
      <c r="R179" s="252"/>
      <c r="S179" s="252"/>
      <c r="T179" s="252"/>
      <c r="U179" s="253"/>
    </row>
    <row r="180" spans="1:21">
      <c r="A180" s="289"/>
      <c r="B180" s="284"/>
      <c r="C180" s="276"/>
      <c r="D180" s="280"/>
      <c r="E180" s="258"/>
      <c r="F180" s="281"/>
      <c r="H180" s="277"/>
      <c r="I180" s="279"/>
      <c r="J180" s="261"/>
      <c r="L180" s="262"/>
      <c r="M180" s="262"/>
      <c r="N180" s="274"/>
      <c r="O180" s="254"/>
      <c r="P180" s="252"/>
      <c r="Q180" s="252"/>
      <c r="R180" s="252"/>
      <c r="S180" s="252"/>
      <c r="T180" s="252"/>
      <c r="U180" s="253"/>
    </row>
    <row r="181" spans="1:21">
      <c r="A181" s="289"/>
      <c r="B181" s="284"/>
      <c r="C181" s="276"/>
      <c r="D181" s="280"/>
      <c r="E181" s="258"/>
      <c r="F181" s="281"/>
      <c r="H181" s="277"/>
      <c r="I181" s="279"/>
      <c r="J181" s="261"/>
      <c r="L181" s="262"/>
      <c r="M181" s="262"/>
      <c r="N181" s="274"/>
      <c r="O181" s="254"/>
      <c r="P181" s="252"/>
      <c r="Q181" s="252"/>
      <c r="R181" s="252"/>
      <c r="S181" s="252"/>
      <c r="T181" s="252"/>
      <c r="U181" s="253"/>
    </row>
    <row r="182" spans="1:21">
      <c r="B182" s="284"/>
      <c r="E182" s="258"/>
      <c r="J182" s="261"/>
      <c r="L182" s="262"/>
      <c r="M182" s="262"/>
      <c r="N182" s="274"/>
      <c r="O182" s="254"/>
      <c r="P182" s="252"/>
      <c r="Q182" s="252"/>
      <c r="R182" s="252"/>
      <c r="S182" s="252"/>
      <c r="T182" s="252"/>
      <c r="U182" s="253"/>
    </row>
    <row r="183" spans="1:21">
      <c r="A183" s="290"/>
      <c r="B183" s="284"/>
      <c r="C183" s="284"/>
      <c r="D183" s="285"/>
      <c r="E183" s="258"/>
      <c r="F183" s="286"/>
      <c r="G183" s="287"/>
      <c r="H183" s="287"/>
      <c r="I183" s="288"/>
      <c r="J183" s="261"/>
      <c r="L183" s="262"/>
      <c r="M183" s="262"/>
      <c r="N183" s="274"/>
      <c r="O183" s="254"/>
      <c r="P183" s="255"/>
      <c r="Q183" s="255"/>
      <c r="R183" s="255"/>
      <c r="S183" s="255"/>
      <c r="T183" s="255"/>
      <c r="U183" s="256"/>
    </row>
    <row r="184" spans="1:21">
      <c r="A184" s="289"/>
      <c r="B184" s="284"/>
      <c r="C184" s="276"/>
      <c r="D184" s="280"/>
      <c r="E184" s="258"/>
      <c r="F184" s="281"/>
      <c r="H184" s="277"/>
      <c r="I184" s="279"/>
      <c r="J184" s="261"/>
      <c r="L184" s="262"/>
      <c r="M184" s="262"/>
      <c r="N184" s="274"/>
      <c r="O184" s="254"/>
      <c r="P184" s="252"/>
      <c r="Q184" s="252"/>
      <c r="R184" s="252"/>
      <c r="S184" s="252"/>
      <c r="T184" s="252"/>
      <c r="U184" s="253"/>
    </row>
    <row r="185" spans="1:21">
      <c r="A185" s="289"/>
      <c r="B185" s="284"/>
      <c r="C185" s="276"/>
      <c r="D185" s="280"/>
      <c r="E185" s="258"/>
      <c r="F185" s="281"/>
      <c r="H185" s="277"/>
      <c r="I185" s="279"/>
      <c r="J185" s="261"/>
      <c r="L185" s="262"/>
      <c r="M185" s="262"/>
      <c r="N185" s="274"/>
      <c r="O185" s="254"/>
      <c r="P185" s="252"/>
      <c r="Q185" s="252"/>
      <c r="R185" s="252"/>
      <c r="S185" s="252"/>
      <c r="T185" s="252"/>
      <c r="U185" s="253"/>
    </row>
    <row r="186" spans="1:21">
      <c r="A186" s="289"/>
      <c r="B186" s="284"/>
      <c r="C186" s="276"/>
      <c r="D186" s="280"/>
      <c r="E186" s="258"/>
      <c r="F186" s="281"/>
      <c r="H186" s="277"/>
      <c r="I186" s="279"/>
      <c r="J186" s="261"/>
      <c r="L186" s="262"/>
      <c r="M186" s="262"/>
      <c r="N186" s="274"/>
      <c r="O186" s="254"/>
      <c r="P186" s="252"/>
      <c r="Q186" s="252"/>
      <c r="R186" s="252"/>
      <c r="S186" s="252"/>
      <c r="T186" s="252"/>
      <c r="U186" s="253"/>
    </row>
    <row r="187" spans="1:21">
      <c r="A187" s="289"/>
      <c r="B187" s="284"/>
      <c r="C187" s="276"/>
      <c r="D187" s="280"/>
      <c r="E187" s="258"/>
      <c r="F187" s="281"/>
      <c r="H187" s="277"/>
      <c r="I187" s="279"/>
      <c r="J187" s="261"/>
      <c r="L187" s="262"/>
      <c r="M187" s="262"/>
      <c r="N187" s="274"/>
      <c r="O187" s="254"/>
      <c r="P187" s="252"/>
      <c r="Q187" s="252"/>
      <c r="R187" s="252"/>
      <c r="S187" s="252"/>
      <c r="T187" s="252"/>
      <c r="U187" s="253"/>
    </row>
    <row r="188" spans="1:21">
      <c r="A188" s="289"/>
      <c r="B188" s="284"/>
      <c r="C188" s="276"/>
      <c r="D188" s="280"/>
      <c r="E188" s="258"/>
      <c r="F188" s="281"/>
      <c r="G188" s="277"/>
      <c r="H188" s="277"/>
      <c r="I188" s="279"/>
      <c r="J188" s="261"/>
      <c r="L188" s="262"/>
      <c r="M188" s="262"/>
      <c r="N188" s="274"/>
      <c r="O188" s="254"/>
      <c r="P188" s="252"/>
      <c r="Q188" s="252"/>
      <c r="R188" s="252"/>
      <c r="S188" s="252"/>
      <c r="T188" s="252"/>
      <c r="U188" s="253"/>
    </row>
    <row r="189" spans="1:21">
      <c r="A189" s="290"/>
      <c r="B189" s="284"/>
      <c r="C189" s="284"/>
      <c r="D189" s="285"/>
      <c r="E189" s="258"/>
      <c r="F189" s="286"/>
      <c r="G189" s="287"/>
      <c r="H189" s="287"/>
      <c r="I189" s="288"/>
      <c r="J189" s="261"/>
      <c r="L189" s="262"/>
      <c r="M189" s="262"/>
      <c r="N189" s="274"/>
      <c r="O189" s="254"/>
      <c r="P189" s="255"/>
      <c r="Q189" s="255"/>
      <c r="R189" s="255"/>
      <c r="S189" s="255"/>
      <c r="T189" s="255"/>
      <c r="U189" s="256"/>
    </row>
    <row r="190" spans="1:21">
      <c r="B190" s="276"/>
      <c r="E190" s="257"/>
      <c r="J190" s="261"/>
      <c r="L190" s="262"/>
      <c r="M190" s="262"/>
      <c r="N190" s="274"/>
      <c r="O190" s="254"/>
      <c r="P190" s="252"/>
      <c r="Q190" s="252"/>
      <c r="R190" s="252"/>
      <c r="S190" s="252"/>
      <c r="T190" s="252"/>
      <c r="U190" s="253"/>
    </row>
    <row r="191" spans="1:21">
      <c r="A191" s="290"/>
      <c r="B191" s="31"/>
      <c r="C191" s="284"/>
      <c r="D191" s="285"/>
      <c r="E191" s="257"/>
      <c r="F191" s="286"/>
      <c r="H191" s="287"/>
      <c r="I191" s="288"/>
      <c r="J191" s="261"/>
      <c r="L191" s="262"/>
      <c r="M191" s="262"/>
      <c r="N191" s="274"/>
      <c r="O191" s="254"/>
      <c r="P191" s="255"/>
      <c r="Q191" s="255"/>
      <c r="R191" s="255"/>
      <c r="S191" s="255"/>
      <c r="T191" s="255"/>
      <c r="U191" s="256"/>
    </row>
    <row r="192" spans="1:21">
      <c r="A192" s="290"/>
      <c r="B192" s="31"/>
      <c r="C192" s="284"/>
      <c r="D192" s="285"/>
      <c r="E192" s="257"/>
      <c r="F192" s="286"/>
      <c r="G192" s="277"/>
      <c r="H192" s="287"/>
      <c r="I192" s="288"/>
      <c r="J192" s="261"/>
      <c r="L192" s="262"/>
      <c r="M192" s="262"/>
      <c r="N192" s="274"/>
      <c r="O192" s="254"/>
      <c r="P192" s="255"/>
      <c r="Q192" s="255"/>
      <c r="R192" s="255"/>
      <c r="S192" s="255"/>
      <c r="T192" s="255"/>
      <c r="U192" s="256"/>
    </row>
    <row r="193" spans="1:21">
      <c r="A193" s="290"/>
      <c r="B193" s="31"/>
      <c r="C193" s="284"/>
      <c r="D193" s="285"/>
      <c r="E193" s="257"/>
      <c r="F193" s="286"/>
      <c r="G193" s="277"/>
      <c r="H193" s="287"/>
      <c r="I193" s="288"/>
      <c r="J193" s="261"/>
      <c r="L193" s="262"/>
      <c r="M193" s="262"/>
      <c r="N193" s="274"/>
      <c r="O193" s="254"/>
      <c r="P193" s="255"/>
      <c r="Q193" s="255"/>
      <c r="R193" s="255"/>
      <c r="S193" s="255"/>
      <c r="T193" s="255"/>
      <c r="U193" s="256"/>
    </row>
    <row r="194" spans="1:21">
      <c r="A194" s="290"/>
      <c r="B194" s="284"/>
      <c r="C194" s="284"/>
      <c r="D194" s="285"/>
      <c r="E194" s="257"/>
      <c r="F194" s="286"/>
      <c r="G194" s="277"/>
      <c r="H194" s="287"/>
      <c r="I194" s="288"/>
      <c r="J194" s="261"/>
      <c r="L194" s="262"/>
      <c r="M194" s="262"/>
      <c r="N194" s="274"/>
      <c r="O194" s="254"/>
      <c r="P194" s="255"/>
      <c r="Q194" s="255"/>
      <c r="R194" s="255"/>
      <c r="S194" s="255"/>
      <c r="T194" s="255"/>
      <c r="U194" s="256"/>
    </row>
    <row r="195" spans="1:21">
      <c r="A195" s="289"/>
      <c r="B195" s="276"/>
      <c r="C195" s="276"/>
      <c r="D195" s="280"/>
      <c r="E195" s="257"/>
      <c r="F195" s="281"/>
      <c r="G195" s="277"/>
      <c r="H195" s="277"/>
      <c r="I195" s="279"/>
      <c r="J195" s="261"/>
      <c r="L195" s="262"/>
      <c r="M195" s="262"/>
      <c r="N195" s="274"/>
      <c r="O195" s="254"/>
      <c r="P195" s="252"/>
      <c r="Q195" s="252"/>
      <c r="R195" s="252"/>
      <c r="S195" s="252"/>
      <c r="T195" s="252"/>
      <c r="U195" s="253"/>
    </row>
    <row r="196" spans="1:21">
      <c r="A196" s="289"/>
      <c r="B196" s="276"/>
      <c r="C196" s="276"/>
      <c r="D196" s="280"/>
      <c r="E196" s="257"/>
      <c r="F196" s="281"/>
      <c r="G196" s="277"/>
      <c r="H196" s="277"/>
      <c r="I196" s="279"/>
      <c r="J196" s="261"/>
      <c r="L196" s="262"/>
      <c r="M196" s="262"/>
      <c r="N196" s="274"/>
      <c r="O196" s="254"/>
      <c r="P196" s="252"/>
      <c r="Q196" s="252"/>
      <c r="R196" s="252"/>
      <c r="S196" s="252"/>
      <c r="T196" s="252"/>
      <c r="U196" s="253"/>
    </row>
    <row r="197" spans="1:21">
      <c r="A197" s="289"/>
      <c r="B197" s="276"/>
      <c r="C197" s="276"/>
      <c r="D197" s="280"/>
      <c r="E197" s="257"/>
      <c r="F197" s="281"/>
      <c r="G197" s="277"/>
      <c r="H197" s="277"/>
      <c r="I197" s="279"/>
      <c r="J197" s="261"/>
      <c r="L197" s="262"/>
      <c r="M197" s="262"/>
      <c r="N197" s="274"/>
      <c r="O197" s="254"/>
      <c r="P197" s="252"/>
      <c r="Q197" s="252"/>
      <c r="R197" s="252"/>
      <c r="S197" s="252"/>
      <c r="T197" s="252"/>
      <c r="U197" s="253"/>
    </row>
    <row r="198" spans="1:21">
      <c r="A198" s="289"/>
      <c r="B198" s="276"/>
      <c r="C198" s="276"/>
      <c r="D198" s="280"/>
      <c r="E198" s="257"/>
      <c r="F198" s="281"/>
      <c r="G198" s="277"/>
      <c r="H198" s="277"/>
      <c r="I198" s="279"/>
      <c r="J198" s="261"/>
      <c r="L198" s="262"/>
      <c r="M198" s="262"/>
      <c r="N198" s="274"/>
      <c r="O198" s="254"/>
      <c r="P198" s="252"/>
      <c r="Q198" s="252"/>
      <c r="R198" s="252"/>
      <c r="S198" s="252"/>
      <c r="T198" s="252"/>
      <c r="U198" s="253"/>
    </row>
    <row r="199" spans="1:21">
      <c r="A199" s="289"/>
      <c r="B199" s="276"/>
      <c r="C199" s="276"/>
      <c r="D199" s="280"/>
      <c r="E199" s="257"/>
      <c r="F199" s="281"/>
      <c r="H199" s="277"/>
      <c r="I199" s="279"/>
      <c r="J199" s="261"/>
      <c r="L199" s="262"/>
      <c r="M199" s="262"/>
      <c r="N199" s="274"/>
      <c r="O199" s="254"/>
      <c r="P199" s="252"/>
      <c r="Q199" s="252"/>
      <c r="R199" s="252"/>
      <c r="S199" s="252"/>
      <c r="T199" s="252"/>
      <c r="U199" s="253"/>
    </row>
    <row r="200" spans="1:21">
      <c r="B200" s="276"/>
      <c r="E200" s="257"/>
      <c r="J200" s="261"/>
      <c r="L200" s="262"/>
      <c r="M200" s="262"/>
      <c r="N200" s="274"/>
      <c r="O200" s="254"/>
      <c r="P200" s="252"/>
      <c r="Q200" s="252"/>
      <c r="R200" s="252"/>
      <c r="S200" s="252"/>
      <c r="T200" s="252"/>
      <c r="U200" s="253"/>
    </row>
    <row r="201" spans="1:21">
      <c r="B201" s="276"/>
      <c r="E201" s="257"/>
      <c r="J201" s="261"/>
      <c r="L201" s="262"/>
      <c r="M201" s="262"/>
      <c r="N201" s="274"/>
      <c r="O201" s="254"/>
      <c r="P201" s="252"/>
      <c r="Q201" s="252"/>
      <c r="R201" s="252"/>
      <c r="S201" s="252"/>
      <c r="T201" s="252"/>
      <c r="U201" s="253"/>
    </row>
    <row r="202" spans="1:21">
      <c r="B202" s="276"/>
      <c r="E202" s="257"/>
      <c r="J202" s="261"/>
      <c r="L202" s="262"/>
      <c r="M202" s="262"/>
      <c r="N202" s="274"/>
      <c r="O202" s="254"/>
      <c r="P202" s="252"/>
      <c r="Q202" s="252"/>
      <c r="R202" s="252"/>
      <c r="S202" s="252"/>
      <c r="T202" s="252"/>
      <c r="U202" s="253"/>
    </row>
    <row r="203" spans="1:21">
      <c r="B203" s="276"/>
      <c r="E203" s="257"/>
      <c r="J203" s="261"/>
      <c r="L203" s="262"/>
      <c r="M203" s="262"/>
      <c r="N203" s="274"/>
      <c r="O203" s="254"/>
      <c r="P203" s="252"/>
      <c r="Q203" s="252"/>
      <c r="R203" s="252"/>
      <c r="S203" s="252"/>
      <c r="T203" s="252"/>
      <c r="U203" s="253"/>
    </row>
    <row r="204" spans="1:21">
      <c r="A204" s="290"/>
      <c r="B204" s="31"/>
      <c r="C204" s="284"/>
      <c r="D204" s="285"/>
      <c r="E204" s="257"/>
      <c r="F204" s="286"/>
      <c r="H204" s="287"/>
      <c r="I204" s="288"/>
      <c r="J204" s="261"/>
      <c r="L204" s="262"/>
      <c r="M204" s="262"/>
      <c r="N204" s="274"/>
      <c r="O204" s="254"/>
      <c r="P204" s="255"/>
      <c r="Q204" s="255"/>
      <c r="R204" s="255"/>
      <c r="S204" s="255"/>
      <c r="T204" s="255"/>
      <c r="U204" s="256"/>
    </row>
    <row r="205" spans="1:21">
      <c r="A205" s="290"/>
      <c r="B205" s="31"/>
      <c r="C205" s="284"/>
      <c r="D205" s="285"/>
      <c r="E205" s="257"/>
      <c r="F205" s="286"/>
      <c r="H205" s="287"/>
      <c r="I205" s="288"/>
      <c r="J205" s="261"/>
      <c r="L205" s="262"/>
      <c r="M205" s="262"/>
      <c r="N205" s="274"/>
      <c r="O205" s="254"/>
      <c r="P205" s="255"/>
      <c r="Q205" s="255"/>
      <c r="R205" s="255"/>
      <c r="S205" s="255"/>
      <c r="T205" s="255"/>
      <c r="U205" s="256"/>
    </row>
    <row r="206" spans="1:21">
      <c r="B206" s="276"/>
      <c r="E206" s="257"/>
      <c r="J206" s="261"/>
      <c r="L206" s="262"/>
      <c r="M206" s="262"/>
      <c r="N206" s="274"/>
      <c r="O206" s="254"/>
      <c r="P206" s="252"/>
      <c r="Q206" s="252"/>
      <c r="R206" s="252"/>
      <c r="S206" s="252"/>
      <c r="T206" s="252"/>
      <c r="U206" s="253"/>
    </row>
    <row r="207" spans="1:21">
      <c r="A207" s="289"/>
      <c r="B207" s="276"/>
      <c r="C207" s="276"/>
      <c r="D207" s="280"/>
      <c r="E207" s="257"/>
      <c r="F207" s="281"/>
      <c r="G207" s="277"/>
      <c r="H207" s="277"/>
      <c r="I207" s="279"/>
      <c r="J207" s="261"/>
      <c r="L207" s="262"/>
      <c r="M207" s="262"/>
      <c r="N207" s="274"/>
      <c r="O207" s="254"/>
      <c r="P207" s="252"/>
      <c r="Q207" s="252"/>
      <c r="R207" s="252"/>
      <c r="S207" s="252"/>
      <c r="T207" s="252"/>
      <c r="U207" s="253"/>
    </row>
    <row r="208" spans="1:21">
      <c r="A208" s="290"/>
      <c r="B208" s="31"/>
      <c r="C208" s="284"/>
      <c r="D208" s="285"/>
      <c r="E208" s="257"/>
      <c r="F208" s="286"/>
      <c r="H208" s="287"/>
      <c r="I208" s="288"/>
      <c r="J208" s="261"/>
      <c r="L208" s="262"/>
      <c r="M208" s="262"/>
      <c r="N208" s="274"/>
      <c r="O208" s="254"/>
      <c r="P208" s="255"/>
      <c r="Q208" s="255"/>
      <c r="R208" s="255"/>
      <c r="S208" s="255"/>
      <c r="T208" s="255"/>
      <c r="U208" s="256"/>
    </row>
    <row r="209" spans="1:21">
      <c r="A209" s="290"/>
      <c r="B209" s="31"/>
      <c r="C209" s="284"/>
      <c r="D209" s="285"/>
      <c r="E209" s="257"/>
      <c r="F209" s="286"/>
      <c r="H209" s="287"/>
      <c r="I209" s="288"/>
      <c r="J209" s="261"/>
      <c r="L209" s="262"/>
      <c r="M209" s="262"/>
      <c r="N209" s="274"/>
      <c r="O209" s="254"/>
      <c r="P209" s="255"/>
      <c r="Q209" s="255"/>
      <c r="R209" s="255"/>
      <c r="S209" s="255"/>
      <c r="T209" s="255"/>
      <c r="U209" s="256"/>
    </row>
    <row r="210" spans="1:21">
      <c r="A210" s="290"/>
      <c r="B210" s="31"/>
      <c r="C210" s="284"/>
      <c r="D210" s="285"/>
      <c r="E210" s="257"/>
      <c r="F210" s="286"/>
      <c r="H210" s="287"/>
      <c r="I210" s="288"/>
      <c r="J210" s="261"/>
      <c r="L210" s="262"/>
      <c r="M210" s="262"/>
      <c r="N210" s="274"/>
      <c r="O210" s="254"/>
      <c r="P210" s="255"/>
      <c r="Q210" s="255"/>
      <c r="R210" s="255"/>
      <c r="S210" s="255"/>
      <c r="T210" s="255"/>
      <c r="U210" s="256"/>
    </row>
    <row r="211" spans="1:21">
      <c r="A211" s="290"/>
      <c r="B211" s="284"/>
      <c r="C211" s="284"/>
      <c r="D211" s="285"/>
      <c r="E211" s="257"/>
      <c r="F211" s="286"/>
      <c r="H211" s="287"/>
      <c r="I211" s="288"/>
      <c r="J211" s="261"/>
      <c r="L211" s="262"/>
      <c r="M211" s="262"/>
      <c r="N211" s="274"/>
      <c r="O211" s="254"/>
      <c r="P211" s="255"/>
      <c r="Q211" s="255"/>
      <c r="R211" s="255"/>
      <c r="S211" s="255"/>
      <c r="T211" s="255"/>
      <c r="U211" s="256"/>
    </row>
    <row r="212" spans="1:21">
      <c r="A212" s="290"/>
      <c r="B212" s="284"/>
      <c r="C212" s="284"/>
      <c r="D212" s="285"/>
      <c r="E212" s="258"/>
      <c r="F212" s="286"/>
      <c r="G212" s="287"/>
      <c r="H212" s="287"/>
      <c r="I212" s="288"/>
      <c r="J212" s="261"/>
      <c r="L212" s="262"/>
      <c r="M212" s="262"/>
      <c r="N212" s="254"/>
      <c r="O212" s="254"/>
      <c r="P212" s="255"/>
      <c r="Q212" s="255"/>
      <c r="R212" s="255"/>
      <c r="S212" s="255"/>
      <c r="T212" s="255"/>
      <c r="U212" s="256"/>
    </row>
    <row r="213" spans="1:21">
      <c r="A213" s="289"/>
      <c r="B213" s="284"/>
      <c r="C213" s="276"/>
      <c r="D213" s="280"/>
      <c r="E213" s="258"/>
      <c r="F213" s="281"/>
      <c r="G213" s="277"/>
      <c r="H213" s="277"/>
      <c r="I213" s="279"/>
      <c r="J213" s="261"/>
      <c r="L213" s="262"/>
      <c r="M213" s="262"/>
      <c r="N213" s="254"/>
      <c r="O213" s="254"/>
      <c r="P213" s="252"/>
      <c r="Q213" s="252"/>
      <c r="R213" s="252"/>
      <c r="S213" s="252"/>
      <c r="T213" s="252"/>
      <c r="U213" s="253"/>
    </row>
    <row r="214" spans="1:21">
      <c r="A214" s="289"/>
      <c r="B214" s="284"/>
      <c r="C214" s="276"/>
      <c r="D214" s="280"/>
      <c r="E214" s="258"/>
      <c r="F214" s="281"/>
      <c r="G214" s="277"/>
      <c r="H214" s="277"/>
      <c r="I214" s="279"/>
      <c r="J214" s="261"/>
      <c r="L214" s="262"/>
      <c r="M214" s="262"/>
      <c r="N214" s="254"/>
      <c r="O214" s="254"/>
      <c r="P214" s="252"/>
      <c r="Q214" s="252"/>
      <c r="R214" s="252"/>
      <c r="S214" s="252"/>
      <c r="T214" s="252"/>
      <c r="U214" s="253"/>
    </row>
    <row r="215" spans="1:21">
      <c r="A215" s="289"/>
      <c r="B215" s="284"/>
      <c r="C215" s="276"/>
      <c r="D215" s="280"/>
      <c r="E215" s="258"/>
      <c r="F215" s="281"/>
      <c r="H215" s="277"/>
      <c r="I215" s="279"/>
      <c r="J215" s="261"/>
      <c r="L215" s="262"/>
      <c r="M215" s="262"/>
      <c r="N215" s="254"/>
      <c r="O215" s="254"/>
      <c r="P215" s="252"/>
      <c r="Q215" s="252"/>
      <c r="R215" s="252"/>
      <c r="S215" s="252"/>
      <c r="T215" s="252"/>
      <c r="U215" s="253"/>
    </row>
    <row r="216" spans="1:21">
      <c r="A216" s="289"/>
      <c r="B216" s="284"/>
      <c r="C216" s="276"/>
      <c r="D216" s="280"/>
      <c r="E216" s="258"/>
      <c r="F216" s="281"/>
      <c r="H216" s="277"/>
      <c r="I216" s="279"/>
      <c r="J216" s="261"/>
      <c r="L216" s="262"/>
      <c r="M216" s="262"/>
      <c r="N216" s="254"/>
      <c r="O216" s="254"/>
      <c r="P216" s="252"/>
      <c r="Q216" s="252"/>
      <c r="R216" s="252"/>
      <c r="S216" s="252"/>
      <c r="T216" s="252"/>
      <c r="U216" s="253"/>
    </row>
    <row r="217" spans="1:21">
      <c r="A217" s="289"/>
      <c r="B217" s="284"/>
      <c r="C217" s="276"/>
      <c r="D217" s="280"/>
      <c r="E217" s="258"/>
      <c r="F217" s="281"/>
      <c r="H217" s="277"/>
      <c r="I217" s="279"/>
      <c r="J217" s="261"/>
      <c r="L217" s="262"/>
      <c r="M217" s="262"/>
      <c r="N217" s="254"/>
      <c r="O217" s="254"/>
      <c r="P217" s="252"/>
      <c r="Q217" s="252"/>
      <c r="R217" s="252"/>
      <c r="S217" s="252"/>
      <c r="T217" s="252"/>
      <c r="U217" s="253"/>
    </row>
    <row r="218" spans="1:21">
      <c r="A218" s="289"/>
      <c r="B218" s="276"/>
      <c r="C218" s="276"/>
      <c r="D218" s="280"/>
      <c r="E218" s="257"/>
      <c r="F218" s="281"/>
      <c r="H218" s="277"/>
      <c r="I218" s="279"/>
      <c r="J218" s="261"/>
      <c r="L218" s="262"/>
      <c r="M218" s="262"/>
      <c r="N218" s="254"/>
      <c r="O218" s="254"/>
      <c r="P218" s="252"/>
      <c r="Q218" s="252"/>
      <c r="R218" s="252"/>
      <c r="S218" s="252"/>
      <c r="T218" s="252"/>
      <c r="U218" s="253"/>
    </row>
    <row r="219" spans="1:21">
      <c r="E219" s="257"/>
      <c r="J219" s="261"/>
      <c r="L219" s="262"/>
      <c r="M219" s="262"/>
      <c r="N219" s="254"/>
      <c r="O219" s="254"/>
      <c r="P219" s="252"/>
      <c r="Q219" s="252"/>
      <c r="R219" s="252"/>
      <c r="S219" s="252"/>
      <c r="T219" s="252"/>
      <c r="U219" s="253"/>
    </row>
    <row r="220" spans="1:21">
      <c r="E220" s="257"/>
      <c r="J220" s="261"/>
      <c r="L220" s="262"/>
      <c r="M220" s="262"/>
      <c r="N220" s="254"/>
      <c r="O220" s="254"/>
      <c r="P220" s="252"/>
      <c r="Q220" s="252"/>
      <c r="R220" s="252"/>
      <c r="S220" s="252"/>
      <c r="T220" s="252"/>
      <c r="U220" s="253"/>
    </row>
    <row r="221" spans="1:21">
      <c r="E221" s="257"/>
      <c r="J221" s="261"/>
      <c r="L221" s="262"/>
      <c r="M221" s="262"/>
      <c r="N221" s="254"/>
      <c r="O221" s="254"/>
      <c r="P221" s="252"/>
      <c r="Q221" s="252"/>
      <c r="R221" s="252"/>
      <c r="S221" s="252"/>
      <c r="T221" s="252"/>
      <c r="U221" s="253"/>
    </row>
    <row r="222" spans="1:21">
      <c r="E222" s="257"/>
      <c r="J222" s="261"/>
      <c r="L222" s="262"/>
      <c r="M222" s="262"/>
      <c r="N222" s="254"/>
      <c r="O222" s="254"/>
      <c r="P222" s="252"/>
      <c r="Q222" s="252"/>
      <c r="R222" s="252"/>
      <c r="S222" s="252"/>
      <c r="T222" s="252"/>
      <c r="U222" s="253"/>
    </row>
    <row r="223" spans="1:21">
      <c r="A223" s="290"/>
      <c r="B223" s="284"/>
      <c r="C223" s="284"/>
      <c r="D223" s="285"/>
      <c r="E223" s="257"/>
      <c r="F223" s="286"/>
      <c r="H223" s="287"/>
      <c r="I223" s="288"/>
      <c r="J223" s="261"/>
      <c r="L223" s="262"/>
      <c r="M223" s="262"/>
      <c r="N223" s="254"/>
      <c r="O223" s="254"/>
      <c r="P223" s="255"/>
      <c r="Q223" s="255"/>
      <c r="R223" s="255"/>
      <c r="S223" s="255"/>
      <c r="T223" s="255"/>
      <c r="U223" s="256"/>
    </row>
    <row r="224" spans="1:21">
      <c r="B224" s="284"/>
      <c r="E224" s="257"/>
      <c r="J224" s="282"/>
      <c r="L224" s="283"/>
      <c r="M224" s="283"/>
      <c r="N224" s="278"/>
      <c r="O224" s="278"/>
      <c r="P224" s="252"/>
      <c r="Q224" s="252"/>
      <c r="R224" s="252"/>
      <c r="S224" s="252"/>
      <c r="T224" s="252"/>
      <c r="U224" s="253"/>
    </row>
    <row r="225" spans="1:21">
      <c r="A225" s="289"/>
      <c r="B225" s="284"/>
      <c r="C225" s="276"/>
      <c r="D225" s="280"/>
      <c r="E225" s="257"/>
      <c r="F225" s="281"/>
      <c r="H225" s="277"/>
      <c r="I225" s="279"/>
      <c r="J225" s="282"/>
      <c r="L225" s="283"/>
      <c r="M225" s="283"/>
      <c r="N225" s="278"/>
      <c r="O225" s="278"/>
      <c r="P225" s="252"/>
      <c r="Q225" s="252"/>
      <c r="R225" s="252"/>
      <c r="S225" s="252"/>
      <c r="T225" s="252"/>
      <c r="U225" s="253"/>
    </row>
    <row r="226" spans="1:21">
      <c r="B226" s="284"/>
      <c r="E226" s="257"/>
      <c r="J226" s="282"/>
      <c r="L226" s="283"/>
      <c r="M226" s="283"/>
      <c r="N226" s="278"/>
      <c r="O226" s="278"/>
      <c r="P226" s="252"/>
      <c r="Q226" s="252"/>
      <c r="R226" s="252"/>
      <c r="S226" s="252"/>
      <c r="T226" s="252"/>
      <c r="U226" s="253"/>
    </row>
    <row r="227" spans="1:21">
      <c r="B227" s="284"/>
      <c r="E227" s="257"/>
      <c r="J227" s="282"/>
      <c r="L227" s="283"/>
      <c r="M227" s="283"/>
      <c r="N227" s="278"/>
      <c r="O227" s="278"/>
      <c r="P227" s="252"/>
      <c r="Q227" s="252"/>
      <c r="R227" s="252"/>
      <c r="S227" s="252"/>
      <c r="T227" s="252"/>
      <c r="U227" s="253"/>
    </row>
    <row r="228" spans="1:21">
      <c r="A228" s="289"/>
      <c r="B228" s="284"/>
      <c r="C228" s="276"/>
      <c r="D228" s="280"/>
      <c r="E228" s="257"/>
      <c r="F228" s="281"/>
      <c r="H228" s="277"/>
      <c r="I228" s="279"/>
      <c r="J228" s="282"/>
      <c r="L228" s="283"/>
      <c r="M228" s="283"/>
      <c r="N228" s="278"/>
      <c r="O228" s="278"/>
      <c r="P228" s="252"/>
      <c r="Q228" s="252"/>
      <c r="R228" s="252"/>
      <c r="S228" s="252"/>
      <c r="T228" s="252"/>
      <c r="U228" s="253"/>
    </row>
    <row r="229" spans="1:21">
      <c r="A229" s="289"/>
      <c r="B229" s="284"/>
      <c r="C229" s="276"/>
      <c r="D229" s="280"/>
      <c r="E229" s="257"/>
      <c r="F229" s="281"/>
      <c r="H229" s="277"/>
      <c r="I229" s="279"/>
      <c r="J229" s="282"/>
      <c r="L229" s="283"/>
      <c r="M229" s="283"/>
      <c r="N229" s="278"/>
      <c r="O229" s="278"/>
      <c r="P229" s="252"/>
      <c r="Q229" s="252"/>
      <c r="R229" s="252"/>
      <c r="S229" s="252"/>
      <c r="T229" s="252"/>
      <c r="U229" s="253"/>
    </row>
    <row r="230" spans="1:21">
      <c r="B230" s="284"/>
      <c r="E230" s="257"/>
      <c r="J230" s="282"/>
      <c r="L230" s="283"/>
      <c r="M230" s="283"/>
      <c r="N230" s="278"/>
      <c r="O230" s="278"/>
      <c r="P230" s="252"/>
      <c r="Q230" s="252"/>
      <c r="R230" s="252"/>
      <c r="S230" s="252"/>
      <c r="T230" s="252"/>
      <c r="U230" s="253"/>
    </row>
    <row r="231" spans="1:21">
      <c r="B231" s="284"/>
      <c r="E231" s="257"/>
      <c r="J231" s="282"/>
      <c r="L231" s="283"/>
      <c r="M231" s="283"/>
      <c r="N231" s="278"/>
      <c r="O231" s="278"/>
      <c r="P231" s="252"/>
      <c r="Q231" s="252"/>
      <c r="R231" s="252"/>
      <c r="S231" s="252"/>
      <c r="T231" s="252"/>
      <c r="U231" s="253"/>
    </row>
    <row r="232" spans="1:21">
      <c r="A232" s="289"/>
      <c r="B232" s="284"/>
      <c r="C232" s="276"/>
      <c r="D232" s="280"/>
      <c r="E232" s="257"/>
      <c r="F232" s="281"/>
      <c r="H232" s="277"/>
      <c r="I232" s="279"/>
      <c r="J232" s="282"/>
      <c r="L232" s="283"/>
      <c r="M232" s="283"/>
      <c r="N232" s="278"/>
      <c r="O232" s="278"/>
      <c r="P232" s="252"/>
      <c r="Q232" s="252"/>
      <c r="R232" s="252"/>
      <c r="S232" s="252"/>
      <c r="T232" s="252"/>
      <c r="U232" s="253"/>
    </row>
    <row r="233" spans="1:21">
      <c r="A233" s="289"/>
      <c r="B233" s="284"/>
      <c r="C233" s="276"/>
      <c r="D233" s="280"/>
      <c r="E233" s="257"/>
      <c r="F233" s="281"/>
      <c r="H233" s="277"/>
      <c r="I233" s="279"/>
      <c r="J233" s="282"/>
      <c r="L233" s="283"/>
      <c r="M233" s="283"/>
      <c r="N233" s="278"/>
      <c r="O233" s="278"/>
      <c r="P233" s="252"/>
      <c r="Q233" s="252"/>
      <c r="R233" s="252"/>
      <c r="S233" s="252"/>
      <c r="T233" s="252"/>
      <c r="U233" s="253"/>
    </row>
    <row r="234" spans="1:21">
      <c r="A234" s="289"/>
      <c r="B234" s="284"/>
      <c r="C234" s="276"/>
      <c r="D234" s="280"/>
      <c r="E234" s="257"/>
      <c r="F234" s="281"/>
      <c r="H234" s="277"/>
      <c r="I234" s="279"/>
      <c r="J234" s="282"/>
      <c r="L234" s="283"/>
      <c r="M234" s="283"/>
      <c r="N234" s="278"/>
      <c r="O234" s="278"/>
      <c r="P234" s="252"/>
      <c r="Q234" s="252"/>
      <c r="R234" s="252"/>
      <c r="S234" s="252"/>
      <c r="T234" s="252"/>
      <c r="U234" s="253"/>
    </row>
    <row r="235" spans="1:21">
      <c r="A235" s="289"/>
      <c r="B235" s="276"/>
      <c r="C235" s="276"/>
      <c r="D235" s="280"/>
      <c r="E235" s="257"/>
      <c r="F235" s="281"/>
      <c r="H235" s="277"/>
      <c r="I235" s="279"/>
      <c r="J235" s="282"/>
      <c r="L235" s="283"/>
      <c r="M235" s="283"/>
      <c r="N235" s="278"/>
      <c r="O235" s="278"/>
      <c r="P235" s="252"/>
      <c r="Q235" s="252"/>
      <c r="R235" s="252"/>
      <c r="S235" s="252"/>
      <c r="T235" s="252"/>
      <c r="U235" s="253"/>
    </row>
    <row r="236" spans="1:21">
      <c r="A236" s="289"/>
      <c r="B236" s="276"/>
      <c r="C236" s="276"/>
      <c r="D236" s="280"/>
      <c r="E236" s="257"/>
      <c r="F236" s="281"/>
      <c r="G236" s="277"/>
      <c r="H236" s="277"/>
      <c r="I236" s="279"/>
      <c r="J236" s="282"/>
      <c r="L236" s="283"/>
      <c r="M236" s="283"/>
      <c r="N236" s="278"/>
      <c r="O236" s="278"/>
      <c r="P236" s="252"/>
      <c r="Q236" s="252"/>
      <c r="R236" s="252"/>
      <c r="S236" s="252"/>
      <c r="T236" s="252"/>
      <c r="U236" s="253"/>
    </row>
    <row r="237" spans="1:21">
      <c r="B237" s="276"/>
      <c r="E237" s="257"/>
      <c r="J237" s="282"/>
      <c r="L237" s="283"/>
      <c r="M237" s="283"/>
      <c r="N237" s="278"/>
      <c r="O237" s="278"/>
      <c r="P237" s="252"/>
      <c r="Q237" s="252"/>
      <c r="R237" s="252"/>
      <c r="S237" s="252"/>
      <c r="T237" s="252"/>
      <c r="U237" s="253"/>
    </row>
    <row r="238" spans="1:21">
      <c r="A238" s="290"/>
      <c r="B238" s="284"/>
      <c r="C238" s="284"/>
      <c r="D238" s="285"/>
      <c r="E238" s="258"/>
      <c r="F238" s="286"/>
      <c r="G238" s="287"/>
      <c r="H238" s="287"/>
      <c r="I238" s="288"/>
      <c r="J238" s="282"/>
      <c r="L238" s="283"/>
      <c r="M238" s="283"/>
      <c r="N238" s="278"/>
      <c r="O238" s="278"/>
      <c r="P238" s="255"/>
      <c r="Q238" s="255"/>
      <c r="R238" s="255"/>
      <c r="S238" s="255"/>
      <c r="T238" s="255"/>
      <c r="U238" s="256"/>
    </row>
    <row r="239" spans="1:21">
      <c r="B239" s="276"/>
      <c r="E239" s="257"/>
      <c r="J239" s="282"/>
      <c r="L239" s="283"/>
      <c r="M239" s="283"/>
      <c r="N239" s="278"/>
      <c r="O239" s="278"/>
      <c r="P239" s="252"/>
      <c r="Q239" s="252"/>
      <c r="R239" s="252"/>
      <c r="S239" s="252"/>
      <c r="T239" s="252"/>
      <c r="U239" s="253"/>
    </row>
    <row r="240" spans="1:21">
      <c r="B240" s="276"/>
      <c r="E240" s="257"/>
      <c r="J240" s="282"/>
      <c r="L240" s="283"/>
      <c r="M240" s="283"/>
      <c r="N240" s="278"/>
      <c r="O240" s="278"/>
      <c r="P240" s="252"/>
      <c r="Q240" s="252"/>
      <c r="R240" s="252"/>
      <c r="S240" s="252"/>
      <c r="T240" s="252"/>
      <c r="U240" s="253"/>
    </row>
    <row r="241" spans="1:21">
      <c r="B241" s="276"/>
      <c r="E241" s="257"/>
      <c r="J241" s="282"/>
      <c r="L241" s="283"/>
      <c r="M241" s="283"/>
      <c r="N241" s="278"/>
      <c r="O241" s="278"/>
      <c r="P241" s="252"/>
      <c r="Q241" s="252"/>
      <c r="R241" s="252"/>
      <c r="S241" s="252"/>
      <c r="T241" s="252"/>
      <c r="U241" s="253"/>
    </row>
    <row r="242" spans="1:21">
      <c r="E242" s="257"/>
      <c r="J242" s="282"/>
      <c r="L242" s="283"/>
      <c r="M242" s="283"/>
      <c r="N242" s="278"/>
      <c r="O242" s="278"/>
      <c r="P242" s="252"/>
      <c r="Q242" s="252"/>
      <c r="R242" s="252"/>
      <c r="S242" s="252"/>
      <c r="T242" s="252"/>
      <c r="U242" s="253"/>
    </row>
    <row r="243" spans="1:21">
      <c r="E243" s="257"/>
      <c r="J243" s="282"/>
      <c r="L243" s="283"/>
      <c r="M243" s="283"/>
      <c r="N243" s="278"/>
      <c r="O243" s="278"/>
      <c r="P243" s="252"/>
      <c r="Q243" s="252"/>
      <c r="R243" s="252"/>
      <c r="S243" s="252"/>
      <c r="T243" s="252"/>
      <c r="U243" s="253"/>
    </row>
    <row r="244" spans="1:21">
      <c r="E244" s="257"/>
      <c r="J244" s="282"/>
      <c r="L244" s="283"/>
      <c r="M244" s="283"/>
      <c r="N244" s="278"/>
      <c r="O244" s="278"/>
      <c r="P244" s="252"/>
      <c r="Q244" s="252"/>
      <c r="R244" s="252"/>
      <c r="S244" s="252"/>
      <c r="T244" s="252"/>
      <c r="U244" s="253"/>
    </row>
    <row r="245" spans="1:21">
      <c r="E245" s="257"/>
      <c r="J245" s="282"/>
      <c r="L245" s="283"/>
      <c r="M245" s="283"/>
      <c r="N245" s="278"/>
      <c r="O245" s="278"/>
      <c r="P245" s="252"/>
      <c r="Q245" s="252"/>
      <c r="R245" s="252"/>
      <c r="S245" s="252"/>
      <c r="T245" s="252"/>
      <c r="U245" s="253"/>
    </row>
    <row r="246" spans="1:21">
      <c r="E246" s="257"/>
      <c r="J246" s="282"/>
      <c r="L246" s="283"/>
      <c r="M246" s="283"/>
      <c r="N246" s="278"/>
      <c r="O246" s="278"/>
      <c r="P246" s="252"/>
      <c r="Q246" s="252"/>
      <c r="R246" s="252"/>
      <c r="S246" s="252"/>
      <c r="T246" s="252"/>
      <c r="U246" s="253"/>
    </row>
    <row r="247" spans="1:21">
      <c r="A247" s="289"/>
      <c r="B247" s="276"/>
      <c r="C247" s="276"/>
      <c r="D247" s="280"/>
      <c r="E247" s="257"/>
      <c r="F247" s="281"/>
      <c r="H247" s="277"/>
      <c r="I247" s="279"/>
      <c r="J247" s="282"/>
      <c r="L247" s="283"/>
      <c r="M247" s="283"/>
      <c r="N247" s="278"/>
      <c r="O247" s="278"/>
      <c r="P247" s="252"/>
      <c r="Q247" s="252"/>
      <c r="R247" s="252"/>
      <c r="S247" s="252"/>
      <c r="T247" s="252"/>
      <c r="U247" s="253"/>
    </row>
    <row r="248" spans="1:21">
      <c r="B248" s="276"/>
      <c r="E248" s="257"/>
      <c r="P248" s="252"/>
      <c r="Q248" s="252"/>
      <c r="R248" s="252"/>
      <c r="S248" s="252"/>
      <c r="T248" s="252"/>
      <c r="U248" s="253"/>
    </row>
    <row r="249" spans="1:21">
      <c r="A249" s="290"/>
      <c r="B249" s="31"/>
      <c r="C249" s="284"/>
      <c r="D249" s="285"/>
      <c r="E249" s="257"/>
      <c r="F249" s="286"/>
      <c r="G249" s="277"/>
      <c r="H249" s="287"/>
      <c r="I249" s="288"/>
      <c r="J249" s="282"/>
      <c r="K249" s="278"/>
      <c r="L249" s="283"/>
      <c r="M249" s="283"/>
      <c r="N249" s="278"/>
      <c r="O249" s="278"/>
      <c r="P249" s="255"/>
      <c r="Q249" s="255"/>
      <c r="R249" s="255"/>
      <c r="S249" s="255"/>
      <c r="T249" s="255"/>
      <c r="U249" s="256"/>
    </row>
    <row r="250" spans="1:21">
      <c r="A250" s="289"/>
      <c r="B250" s="276"/>
      <c r="C250" s="276"/>
      <c r="D250" s="280"/>
      <c r="E250" s="257"/>
      <c r="F250" s="281"/>
      <c r="G250" s="277"/>
      <c r="H250" s="277"/>
      <c r="I250" s="279"/>
      <c r="J250" s="282"/>
      <c r="K250" s="278"/>
      <c r="L250" s="283"/>
      <c r="M250" s="283"/>
      <c r="N250" s="278"/>
      <c r="O250" s="278"/>
      <c r="P250" s="252"/>
      <c r="Q250" s="252"/>
      <c r="R250" s="252"/>
      <c r="S250" s="252"/>
      <c r="T250" s="252"/>
      <c r="U250" s="253"/>
    </row>
    <row r="251" spans="1:21">
      <c r="A251" s="289"/>
      <c r="B251" s="276"/>
      <c r="C251" s="276"/>
      <c r="D251" s="280"/>
      <c r="E251" s="257"/>
      <c r="F251" s="281"/>
      <c r="G251" s="277"/>
      <c r="H251" s="277"/>
      <c r="I251" s="279"/>
      <c r="J251" s="282"/>
      <c r="K251" s="278"/>
      <c r="L251" s="283"/>
      <c r="M251" s="283"/>
      <c r="N251" s="278"/>
      <c r="O251" s="278"/>
      <c r="P251" s="252"/>
      <c r="Q251" s="252"/>
      <c r="R251" s="252"/>
      <c r="S251" s="252"/>
      <c r="T251" s="252"/>
      <c r="U251" s="253"/>
    </row>
    <row r="252" spans="1:21">
      <c r="A252" s="289"/>
      <c r="B252" s="276"/>
      <c r="C252" s="276"/>
      <c r="D252" s="280"/>
      <c r="E252" s="257"/>
      <c r="F252" s="281"/>
      <c r="G252" s="277"/>
      <c r="H252" s="277"/>
      <c r="I252" s="279"/>
      <c r="J252" s="282"/>
      <c r="K252" s="278"/>
      <c r="L252" s="283"/>
      <c r="M252" s="283"/>
      <c r="N252" s="278"/>
      <c r="O252" s="278"/>
      <c r="P252" s="252"/>
      <c r="Q252" s="252"/>
      <c r="R252" s="252"/>
      <c r="S252" s="252"/>
      <c r="T252" s="252"/>
      <c r="U252" s="253"/>
    </row>
    <row r="253" spans="1:21">
      <c r="A253" s="289"/>
      <c r="B253" s="276"/>
      <c r="C253" s="276"/>
      <c r="D253" s="280"/>
      <c r="E253" s="257"/>
      <c r="F253" s="281"/>
      <c r="G253" s="277"/>
      <c r="H253" s="277"/>
      <c r="I253" s="279"/>
      <c r="J253" s="282"/>
      <c r="K253" s="278"/>
      <c r="L253" s="283"/>
      <c r="M253" s="283"/>
      <c r="N253" s="278"/>
      <c r="O253" s="278"/>
      <c r="P253" s="252"/>
      <c r="Q253" s="252"/>
      <c r="R253" s="252"/>
      <c r="S253" s="252"/>
      <c r="T253" s="252"/>
      <c r="U253" s="253"/>
    </row>
    <row r="254" spans="1:21">
      <c r="A254" s="289"/>
      <c r="B254" s="276"/>
      <c r="C254" s="276"/>
      <c r="D254" s="280"/>
      <c r="E254" s="257"/>
      <c r="F254" s="281"/>
      <c r="G254" s="277"/>
      <c r="H254" s="277"/>
      <c r="I254" s="279"/>
      <c r="J254" s="282"/>
      <c r="K254" s="278"/>
      <c r="L254" s="283"/>
      <c r="M254" s="283"/>
      <c r="N254" s="278"/>
      <c r="O254" s="278"/>
      <c r="P254" s="252"/>
      <c r="Q254" s="252"/>
      <c r="R254" s="252"/>
      <c r="S254" s="252"/>
      <c r="T254" s="252"/>
      <c r="U254" s="253"/>
    </row>
    <row r="255" spans="1:21">
      <c r="A255" s="289"/>
      <c r="B255" s="276"/>
      <c r="C255" s="276"/>
      <c r="D255" s="280"/>
      <c r="E255" s="257"/>
      <c r="F255" s="281"/>
      <c r="G255" s="277"/>
      <c r="H255" s="277"/>
      <c r="I255" s="279"/>
      <c r="J255" s="282"/>
      <c r="K255" s="278"/>
      <c r="L255" s="283"/>
      <c r="M255" s="283"/>
      <c r="N255" s="278"/>
      <c r="O255" s="278"/>
      <c r="P255" s="252"/>
      <c r="Q255" s="252"/>
      <c r="R255" s="252"/>
      <c r="S255" s="252"/>
      <c r="T255" s="252"/>
      <c r="U255" s="253"/>
    </row>
    <row r="256" spans="1:21">
      <c r="A256" s="289"/>
      <c r="B256" s="276"/>
      <c r="C256" s="276"/>
      <c r="D256" s="280"/>
      <c r="E256" s="257"/>
      <c r="F256" s="281"/>
      <c r="G256" s="277"/>
      <c r="H256" s="277"/>
      <c r="I256" s="279"/>
      <c r="J256" s="282"/>
      <c r="K256" s="278"/>
      <c r="L256" s="283"/>
      <c r="M256" s="283"/>
      <c r="N256" s="278"/>
      <c r="O256" s="278"/>
      <c r="P256" s="252"/>
      <c r="Q256" s="252"/>
      <c r="R256" s="252"/>
      <c r="S256" s="252"/>
      <c r="T256" s="252"/>
      <c r="U256" s="253"/>
    </row>
    <row r="257" spans="1:21">
      <c r="A257" s="289"/>
      <c r="B257" s="276"/>
      <c r="C257" s="276"/>
      <c r="D257" s="280"/>
      <c r="E257" s="257"/>
      <c r="F257" s="281"/>
      <c r="G257" s="277"/>
      <c r="H257" s="277"/>
      <c r="I257" s="279"/>
      <c r="J257" s="282"/>
      <c r="K257" s="278"/>
      <c r="L257" s="283"/>
      <c r="M257" s="283"/>
      <c r="N257" s="278"/>
      <c r="O257" s="278"/>
      <c r="P257" s="252"/>
      <c r="Q257" s="252"/>
      <c r="R257" s="252"/>
      <c r="S257" s="252"/>
      <c r="T257" s="252"/>
      <c r="U257" s="253"/>
    </row>
    <row r="258" spans="1:21">
      <c r="A258" s="289"/>
      <c r="B258" s="276"/>
      <c r="C258" s="276"/>
      <c r="D258" s="280"/>
      <c r="E258" s="257"/>
      <c r="F258" s="281"/>
      <c r="G258" s="277"/>
      <c r="H258" s="277"/>
      <c r="I258" s="279"/>
      <c r="J258" s="282"/>
      <c r="K258" s="278"/>
      <c r="L258" s="283"/>
      <c r="M258" s="283"/>
      <c r="N258" s="278"/>
      <c r="O258" s="278"/>
      <c r="P258" s="252"/>
      <c r="Q258" s="252"/>
      <c r="R258" s="252"/>
      <c r="S258" s="252"/>
      <c r="T258" s="252"/>
      <c r="U258" s="253"/>
    </row>
    <row r="259" spans="1:21">
      <c r="A259" s="289"/>
      <c r="B259" s="276"/>
      <c r="C259" s="276"/>
      <c r="D259" s="280"/>
      <c r="E259" s="257"/>
      <c r="F259" s="281"/>
      <c r="G259" s="277"/>
      <c r="H259" s="277"/>
      <c r="I259" s="279"/>
      <c r="J259" s="282"/>
      <c r="K259" s="278"/>
      <c r="L259" s="283"/>
      <c r="M259" s="283"/>
      <c r="N259" s="278"/>
      <c r="O259" s="278"/>
      <c r="P259" s="252"/>
      <c r="Q259" s="252"/>
      <c r="R259" s="252"/>
      <c r="S259" s="252"/>
      <c r="T259" s="252"/>
      <c r="U259" s="253"/>
    </row>
    <row r="260" spans="1:21">
      <c r="A260" s="289"/>
      <c r="B260" s="276"/>
      <c r="C260" s="276"/>
      <c r="D260" s="280"/>
      <c r="E260" s="257"/>
      <c r="F260" s="281"/>
      <c r="G260" s="277"/>
      <c r="H260" s="277"/>
      <c r="I260" s="279"/>
      <c r="J260" s="282"/>
      <c r="K260" s="278"/>
      <c r="L260" s="283"/>
      <c r="M260" s="283"/>
      <c r="N260" s="278"/>
      <c r="O260" s="278"/>
      <c r="P260" s="252"/>
      <c r="Q260" s="252"/>
      <c r="R260" s="252"/>
      <c r="S260" s="252"/>
      <c r="T260" s="252"/>
      <c r="U260" s="253"/>
    </row>
    <row r="261" spans="1:21">
      <c r="A261" s="289"/>
      <c r="B261" s="276"/>
      <c r="C261" s="276"/>
      <c r="D261" s="280"/>
      <c r="E261" s="257"/>
      <c r="F261" s="281"/>
      <c r="G261" s="277"/>
      <c r="H261" s="277"/>
      <c r="I261" s="279"/>
      <c r="J261" s="282"/>
      <c r="K261" s="278"/>
      <c r="L261" s="283"/>
      <c r="M261" s="283"/>
      <c r="N261" s="278"/>
      <c r="O261" s="278"/>
      <c r="P261" s="252"/>
      <c r="Q261" s="252"/>
      <c r="R261" s="252"/>
      <c r="S261" s="252"/>
      <c r="T261" s="252"/>
      <c r="U261" s="253"/>
    </row>
    <row r="262" spans="1:21">
      <c r="A262" s="289"/>
      <c r="B262" s="276"/>
      <c r="C262" s="276"/>
      <c r="D262" s="280"/>
      <c r="E262" s="257"/>
      <c r="F262" s="281"/>
      <c r="G262" s="277"/>
      <c r="H262" s="277"/>
      <c r="I262" s="279"/>
      <c r="J262" s="282"/>
      <c r="K262" s="278"/>
      <c r="L262" s="283"/>
      <c r="M262" s="283"/>
      <c r="N262" s="278"/>
      <c r="O262" s="278"/>
      <c r="P262" s="252"/>
      <c r="Q262" s="252"/>
      <c r="R262" s="252"/>
      <c r="S262" s="252"/>
      <c r="T262" s="252"/>
      <c r="U262" s="253"/>
    </row>
    <row r="263" spans="1:21">
      <c r="A263" s="289"/>
      <c r="B263" s="276"/>
      <c r="C263" s="276"/>
      <c r="D263" s="280"/>
      <c r="E263" s="257"/>
      <c r="F263" s="281"/>
      <c r="G263" s="277"/>
      <c r="H263" s="277"/>
      <c r="I263" s="279"/>
      <c r="J263" s="282"/>
      <c r="K263" s="278"/>
      <c r="L263" s="283"/>
      <c r="M263" s="283"/>
      <c r="N263" s="278"/>
      <c r="O263" s="278"/>
      <c r="P263" s="252"/>
      <c r="Q263" s="252"/>
      <c r="R263" s="252"/>
      <c r="S263" s="252"/>
      <c r="T263" s="252"/>
      <c r="U263" s="253"/>
    </row>
    <row r="264" spans="1:21">
      <c r="A264" s="289"/>
      <c r="B264" s="276"/>
      <c r="C264" s="276"/>
      <c r="D264" s="280"/>
      <c r="E264" s="257"/>
      <c r="F264" s="281"/>
      <c r="G264" s="277"/>
      <c r="H264" s="277"/>
      <c r="I264" s="279"/>
      <c r="J264" s="282"/>
      <c r="K264" s="278"/>
      <c r="L264" s="283"/>
      <c r="M264" s="283"/>
      <c r="N264" s="278"/>
      <c r="O264" s="278"/>
      <c r="P264" s="252"/>
      <c r="Q264" s="252"/>
      <c r="R264" s="252"/>
      <c r="S264" s="252"/>
      <c r="T264" s="252"/>
      <c r="U264" s="253"/>
    </row>
    <row r="265" spans="1:21">
      <c r="A265" s="289"/>
      <c r="B265" s="276"/>
      <c r="C265" s="276"/>
      <c r="D265" s="280"/>
      <c r="E265" s="257"/>
      <c r="F265" s="281"/>
      <c r="G265" s="277"/>
      <c r="H265" s="277"/>
      <c r="I265" s="279"/>
      <c r="J265" s="282"/>
      <c r="K265" s="278"/>
      <c r="L265" s="283"/>
      <c r="M265" s="283"/>
      <c r="N265" s="278"/>
      <c r="O265" s="278"/>
      <c r="P265" s="252"/>
      <c r="Q265" s="252"/>
      <c r="R265" s="252"/>
      <c r="S265" s="252"/>
      <c r="T265" s="252"/>
      <c r="U265" s="253"/>
    </row>
    <row r="266" spans="1:21">
      <c r="A266" s="289"/>
      <c r="B266" s="276"/>
      <c r="C266" s="276"/>
      <c r="D266" s="280"/>
      <c r="E266" s="257"/>
      <c r="F266" s="281"/>
      <c r="G266" s="277"/>
      <c r="H266" s="277"/>
      <c r="I266" s="279"/>
      <c r="J266" s="282"/>
      <c r="K266" s="278"/>
      <c r="L266" s="283"/>
      <c r="M266" s="283"/>
      <c r="N266" s="278"/>
      <c r="O266" s="278"/>
      <c r="P266" s="252"/>
      <c r="Q266" s="252"/>
      <c r="R266" s="252"/>
      <c r="S266" s="252"/>
      <c r="T266" s="252"/>
      <c r="U266" s="253"/>
    </row>
    <row r="267" spans="1:21">
      <c r="A267" s="289"/>
      <c r="B267" s="276"/>
      <c r="C267" s="276"/>
      <c r="D267" s="280"/>
      <c r="E267" s="257"/>
      <c r="F267" s="281"/>
      <c r="G267" s="277"/>
      <c r="H267" s="277"/>
      <c r="I267" s="279"/>
      <c r="J267" s="282"/>
      <c r="K267" s="278"/>
      <c r="L267" s="283"/>
      <c r="M267" s="283"/>
      <c r="N267" s="278"/>
      <c r="O267" s="278"/>
      <c r="P267" s="252"/>
      <c r="Q267" s="252"/>
      <c r="R267" s="252"/>
      <c r="S267" s="252"/>
      <c r="T267" s="252"/>
      <c r="U267" s="253"/>
    </row>
    <row r="268" spans="1:21">
      <c r="A268" s="289"/>
      <c r="B268" s="276"/>
      <c r="C268" s="276"/>
      <c r="D268" s="280"/>
      <c r="E268" s="257"/>
      <c r="F268" s="281"/>
      <c r="G268" s="277"/>
      <c r="H268" s="277"/>
      <c r="I268" s="279"/>
      <c r="J268" s="282"/>
      <c r="K268" s="278"/>
      <c r="L268" s="283"/>
      <c r="M268" s="283"/>
      <c r="N268" s="278"/>
      <c r="O268" s="278"/>
      <c r="P268" s="252"/>
      <c r="Q268" s="252"/>
      <c r="R268" s="252"/>
      <c r="S268" s="252"/>
      <c r="T268" s="252"/>
      <c r="U268" s="253"/>
    </row>
    <row r="269" spans="1:21">
      <c r="A269" s="289"/>
      <c r="B269" s="276"/>
      <c r="C269" s="276"/>
      <c r="D269" s="280"/>
      <c r="E269" s="257"/>
      <c r="F269" s="281"/>
      <c r="G269" s="277"/>
      <c r="H269" s="277"/>
      <c r="I269" s="279"/>
      <c r="J269" s="282"/>
      <c r="K269" s="278"/>
      <c r="L269" s="283"/>
      <c r="M269" s="283"/>
      <c r="N269" s="278"/>
      <c r="O269" s="278"/>
      <c r="P269" s="252"/>
      <c r="Q269" s="252"/>
      <c r="R269" s="252"/>
      <c r="S269" s="252"/>
      <c r="T269" s="252"/>
      <c r="U269" s="253"/>
    </row>
    <row r="270" spans="1:21">
      <c r="A270" s="289"/>
      <c r="B270" s="276"/>
      <c r="C270" s="276"/>
      <c r="D270" s="280"/>
      <c r="E270" s="257"/>
      <c r="F270" s="281"/>
      <c r="G270" s="277"/>
      <c r="H270" s="277"/>
      <c r="I270" s="279"/>
      <c r="J270" s="282"/>
      <c r="K270" s="278"/>
      <c r="L270" s="283"/>
      <c r="M270" s="283"/>
      <c r="N270" s="278"/>
      <c r="O270" s="278"/>
      <c r="P270" s="252"/>
      <c r="Q270" s="252"/>
      <c r="R270" s="252"/>
      <c r="S270" s="252"/>
      <c r="T270" s="252"/>
      <c r="U270" s="253"/>
    </row>
    <row r="271" spans="1:21">
      <c r="A271" s="289"/>
      <c r="B271" s="276"/>
      <c r="C271" s="276"/>
      <c r="D271" s="280"/>
      <c r="E271" s="257"/>
      <c r="F271" s="281"/>
      <c r="G271" s="277"/>
      <c r="H271" s="277"/>
      <c r="I271" s="279"/>
      <c r="J271" s="282"/>
      <c r="K271" s="278"/>
      <c r="L271" s="283"/>
      <c r="M271" s="283"/>
      <c r="N271" s="278"/>
      <c r="O271" s="278"/>
      <c r="P271" s="252"/>
      <c r="Q271" s="252"/>
      <c r="R271" s="252"/>
      <c r="S271" s="252"/>
      <c r="T271" s="252"/>
      <c r="U271" s="253"/>
    </row>
    <row r="272" spans="1:21">
      <c r="A272" s="289"/>
      <c r="B272" s="276"/>
      <c r="C272" s="276"/>
      <c r="D272" s="280"/>
      <c r="E272" s="257"/>
      <c r="F272" s="281"/>
      <c r="G272" s="277"/>
      <c r="H272" s="277"/>
      <c r="I272" s="279"/>
      <c r="J272" s="282"/>
      <c r="K272" s="278"/>
      <c r="L272" s="283"/>
      <c r="M272" s="283"/>
      <c r="N272" s="278"/>
      <c r="O272" s="278"/>
      <c r="P272" s="252"/>
      <c r="Q272" s="252"/>
      <c r="R272" s="252"/>
      <c r="S272" s="252"/>
      <c r="T272" s="252"/>
      <c r="U272" s="253"/>
    </row>
    <row r="273" spans="1:21">
      <c r="A273" s="290"/>
      <c r="B273" s="284"/>
      <c r="C273" s="284"/>
      <c r="D273" s="285"/>
      <c r="E273" s="258"/>
      <c r="F273" s="286"/>
      <c r="G273" s="287"/>
      <c r="H273" s="287"/>
      <c r="I273" s="288"/>
      <c r="J273" s="261"/>
      <c r="K273" s="254"/>
      <c r="L273" s="262"/>
      <c r="M273" s="262"/>
      <c r="N273" s="254"/>
      <c r="O273" s="254"/>
      <c r="P273" s="255"/>
      <c r="Q273" s="255"/>
      <c r="R273" s="255"/>
      <c r="S273" s="255"/>
      <c r="T273" s="255"/>
      <c r="U273" s="256"/>
    </row>
    <row r="274" spans="1:21">
      <c r="A274" s="289"/>
      <c r="B274" s="276"/>
      <c r="C274" s="276"/>
      <c r="D274" s="280"/>
      <c r="E274" s="257"/>
      <c r="F274" s="281"/>
      <c r="G274" s="277"/>
      <c r="H274" s="277"/>
      <c r="I274" s="279"/>
      <c r="J274" s="282"/>
      <c r="K274" s="278"/>
      <c r="L274" s="283"/>
      <c r="M274" s="283"/>
      <c r="N274" s="278"/>
      <c r="O274" s="278"/>
      <c r="P274" s="252"/>
      <c r="Q274" s="252"/>
      <c r="R274" s="252"/>
      <c r="S274" s="252"/>
      <c r="T274" s="252"/>
      <c r="U274" s="253"/>
    </row>
    <row r="275" spans="1:21">
      <c r="A275" s="289"/>
      <c r="B275" s="276"/>
      <c r="C275" s="276"/>
      <c r="D275" s="280"/>
      <c r="E275" s="257"/>
      <c r="F275" s="281"/>
      <c r="G275" s="277"/>
      <c r="H275" s="277"/>
      <c r="I275" s="279"/>
      <c r="J275" s="282"/>
      <c r="K275" s="278"/>
      <c r="L275" s="283"/>
      <c r="M275" s="283"/>
      <c r="N275" s="278"/>
      <c r="O275" s="278"/>
      <c r="P275" s="252"/>
      <c r="Q275" s="252"/>
      <c r="R275" s="252"/>
      <c r="S275" s="252"/>
      <c r="T275" s="252"/>
      <c r="U275" s="253"/>
    </row>
    <row r="276" spans="1:21">
      <c r="A276" s="289"/>
      <c r="B276" s="276"/>
      <c r="C276" s="276"/>
      <c r="D276" s="280"/>
      <c r="E276" s="257"/>
      <c r="F276" s="281"/>
      <c r="G276" s="277"/>
      <c r="H276" s="277"/>
      <c r="I276" s="279"/>
      <c r="J276" s="282"/>
      <c r="K276" s="278"/>
      <c r="L276" s="283"/>
      <c r="M276" s="283"/>
      <c r="N276" s="278"/>
      <c r="O276" s="278"/>
      <c r="P276" s="252"/>
      <c r="Q276" s="252"/>
      <c r="R276" s="252"/>
      <c r="S276" s="252"/>
      <c r="T276" s="252"/>
      <c r="U276" s="253"/>
    </row>
    <row r="277" spans="1:21">
      <c r="A277" s="289"/>
      <c r="B277" s="276"/>
      <c r="C277" s="276"/>
      <c r="D277" s="280"/>
      <c r="E277" s="257"/>
      <c r="F277" s="281"/>
      <c r="G277" s="277"/>
      <c r="H277" s="277"/>
      <c r="I277" s="279"/>
      <c r="J277" s="282"/>
      <c r="K277" s="278"/>
      <c r="L277" s="283"/>
      <c r="M277" s="283"/>
      <c r="N277" s="278"/>
      <c r="O277" s="278"/>
      <c r="P277" s="252"/>
      <c r="Q277" s="252"/>
      <c r="R277" s="252"/>
      <c r="S277" s="252"/>
      <c r="T277" s="252"/>
      <c r="U277" s="253"/>
    </row>
    <row r="278" spans="1:21">
      <c r="A278" s="289"/>
      <c r="B278" s="276"/>
      <c r="C278" s="276"/>
      <c r="D278" s="280"/>
      <c r="E278" s="257"/>
      <c r="F278" s="281"/>
      <c r="G278" s="277"/>
      <c r="H278" s="277"/>
      <c r="I278" s="279"/>
      <c r="J278" s="282"/>
      <c r="K278" s="278"/>
      <c r="L278" s="283"/>
      <c r="M278" s="283"/>
      <c r="N278" s="278"/>
      <c r="O278" s="278"/>
      <c r="P278" s="252"/>
      <c r="Q278" s="252"/>
      <c r="R278" s="252"/>
      <c r="S278" s="252"/>
      <c r="T278" s="252"/>
      <c r="U278" s="253"/>
    </row>
    <row r="279" spans="1:21">
      <c r="A279" s="289"/>
      <c r="B279" s="276"/>
      <c r="C279" s="276"/>
      <c r="D279" s="280"/>
      <c r="E279" s="257"/>
      <c r="F279" s="281"/>
      <c r="G279" s="277"/>
      <c r="H279" s="277"/>
      <c r="I279" s="279"/>
      <c r="J279" s="282"/>
      <c r="K279" s="278"/>
      <c r="L279" s="283"/>
      <c r="M279" s="283"/>
      <c r="N279" s="278"/>
      <c r="O279" s="278"/>
      <c r="P279" s="252"/>
      <c r="Q279" s="252"/>
      <c r="R279" s="252"/>
      <c r="S279" s="252"/>
      <c r="T279" s="252"/>
      <c r="U279" s="253"/>
    </row>
    <row r="280" spans="1:21">
      <c r="A280" s="289"/>
      <c r="B280" s="276"/>
      <c r="C280" s="276"/>
      <c r="D280" s="280"/>
      <c r="E280" s="257"/>
      <c r="F280" s="281"/>
      <c r="G280" s="277"/>
      <c r="H280" s="277"/>
      <c r="I280" s="279"/>
      <c r="J280" s="282"/>
      <c r="K280" s="278"/>
      <c r="L280" s="283"/>
      <c r="M280" s="283"/>
      <c r="N280" s="278"/>
      <c r="O280" s="278"/>
      <c r="P280" s="252"/>
      <c r="Q280" s="252"/>
      <c r="R280" s="252"/>
      <c r="S280" s="252"/>
      <c r="T280" s="252"/>
      <c r="U280" s="253"/>
    </row>
    <row r="281" spans="1:21">
      <c r="A281" s="289"/>
      <c r="B281" s="276"/>
      <c r="C281" s="276"/>
      <c r="D281" s="280"/>
      <c r="E281" s="257"/>
      <c r="F281" s="281"/>
      <c r="G281" s="277"/>
      <c r="H281" s="277"/>
      <c r="I281" s="279"/>
      <c r="J281" s="282"/>
      <c r="K281" s="278"/>
      <c r="L281" s="283"/>
      <c r="M281" s="283"/>
      <c r="N281" s="278"/>
      <c r="O281" s="278"/>
      <c r="P281" s="252"/>
      <c r="Q281" s="252"/>
      <c r="R281" s="252"/>
      <c r="S281" s="252"/>
      <c r="T281" s="252"/>
      <c r="U281" s="253"/>
    </row>
    <row r="282" spans="1:21">
      <c r="A282" s="289"/>
      <c r="B282" s="276"/>
      <c r="C282" s="276"/>
      <c r="D282" s="280"/>
      <c r="E282" s="257"/>
      <c r="F282" s="281"/>
      <c r="G282" s="277"/>
      <c r="H282" s="277"/>
      <c r="I282" s="279"/>
      <c r="J282" s="282"/>
      <c r="K282" s="278"/>
      <c r="L282" s="283"/>
      <c r="M282" s="283"/>
      <c r="N282" s="278"/>
      <c r="O282" s="278"/>
      <c r="P282" s="252"/>
      <c r="Q282" s="252"/>
      <c r="R282" s="252"/>
      <c r="S282" s="252"/>
      <c r="T282" s="252"/>
      <c r="U282" s="253"/>
    </row>
    <row r="283" spans="1:21">
      <c r="A283" s="289"/>
      <c r="B283" s="276"/>
      <c r="C283" s="276"/>
      <c r="D283" s="280"/>
      <c r="E283" s="257"/>
      <c r="F283" s="281"/>
      <c r="G283" s="277"/>
      <c r="H283" s="277"/>
      <c r="I283" s="279"/>
      <c r="J283" s="282"/>
      <c r="K283" s="278"/>
      <c r="L283" s="283"/>
      <c r="M283" s="283"/>
      <c r="N283" s="278"/>
      <c r="O283" s="278"/>
      <c r="P283" s="252"/>
      <c r="Q283" s="252"/>
      <c r="R283" s="252"/>
      <c r="S283" s="252"/>
      <c r="T283" s="252"/>
      <c r="U283" s="253"/>
    </row>
    <row r="284" spans="1:21">
      <c r="A284" s="289"/>
      <c r="B284" s="276"/>
      <c r="C284" s="276"/>
      <c r="D284" s="280"/>
      <c r="E284" s="257"/>
      <c r="F284" s="281"/>
      <c r="G284" s="277"/>
      <c r="H284" s="277"/>
      <c r="I284" s="279"/>
      <c r="J284" s="282"/>
      <c r="K284" s="278"/>
      <c r="L284" s="283"/>
      <c r="M284" s="283"/>
      <c r="N284" s="278"/>
      <c r="O284" s="278"/>
      <c r="P284" s="252"/>
      <c r="Q284" s="252"/>
      <c r="R284" s="252"/>
      <c r="S284" s="252"/>
      <c r="T284" s="252"/>
      <c r="U284" s="253"/>
    </row>
    <row r="285" spans="1:21">
      <c r="A285" s="289"/>
      <c r="B285" s="276"/>
      <c r="C285" s="276"/>
      <c r="D285" s="280"/>
      <c r="E285" s="257"/>
      <c r="F285" s="281"/>
      <c r="G285" s="277"/>
      <c r="H285" s="277"/>
      <c r="I285" s="279"/>
      <c r="J285" s="282"/>
      <c r="K285" s="278"/>
      <c r="L285" s="283"/>
      <c r="M285" s="283"/>
      <c r="N285" s="278"/>
      <c r="O285" s="278"/>
      <c r="P285" s="252"/>
      <c r="Q285" s="252"/>
      <c r="R285" s="252"/>
      <c r="S285" s="252"/>
      <c r="T285" s="252"/>
      <c r="U285" s="253"/>
    </row>
    <row r="286" spans="1:21">
      <c r="A286" s="289"/>
      <c r="B286" s="276"/>
      <c r="C286" s="276"/>
      <c r="D286" s="280"/>
      <c r="E286" s="257"/>
      <c r="F286" s="281"/>
      <c r="G286" s="277"/>
      <c r="H286" s="277"/>
      <c r="I286" s="279"/>
      <c r="J286" s="282"/>
      <c r="K286" s="278"/>
      <c r="L286" s="283"/>
      <c r="M286" s="283"/>
      <c r="N286" s="278"/>
      <c r="O286" s="278"/>
      <c r="P286" s="252"/>
      <c r="Q286" s="252"/>
      <c r="R286" s="252"/>
      <c r="S286" s="252"/>
      <c r="T286" s="252"/>
      <c r="U286" s="253"/>
    </row>
    <row r="287" spans="1:21">
      <c r="A287" s="289"/>
      <c r="B287" s="276"/>
      <c r="C287" s="276"/>
      <c r="D287" s="280"/>
      <c r="E287" s="257"/>
      <c r="F287" s="281"/>
      <c r="G287" s="277"/>
      <c r="H287" s="277"/>
      <c r="I287" s="279"/>
      <c r="J287" s="282"/>
      <c r="K287" s="278"/>
      <c r="L287" s="283"/>
      <c r="M287" s="283"/>
      <c r="N287" s="278"/>
      <c r="O287" s="278"/>
      <c r="P287" s="252"/>
      <c r="Q287" s="252"/>
      <c r="R287" s="252"/>
      <c r="S287" s="252"/>
      <c r="T287" s="252"/>
      <c r="U287" s="253"/>
    </row>
    <row r="288" spans="1:21">
      <c r="A288" s="290"/>
      <c r="B288" s="276"/>
      <c r="C288" s="284"/>
      <c r="D288" s="285"/>
      <c r="E288" s="258"/>
      <c r="F288" s="286"/>
      <c r="G288" s="287"/>
      <c r="H288" s="287"/>
      <c r="I288" s="288"/>
      <c r="J288" s="282"/>
      <c r="K288" s="278"/>
      <c r="L288" s="283"/>
      <c r="M288" s="283"/>
      <c r="N288" s="278"/>
      <c r="O288" s="278"/>
      <c r="P288" s="255"/>
      <c r="Q288" s="255"/>
      <c r="R288" s="255"/>
      <c r="S288" s="255"/>
      <c r="T288" s="255"/>
      <c r="U288" s="256"/>
    </row>
    <row r="289" spans="1:21">
      <c r="A289" s="289"/>
      <c r="B289" s="276"/>
      <c r="C289" s="276"/>
      <c r="D289" s="280"/>
      <c r="E289" s="257"/>
      <c r="F289" s="281"/>
      <c r="G289" s="277"/>
      <c r="H289" s="277"/>
      <c r="I289" s="279"/>
      <c r="J289" s="282"/>
      <c r="K289" s="278"/>
      <c r="L289" s="283"/>
      <c r="M289" s="283"/>
      <c r="N289" s="278"/>
      <c r="O289" s="278"/>
      <c r="P289" s="252"/>
      <c r="Q289" s="252"/>
      <c r="R289" s="252"/>
      <c r="S289" s="252"/>
      <c r="T289" s="252"/>
      <c r="U289" s="253"/>
    </row>
    <row r="290" spans="1:21">
      <c r="A290" s="289"/>
      <c r="B290" s="276"/>
      <c r="C290" s="276"/>
      <c r="D290" s="280"/>
      <c r="E290" s="257"/>
      <c r="F290" s="281"/>
      <c r="G290" s="277"/>
      <c r="H290" s="277"/>
      <c r="I290" s="279"/>
      <c r="J290" s="282"/>
      <c r="K290" s="278"/>
      <c r="L290" s="283"/>
      <c r="M290" s="283"/>
      <c r="N290" s="278"/>
      <c r="O290" s="278"/>
      <c r="P290" s="252"/>
      <c r="Q290" s="252"/>
      <c r="R290" s="252"/>
      <c r="S290" s="252"/>
      <c r="T290" s="252"/>
      <c r="U290" s="253"/>
    </row>
    <row r="291" spans="1:21">
      <c r="A291" s="289"/>
      <c r="B291" s="276"/>
      <c r="C291" s="276"/>
      <c r="D291" s="280"/>
      <c r="E291" s="257"/>
      <c r="F291" s="281"/>
      <c r="G291" s="277"/>
      <c r="H291" s="277"/>
      <c r="I291" s="279"/>
      <c r="J291" s="282"/>
      <c r="K291" s="278"/>
      <c r="L291" s="283"/>
      <c r="M291" s="283"/>
      <c r="N291" s="278"/>
      <c r="O291" s="278"/>
      <c r="P291" s="252"/>
      <c r="Q291" s="252"/>
      <c r="R291" s="252"/>
      <c r="S291" s="252"/>
      <c r="T291" s="252"/>
      <c r="U291" s="253"/>
    </row>
    <row r="292" spans="1:21">
      <c r="A292" s="289"/>
      <c r="B292" s="276"/>
      <c r="C292" s="276"/>
      <c r="D292" s="280"/>
      <c r="E292" s="257"/>
      <c r="F292" s="281"/>
      <c r="G292" s="277"/>
      <c r="H292" s="277"/>
      <c r="I292" s="279"/>
      <c r="J292" s="282"/>
      <c r="K292" s="278"/>
      <c r="L292" s="283"/>
      <c r="M292" s="283"/>
      <c r="N292" s="278"/>
      <c r="O292" s="278"/>
      <c r="P292" s="252"/>
      <c r="Q292" s="252"/>
      <c r="R292" s="252"/>
      <c r="S292" s="252"/>
      <c r="T292" s="252"/>
      <c r="U292" s="253"/>
    </row>
    <row r="293" spans="1:21">
      <c r="A293" s="289"/>
      <c r="B293" s="276"/>
      <c r="C293" s="276"/>
      <c r="D293" s="280"/>
      <c r="E293" s="257"/>
      <c r="F293" s="281"/>
      <c r="G293" s="277"/>
      <c r="H293" s="277"/>
      <c r="I293" s="279"/>
      <c r="J293" s="282"/>
      <c r="K293" s="278"/>
      <c r="L293" s="283"/>
      <c r="M293" s="283"/>
      <c r="N293" s="278"/>
      <c r="O293" s="278"/>
      <c r="P293" s="252"/>
      <c r="Q293" s="252"/>
      <c r="R293" s="252"/>
      <c r="S293" s="252"/>
      <c r="T293" s="252"/>
      <c r="U293" s="253"/>
    </row>
    <row r="294" spans="1:21">
      <c r="A294" s="289"/>
      <c r="B294" s="276"/>
      <c r="C294" s="276"/>
      <c r="D294" s="280"/>
      <c r="E294" s="257"/>
      <c r="F294" s="281"/>
      <c r="G294" s="277"/>
      <c r="H294" s="277"/>
      <c r="I294" s="279"/>
      <c r="J294" s="282"/>
      <c r="K294" s="278"/>
      <c r="L294" s="283"/>
      <c r="M294" s="283"/>
      <c r="N294" s="278"/>
      <c r="O294" s="278"/>
      <c r="P294" s="252"/>
      <c r="Q294" s="252"/>
      <c r="R294" s="252"/>
      <c r="S294" s="252"/>
      <c r="T294" s="252"/>
      <c r="U294" s="253"/>
    </row>
    <row r="295" spans="1:21">
      <c r="A295" s="289"/>
      <c r="B295" s="276"/>
      <c r="C295" s="276"/>
      <c r="D295" s="280"/>
      <c r="E295" s="257"/>
      <c r="F295" s="281"/>
      <c r="G295" s="277"/>
      <c r="H295" s="277"/>
      <c r="I295" s="279"/>
      <c r="J295" s="282"/>
      <c r="K295" s="278"/>
      <c r="L295" s="283"/>
      <c r="M295" s="283"/>
      <c r="N295" s="278"/>
      <c r="O295" s="278"/>
      <c r="P295" s="252"/>
      <c r="Q295" s="252"/>
      <c r="R295" s="252"/>
      <c r="S295" s="252"/>
      <c r="T295" s="252"/>
      <c r="U295" s="253"/>
    </row>
    <row r="296" spans="1:21">
      <c r="A296" s="289"/>
      <c r="B296" s="276"/>
      <c r="C296" s="276"/>
      <c r="D296" s="280"/>
      <c r="E296" s="257"/>
      <c r="F296" s="281"/>
      <c r="G296" s="277"/>
      <c r="H296" s="277"/>
      <c r="I296" s="279"/>
      <c r="J296" s="282"/>
      <c r="K296" s="278"/>
      <c r="L296" s="283"/>
      <c r="M296" s="283"/>
      <c r="N296" s="278"/>
      <c r="O296" s="278"/>
      <c r="P296" s="252"/>
      <c r="Q296" s="252"/>
      <c r="R296" s="252"/>
      <c r="S296" s="252"/>
      <c r="T296" s="252"/>
      <c r="U296" s="253"/>
    </row>
    <row r="297" spans="1:21">
      <c r="A297" s="290"/>
      <c r="B297" s="284"/>
      <c r="C297" s="284"/>
      <c r="D297" s="285"/>
      <c r="E297" s="257"/>
      <c r="F297" s="286"/>
      <c r="G297" s="277"/>
      <c r="H297" s="287"/>
      <c r="I297" s="288"/>
      <c r="J297" s="282"/>
      <c r="K297" s="278"/>
      <c r="L297" s="283"/>
      <c r="M297" s="283"/>
      <c r="N297" s="278"/>
      <c r="O297" s="278"/>
      <c r="P297" s="255"/>
      <c r="Q297" s="255"/>
      <c r="R297" s="255"/>
      <c r="S297" s="255"/>
      <c r="T297" s="255"/>
      <c r="U297" s="256"/>
    </row>
    <row r="298" spans="1:21">
      <c r="A298" s="289"/>
      <c r="B298" s="276"/>
      <c r="C298" s="276"/>
      <c r="D298" s="280"/>
      <c r="E298" s="257"/>
      <c r="F298" s="281"/>
      <c r="G298" s="277"/>
      <c r="H298" s="277"/>
      <c r="I298" s="279"/>
      <c r="J298" s="282"/>
      <c r="K298" s="278"/>
      <c r="L298" s="283"/>
      <c r="M298" s="283"/>
      <c r="N298" s="278"/>
      <c r="O298" s="278"/>
      <c r="P298" s="252"/>
      <c r="Q298" s="252"/>
      <c r="R298" s="252"/>
      <c r="S298" s="252"/>
      <c r="T298" s="252"/>
      <c r="U298" s="253"/>
    </row>
    <row r="299" spans="1:21">
      <c r="A299" s="289"/>
      <c r="B299" s="276"/>
      <c r="C299" s="276"/>
      <c r="D299" s="280"/>
      <c r="E299" s="257"/>
      <c r="F299" s="281"/>
      <c r="G299" s="277"/>
      <c r="H299" s="277"/>
      <c r="I299" s="279"/>
      <c r="J299" s="282"/>
      <c r="K299" s="278"/>
      <c r="L299" s="283"/>
      <c r="M299" s="283"/>
      <c r="N299" s="278"/>
      <c r="O299" s="278"/>
      <c r="P299" s="252"/>
      <c r="Q299" s="252"/>
      <c r="R299" s="252"/>
      <c r="S299" s="252"/>
      <c r="T299" s="252"/>
      <c r="U299" s="253"/>
    </row>
    <row r="300" spans="1:21">
      <c r="A300" s="289"/>
      <c r="B300" s="276"/>
      <c r="C300" s="276"/>
      <c r="D300" s="280"/>
      <c r="E300" s="257"/>
      <c r="F300" s="281"/>
      <c r="G300" s="277"/>
      <c r="H300" s="277"/>
      <c r="I300" s="279"/>
      <c r="J300" s="282"/>
      <c r="K300" s="278"/>
      <c r="L300" s="283"/>
      <c r="M300" s="283"/>
      <c r="N300" s="278"/>
      <c r="O300" s="278"/>
      <c r="P300" s="252"/>
      <c r="Q300" s="252"/>
      <c r="R300" s="252"/>
      <c r="S300" s="252"/>
      <c r="T300" s="252"/>
      <c r="U300" s="253"/>
    </row>
    <row r="301" spans="1:21">
      <c r="A301" s="289"/>
      <c r="B301" s="276"/>
      <c r="C301" s="276"/>
      <c r="D301" s="280"/>
      <c r="E301" s="257"/>
      <c r="F301" s="281"/>
      <c r="G301" s="277"/>
      <c r="H301" s="277"/>
      <c r="I301" s="279"/>
      <c r="J301" s="282"/>
      <c r="K301" s="278"/>
      <c r="L301" s="283"/>
      <c r="M301" s="283"/>
      <c r="N301" s="278"/>
      <c r="O301" s="278"/>
      <c r="P301" s="252"/>
      <c r="Q301" s="252"/>
      <c r="R301" s="252"/>
      <c r="S301" s="252"/>
      <c r="T301" s="252"/>
      <c r="U301" s="253"/>
    </row>
    <row r="302" spans="1:21">
      <c r="A302" s="289"/>
      <c r="B302" s="276"/>
      <c r="C302" s="276"/>
      <c r="D302" s="280"/>
      <c r="E302" s="257"/>
      <c r="F302" s="281"/>
      <c r="G302" s="277"/>
      <c r="H302" s="277"/>
      <c r="I302" s="279"/>
      <c r="J302" s="282"/>
      <c r="K302" s="278"/>
      <c r="L302" s="283"/>
      <c r="M302" s="283"/>
      <c r="N302" s="278"/>
      <c r="O302" s="278"/>
      <c r="P302" s="252"/>
      <c r="Q302" s="252"/>
      <c r="R302" s="252"/>
      <c r="S302" s="252"/>
      <c r="T302" s="252"/>
      <c r="U302" s="253"/>
    </row>
    <row r="303" spans="1:21">
      <c r="A303" s="289"/>
      <c r="B303" s="276"/>
      <c r="C303" s="276"/>
      <c r="D303" s="280"/>
      <c r="E303" s="257"/>
      <c r="F303" s="281"/>
      <c r="G303" s="277"/>
      <c r="H303" s="277"/>
      <c r="I303" s="279"/>
      <c r="J303" s="282"/>
      <c r="K303" s="278"/>
      <c r="L303" s="283"/>
      <c r="M303" s="283"/>
      <c r="N303" s="278"/>
      <c r="O303" s="278"/>
      <c r="P303" s="252"/>
      <c r="Q303" s="252"/>
      <c r="R303" s="252"/>
      <c r="S303" s="252"/>
      <c r="T303" s="252"/>
      <c r="U303" s="253"/>
    </row>
    <row r="304" spans="1:21">
      <c r="A304" s="289"/>
      <c r="B304" s="276"/>
      <c r="C304" s="276"/>
      <c r="D304" s="280"/>
      <c r="E304" s="257"/>
      <c r="F304" s="281"/>
      <c r="G304" s="277"/>
      <c r="H304" s="277"/>
      <c r="I304" s="279"/>
      <c r="J304" s="282"/>
      <c r="K304" s="278"/>
      <c r="L304" s="283"/>
      <c r="M304" s="283"/>
      <c r="N304" s="278"/>
      <c r="O304" s="278"/>
      <c r="P304" s="252"/>
      <c r="Q304" s="252"/>
      <c r="R304" s="252"/>
      <c r="S304" s="252"/>
      <c r="T304" s="252"/>
      <c r="U304" s="253"/>
    </row>
    <row r="305" spans="1:21">
      <c r="A305" s="289"/>
      <c r="B305" s="276"/>
      <c r="C305" s="276"/>
      <c r="D305" s="280"/>
      <c r="E305" s="257"/>
      <c r="F305" s="281"/>
      <c r="G305" s="277"/>
      <c r="H305" s="277"/>
      <c r="I305" s="279"/>
      <c r="J305" s="282"/>
      <c r="K305" s="278"/>
      <c r="L305" s="283"/>
      <c r="M305" s="283"/>
      <c r="N305" s="278"/>
      <c r="O305" s="278"/>
      <c r="P305" s="252"/>
      <c r="Q305" s="252"/>
      <c r="R305" s="252"/>
      <c r="S305" s="252"/>
      <c r="T305" s="252"/>
      <c r="U305" s="253"/>
    </row>
    <row r="306" spans="1:21">
      <c r="A306" s="289"/>
      <c r="B306" s="276"/>
      <c r="C306" s="276"/>
      <c r="D306" s="280"/>
      <c r="E306" s="257"/>
      <c r="F306" s="281"/>
      <c r="G306" s="277"/>
      <c r="H306" s="277"/>
      <c r="I306" s="279"/>
      <c r="J306" s="282"/>
      <c r="K306" s="278"/>
      <c r="L306" s="283"/>
      <c r="M306" s="283"/>
      <c r="N306" s="278"/>
      <c r="O306" s="278"/>
      <c r="P306" s="252"/>
      <c r="Q306" s="252"/>
      <c r="R306" s="252"/>
      <c r="S306" s="252"/>
      <c r="T306" s="252"/>
      <c r="U306" s="253"/>
    </row>
    <row r="307" spans="1:21">
      <c r="A307" s="289"/>
      <c r="B307" s="276"/>
      <c r="C307" s="276"/>
      <c r="D307" s="280"/>
      <c r="E307" s="257"/>
      <c r="F307" s="281"/>
      <c r="G307" s="277"/>
      <c r="H307" s="277"/>
      <c r="I307" s="279"/>
      <c r="J307" s="282"/>
      <c r="K307" s="278"/>
      <c r="L307" s="283"/>
      <c r="M307" s="283"/>
      <c r="N307" s="278"/>
      <c r="O307" s="278"/>
      <c r="P307" s="252"/>
      <c r="Q307" s="252"/>
      <c r="R307" s="252"/>
      <c r="S307" s="252"/>
      <c r="T307" s="252"/>
      <c r="U307" s="253"/>
    </row>
    <row r="308" spans="1:21">
      <c r="A308" s="289"/>
      <c r="B308" s="276"/>
      <c r="C308" s="276"/>
      <c r="D308" s="280"/>
      <c r="E308" s="257"/>
      <c r="F308" s="281"/>
      <c r="G308" s="277"/>
      <c r="H308" s="277"/>
      <c r="I308" s="279"/>
      <c r="J308" s="282"/>
      <c r="K308" s="278"/>
      <c r="L308" s="283"/>
      <c r="M308" s="283"/>
      <c r="N308" s="278"/>
      <c r="O308" s="278"/>
      <c r="P308" s="252"/>
      <c r="Q308" s="252"/>
      <c r="R308" s="252"/>
      <c r="S308" s="252"/>
      <c r="T308" s="252"/>
      <c r="U308" s="253"/>
    </row>
    <row r="309" spans="1:21">
      <c r="A309" s="289"/>
      <c r="B309" s="276"/>
      <c r="C309" s="276"/>
      <c r="D309" s="280"/>
      <c r="E309" s="257"/>
      <c r="F309" s="281"/>
      <c r="G309" s="277"/>
      <c r="H309" s="277"/>
      <c r="I309" s="279"/>
      <c r="J309" s="282"/>
      <c r="K309" s="278"/>
      <c r="L309" s="283"/>
      <c r="M309" s="283"/>
      <c r="N309" s="278"/>
      <c r="O309" s="278"/>
      <c r="P309" s="252"/>
      <c r="Q309" s="252"/>
      <c r="R309" s="252"/>
      <c r="S309" s="252"/>
      <c r="T309" s="252"/>
      <c r="U309" s="253"/>
    </row>
    <row r="310" spans="1:21">
      <c r="A310" s="290"/>
      <c r="B310" s="276"/>
      <c r="C310" s="284"/>
      <c r="D310" s="285"/>
      <c r="E310" s="257"/>
      <c r="F310" s="286"/>
      <c r="G310" s="287"/>
      <c r="H310" s="287"/>
      <c r="I310" s="288"/>
      <c r="J310" s="282"/>
      <c r="K310" s="278"/>
      <c r="L310" s="283"/>
      <c r="M310" s="283"/>
      <c r="N310" s="278"/>
      <c r="O310" s="278"/>
      <c r="P310" s="255"/>
      <c r="Q310" s="255"/>
      <c r="R310" s="255"/>
      <c r="S310" s="255"/>
      <c r="T310" s="255"/>
      <c r="U310" s="256"/>
    </row>
    <row r="311" spans="1:21">
      <c r="A311" s="289"/>
      <c r="B311" s="276"/>
      <c r="C311" s="276"/>
      <c r="D311" s="280"/>
      <c r="E311" s="257"/>
      <c r="F311" s="281"/>
      <c r="G311" s="277"/>
      <c r="H311" s="277"/>
      <c r="I311" s="279"/>
      <c r="J311" s="282"/>
      <c r="K311" s="278"/>
      <c r="L311" s="283"/>
      <c r="M311" s="283"/>
      <c r="N311" s="278"/>
      <c r="O311" s="278"/>
      <c r="P311" s="252"/>
      <c r="Q311" s="252"/>
      <c r="R311" s="252"/>
      <c r="S311" s="252"/>
      <c r="T311" s="252"/>
      <c r="U311" s="253"/>
    </row>
    <row r="312" spans="1:21">
      <c r="A312" s="289"/>
      <c r="B312" s="276"/>
      <c r="C312" s="276"/>
      <c r="D312" s="280"/>
      <c r="E312" s="257"/>
      <c r="F312" s="281"/>
      <c r="G312" s="277"/>
      <c r="H312" s="277"/>
      <c r="I312" s="279"/>
      <c r="J312" s="282"/>
      <c r="K312" s="278"/>
      <c r="L312" s="283"/>
      <c r="M312" s="283"/>
      <c r="N312" s="278"/>
      <c r="O312" s="278"/>
      <c r="P312" s="252"/>
      <c r="Q312" s="252"/>
      <c r="R312" s="252"/>
      <c r="S312" s="252"/>
      <c r="T312" s="252"/>
      <c r="U312" s="253"/>
    </row>
    <row r="313" spans="1:21">
      <c r="A313" s="289"/>
      <c r="B313" s="276"/>
      <c r="C313" s="276"/>
      <c r="D313" s="280"/>
      <c r="E313" s="257"/>
      <c r="F313" s="281"/>
      <c r="G313" s="277"/>
      <c r="H313" s="277"/>
      <c r="I313" s="279"/>
      <c r="J313" s="282"/>
      <c r="K313" s="278"/>
      <c r="L313" s="283"/>
      <c r="M313" s="283"/>
      <c r="N313" s="278"/>
      <c r="O313" s="278"/>
      <c r="P313" s="252"/>
      <c r="Q313" s="252"/>
      <c r="R313" s="252"/>
      <c r="S313" s="252"/>
      <c r="T313" s="252"/>
      <c r="U313" s="253"/>
    </row>
    <row r="314" spans="1:21">
      <c r="A314" s="289"/>
      <c r="B314" s="276"/>
      <c r="C314" s="276"/>
      <c r="D314" s="280"/>
      <c r="E314" s="257"/>
      <c r="F314" s="281"/>
      <c r="G314" s="277"/>
      <c r="H314" s="277"/>
      <c r="I314" s="279"/>
      <c r="J314" s="282"/>
      <c r="K314" s="278"/>
      <c r="L314" s="283"/>
      <c r="M314" s="283"/>
      <c r="N314" s="278"/>
      <c r="O314" s="278"/>
      <c r="P314" s="252"/>
      <c r="Q314" s="252"/>
      <c r="R314" s="252"/>
      <c r="S314" s="252"/>
      <c r="T314" s="252"/>
      <c r="U314" s="253"/>
    </row>
    <row r="315" spans="1:21">
      <c r="A315" s="289"/>
      <c r="B315" s="276"/>
      <c r="C315" s="276"/>
      <c r="D315" s="280"/>
      <c r="E315" s="257"/>
      <c r="F315" s="281"/>
      <c r="G315" s="277"/>
      <c r="H315" s="277"/>
      <c r="I315" s="279"/>
      <c r="J315" s="282"/>
      <c r="K315" s="278"/>
      <c r="L315" s="283"/>
      <c r="M315" s="283"/>
      <c r="N315" s="278"/>
      <c r="O315" s="278"/>
      <c r="P315" s="252"/>
      <c r="Q315" s="252"/>
      <c r="R315" s="252"/>
      <c r="S315" s="252"/>
      <c r="T315" s="252"/>
      <c r="U315" s="253"/>
    </row>
    <row r="316" spans="1:21">
      <c r="A316" s="289"/>
      <c r="B316" s="276"/>
      <c r="C316" s="276"/>
      <c r="D316" s="280"/>
      <c r="E316" s="257"/>
      <c r="F316" s="281"/>
      <c r="G316" s="277"/>
      <c r="H316" s="277"/>
      <c r="I316" s="279"/>
      <c r="J316" s="282"/>
      <c r="K316" s="278"/>
      <c r="L316" s="283"/>
      <c r="M316" s="283"/>
      <c r="N316" s="278"/>
      <c r="O316" s="278"/>
      <c r="P316" s="252"/>
      <c r="Q316" s="252"/>
      <c r="R316" s="252"/>
      <c r="S316" s="252"/>
      <c r="T316" s="252"/>
      <c r="U316" s="253"/>
    </row>
    <row r="317" spans="1:21">
      <c r="A317" s="289"/>
      <c r="B317" s="276"/>
      <c r="C317" s="276"/>
      <c r="D317" s="280"/>
      <c r="E317" s="257"/>
      <c r="F317" s="281"/>
      <c r="G317" s="277"/>
      <c r="H317" s="277"/>
      <c r="I317" s="279"/>
      <c r="J317" s="282"/>
      <c r="K317" s="278"/>
      <c r="L317" s="283"/>
      <c r="M317" s="283"/>
      <c r="N317" s="278"/>
      <c r="O317" s="278"/>
      <c r="P317" s="252"/>
      <c r="Q317" s="252"/>
      <c r="R317" s="252"/>
      <c r="S317" s="252"/>
      <c r="T317" s="252"/>
      <c r="U317" s="253"/>
    </row>
    <row r="318" spans="1:21">
      <c r="A318" s="289"/>
      <c r="B318" s="276"/>
      <c r="C318" s="276"/>
      <c r="D318" s="280"/>
      <c r="E318" s="257"/>
      <c r="F318" s="281"/>
      <c r="G318" s="277"/>
      <c r="H318" s="277"/>
      <c r="I318" s="279"/>
      <c r="J318" s="282"/>
      <c r="K318" s="278"/>
      <c r="L318" s="283"/>
      <c r="M318" s="283"/>
      <c r="N318" s="278"/>
      <c r="O318" s="278"/>
      <c r="P318" s="252"/>
      <c r="Q318" s="252"/>
      <c r="R318" s="252"/>
      <c r="S318" s="252"/>
      <c r="T318" s="252"/>
      <c r="U318" s="253"/>
    </row>
    <row r="319" spans="1:21">
      <c r="A319" s="289"/>
      <c r="B319" s="276"/>
      <c r="C319" s="276"/>
      <c r="D319" s="280"/>
      <c r="E319" s="257"/>
      <c r="F319" s="281"/>
      <c r="G319" s="277"/>
      <c r="H319" s="277"/>
      <c r="I319" s="279"/>
      <c r="J319" s="282"/>
      <c r="K319" s="278"/>
      <c r="L319" s="283"/>
      <c r="M319" s="283"/>
      <c r="N319" s="278"/>
      <c r="O319" s="278"/>
      <c r="P319" s="252"/>
      <c r="Q319" s="252"/>
      <c r="R319" s="252"/>
      <c r="S319" s="252"/>
      <c r="T319" s="252"/>
      <c r="U319" s="253"/>
    </row>
    <row r="320" spans="1:21">
      <c r="A320" s="289"/>
      <c r="B320" s="276"/>
      <c r="C320" s="276"/>
      <c r="D320" s="280"/>
      <c r="E320" s="257"/>
      <c r="F320" s="281"/>
      <c r="G320" s="277"/>
      <c r="H320" s="277"/>
      <c r="I320" s="279"/>
      <c r="J320" s="282"/>
      <c r="K320" s="278"/>
      <c r="L320" s="283"/>
      <c r="M320" s="283"/>
      <c r="N320" s="278"/>
      <c r="O320" s="278"/>
      <c r="P320" s="252"/>
      <c r="Q320" s="252"/>
      <c r="R320" s="252"/>
      <c r="S320" s="252"/>
      <c r="T320" s="252"/>
      <c r="U320" s="253"/>
    </row>
    <row r="321" spans="1:21">
      <c r="A321" s="290"/>
      <c r="B321" s="284"/>
      <c r="C321" s="284"/>
      <c r="D321" s="285"/>
      <c r="E321" s="257"/>
      <c r="F321" s="286"/>
      <c r="G321" s="277"/>
      <c r="H321" s="287"/>
      <c r="I321" s="288"/>
      <c r="J321" s="282"/>
      <c r="K321" s="278"/>
      <c r="L321" s="283"/>
      <c r="M321" s="283"/>
      <c r="N321" s="278"/>
      <c r="O321" s="278"/>
      <c r="P321" s="255"/>
      <c r="Q321" s="255"/>
      <c r="R321" s="255"/>
      <c r="S321" s="255"/>
      <c r="T321" s="255"/>
      <c r="U321" s="256"/>
    </row>
    <row r="322" spans="1:21">
      <c r="A322" s="289"/>
      <c r="B322" s="276"/>
      <c r="C322" s="276"/>
      <c r="D322" s="280"/>
      <c r="E322" s="257"/>
      <c r="F322" s="281"/>
      <c r="G322" s="277"/>
      <c r="H322" s="277"/>
      <c r="I322" s="279"/>
      <c r="J322" s="282"/>
      <c r="K322" s="278"/>
      <c r="L322" s="283"/>
      <c r="M322" s="283"/>
      <c r="N322" s="278"/>
      <c r="O322" s="278"/>
      <c r="P322" s="252"/>
      <c r="Q322" s="252"/>
      <c r="R322" s="252"/>
      <c r="S322" s="252"/>
      <c r="T322" s="252"/>
      <c r="U322" s="253"/>
    </row>
    <row r="323" spans="1:21">
      <c r="A323" s="289"/>
      <c r="B323" s="276"/>
      <c r="C323" s="276"/>
      <c r="D323" s="280"/>
      <c r="E323" s="257"/>
      <c r="F323" s="281"/>
      <c r="G323" s="277"/>
      <c r="H323" s="277"/>
      <c r="I323" s="279"/>
      <c r="J323" s="282"/>
      <c r="K323" s="278"/>
      <c r="L323" s="283"/>
      <c r="M323" s="283"/>
      <c r="N323" s="278"/>
      <c r="O323" s="278"/>
      <c r="P323" s="252"/>
      <c r="Q323" s="252"/>
      <c r="R323" s="252"/>
      <c r="S323" s="252"/>
      <c r="T323" s="252"/>
      <c r="U323" s="253"/>
    </row>
    <row r="324" spans="1:21">
      <c r="A324" s="289"/>
      <c r="B324" s="276"/>
      <c r="C324" s="276"/>
      <c r="D324" s="280"/>
      <c r="E324" s="257"/>
      <c r="F324" s="281"/>
      <c r="G324" s="277"/>
      <c r="H324" s="277"/>
      <c r="I324" s="279"/>
      <c r="J324" s="282"/>
      <c r="K324" s="278"/>
      <c r="L324" s="283"/>
      <c r="M324" s="283"/>
      <c r="N324" s="278"/>
      <c r="O324" s="278"/>
      <c r="P324" s="252"/>
      <c r="Q324" s="252"/>
      <c r="R324" s="252"/>
      <c r="S324" s="252"/>
      <c r="T324" s="252"/>
      <c r="U324" s="253"/>
    </row>
    <row r="325" spans="1:21">
      <c r="A325" s="289"/>
      <c r="B325" s="276"/>
      <c r="C325" s="276"/>
      <c r="D325" s="280"/>
      <c r="E325" s="257"/>
      <c r="F325" s="281"/>
      <c r="G325" s="277"/>
      <c r="H325" s="277"/>
      <c r="I325" s="279"/>
      <c r="J325" s="282"/>
      <c r="K325" s="278"/>
      <c r="L325" s="283"/>
      <c r="M325" s="283"/>
      <c r="N325" s="278"/>
      <c r="O325" s="278"/>
      <c r="P325" s="252"/>
      <c r="Q325" s="252"/>
      <c r="R325" s="252"/>
      <c r="S325" s="252"/>
      <c r="T325" s="252"/>
      <c r="U325" s="253"/>
    </row>
    <row r="326" spans="1:21">
      <c r="A326" s="289"/>
      <c r="B326" s="276"/>
      <c r="C326" s="276"/>
      <c r="D326" s="280"/>
      <c r="E326" s="257"/>
      <c r="F326" s="281"/>
      <c r="G326" s="277"/>
      <c r="H326" s="277"/>
      <c r="I326" s="279"/>
      <c r="J326" s="282"/>
      <c r="K326" s="278"/>
      <c r="L326" s="283"/>
      <c r="M326" s="283"/>
      <c r="N326" s="278"/>
      <c r="O326" s="278"/>
      <c r="P326" s="252"/>
      <c r="Q326" s="252"/>
      <c r="R326" s="252"/>
      <c r="S326" s="252"/>
      <c r="T326" s="252"/>
      <c r="U326" s="253"/>
    </row>
    <row r="327" spans="1:21">
      <c r="A327" s="289"/>
      <c r="B327" s="276"/>
      <c r="C327" s="276"/>
      <c r="D327" s="280"/>
      <c r="E327" s="257"/>
      <c r="F327" s="281"/>
      <c r="G327" s="277"/>
      <c r="H327" s="277"/>
      <c r="I327" s="279"/>
      <c r="J327" s="282"/>
      <c r="K327" s="278"/>
      <c r="L327" s="283"/>
      <c r="M327" s="283"/>
      <c r="N327" s="278"/>
      <c r="O327" s="278"/>
      <c r="P327" s="252"/>
      <c r="Q327" s="252"/>
      <c r="R327" s="252"/>
      <c r="S327" s="252"/>
      <c r="T327" s="252"/>
      <c r="U327" s="253"/>
    </row>
    <row r="328" spans="1:21">
      <c r="A328" s="289"/>
      <c r="B328" s="276"/>
      <c r="C328" s="276"/>
      <c r="D328" s="280"/>
      <c r="E328" s="257"/>
      <c r="F328" s="281"/>
      <c r="G328" s="277"/>
      <c r="H328" s="277"/>
      <c r="I328" s="279"/>
      <c r="J328" s="282"/>
      <c r="K328" s="278"/>
      <c r="L328" s="283"/>
      <c r="M328" s="283"/>
      <c r="N328" s="278"/>
      <c r="O328" s="278"/>
      <c r="P328" s="252"/>
      <c r="Q328" s="252"/>
      <c r="R328" s="252"/>
      <c r="S328" s="252"/>
      <c r="T328" s="252"/>
      <c r="U328" s="253"/>
    </row>
    <row r="329" spans="1:21">
      <c r="A329" s="290"/>
      <c r="B329" s="284"/>
      <c r="C329" s="284"/>
      <c r="D329" s="285"/>
      <c r="E329" s="258"/>
      <c r="F329" s="286"/>
      <c r="G329" s="287"/>
      <c r="H329" s="287"/>
      <c r="I329" s="288"/>
      <c r="J329" s="282"/>
      <c r="K329" s="278"/>
      <c r="L329" s="283"/>
      <c r="M329" s="283"/>
      <c r="N329" s="278"/>
      <c r="O329" s="278"/>
      <c r="P329" s="255"/>
      <c r="Q329" s="255"/>
      <c r="R329" s="255"/>
      <c r="S329" s="255"/>
      <c r="T329" s="255"/>
      <c r="U329" s="256"/>
    </row>
    <row r="330" spans="1:21">
      <c r="A330" s="289"/>
      <c r="B330" s="276"/>
      <c r="C330" s="276"/>
      <c r="D330" s="280"/>
      <c r="E330" s="257"/>
      <c r="F330" s="281"/>
      <c r="G330" s="277"/>
      <c r="H330" s="277"/>
      <c r="I330" s="279"/>
      <c r="J330" s="282"/>
      <c r="K330" s="278"/>
      <c r="L330" s="283"/>
      <c r="M330" s="283"/>
      <c r="N330" s="278"/>
      <c r="O330" s="278"/>
      <c r="P330" s="252"/>
      <c r="Q330" s="252"/>
      <c r="R330" s="252"/>
      <c r="S330" s="252"/>
      <c r="T330" s="252"/>
      <c r="U330" s="253"/>
    </row>
    <row r="331" spans="1:21">
      <c r="A331" s="289"/>
      <c r="B331" s="276"/>
      <c r="C331" s="276"/>
      <c r="D331" s="280"/>
      <c r="E331" s="257"/>
      <c r="F331" s="281"/>
      <c r="G331" s="277"/>
      <c r="H331" s="277"/>
      <c r="I331" s="279"/>
      <c r="J331" s="282"/>
      <c r="K331" s="278"/>
      <c r="L331" s="283"/>
      <c r="M331" s="283"/>
      <c r="N331" s="278"/>
      <c r="O331" s="278"/>
      <c r="P331" s="252"/>
      <c r="Q331" s="252"/>
      <c r="R331" s="252"/>
      <c r="S331" s="252"/>
      <c r="T331" s="252"/>
      <c r="U331" s="253"/>
    </row>
    <row r="332" spans="1:21">
      <c r="A332" s="289"/>
      <c r="B332" s="276"/>
      <c r="C332" s="276"/>
      <c r="D332" s="280"/>
      <c r="E332" s="257"/>
      <c r="F332" s="281"/>
      <c r="G332" s="277"/>
      <c r="H332" s="277"/>
      <c r="I332" s="279"/>
      <c r="J332" s="282"/>
      <c r="K332" s="278"/>
      <c r="L332" s="283"/>
      <c r="M332" s="283"/>
      <c r="N332" s="278"/>
      <c r="O332" s="278"/>
      <c r="P332" s="252"/>
      <c r="Q332" s="252"/>
      <c r="R332" s="252"/>
      <c r="S332" s="252"/>
      <c r="T332" s="252"/>
      <c r="U332" s="253"/>
    </row>
    <row r="333" spans="1:21">
      <c r="A333" s="289"/>
      <c r="B333" s="276"/>
      <c r="C333" s="276"/>
      <c r="D333" s="280"/>
      <c r="E333" s="257"/>
      <c r="F333" s="281"/>
      <c r="G333" s="277"/>
      <c r="H333" s="277"/>
      <c r="I333" s="279"/>
      <c r="J333" s="282"/>
      <c r="K333" s="278"/>
      <c r="L333" s="283"/>
      <c r="M333" s="283"/>
      <c r="N333" s="278"/>
      <c r="O333" s="278"/>
      <c r="P333" s="252"/>
      <c r="Q333" s="252"/>
      <c r="R333" s="252"/>
      <c r="S333" s="252"/>
      <c r="T333" s="252"/>
      <c r="U333" s="253"/>
    </row>
    <row r="334" spans="1:21">
      <c r="A334" s="289"/>
      <c r="B334" s="276"/>
      <c r="C334" s="276"/>
      <c r="D334" s="280"/>
      <c r="E334" s="257"/>
      <c r="F334" s="281"/>
      <c r="G334" s="277"/>
      <c r="H334" s="277"/>
      <c r="I334" s="279"/>
      <c r="J334" s="282"/>
      <c r="K334" s="278"/>
      <c r="L334" s="283"/>
      <c r="M334" s="283"/>
      <c r="N334" s="278"/>
      <c r="O334" s="278"/>
      <c r="P334" s="252"/>
      <c r="Q334" s="252"/>
      <c r="R334" s="252"/>
      <c r="S334" s="252"/>
      <c r="T334" s="252"/>
      <c r="U334" s="253"/>
    </row>
    <row r="335" spans="1:21">
      <c r="A335" s="289"/>
      <c r="B335" s="276"/>
      <c r="C335" s="276"/>
      <c r="D335" s="280"/>
      <c r="E335" s="257"/>
      <c r="F335" s="281"/>
      <c r="G335" s="277"/>
      <c r="H335" s="277"/>
      <c r="I335" s="279"/>
      <c r="J335" s="282"/>
      <c r="K335" s="278"/>
      <c r="L335" s="283"/>
      <c r="M335" s="283"/>
      <c r="N335" s="278"/>
      <c r="O335" s="278"/>
      <c r="P335" s="252"/>
      <c r="Q335" s="252"/>
      <c r="R335" s="252"/>
      <c r="S335" s="252"/>
      <c r="T335" s="252"/>
      <c r="U335" s="253"/>
    </row>
    <row r="336" spans="1:21">
      <c r="A336" s="289"/>
      <c r="B336" s="276"/>
      <c r="C336" s="276"/>
      <c r="D336" s="280"/>
      <c r="E336" s="257"/>
      <c r="F336" s="281"/>
      <c r="G336" s="277"/>
      <c r="H336" s="277"/>
      <c r="I336" s="279"/>
      <c r="J336" s="282"/>
      <c r="K336" s="278"/>
      <c r="L336" s="283"/>
      <c r="M336" s="283"/>
      <c r="N336" s="278"/>
      <c r="O336" s="278"/>
      <c r="P336" s="252"/>
      <c r="Q336" s="252"/>
      <c r="R336" s="252"/>
      <c r="S336" s="252"/>
      <c r="T336" s="252"/>
      <c r="U336" s="253"/>
    </row>
    <row r="337" spans="1:21">
      <c r="A337" s="289"/>
      <c r="B337" s="276"/>
      <c r="C337" s="276"/>
      <c r="D337" s="280"/>
      <c r="E337" s="257"/>
      <c r="F337" s="281"/>
      <c r="G337" s="287"/>
      <c r="H337" s="277"/>
      <c r="I337" s="279"/>
      <c r="J337" s="282"/>
      <c r="K337" s="278"/>
      <c r="L337" s="283"/>
      <c r="M337" s="283"/>
      <c r="N337" s="278"/>
      <c r="O337" s="278"/>
      <c r="P337" s="252"/>
      <c r="Q337" s="252"/>
      <c r="R337" s="252"/>
      <c r="S337" s="252"/>
      <c r="T337" s="252"/>
      <c r="U337" s="253"/>
    </row>
    <row r="338" spans="1:21">
      <c r="A338" s="289"/>
      <c r="B338" s="276"/>
      <c r="C338" s="276"/>
      <c r="D338" s="280"/>
      <c r="E338" s="257"/>
      <c r="F338" s="281"/>
      <c r="G338" s="287"/>
      <c r="H338" s="277"/>
      <c r="I338" s="279"/>
      <c r="J338" s="282"/>
      <c r="K338" s="278"/>
      <c r="L338" s="283"/>
      <c r="M338" s="283"/>
      <c r="N338" s="278"/>
      <c r="O338" s="278"/>
      <c r="P338" s="252"/>
      <c r="Q338" s="252"/>
      <c r="R338" s="252"/>
      <c r="S338" s="252"/>
      <c r="T338" s="252"/>
      <c r="U338" s="253"/>
    </row>
    <row r="339" spans="1:21">
      <c r="A339" s="289"/>
      <c r="B339" s="276"/>
      <c r="C339" s="276"/>
      <c r="D339" s="280"/>
      <c r="E339" s="257"/>
      <c r="F339" s="281"/>
      <c r="G339" s="287"/>
      <c r="H339" s="277"/>
      <c r="I339" s="279"/>
      <c r="J339" s="282"/>
      <c r="K339" s="278"/>
      <c r="L339" s="283"/>
      <c r="M339" s="283"/>
      <c r="N339" s="278"/>
      <c r="O339" s="278"/>
      <c r="P339" s="252"/>
      <c r="Q339" s="252"/>
      <c r="R339" s="252"/>
      <c r="S339" s="252"/>
      <c r="T339" s="252"/>
      <c r="U339" s="253"/>
    </row>
    <row r="340" spans="1:21">
      <c r="A340" s="290"/>
      <c r="B340" s="284"/>
      <c r="C340" s="284"/>
      <c r="D340" s="285"/>
      <c r="E340" s="257"/>
      <c r="F340" s="286"/>
      <c r="G340" s="287"/>
      <c r="H340" s="287"/>
      <c r="I340" s="288"/>
      <c r="J340" s="261"/>
      <c r="K340" s="254"/>
      <c r="L340" s="262"/>
      <c r="M340" s="262"/>
      <c r="N340" s="254"/>
      <c r="O340" s="254"/>
      <c r="P340" s="255"/>
      <c r="Q340" s="255"/>
      <c r="R340" s="255"/>
      <c r="S340" s="255"/>
      <c r="T340" s="255"/>
      <c r="U340" s="256"/>
    </row>
    <row r="341" spans="1:21">
      <c r="A341" s="289"/>
      <c r="B341" s="276"/>
      <c r="C341" s="276"/>
      <c r="D341" s="280"/>
      <c r="E341" s="257"/>
      <c r="F341" s="281"/>
      <c r="G341" s="277"/>
      <c r="H341" s="277"/>
      <c r="I341" s="279"/>
      <c r="J341" s="261"/>
      <c r="K341" s="254"/>
      <c r="L341" s="262"/>
      <c r="M341" s="262"/>
      <c r="N341" s="278"/>
      <c r="O341" s="278"/>
      <c r="P341" s="252"/>
      <c r="Q341" s="252"/>
      <c r="R341" s="252"/>
      <c r="S341" s="252"/>
      <c r="T341" s="252"/>
      <c r="U341" s="253"/>
    </row>
    <row r="342" spans="1:21">
      <c r="A342" s="289"/>
      <c r="B342" s="276"/>
      <c r="C342" s="276"/>
      <c r="D342" s="280"/>
      <c r="E342" s="257"/>
      <c r="F342" s="281"/>
      <c r="G342" s="277"/>
      <c r="H342" s="277"/>
      <c r="I342" s="279"/>
      <c r="J342" s="261"/>
      <c r="K342" s="254"/>
      <c r="L342" s="262"/>
      <c r="M342" s="262"/>
      <c r="N342" s="278"/>
      <c r="O342" s="278"/>
      <c r="P342" s="252"/>
      <c r="Q342" s="252"/>
      <c r="R342" s="252"/>
      <c r="S342" s="252"/>
      <c r="T342" s="252"/>
      <c r="U342" s="253"/>
    </row>
    <row r="343" spans="1:21">
      <c r="A343" s="289"/>
      <c r="B343" s="276"/>
      <c r="C343" s="276"/>
      <c r="D343" s="280"/>
      <c r="E343" s="257"/>
      <c r="F343" s="281"/>
      <c r="G343" s="277"/>
      <c r="H343" s="277"/>
      <c r="I343" s="279"/>
      <c r="J343" s="261"/>
      <c r="K343" s="254"/>
      <c r="L343" s="262"/>
      <c r="M343" s="262"/>
      <c r="N343" s="278"/>
      <c r="O343" s="278"/>
      <c r="P343" s="252"/>
      <c r="Q343" s="252"/>
      <c r="R343" s="252"/>
      <c r="S343" s="252"/>
      <c r="T343" s="252"/>
      <c r="U343" s="253"/>
    </row>
    <row r="344" spans="1:21">
      <c r="A344" s="289"/>
      <c r="B344" s="276"/>
      <c r="C344" s="276"/>
      <c r="D344" s="280"/>
      <c r="E344" s="257"/>
      <c r="F344" s="281"/>
      <c r="G344" s="277"/>
      <c r="H344" s="277"/>
      <c r="I344" s="279"/>
      <c r="J344" s="261"/>
      <c r="K344" s="254"/>
      <c r="L344" s="262"/>
      <c r="M344" s="262"/>
      <c r="N344" s="278"/>
      <c r="O344" s="278"/>
      <c r="P344" s="252"/>
      <c r="Q344" s="252"/>
      <c r="R344" s="252"/>
      <c r="S344" s="252"/>
      <c r="T344" s="252"/>
      <c r="U344" s="253"/>
    </row>
    <row r="345" spans="1:21">
      <c r="A345" s="289"/>
      <c r="B345" s="276"/>
      <c r="C345" s="276"/>
      <c r="D345" s="280"/>
      <c r="E345" s="257"/>
      <c r="F345" s="281"/>
      <c r="G345" s="277"/>
      <c r="H345" s="277"/>
      <c r="I345" s="279"/>
      <c r="J345" s="261"/>
      <c r="K345" s="254"/>
      <c r="L345" s="262"/>
      <c r="M345" s="262"/>
      <c r="N345" s="278"/>
      <c r="O345" s="278"/>
      <c r="P345" s="252"/>
      <c r="Q345" s="252"/>
      <c r="R345" s="252"/>
      <c r="S345" s="252"/>
      <c r="T345" s="252"/>
      <c r="U345" s="253"/>
    </row>
    <row r="346" spans="1:21">
      <c r="A346" s="289"/>
      <c r="B346" s="276"/>
      <c r="C346" s="276"/>
      <c r="D346" s="280"/>
      <c r="E346" s="257"/>
      <c r="F346" s="281"/>
      <c r="G346" s="277"/>
      <c r="H346" s="277"/>
      <c r="I346" s="279"/>
      <c r="J346" s="261"/>
      <c r="K346" s="254"/>
      <c r="L346" s="262"/>
      <c r="M346" s="262"/>
      <c r="N346" s="278"/>
      <c r="O346" s="278"/>
      <c r="P346" s="252"/>
      <c r="Q346" s="252"/>
      <c r="R346" s="252"/>
      <c r="S346" s="252"/>
      <c r="T346" s="252"/>
      <c r="U346" s="253"/>
    </row>
    <row r="347" spans="1:21">
      <c r="A347" s="290"/>
      <c r="B347" s="284"/>
      <c r="C347" s="284"/>
      <c r="D347" s="285"/>
      <c r="E347" s="258"/>
      <c r="F347" s="286"/>
      <c r="G347" s="287"/>
      <c r="H347" s="287"/>
      <c r="I347" s="288"/>
      <c r="J347" s="261"/>
      <c r="K347" s="254"/>
      <c r="L347" s="262"/>
      <c r="M347" s="262"/>
      <c r="N347" s="278"/>
      <c r="O347" s="278"/>
      <c r="P347" s="255"/>
      <c r="Q347" s="255"/>
      <c r="R347" s="255"/>
      <c r="S347" s="255"/>
      <c r="T347" s="255"/>
      <c r="U347" s="256"/>
    </row>
    <row r="348" spans="1:21">
      <c r="A348" s="290"/>
      <c r="B348" s="284"/>
      <c r="C348" s="284"/>
      <c r="D348" s="285"/>
      <c r="E348" s="258"/>
      <c r="F348" s="286"/>
      <c r="G348" s="287"/>
      <c r="H348" s="287"/>
      <c r="I348" s="288"/>
      <c r="J348" s="261"/>
      <c r="K348" s="254"/>
      <c r="L348" s="262"/>
      <c r="M348" s="262"/>
      <c r="N348" s="278"/>
      <c r="O348" s="278"/>
      <c r="P348" s="255"/>
      <c r="Q348" s="255"/>
      <c r="R348" s="255"/>
      <c r="S348" s="255"/>
      <c r="T348" s="255"/>
      <c r="U348" s="256"/>
    </row>
    <row r="349" spans="1:21">
      <c r="A349" s="289"/>
      <c r="B349" s="276"/>
      <c r="C349" s="276"/>
      <c r="D349" s="280"/>
      <c r="E349" s="258"/>
      <c r="F349" s="281"/>
      <c r="G349" s="277"/>
      <c r="H349" s="277"/>
      <c r="I349" s="279"/>
      <c r="J349" s="261"/>
      <c r="K349" s="254"/>
      <c r="L349" s="262"/>
      <c r="M349" s="262"/>
      <c r="N349" s="278"/>
      <c r="O349" s="278"/>
      <c r="P349" s="252"/>
      <c r="Q349" s="252"/>
      <c r="R349" s="252"/>
      <c r="S349" s="252"/>
      <c r="T349" s="252"/>
      <c r="U349" s="253"/>
    </row>
    <row r="350" spans="1:21">
      <c r="A350" s="290"/>
      <c r="B350" s="284"/>
      <c r="C350" s="284"/>
      <c r="D350" s="285"/>
      <c r="E350" s="258"/>
      <c r="F350" s="286"/>
      <c r="G350" s="287"/>
      <c r="H350" s="287"/>
      <c r="I350" s="288"/>
      <c r="J350" s="261"/>
      <c r="K350" s="254"/>
      <c r="L350" s="262"/>
      <c r="M350" s="262"/>
      <c r="N350" s="278"/>
      <c r="O350" s="278"/>
      <c r="P350" s="255"/>
      <c r="Q350" s="255"/>
      <c r="R350" s="255"/>
      <c r="S350" s="255"/>
      <c r="T350" s="255"/>
      <c r="U350" s="256"/>
    </row>
    <row r="351" spans="1:21">
      <c r="A351" s="289"/>
      <c r="B351" s="276"/>
      <c r="C351" s="276"/>
      <c r="D351" s="280"/>
      <c r="E351" s="257"/>
      <c r="F351" s="281"/>
      <c r="G351" s="277"/>
      <c r="H351" s="277"/>
      <c r="I351" s="279"/>
      <c r="J351" s="261"/>
      <c r="K351" s="254"/>
      <c r="L351" s="262"/>
      <c r="M351" s="262"/>
      <c r="N351" s="275"/>
      <c r="O351" s="278"/>
      <c r="P351" s="252"/>
      <c r="Q351" s="252"/>
      <c r="R351" s="252"/>
      <c r="S351" s="252"/>
      <c r="T351" s="252"/>
      <c r="U351" s="253"/>
    </row>
    <row r="352" spans="1:21">
      <c r="A352" s="289"/>
      <c r="B352" s="276"/>
      <c r="C352" s="276"/>
      <c r="D352" s="280"/>
      <c r="E352" s="257"/>
      <c r="F352" s="281"/>
      <c r="G352" s="277"/>
      <c r="H352" s="277"/>
      <c r="I352" s="279"/>
      <c r="J352" s="261"/>
      <c r="K352" s="254"/>
      <c r="L352" s="262"/>
      <c r="M352" s="262"/>
      <c r="N352" s="275"/>
      <c r="O352" s="278"/>
      <c r="P352" s="252"/>
      <c r="Q352" s="252"/>
      <c r="R352" s="252"/>
      <c r="S352" s="252"/>
      <c r="T352" s="252"/>
      <c r="U352" s="253"/>
    </row>
    <row r="353" spans="1:21">
      <c r="A353" s="289"/>
      <c r="B353" s="276"/>
      <c r="C353" s="276"/>
      <c r="D353" s="280"/>
      <c r="E353" s="257"/>
      <c r="F353" s="281"/>
      <c r="G353" s="277"/>
      <c r="H353" s="277"/>
      <c r="I353" s="279"/>
      <c r="J353" s="261"/>
      <c r="K353" s="254"/>
      <c r="L353" s="262"/>
      <c r="M353" s="262"/>
      <c r="N353" s="275"/>
      <c r="O353" s="278"/>
      <c r="P353" s="252"/>
      <c r="Q353" s="252"/>
      <c r="R353" s="252"/>
      <c r="S353" s="252"/>
      <c r="T353" s="252"/>
      <c r="U353" s="253"/>
    </row>
    <row r="354" spans="1:21">
      <c r="A354" s="289"/>
      <c r="B354" s="276"/>
      <c r="C354" s="276"/>
      <c r="D354" s="280"/>
      <c r="E354" s="257"/>
      <c r="F354" s="281"/>
      <c r="G354" s="277"/>
      <c r="H354" s="277"/>
      <c r="I354" s="279"/>
      <c r="J354" s="261"/>
      <c r="K354" s="254"/>
      <c r="L354" s="262"/>
      <c r="M354" s="262"/>
      <c r="N354" s="275"/>
      <c r="O354" s="278"/>
      <c r="P354" s="252"/>
      <c r="Q354" s="252"/>
      <c r="R354" s="252"/>
      <c r="S354" s="252"/>
      <c r="T354" s="252"/>
      <c r="U354" s="253"/>
    </row>
    <row r="355" spans="1:21">
      <c r="A355" s="289"/>
      <c r="B355" s="276"/>
      <c r="C355" s="276"/>
      <c r="D355" s="280"/>
      <c r="E355" s="257"/>
      <c r="F355" s="281"/>
      <c r="G355" s="277"/>
      <c r="H355" s="277"/>
      <c r="I355" s="279"/>
      <c r="J355" s="261"/>
      <c r="K355" s="254"/>
      <c r="L355" s="262"/>
      <c r="M355" s="262"/>
      <c r="N355" s="275"/>
      <c r="O355" s="278"/>
      <c r="P355" s="252"/>
      <c r="Q355" s="252"/>
      <c r="R355" s="252"/>
      <c r="S355" s="252"/>
      <c r="T355" s="252"/>
      <c r="U355" s="253"/>
    </row>
    <row r="356" spans="1:21">
      <c r="A356" s="289"/>
      <c r="B356" s="276"/>
      <c r="C356" s="276"/>
      <c r="D356" s="280"/>
      <c r="E356" s="257"/>
      <c r="F356" s="281"/>
      <c r="G356" s="277"/>
      <c r="H356" s="277"/>
      <c r="I356" s="279"/>
      <c r="J356" s="261"/>
      <c r="K356" s="254"/>
      <c r="L356" s="262"/>
      <c r="M356" s="262"/>
      <c r="N356" s="275"/>
      <c r="O356" s="278"/>
      <c r="P356" s="252"/>
      <c r="Q356" s="252"/>
      <c r="R356" s="252"/>
      <c r="S356" s="252"/>
      <c r="T356" s="252"/>
      <c r="U356" s="253"/>
    </row>
    <row r="357" spans="1:21">
      <c r="A357" s="289"/>
      <c r="B357" s="276"/>
      <c r="C357" s="276"/>
      <c r="D357" s="280"/>
      <c r="E357" s="257"/>
      <c r="F357" s="281"/>
      <c r="G357" s="277"/>
      <c r="H357" s="277"/>
      <c r="I357" s="279"/>
      <c r="J357" s="261"/>
      <c r="K357" s="254"/>
      <c r="L357" s="262"/>
      <c r="M357" s="262"/>
      <c r="N357" s="275"/>
      <c r="O357" s="278"/>
      <c r="P357" s="252"/>
      <c r="Q357" s="252"/>
      <c r="R357" s="252"/>
      <c r="S357" s="252"/>
      <c r="T357" s="252"/>
      <c r="U357" s="253"/>
    </row>
    <row r="358" spans="1:21">
      <c r="A358" s="289"/>
      <c r="B358" s="276"/>
      <c r="C358" s="276"/>
      <c r="D358" s="280"/>
      <c r="E358" s="257"/>
      <c r="F358" s="281"/>
      <c r="G358" s="277"/>
      <c r="H358" s="277"/>
      <c r="I358" s="279"/>
      <c r="J358" s="261"/>
      <c r="K358" s="254"/>
      <c r="L358" s="262"/>
      <c r="M358" s="262"/>
      <c r="N358" s="275"/>
      <c r="O358" s="278"/>
      <c r="P358" s="252"/>
      <c r="Q358" s="252"/>
      <c r="R358" s="252"/>
      <c r="S358" s="252"/>
      <c r="T358" s="252"/>
      <c r="U358" s="253"/>
    </row>
    <row r="359" spans="1:21">
      <c r="A359" s="289"/>
      <c r="B359" s="276"/>
      <c r="C359" s="276"/>
      <c r="D359" s="280"/>
      <c r="E359" s="257"/>
      <c r="F359" s="281"/>
      <c r="G359" s="277"/>
      <c r="H359" s="277"/>
      <c r="I359" s="279"/>
      <c r="J359" s="261"/>
      <c r="K359" s="254"/>
      <c r="L359" s="262"/>
      <c r="M359" s="262"/>
      <c r="N359" s="275"/>
      <c r="O359" s="278"/>
      <c r="P359" s="252"/>
      <c r="Q359" s="252"/>
      <c r="R359" s="252"/>
      <c r="S359" s="252"/>
      <c r="T359" s="252"/>
      <c r="U359" s="253"/>
    </row>
    <row r="360" spans="1:21">
      <c r="A360" s="289"/>
      <c r="B360" s="276"/>
      <c r="C360" s="276"/>
      <c r="D360" s="280"/>
      <c r="E360" s="257"/>
      <c r="F360" s="281"/>
      <c r="G360" s="277"/>
      <c r="H360" s="277"/>
      <c r="I360" s="279"/>
      <c r="J360" s="261"/>
      <c r="K360" s="254"/>
      <c r="L360" s="262"/>
      <c r="M360" s="262"/>
      <c r="N360" s="275"/>
      <c r="O360" s="278"/>
      <c r="P360" s="252"/>
      <c r="Q360" s="252"/>
      <c r="R360" s="252"/>
      <c r="S360" s="252"/>
      <c r="T360" s="252"/>
      <c r="U360" s="253"/>
    </row>
    <row r="361" spans="1:21">
      <c r="A361" s="290"/>
      <c r="B361" s="284"/>
      <c r="C361" s="284"/>
      <c r="D361" s="285"/>
      <c r="E361" s="257"/>
      <c r="F361" s="286"/>
      <c r="G361" s="287"/>
      <c r="H361" s="287"/>
      <c r="I361" s="288"/>
      <c r="J361" s="261"/>
      <c r="K361" s="254"/>
      <c r="L361" s="262"/>
      <c r="M361" s="262"/>
      <c r="N361" s="275"/>
      <c r="O361" s="278"/>
      <c r="P361" s="255"/>
      <c r="Q361" s="255"/>
      <c r="R361" s="255"/>
      <c r="S361" s="255"/>
      <c r="T361" s="255"/>
      <c r="U361" s="256"/>
    </row>
    <row r="362" spans="1:21">
      <c r="A362" s="290"/>
      <c r="B362" s="284"/>
      <c r="C362" s="284"/>
      <c r="D362" s="285"/>
      <c r="E362" s="258"/>
      <c r="F362" s="286"/>
      <c r="G362" s="287"/>
      <c r="H362" s="287"/>
      <c r="I362" s="288"/>
      <c r="J362" s="261"/>
      <c r="K362" s="254"/>
      <c r="L362" s="262"/>
      <c r="M362" s="262"/>
      <c r="N362" s="275"/>
      <c r="O362" s="278"/>
      <c r="P362" s="255"/>
      <c r="Q362" s="255"/>
      <c r="R362" s="255"/>
      <c r="S362" s="255"/>
      <c r="T362" s="255"/>
      <c r="U362" s="256"/>
    </row>
    <row r="363" spans="1:21">
      <c r="A363" s="289"/>
      <c r="B363" s="276"/>
      <c r="C363" s="276"/>
      <c r="D363" s="280"/>
      <c r="E363" s="257"/>
      <c r="F363" s="281"/>
      <c r="G363" s="287"/>
      <c r="H363" s="277"/>
      <c r="I363" s="279"/>
      <c r="J363" s="261"/>
      <c r="K363" s="254"/>
      <c r="L363" s="262"/>
      <c r="M363" s="262"/>
      <c r="N363" s="275"/>
      <c r="O363" s="278"/>
      <c r="P363" s="252"/>
      <c r="Q363" s="252"/>
      <c r="R363" s="252"/>
      <c r="S363" s="252"/>
      <c r="T363" s="252"/>
      <c r="U363" s="253"/>
    </row>
    <row r="364" spans="1:21">
      <c r="A364" s="289"/>
      <c r="B364" s="276"/>
      <c r="C364" s="276"/>
      <c r="D364" s="280"/>
      <c r="E364" s="257"/>
      <c r="F364" s="281"/>
      <c r="G364" s="287"/>
      <c r="H364" s="277"/>
      <c r="I364" s="279"/>
      <c r="J364" s="261"/>
      <c r="K364" s="254"/>
      <c r="L364" s="262"/>
      <c r="M364" s="262"/>
      <c r="N364" s="275"/>
      <c r="O364" s="278"/>
      <c r="P364" s="252"/>
      <c r="Q364" s="252"/>
      <c r="R364" s="252"/>
      <c r="S364" s="252"/>
      <c r="T364" s="252"/>
      <c r="U364" s="253"/>
    </row>
    <row r="365" spans="1:21">
      <c r="A365" s="289"/>
      <c r="B365" s="276"/>
      <c r="C365" s="276"/>
      <c r="D365" s="280"/>
      <c r="E365" s="257"/>
      <c r="F365" s="281"/>
      <c r="G365" s="287"/>
      <c r="H365" s="277"/>
      <c r="I365" s="279"/>
      <c r="J365" s="261"/>
      <c r="K365" s="254"/>
      <c r="L365" s="262"/>
      <c r="M365" s="262"/>
      <c r="N365" s="275"/>
      <c r="O365" s="278"/>
      <c r="P365" s="252"/>
      <c r="Q365" s="252"/>
      <c r="R365" s="252"/>
      <c r="S365" s="252"/>
      <c r="T365" s="252"/>
      <c r="U365" s="253"/>
    </row>
    <row r="366" spans="1:21">
      <c r="A366" s="290"/>
      <c r="B366" s="284"/>
      <c r="C366" s="284"/>
      <c r="D366" s="285"/>
      <c r="E366" s="258"/>
      <c r="F366" s="286"/>
      <c r="G366" s="287"/>
      <c r="H366" s="287"/>
      <c r="I366" s="288"/>
      <c r="J366" s="261"/>
      <c r="K366" s="254"/>
      <c r="L366" s="262"/>
      <c r="M366" s="262"/>
      <c r="N366" s="275"/>
      <c r="O366" s="278"/>
      <c r="P366" s="255"/>
      <c r="Q366" s="255"/>
      <c r="R366" s="255"/>
      <c r="S366" s="255"/>
      <c r="T366" s="255"/>
      <c r="U366" s="256"/>
    </row>
    <row r="367" spans="1:21">
      <c r="A367" s="290"/>
      <c r="B367" s="284"/>
      <c r="C367" s="284"/>
      <c r="D367" s="285"/>
      <c r="E367" s="258"/>
      <c r="F367" s="286"/>
      <c r="G367" s="287"/>
      <c r="H367" s="287"/>
      <c r="I367" s="288"/>
      <c r="J367" s="261"/>
      <c r="K367" s="254"/>
      <c r="L367" s="262"/>
      <c r="M367" s="262"/>
      <c r="N367" s="275"/>
      <c r="O367" s="278"/>
      <c r="P367" s="255"/>
      <c r="Q367" s="255"/>
      <c r="R367" s="255"/>
      <c r="S367" s="255"/>
      <c r="T367" s="255"/>
      <c r="U367" s="256"/>
    </row>
    <row r="368" spans="1:21">
      <c r="A368" s="289"/>
      <c r="B368" s="276"/>
      <c r="C368" s="276"/>
      <c r="D368" s="280"/>
      <c r="E368" s="257"/>
      <c r="F368" s="281"/>
      <c r="G368" s="277"/>
      <c r="H368" s="277"/>
      <c r="I368" s="279"/>
      <c r="J368" s="261"/>
      <c r="K368" s="254"/>
      <c r="L368" s="262"/>
      <c r="M368" s="262"/>
      <c r="N368" s="275"/>
      <c r="O368" s="310"/>
      <c r="P368" s="252"/>
      <c r="Q368" s="252"/>
      <c r="R368" s="252"/>
      <c r="S368" s="252"/>
      <c r="T368" s="252"/>
      <c r="U368" s="253"/>
    </row>
    <row r="369" spans="1:21">
      <c r="A369" s="289"/>
      <c r="B369" s="276"/>
      <c r="C369" s="276"/>
      <c r="D369" s="280"/>
      <c r="E369" s="257"/>
      <c r="F369" s="281"/>
      <c r="G369" s="277"/>
      <c r="H369" s="277"/>
      <c r="I369" s="279"/>
      <c r="J369" s="261"/>
      <c r="K369" s="254"/>
      <c r="L369" s="262"/>
      <c r="M369" s="262"/>
      <c r="N369" s="275"/>
      <c r="O369" s="310"/>
      <c r="P369" s="252"/>
      <c r="Q369" s="252"/>
      <c r="R369" s="252"/>
      <c r="S369" s="252"/>
      <c r="T369" s="252"/>
      <c r="U369" s="253"/>
    </row>
    <row r="370" spans="1:21">
      <c r="A370" s="289"/>
      <c r="B370" s="276"/>
      <c r="C370" s="276"/>
      <c r="D370" s="280"/>
      <c r="E370" s="257"/>
      <c r="F370" s="281"/>
      <c r="G370" s="277"/>
      <c r="H370" s="277"/>
      <c r="I370" s="279"/>
      <c r="J370" s="261"/>
      <c r="K370" s="254"/>
      <c r="L370" s="262"/>
      <c r="M370" s="262"/>
      <c r="N370" s="275"/>
      <c r="O370" s="310"/>
      <c r="P370" s="252"/>
      <c r="Q370" s="252"/>
      <c r="R370" s="252"/>
      <c r="S370" s="252"/>
      <c r="T370" s="252"/>
      <c r="U370" s="253"/>
    </row>
    <row r="371" spans="1:21">
      <c r="A371" s="289"/>
      <c r="B371" s="276"/>
      <c r="C371" s="276"/>
      <c r="D371" s="280"/>
      <c r="E371" s="257"/>
      <c r="F371" s="281"/>
      <c r="G371" s="277"/>
      <c r="H371" s="277"/>
      <c r="I371" s="279"/>
      <c r="J371" s="261"/>
      <c r="K371" s="254"/>
      <c r="L371" s="262"/>
      <c r="M371" s="262"/>
      <c r="N371" s="275"/>
      <c r="O371" s="310"/>
      <c r="P371" s="252"/>
      <c r="Q371" s="252"/>
      <c r="R371" s="252"/>
      <c r="S371" s="252"/>
      <c r="T371" s="252"/>
      <c r="U371" s="253"/>
    </row>
    <row r="372" spans="1:21">
      <c r="A372" s="289"/>
      <c r="B372" s="276"/>
      <c r="C372" s="276"/>
      <c r="D372" s="280"/>
      <c r="E372" s="257"/>
      <c r="F372" s="281"/>
      <c r="G372" s="277"/>
      <c r="H372" s="277"/>
      <c r="I372" s="279"/>
      <c r="J372" s="261"/>
      <c r="K372" s="254"/>
      <c r="L372" s="262"/>
      <c r="M372" s="262"/>
      <c r="N372" s="275"/>
      <c r="O372" s="310"/>
      <c r="P372" s="252"/>
      <c r="Q372" s="252"/>
      <c r="R372" s="252"/>
      <c r="S372" s="252"/>
      <c r="T372" s="252"/>
      <c r="U372" s="253"/>
    </row>
    <row r="373" spans="1:21">
      <c r="A373" s="289"/>
      <c r="B373" s="276"/>
      <c r="C373" s="276"/>
      <c r="D373" s="280"/>
      <c r="E373" s="257"/>
      <c r="F373" s="281"/>
      <c r="G373" s="277"/>
      <c r="H373" s="277"/>
      <c r="I373" s="279"/>
      <c r="J373" s="261"/>
      <c r="K373" s="254"/>
      <c r="L373" s="262"/>
      <c r="M373" s="262"/>
      <c r="N373" s="275"/>
      <c r="O373" s="310"/>
      <c r="P373" s="252"/>
      <c r="Q373" s="252"/>
      <c r="R373" s="252"/>
      <c r="S373" s="252"/>
      <c r="T373" s="252"/>
      <c r="U373" s="253"/>
    </row>
    <row r="374" spans="1:21">
      <c r="A374" s="289"/>
      <c r="B374" s="276"/>
      <c r="C374" s="276"/>
      <c r="D374" s="280"/>
      <c r="E374" s="257"/>
      <c r="F374" s="281"/>
      <c r="G374" s="277"/>
      <c r="H374" s="277"/>
      <c r="I374" s="279"/>
      <c r="J374" s="261"/>
      <c r="K374" s="254"/>
      <c r="L374" s="262"/>
      <c r="M374" s="262"/>
      <c r="N374" s="275"/>
      <c r="O374" s="310"/>
      <c r="P374" s="252"/>
      <c r="Q374" s="252"/>
      <c r="R374" s="252"/>
      <c r="S374" s="252"/>
      <c r="T374" s="252"/>
      <c r="U374" s="253"/>
    </row>
    <row r="375" spans="1:21">
      <c r="A375" s="289"/>
      <c r="B375" s="276"/>
      <c r="C375" s="276"/>
      <c r="D375" s="280"/>
      <c r="E375" s="257"/>
      <c r="F375" s="281"/>
      <c r="G375" s="277"/>
      <c r="H375" s="277"/>
      <c r="I375" s="279"/>
      <c r="J375" s="261"/>
      <c r="K375" s="254"/>
      <c r="L375" s="262"/>
      <c r="M375" s="262"/>
      <c r="N375" s="275"/>
      <c r="O375" s="310"/>
      <c r="P375" s="252"/>
      <c r="Q375" s="252"/>
      <c r="R375" s="252"/>
      <c r="S375" s="252"/>
      <c r="T375" s="252"/>
      <c r="U375" s="253"/>
    </row>
    <row r="376" spans="1:21">
      <c r="A376" s="289"/>
      <c r="B376" s="276"/>
      <c r="C376" s="276"/>
      <c r="D376" s="280"/>
      <c r="E376" s="257"/>
      <c r="F376" s="281"/>
      <c r="G376" s="277"/>
      <c r="H376" s="277"/>
      <c r="I376" s="279"/>
      <c r="J376" s="261"/>
      <c r="K376" s="254"/>
      <c r="L376" s="262"/>
      <c r="M376" s="262"/>
      <c r="N376" s="275"/>
      <c r="O376" s="310"/>
      <c r="P376" s="252"/>
      <c r="Q376" s="252"/>
      <c r="R376" s="252"/>
      <c r="S376" s="252"/>
      <c r="T376" s="252"/>
      <c r="U376" s="253"/>
    </row>
    <row r="377" spans="1:21">
      <c r="A377" s="289"/>
      <c r="B377" s="276"/>
      <c r="C377" s="276"/>
      <c r="D377" s="280"/>
      <c r="E377" s="257"/>
      <c r="F377" s="281"/>
      <c r="G377" s="277"/>
      <c r="H377" s="277"/>
      <c r="I377" s="279"/>
      <c r="J377" s="261"/>
      <c r="K377" s="254"/>
      <c r="L377" s="262"/>
      <c r="M377" s="262"/>
      <c r="N377" s="275"/>
      <c r="O377" s="310"/>
      <c r="P377" s="252"/>
      <c r="Q377" s="252"/>
      <c r="R377" s="252"/>
      <c r="S377" s="252"/>
      <c r="T377" s="252"/>
      <c r="U377" s="253"/>
    </row>
    <row r="378" spans="1:21">
      <c r="A378" s="289"/>
      <c r="B378" s="276"/>
      <c r="C378" s="276"/>
      <c r="D378" s="280"/>
      <c r="E378" s="257"/>
      <c r="F378" s="281"/>
      <c r="G378" s="277"/>
      <c r="H378" s="277"/>
      <c r="I378" s="279"/>
      <c r="J378" s="261"/>
      <c r="K378" s="254"/>
      <c r="L378" s="262"/>
      <c r="M378" s="262"/>
      <c r="N378" s="275"/>
      <c r="O378" s="310"/>
      <c r="P378" s="252"/>
      <c r="Q378" s="252"/>
      <c r="R378" s="252"/>
      <c r="S378" s="252"/>
      <c r="T378" s="252"/>
      <c r="U378" s="253"/>
    </row>
    <row r="379" spans="1:21">
      <c r="A379" s="289"/>
      <c r="B379" s="276"/>
      <c r="C379" s="276"/>
      <c r="D379" s="280"/>
      <c r="E379" s="257"/>
      <c r="F379" s="281"/>
      <c r="G379" s="277"/>
      <c r="H379" s="277"/>
      <c r="I379" s="279"/>
      <c r="J379" s="261"/>
      <c r="K379" s="254"/>
      <c r="L379" s="262"/>
      <c r="M379" s="262"/>
      <c r="N379" s="275"/>
      <c r="O379" s="310"/>
      <c r="P379" s="252"/>
      <c r="Q379" s="252"/>
      <c r="R379" s="252"/>
      <c r="S379" s="252"/>
      <c r="T379" s="252"/>
      <c r="U379" s="253"/>
    </row>
    <row r="380" spans="1:21">
      <c r="A380" s="289"/>
      <c r="B380" s="276"/>
      <c r="C380" s="276"/>
      <c r="D380" s="280"/>
      <c r="E380" s="257"/>
      <c r="F380" s="281"/>
      <c r="G380" s="277"/>
      <c r="H380" s="277"/>
      <c r="I380" s="279"/>
      <c r="J380" s="261"/>
      <c r="K380" s="254"/>
      <c r="L380" s="262"/>
      <c r="M380" s="262"/>
      <c r="N380" s="275"/>
      <c r="O380" s="310"/>
      <c r="P380" s="252"/>
      <c r="Q380" s="252"/>
      <c r="R380" s="252"/>
      <c r="S380" s="252"/>
      <c r="T380" s="252"/>
      <c r="U380" s="253"/>
    </row>
    <row r="381" spans="1:21">
      <c r="A381" s="289"/>
      <c r="B381" s="276"/>
      <c r="C381" s="276"/>
      <c r="D381" s="280"/>
      <c r="E381" s="257"/>
      <c r="F381" s="281"/>
      <c r="G381" s="277"/>
      <c r="H381" s="277"/>
      <c r="I381" s="279"/>
      <c r="J381" s="261"/>
      <c r="K381" s="254"/>
      <c r="L381" s="262"/>
      <c r="M381" s="262"/>
      <c r="N381" s="275"/>
      <c r="O381" s="310"/>
      <c r="P381" s="252"/>
      <c r="Q381" s="252"/>
      <c r="R381" s="252"/>
      <c r="S381" s="252"/>
      <c r="T381" s="252"/>
      <c r="U381" s="253"/>
    </row>
    <row r="382" spans="1:21">
      <c r="A382" s="289"/>
      <c r="B382" s="276"/>
      <c r="C382" s="276"/>
      <c r="D382" s="280"/>
      <c r="E382" s="257"/>
      <c r="F382" s="281"/>
      <c r="G382" s="277"/>
      <c r="H382" s="277"/>
      <c r="I382" s="279"/>
      <c r="J382" s="261"/>
      <c r="K382" s="254"/>
      <c r="L382" s="262"/>
      <c r="M382" s="262"/>
      <c r="N382" s="275"/>
      <c r="O382" s="310"/>
      <c r="P382" s="252"/>
      <c r="Q382" s="252"/>
      <c r="R382" s="252"/>
      <c r="S382" s="252"/>
      <c r="T382" s="252"/>
      <c r="U382" s="253"/>
    </row>
    <row r="383" spans="1:21">
      <c r="A383" s="290"/>
      <c r="B383" s="284"/>
      <c r="C383" s="284"/>
      <c r="D383" s="285"/>
      <c r="E383" s="258"/>
      <c r="F383" s="286"/>
      <c r="G383" s="287"/>
      <c r="H383" s="287"/>
      <c r="I383" s="288"/>
      <c r="J383" s="261"/>
      <c r="K383" s="254"/>
      <c r="L383" s="262"/>
      <c r="M383" s="262"/>
      <c r="N383" s="275"/>
      <c r="O383" s="310"/>
      <c r="P383" s="255"/>
      <c r="Q383" s="255"/>
      <c r="R383" s="255"/>
      <c r="S383" s="255"/>
      <c r="T383" s="255"/>
      <c r="U383" s="256"/>
    </row>
    <row r="384" spans="1:21">
      <c r="A384" s="289"/>
      <c r="B384" s="276"/>
      <c r="C384" s="276"/>
      <c r="D384" s="280"/>
      <c r="E384" s="257"/>
      <c r="F384" s="281"/>
      <c r="G384" s="277"/>
      <c r="H384" s="277"/>
      <c r="I384" s="279"/>
      <c r="J384" s="261"/>
      <c r="K384" s="254"/>
      <c r="L384" s="262"/>
      <c r="M384" s="262"/>
      <c r="N384" s="275"/>
      <c r="O384" s="310"/>
      <c r="P384" s="252"/>
      <c r="Q384" s="252"/>
      <c r="R384" s="252"/>
      <c r="S384" s="252"/>
      <c r="T384" s="252"/>
      <c r="U384" s="253"/>
    </row>
    <row r="385" spans="1:21">
      <c r="A385" s="289"/>
      <c r="B385" s="276"/>
      <c r="C385" s="276"/>
      <c r="D385" s="280"/>
      <c r="E385" s="257"/>
      <c r="F385" s="281"/>
      <c r="G385" s="277"/>
      <c r="H385" s="277"/>
      <c r="I385" s="279"/>
      <c r="J385" s="261"/>
      <c r="K385" s="254"/>
      <c r="L385" s="262"/>
      <c r="M385" s="262"/>
      <c r="N385" s="275"/>
      <c r="O385" s="310"/>
      <c r="P385" s="252"/>
      <c r="Q385" s="252"/>
      <c r="R385" s="252"/>
      <c r="S385" s="252"/>
      <c r="T385" s="252"/>
      <c r="U385" s="253"/>
    </row>
    <row r="386" spans="1:21">
      <c r="A386" s="289"/>
      <c r="B386" s="276"/>
      <c r="C386" s="276"/>
      <c r="D386" s="280"/>
      <c r="E386" s="257"/>
      <c r="F386" s="281"/>
      <c r="G386" s="277"/>
      <c r="H386" s="277"/>
      <c r="I386" s="279"/>
      <c r="J386" s="261"/>
      <c r="K386" s="254"/>
      <c r="L386" s="262"/>
      <c r="M386" s="262"/>
      <c r="N386" s="275"/>
      <c r="O386" s="310"/>
      <c r="P386" s="252"/>
      <c r="Q386" s="252"/>
      <c r="R386" s="252"/>
      <c r="S386" s="252"/>
      <c r="T386" s="252"/>
      <c r="U386" s="253"/>
    </row>
    <row r="387" spans="1:21">
      <c r="A387" s="289"/>
      <c r="B387" s="276"/>
      <c r="C387" s="276"/>
      <c r="D387" s="280"/>
      <c r="E387" s="257"/>
      <c r="F387" s="281"/>
      <c r="G387" s="277"/>
      <c r="H387" s="277"/>
      <c r="I387" s="279"/>
      <c r="J387" s="261"/>
      <c r="K387" s="254"/>
      <c r="L387" s="262"/>
      <c r="M387" s="262"/>
      <c r="N387" s="275"/>
      <c r="O387" s="310"/>
      <c r="P387" s="252"/>
      <c r="Q387" s="252"/>
      <c r="R387" s="252"/>
      <c r="S387" s="252"/>
      <c r="T387" s="252"/>
      <c r="U387" s="253"/>
    </row>
    <row r="388" spans="1:21">
      <c r="A388" s="289"/>
      <c r="B388" s="276"/>
      <c r="C388" s="276"/>
      <c r="D388" s="280"/>
      <c r="E388" s="257"/>
      <c r="F388" s="281"/>
      <c r="G388" s="277"/>
      <c r="H388" s="277"/>
      <c r="I388" s="279"/>
      <c r="J388" s="261"/>
      <c r="K388" s="254"/>
      <c r="L388" s="262"/>
      <c r="M388" s="262"/>
      <c r="N388" s="275"/>
      <c r="O388" s="310"/>
      <c r="P388" s="252"/>
      <c r="Q388" s="252"/>
      <c r="R388" s="252"/>
      <c r="S388" s="252"/>
      <c r="T388" s="252"/>
      <c r="U388" s="253"/>
    </row>
    <row r="389" spans="1:21">
      <c r="A389" s="289"/>
      <c r="B389" s="276"/>
      <c r="C389" s="276"/>
      <c r="D389" s="280"/>
      <c r="E389" s="257"/>
      <c r="F389" s="281"/>
      <c r="G389" s="277"/>
      <c r="H389" s="277"/>
      <c r="I389" s="279"/>
      <c r="J389" s="261"/>
      <c r="K389" s="254"/>
      <c r="L389" s="262"/>
      <c r="M389" s="262"/>
      <c r="N389" s="275"/>
      <c r="O389" s="310"/>
      <c r="P389" s="252"/>
      <c r="Q389" s="252"/>
      <c r="R389" s="252"/>
      <c r="S389" s="252"/>
      <c r="T389" s="252"/>
      <c r="U389" s="253"/>
    </row>
    <row r="390" spans="1:21">
      <c r="A390" s="289"/>
      <c r="B390" s="276"/>
      <c r="C390" s="276"/>
      <c r="D390" s="280"/>
      <c r="E390" s="257"/>
      <c r="F390" s="281"/>
      <c r="G390" s="277"/>
      <c r="H390" s="277"/>
      <c r="I390" s="279"/>
      <c r="J390" s="261"/>
      <c r="K390" s="254"/>
      <c r="L390" s="262"/>
      <c r="M390" s="262"/>
      <c r="N390" s="275"/>
      <c r="O390" s="310"/>
      <c r="P390" s="252"/>
      <c r="Q390" s="252"/>
      <c r="R390" s="252"/>
      <c r="S390" s="252"/>
      <c r="T390" s="252"/>
      <c r="U390" s="253"/>
    </row>
    <row r="391" spans="1:21">
      <c r="A391" s="289"/>
      <c r="B391" s="276"/>
      <c r="C391" s="276"/>
      <c r="D391" s="280"/>
      <c r="E391" s="257"/>
      <c r="F391" s="281"/>
      <c r="G391" s="277"/>
      <c r="H391" s="277"/>
      <c r="I391" s="279"/>
      <c r="J391" s="261"/>
      <c r="K391" s="254"/>
      <c r="L391" s="262"/>
      <c r="M391" s="262"/>
      <c r="N391" s="275"/>
      <c r="O391" s="310"/>
      <c r="P391" s="252"/>
      <c r="Q391" s="252"/>
      <c r="R391" s="252"/>
      <c r="S391" s="252"/>
      <c r="T391" s="252"/>
      <c r="U391" s="253"/>
    </row>
    <row r="392" spans="1:21">
      <c r="A392" s="289"/>
      <c r="B392" s="276"/>
      <c r="C392" s="276"/>
      <c r="D392" s="280"/>
      <c r="E392" s="257"/>
      <c r="F392" s="281"/>
      <c r="G392" s="277"/>
      <c r="H392" s="277"/>
      <c r="I392" s="279"/>
      <c r="J392" s="261"/>
      <c r="K392" s="254"/>
      <c r="L392" s="262"/>
      <c r="M392" s="262"/>
      <c r="N392" s="275"/>
      <c r="O392" s="310"/>
      <c r="P392" s="252"/>
      <c r="Q392" s="252"/>
      <c r="R392" s="252"/>
      <c r="S392" s="252"/>
      <c r="T392" s="252"/>
      <c r="U392" s="253"/>
    </row>
    <row r="393" spans="1:21">
      <c r="A393" s="289"/>
      <c r="B393" s="276"/>
      <c r="C393" s="276"/>
      <c r="D393" s="280"/>
      <c r="E393" s="257"/>
      <c r="F393" s="281"/>
      <c r="G393" s="277"/>
      <c r="H393" s="277"/>
      <c r="I393" s="279"/>
      <c r="J393" s="261"/>
      <c r="K393" s="254"/>
      <c r="L393" s="262"/>
      <c r="M393" s="262"/>
      <c r="N393" s="275"/>
      <c r="O393" s="310"/>
      <c r="P393" s="252"/>
      <c r="Q393" s="252"/>
      <c r="R393" s="252"/>
      <c r="S393" s="252"/>
      <c r="T393" s="252"/>
      <c r="U393" s="253"/>
    </row>
    <row r="394" spans="1:21">
      <c r="A394" s="290"/>
      <c r="B394" s="284"/>
      <c r="C394" s="284"/>
      <c r="D394" s="285"/>
      <c r="E394" s="257"/>
      <c r="F394" s="286"/>
      <c r="G394" s="277"/>
      <c r="H394" s="287"/>
      <c r="I394" s="288"/>
      <c r="J394" s="261"/>
      <c r="K394" s="254"/>
      <c r="L394" s="262"/>
      <c r="M394" s="262"/>
      <c r="N394" s="275"/>
      <c r="O394" s="310"/>
      <c r="P394" s="255"/>
      <c r="Q394" s="255"/>
      <c r="R394" s="255"/>
      <c r="S394" s="255"/>
      <c r="T394" s="255"/>
      <c r="U394" s="256"/>
    </row>
    <row r="395" spans="1:21">
      <c r="A395" s="289"/>
      <c r="B395" s="276"/>
      <c r="C395" s="276"/>
      <c r="D395" s="280"/>
      <c r="E395" s="257"/>
      <c r="F395" s="281"/>
      <c r="G395" s="277"/>
      <c r="H395" s="277"/>
      <c r="I395" s="279"/>
      <c r="J395" s="282"/>
      <c r="K395" s="254"/>
      <c r="L395" s="283"/>
      <c r="M395" s="283"/>
      <c r="N395" s="278"/>
      <c r="O395" s="278"/>
      <c r="P395" s="252"/>
      <c r="Q395" s="252"/>
      <c r="R395" s="252"/>
      <c r="S395" s="252"/>
      <c r="T395" s="252"/>
      <c r="U395" s="253"/>
    </row>
    <row r="396" spans="1:21">
      <c r="A396" s="289"/>
      <c r="B396" s="276"/>
      <c r="C396" s="276"/>
      <c r="D396" s="280"/>
      <c r="E396" s="257"/>
      <c r="F396" s="281"/>
      <c r="G396" s="277"/>
      <c r="H396" s="277"/>
      <c r="I396" s="279"/>
      <c r="J396" s="282"/>
      <c r="K396" s="254"/>
      <c r="L396" s="283"/>
      <c r="M396" s="283"/>
      <c r="N396" s="278"/>
      <c r="O396" s="278"/>
      <c r="P396" s="252"/>
      <c r="Q396" s="252"/>
      <c r="R396" s="252"/>
      <c r="S396" s="252"/>
      <c r="T396" s="252"/>
      <c r="U396" s="253"/>
    </row>
    <row r="397" spans="1:21">
      <c r="A397" s="289"/>
      <c r="B397" s="276"/>
      <c r="C397" s="276"/>
      <c r="D397" s="280"/>
      <c r="E397" s="257"/>
      <c r="F397" s="281"/>
      <c r="G397" s="277"/>
      <c r="H397" s="277"/>
      <c r="I397" s="279"/>
      <c r="J397" s="282"/>
      <c r="K397" s="254"/>
      <c r="L397" s="283"/>
      <c r="M397" s="283"/>
      <c r="N397" s="278"/>
      <c r="O397" s="278"/>
      <c r="P397" s="252"/>
      <c r="Q397" s="252"/>
      <c r="R397" s="252"/>
      <c r="S397" s="252"/>
      <c r="T397" s="252"/>
      <c r="U397" s="253"/>
    </row>
    <row r="398" spans="1:21">
      <c r="A398" s="289"/>
      <c r="B398" s="276"/>
      <c r="C398" s="276"/>
      <c r="D398" s="280"/>
      <c r="E398" s="257"/>
      <c r="F398" s="281"/>
      <c r="G398" s="277"/>
      <c r="H398" s="277"/>
      <c r="I398" s="279"/>
      <c r="J398" s="282"/>
      <c r="K398" s="254"/>
      <c r="L398" s="283"/>
      <c r="M398" s="283"/>
      <c r="N398" s="278"/>
      <c r="O398" s="278"/>
      <c r="P398" s="252"/>
      <c r="Q398" s="252"/>
      <c r="R398" s="252"/>
      <c r="S398" s="252"/>
      <c r="T398" s="252"/>
      <c r="U398" s="253"/>
    </row>
    <row r="399" spans="1:21">
      <c r="A399" s="289"/>
      <c r="B399" s="276"/>
      <c r="C399" s="276"/>
      <c r="D399" s="280"/>
      <c r="E399" s="257"/>
      <c r="F399" s="281"/>
      <c r="G399" s="277"/>
      <c r="H399" s="277"/>
      <c r="I399" s="279"/>
      <c r="J399" s="282"/>
      <c r="K399" s="254"/>
      <c r="L399" s="283"/>
      <c r="M399" s="283"/>
      <c r="N399" s="278"/>
      <c r="O399" s="278"/>
      <c r="P399" s="252"/>
      <c r="Q399" s="252"/>
      <c r="R399" s="252"/>
      <c r="S399" s="252"/>
      <c r="T399" s="252"/>
      <c r="U399" s="253"/>
    </row>
    <row r="400" spans="1:21">
      <c r="A400" s="289"/>
      <c r="B400" s="276"/>
      <c r="C400" s="276"/>
      <c r="D400" s="280"/>
      <c r="E400" s="257"/>
      <c r="F400" s="281"/>
      <c r="G400" s="277"/>
      <c r="H400" s="277"/>
      <c r="I400" s="279"/>
      <c r="J400" s="282"/>
      <c r="K400" s="254"/>
      <c r="L400" s="283"/>
      <c r="M400" s="283"/>
      <c r="N400" s="278"/>
      <c r="O400" s="278"/>
      <c r="P400" s="252"/>
      <c r="Q400" s="252"/>
      <c r="R400" s="252"/>
      <c r="S400" s="252"/>
      <c r="T400" s="252"/>
      <c r="U400" s="253"/>
    </row>
    <row r="401" spans="1:21">
      <c r="A401" s="289"/>
      <c r="B401" s="276"/>
      <c r="C401" s="276"/>
      <c r="D401" s="280"/>
      <c r="E401" s="257"/>
      <c r="F401" s="281"/>
      <c r="G401" s="277"/>
      <c r="H401" s="277"/>
      <c r="I401" s="279"/>
      <c r="J401" s="282"/>
      <c r="K401" s="254"/>
      <c r="L401" s="283"/>
      <c r="M401" s="283"/>
      <c r="N401" s="278"/>
      <c r="O401" s="278"/>
      <c r="P401" s="252"/>
      <c r="Q401" s="252"/>
      <c r="R401" s="252"/>
      <c r="S401" s="252"/>
      <c r="T401" s="252"/>
      <c r="U401" s="253"/>
    </row>
    <row r="402" spans="1:21">
      <c r="A402" s="289"/>
      <c r="B402" s="276"/>
      <c r="C402" s="276"/>
      <c r="D402" s="280"/>
      <c r="E402" s="257"/>
      <c r="F402" s="281"/>
      <c r="G402" s="277"/>
      <c r="H402" s="277"/>
      <c r="I402" s="279"/>
      <c r="J402" s="282"/>
      <c r="K402" s="254"/>
      <c r="L402" s="283"/>
      <c r="M402" s="283"/>
      <c r="N402" s="278"/>
      <c r="O402" s="278"/>
      <c r="P402" s="252"/>
      <c r="Q402" s="252"/>
      <c r="R402" s="252"/>
      <c r="S402" s="252"/>
      <c r="T402" s="252"/>
      <c r="U402" s="253"/>
    </row>
    <row r="403" spans="1:21">
      <c r="A403" s="289"/>
      <c r="B403" s="276"/>
      <c r="C403" s="276"/>
      <c r="D403" s="280"/>
      <c r="E403" s="257"/>
      <c r="F403" s="281"/>
      <c r="G403" s="277"/>
      <c r="H403" s="277"/>
      <c r="I403" s="279"/>
      <c r="J403" s="282"/>
      <c r="K403" s="254"/>
      <c r="L403" s="283"/>
      <c r="M403" s="283"/>
      <c r="N403" s="278"/>
      <c r="O403" s="278"/>
      <c r="P403" s="252"/>
      <c r="Q403" s="252"/>
      <c r="R403" s="252"/>
      <c r="S403" s="252"/>
      <c r="T403" s="252"/>
      <c r="U403" s="253"/>
    </row>
    <row r="404" spans="1:21">
      <c r="A404" s="289"/>
      <c r="B404" s="276"/>
      <c r="C404" s="276"/>
      <c r="D404" s="280"/>
      <c r="E404" s="257"/>
      <c r="F404" s="281"/>
      <c r="G404" s="277"/>
      <c r="H404" s="277"/>
      <c r="I404" s="279"/>
      <c r="J404" s="282"/>
      <c r="K404" s="254"/>
      <c r="L404" s="283"/>
      <c r="M404" s="283"/>
      <c r="N404" s="278"/>
      <c r="O404" s="278"/>
      <c r="P404" s="252"/>
      <c r="Q404" s="252"/>
      <c r="R404" s="252"/>
      <c r="S404" s="252"/>
      <c r="T404" s="252"/>
      <c r="U404" s="253"/>
    </row>
    <row r="405" spans="1:21">
      <c r="A405" s="289"/>
      <c r="B405" s="276"/>
      <c r="C405" s="276"/>
      <c r="D405" s="280"/>
      <c r="E405" s="257"/>
      <c r="F405" s="281"/>
      <c r="G405" s="277"/>
      <c r="H405" s="277"/>
      <c r="I405" s="279"/>
      <c r="J405" s="282"/>
      <c r="K405" s="254"/>
      <c r="L405" s="283"/>
      <c r="M405" s="283"/>
      <c r="N405" s="278"/>
      <c r="O405" s="278"/>
      <c r="P405" s="252"/>
      <c r="Q405" s="252"/>
      <c r="R405" s="252"/>
      <c r="S405" s="252"/>
      <c r="T405" s="252"/>
      <c r="U405" s="253"/>
    </row>
    <row r="406" spans="1:21">
      <c r="A406" s="289"/>
      <c r="B406" s="276"/>
      <c r="C406" s="276"/>
      <c r="D406" s="280"/>
      <c r="E406" s="257"/>
      <c r="F406" s="281"/>
      <c r="G406" s="277"/>
      <c r="H406" s="277"/>
      <c r="I406" s="279"/>
      <c r="J406" s="282"/>
      <c r="K406" s="254"/>
      <c r="L406" s="283"/>
      <c r="M406" s="283"/>
      <c r="N406" s="278"/>
      <c r="O406" s="278"/>
      <c r="P406" s="252"/>
      <c r="Q406" s="252"/>
      <c r="R406" s="252"/>
      <c r="S406" s="252"/>
      <c r="T406" s="252"/>
      <c r="U406" s="253"/>
    </row>
    <row r="407" spans="1:21">
      <c r="A407" s="289"/>
      <c r="B407" s="276"/>
      <c r="C407" s="276"/>
      <c r="D407" s="280"/>
      <c r="E407" s="257"/>
      <c r="F407" s="281"/>
      <c r="G407" s="277"/>
      <c r="H407" s="277"/>
      <c r="I407" s="279"/>
      <c r="J407" s="282"/>
      <c r="K407" s="254"/>
      <c r="L407" s="283"/>
      <c r="M407" s="283"/>
      <c r="N407" s="278"/>
      <c r="O407" s="278"/>
      <c r="P407" s="252"/>
      <c r="Q407" s="252"/>
      <c r="R407" s="252"/>
      <c r="S407" s="252"/>
      <c r="T407" s="252"/>
      <c r="U407" s="253"/>
    </row>
    <row r="408" spans="1:21">
      <c r="A408" s="289"/>
      <c r="B408" s="276"/>
      <c r="C408" s="276"/>
      <c r="D408" s="280"/>
      <c r="E408" s="257"/>
      <c r="F408" s="281"/>
      <c r="G408" s="277"/>
      <c r="H408" s="277"/>
      <c r="I408" s="279"/>
      <c r="J408" s="282"/>
      <c r="K408" s="254"/>
      <c r="L408" s="283"/>
      <c r="M408" s="283"/>
      <c r="N408" s="278"/>
      <c r="O408" s="278"/>
      <c r="P408" s="252"/>
      <c r="Q408" s="252"/>
      <c r="R408" s="252"/>
      <c r="S408" s="252"/>
      <c r="T408" s="252"/>
      <c r="U408" s="253"/>
    </row>
    <row r="409" spans="1:21">
      <c r="A409" s="289"/>
      <c r="B409" s="276"/>
      <c r="C409" s="276"/>
      <c r="D409" s="280"/>
      <c r="E409" s="257"/>
      <c r="F409" s="281"/>
      <c r="G409" s="277"/>
      <c r="H409" s="277"/>
      <c r="I409" s="279"/>
      <c r="J409" s="282"/>
      <c r="K409" s="254"/>
      <c r="L409" s="283"/>
      <c r="M409" s="283"/>
      <c r="N409" s="278"/>
      <c r="O409" s="278"/>
      <c r="P409" s="252"/>
      <c r="Q409" s="252"/>
      <c r="R409" s="252"/>
      <c r="S409" s="252"/>
      <c r="T409" s="252"/>
      <c r="U409" s="253"/>
    </row>
    <row r="410" spans="1:21">
      <c r="A410" s="289"/>
      <c r="B410" s="276"/>
      <c r="C410" s="276"/>
      <c r="D410" s="280"/>
      <c r="E410" s="257"/>
      <c r="F410" s="281"/>
      <c r="G410" s="277"/>
      <c r="H410" s="277"/>
      <c r="I410" s="279"/>
      <c r="J410" s="282"/>
      <c r="K410" s="254"/>
      <c r="L410" s="283"/>
      <c r="M410" s="283"/>
      <c r="N410" s="278"/>
      <c r="O410" s="278"/>
      <c r="P410" s="252"/>
      <c r="Q410" s="252"/>
      <c r="R410" s="252"/>
      <c r="S410" s="252"/>
      <c r="T410" s="252"/>
      <c r="U410" s="253"/>
    </row>
    <row r="411" spans="1:21">
      <c r="A411" s="289"/>
      <c r="B411" s="276"/>
      <c r="C411" s="276"/>
      <c r="D411" s="280"/>
      <c r="E411" s="257"/>
      <c r="F411" s="281"/>
      <c r="G411" s="277"/>
      <c r="H411" s="277"/>
      <c r="I411" s="279"/>
      <c r="J411" s="282"/>
      <c r="K411" s="254"/>
      <c r="L411" s="283"/>
      <c r="M411" s="283"/>
      <c r="N411" s="278"/>
      <c r="O411" s="278"/>
      <c r="P411" s="252"/>
      <c r="Q411" s="252"/>
      <c r="R411" s="252"/>
      <c r="S411" s="252"/>
      <c r="T411" s="252"/>
      <c r="U411" s="253"/>
    </row>
    <row r="412" spans="1:21">
      <c r="A412" s="289"/>
      <c r="B412" s="276"/>
      <c r="C412" s="276"/>
      <c r="D412" s="280"/>
      <c r="E412" s="257"/>
      <c r="F412" s="281"/>
      <c r="G412" s="277"/>
      <c r="H412" s="277"/>
      <c r="I412" s="279"/>
      <c r="J412" s="282"/>
      <c r="K412" s="254"/>
      <c r="L412" s="283"/>
      <c r="M412" s="283"/>
      <c r="N412" s="278"/>
      <c r="O412" s="278"/>
      <c r="P412" s="252"/>
      <c r="Q412" s="252"/>
      <c r="R412" s="252"/>
      <c r="S412" s="252"/>
      <c r="T412" s="252"/>
      <c r="U412" s="253"/>
    </row>
    <row r="413" spans="1:21">
      <c r="A413" s="290"/>
      <c r="B413" s="284"/>
      <c r="C413" s="284"/>
      <c r="D413" s="285"/>
      <c r="E413" s="258"/>
      <c r="F413" s="286"/>
      <c r="G413" s="287"/>
      <c r="H413" s="287"/>
      <c r="I413" s="288"/>
      <c r="J413" s="282"/>
      <c r="K413" s="254"/>
      <c r="L413" s="283"/>
      <c r="M413" s="283"/>
      <c r="N413" s="278"/>
      <c r="O413" s="278"/>
      <c r="P413" s="255"/>
      <c r="Q413" s="255"/>
      <c r="R413" s="255"/>
      <c r="S413" s="255"/>
      <c r="T413" s="255"/>
      <c r="U413" s="256"/>
    </row>
    <row r="414" spans="1:21">
      <c r="A414" s="289"/>
      <c r="B414" s="276"/>
      <c r="C414" s="276"/>
      <c r="D414" s="280"/>
      <c r="E414" s="257"/>
      <c r="F414" s="281"/>
      <c r="G414" s="277"/>
      <c r="H414" s="277"/>
      <c r="I414" s="279"/>
      <c r="J414" s="282"/>
      <c r="K414" s="254"/>
      <c r="L414" s="283"/>
      <c r="M414" s="283"/>
      <c r="N414" s="278"/>
      <c r="O414" s="278"/>
      <c r="P414" s="252"/>
      <c r="Q414" s="252"/>
      <c r="R414" s="252"/>
      <c r="S414" s="252"/>
      <c r="T414" s="252"/>
      <c r="U414" s="253"/>
    </row>
    <row r="415" spans="1:21">
      <c r="A415" s="289"/>
      <c r="B415" s="276"/>
      <c r="C415" s="276"/>
      <c r="D415" s="280"/>
      <c r="E415" s="257"/>
      <c r="F415" s="281"/>
      <c r="G415" s="277"/>
      <c r="H415" s="277"/>
      <c r="I415" s="279"/>
      <c r="J415" s="282"/>
      <c r="K415" s="254"/>
      <c r="L415" s="283"/>
      <c r="M415" s="283"/>
      <c r="N415" s="278"/>
      <c r="O415" s="278"/>
      <c r="P415" s="252"/>
      <c r="Q415" s="252"/>
      <c r="R415" s="252"/>
      <c r="S415" s="252"/>
      <c r="T415" s="252"/>
      <c r="U415" s="253"/>
    </row>
    <row r="416" spans="1:21">
      <c r="A416" s="289"/>
      <c r="B416" s="276"/>
      <c r="C416" s="276"/>
      <c r="D416" s="280"/>
      <c r="E416" s="257"/>
      <c r="F416" s="281"/>
      <c r="G416" s="277"/>
      <c r="H416" s="277"/>
      <c r="I416" s="279"/>
      <c r="J416" s="282"/>
      <c r="K416" s="254"/>
      <c r="L416" s="283"/>
      <c r="M416" s="283"/>
      <c r="N416" s="278"/>
      <c r="O416" s="278"/>
      <c r="P416" s="252"/>
      <c r="Q416" s="252"/>
      <c r="R416" s="252"/>
      <c r="S416" s="252"/>
      <c r="T416" s="252"/>
      <c r="U416" s="253"/>
    </row>
    <row r="417" spans="1:21">
      <c r="A417" s="289"/>
      <c r="B417" s="276"/>
      <c r="C417" s="276"/>
      <c r="D417" s="280"/>
      <c r="E417" s="257"/>
      <c r="F417" s="281"/>
      <c r="G417" s="277"/>
      <c r="H417" s="277"/>
      <c r="I417" s="279"/>
      <c r="J417" s="282"/>
      <c r="K417" s="254"/>
      <c r="L417" s="283"/>
      <c r="M417" s="283"/>
      <c r="N417" s="278"/>
      <c r="O417" s="278"/>
      <c r="P417" s="252"/>
      <c r="Q417" s="252"/>
      <c r="R417" s="252"/>
      <c r="S417" s="252"/>
      <c r="T417" s="252"/>
      <c r="U417" s="253"/>
    </row>
    <row r="418" spans="1:21">
      <c r="A418" s="289"/>
      <c r="B418" s="276"/>
      <c r="C418" s="276"/>
      <c r="D418" s="280"/>
      <c r="E418" s="257"/>
      <c r="F418" s="281"/>
      <c r="G418" s="277"/>
      <c r="H418" s="277"/>
      <c r="I418" s="279"/>
      <c r="J418" s="282"/>
      <c r="K418" s="254"/>
      <c r="L418" s="283"/>
      <c r="M418" s="283"/>
      <c r="N418" s="278"/>
      <c r="O418" s="278"/>
      <c r="P418" s="252"/>
      <c r="Q418" s="252"/>
      <c r="R418" s="252"/>
      <c r="S418" s="252"/>
      <c r="T418" s="252"/>
      <c r="U418" s="253"/>
    </row>
    <row r="419" spans="1:21">
      <c r="A419" s="289"/>
      <c r="B419" s="276"/>
      <c r="C419" s="276"/>
      <c r="D419" s="280"/>
      <c r="E419" s="257"/>
      <c r="F419" s="281"/>
      <c r="G419" s="277"/>
      <c r="H419" s="277"/>
      <c r="I419" s="279"/>
      <c r="J419" s="282"/>
      <c r="K419" s="254"/>
      <c r="L419" s="283"/>
      <c r="M419" s="283"/>
      <c r="N419" s="278"/>
      <c r="O419" s="278"/>
      <c r="P419" s="252"/>
      <c r="Q419" s="252"/>
      <c r="R419" s="252"/>
      <c r="S419" s="252"/>
      <c r="T419" s="252"/>
      <c r="U419" s="253"/>
    </row>
    <row r="420" spans="1:21">
      <c r="A420" s="290"/>
      <c r="B420" s="284"/>
      <c r="C420" s="284"/>
      <c r="D420" s="285"/>
      <c r="E420" s="257"/>
      <c r="F420" s="286"/>
      <c r="G420" s="277"/>
      <c r="H420" s="287"/>
      <c r="I420" s="288"/>
      <c r="J420" s="282"/>
      <c r="K420" s="254"/>
      <c r="L420" s="283"/>
      <c r="M420" s="283"/>
      <c r="N420" s="278"/>
      <c r="O420" s="278"/>
      <c r="P420" s="255"/>
      <c r="Q420" s="255"/>
      <c r="R420" s="255"/>
      <c r="S420" s="255"/>
      <c r="T420" s="255"/>
      <c r="U420" s="256"/>
    </row>
    <row r="421" spans="1:21">
      <c r="A421" s="289"/>
      <c r="B421" s="276"/>
      <c r="C421" s="276"/>
      <c r="D421" s="280"/>
      <c r="E421" s="257"/>
      <c r="F421" s="281"/>
      <c r="G421" s="277"/>
      <c r="H421" s="277"/>
      <c r="I421" s="279"/>
      <c r="J421" s="282"/>
      <c r="K421" s="254"/>
      <c r="L421" s="283"/>
      <c r="M421" s="283"/>
      <c r="N421" s="278"/>
      <c r="O421" s="311"/>
      <c r="P421" s="252"/>
      <c r="Q421" s="252"/>
      <c r="R421" s="252"/>
      <c r="S421" s="252"/>
      <c r="T421" s="252"/>
      <c r="U421" s="253"/>
    </row>
    <row r="422" spans="1:21">
      <c r="A422" s="289"/>
      <c r="B422" s="276"/>
      <c r="C422" s="276"/>
      <c r="D422" s="280"/>
      <c r="E422" s="257"/>
      <c r="F422" s="281"/>
      <c r="G422" s="277"/>
      <c r="H422" s="277"/>
      <c r="I422" s="279"/>
      <c r="J422" s="282"/>
      <c r="K422" s="254"/>
      <c r="L422" s="283"/>
      <c r="M422" s="283"/>
      <c r="N422" s="278"/>
      <c r="O422" s="311"/>
      <c r="P422" s="252"/>
      <c r="Q422" s="252"/>
      <c r="R422" s="252"/>
      <c r="S422" s="252"/>
      <c r="T422" s="252"/>
      <c r="U422" s="253"/>
    </row>
    <row r="423" spans="1:21">
      <c r="A423" s="289"/>
      <c r="B423" s="276"/>
      <c r="C423" s="276"/>
      <c r="D423" s="280"/>
      <c r="E423" s="257"/>
      <c r="F423" s="281"/>
      <c r="G423" s="277"/>
      <c r="H423" s="277"/>
      <c r="I423" s="279"/>
      <c r="J423" s="282"/>
      <c r="K423" s="254"/>
      <c r="L423" s="283"/>
      <c r="M423" s="283"/>
      <c r="N423" s="278"/>
      <c r="O423" s="311"/>
      <c r="P423" s="252"/>
      <c r="Q423" s="252"/>
      <c r="R423" s="252"/>
      <c r="S423" s="252"/>
      <c r="T423" s="252"/>
      <c r="U423" s="253"/>
    </row>
    <row r="424" spans="1:21">
      <c r="A424" s="289"/>
      <c r="B424" s="276"/>
      <c r="C424" s="276"/>
      <c r="D424" s="280"/>
      <c r="E424" s="257"/>
      <c r="F424" s="281"/>
      <c r="G424" s="277"/>
      <c r="H424" s="277"/>
      <c r="I424" s="279"/>
      <c r="J424" s="282"/>
      <c r="K424" s="254"/>
      <c r="L424" s="283"/>
      <c r="M424" s="283"/>
      <c r="N424" s="278"/>
      <c r="O424" s="311"/>
      <c r="P424" s="252"/>
      <c r="Q424" s="252"/>
      <c r="R424" s="252"/>
      <c r="S424" s="252"/>
      <c r="T424" s="252"/>
      <c r="U424" s="253"/>
    </row>
    <row r="425" spans="1:21">
      <c r="A425" s="289"/>
      <c r="B425" s="276"/>
      <c r="C425" s="276"/>
      <c r="D425" s="280"/>
      <c r="E425" s="257"/>
      <c r="F425" s="281"/>
      <c r="G425" s="277"/>
      <c r="H425" s="277"/>
      <c r="I425" s="279"/>
      <c r="J425" s="282"/>
      <c r="K425" s="254"/>
      <c r="L425" s="283"/>
      <c r="M425" s="283"/>
      <c r="N425" s="278"/>
      <c r="O425" s="311"/>
      <c r="P425" s="252"/>
      <c r="Q425" s="252"/>
      <c r="R425" s="252"/>
      <c r="S425" s="252"/>
      <c r="T425" s="252"/>
      <c r="U425" s="253"/>
    </row>
    <row r="426" spans="1:21">
      <c r="A426" s="289"/>
      <c r="B426" s="276"/>
      <c r="C426" s="276"/>
      <c r="D426" s="280"/>
      <c r="E426" s="257"/>
      <c r="F426" s="281"/>
      <c r="G426" s="277"/>
      <c r="H426" s="277"/>
      <c r="I426" s="279"/>
      <c r="J426" s="282"/>
      <c r="K426" s="254"/>
      <c r="L426" s="283"/>
      <c r="M426" s="283"/>
      <c r="N426" s="278"/>
      <c r="O426" s="311"/>
      <c r="P426" s="252"/>
      <c r="Q426" s="252"/>
      <c r="R426" s="252"/>
      <c r="S426" s="252"/>
      <c r="T426" s="252"/>
      <c r="U426" s="253"/>
    </row>
    <row r="427" spans="1:21">
      <c r="A427" s="289"/>
      <c r="B427" s="276"/>
      <c r="C427" s="276"/>
      <c r="D427" s="280"/>
      <c r="E427" s="257"/>
      <c r="F427" s="281"/>
      <c r="G427" s="277"/>
      <c r="H427" s="277"/>
      <c r="I427" s="279"/>
      <c r="J427" s="282"/>
      <c r="K427" s="254"/>
      <c r="L427" s="283"/>
      <c r="M427" s="283"/>
      <c r="N427" s="278"/>
      <c r="O427" s="311"/>
      <c r="P427" s="252"/>
      <c r="Q427" s="252"/>
      <c r="R427" s="252"/>
      <c r="S427" s="252"/>
      <c r="T427" s="252"/>
      <c r="U427" s="253"/>
    </row>
    <row r="428" spans="1:21">
      <c r="A428" s="289"/>
      <c r="B428" s="276"/>
      <c r="C428" s="276"/>
      <c r="D428" s="280"/>
      <c r="E428" s="257"/>
      <c r="F428" s="281"/>
      <c r="G428" s="277"/>
      <c r="H428" s="277"/>
      <c r="I428" s="279"/>
      <c r="J428" s="282"/>
      <c r="K428" s="254"/>
      <c r="L428" s="283"/>
      <c r="M428" s="283"/>
      <c r="N428" s="278"/>
      <c r="O428" s="311"/>
      <c r="P428" s="252"/>
      <c r="Q428" s="252"/>
      <c r="R428" s="252"/>
      <c r="S428" s="252"/>
      <c r="T428" s="252"/>
      <c r="U428" s="253"/>
    </row>
    <row r="429" spans="1:21">
      <c r="A429" s="289"/>
      <c r="B429" s="276"/>
      <c r="C429" s="276"/>
      <c r="D429" s="280"/>
      <c r="E429" s="257"/>
      <c r="F429" s="281"/>
      <c r="G429" s="277"/>
      <c r="H429" s="277"/>
      <c r="I429" s="279"/>
      <c r="J429" s="282"/>
      <c r="K429" s="254"/>
      <c r="L429" s="283"/>
      <c r="M429" s="283"/>
      <c r="N429" s="278"/>
      <c r="O429" s="311"/>
      <c r="P429" s="252"/>
      <c r="Q429" s="252"/>
      <c r="R429" s="252"/>
      <c r="S429" s="252"/>
      <c r="T429" s="252"/>
      <c r="U429" s="253"/>
    </row>
    <row r="430" spans="1:21">
      <c r="A430" s="289"/>
      <c r="B430" s="276"/>
      <c r="C430" s="276"/>
      <c r="D430" s="280"/>
      <c r="E430" s="257"/>
      <c r="F430" s="281"/>
      <c r="G430" s="277"/>
      <c r="H430" s="277"/>
      <c r="I430" s="279"/>
      <c r="J430" s="282"/>
      <c r="K430" s="254"/>
      <c r="L430" s="283"/>
      <c r="M430" s="283"/>
      <c r="N430" s="278"/>
      <c r="O430" s="311"/>
      <c r="P430" s="252"/>
      <c r="Q430" s="252"/>
      <c r="R430" s="252"/>
      <c r="S430" s="252"/>
      <c r="T430" s="252"/>
      <c r="U430" s="253"/>
    </row>
    <row r="431" spans="1:21">
      <c r="A431" s="289"/>
      <c r="B431" s="276"/>
      <c r="C431" s="276"/>
      <c r="D431" s="280"/>
      <c r="E431" s="257"/>
      <c r="F431" s="281"/>
      <c r="G431" s="277"/>
      <c r="H431" s="277"/>
      <c r="I431" s="279"/>
      <c r="J431" s="282"/>
      <c r="K431" s="254"/>
      <c r="L431" s="283"/>
      <c r="M431" s="283"/>
      <c r="N431" s="278"/>
      <c r="O431" s="311"/>
      <c r="P431" s="252"/>
      <c r="Q431" s="252"/>
      <c r="R431" s="252"/>
      <c r="S431" s="252"/>
      <c r="T431" s="252"/>
      <c r="U431" s="253"/>
    </row>
    <row r="432" spans="1:21">
      <c r="A432" s="289"/>
      <c r="B432" s="276"/>
      <c r="C432" s="276"/>
      <c r="D432" s="280"/>
      <c r="E432" s="257"/>
      <c r="F432" s="281"/>
      <c r="G432" s="277"/>
      <c r="H432" s="277"/>
      <c r="I432" s="279"/>
      <c r="J432" s="282"/>
      <c r="K432" s="254"/>
      <c r="L432" s="283"/>
      <c r="M432" s="283"/>
      <c r="N432" s="278"/>
      <c r="O432" s="311"/>
      <c r="P432" s="252"/>
      <c r="Q432" s="252"/>
      <c r="R432" s="252"/>
      <c r="S432" s="252"/>
      <c r="T432" s="252"/>
      <c r="U432" s="253"/>
    </row>
    <row r="433" spans="1:21">
      <c r="A433" s="289"/>
      <c r="B433" s="276"/>
      <c r="C433" s="276"/>
      <c r="D433" s="280"/>
      <c r="E433" s="257"/>
      <c r="F433" s="281"/>
      <c r="G433" s="277"/>
      <c r="H433" s="277"/>
      <c r="I433" s="279"/>
      <c r="J433" s="282"/>
      <c r="K433" s="254"/>
      <c r="L433" s="283"/>
      <c r="M433" s="283"/>
      <c r="N433" s="278"/>
      <c r="O433" s="311"/>
      <c r="P433" s="252"/>
      <c r="Q433" s="252"/>
      <c r="R433" s="252"/>
      <c r="S433" s="252"/>
      <c r="T433" s="252"/>
      <c r="U433" s="253"/>
    </row>
    <row r="434" spans="1:21">
      <c r="A434" s="289"/>
      <c r="B434" s="276"/>
      <c r="C434" s="276"/>
      <c r="D434" s="280"/>
      <c r="E434" s="257"/>
      <c r="F434" s="281"/>
      <c r="G434" s="277"/>
      <c r="H434" s="277"/>
      <c r="I434" s="279"/>
      <c r="J434" s="282"/>
      <c r="K434" s="254"/>
      <c r="L434" s="283"/>
      <c r="M434" s="283"/>
      <c r="N434" s="278"/>
      <c r="O434" s="311"/>
      <c r="P434" s="252"/>
      <c r="Q434" s="252"/>
      <c r="R434" s="252"/>
      <c r="S434" s="252"/>
      <c r="T434" s="252"/>
      <c r="U434" s="253"/>
    </row>
    <row r="435" spans="1:21">
      <c r="A435" s="289"/>
      <c r="B435" s="276"/>
      <c r="C435" s="276"/>
      <c r="D435" s="280"/>
      <c r="E435" s="257"/>
      <c r="F435" s="281"/>
      <c r="G435" s="277"/>
      <c r="H435" s="277"/>
      <c r="I435" s="279"/>
      <c r="J435" s="282"/>
      <c r="K435" s="254"/>
      <c r="L435" s="283"/>
      <c r="M435" s="283"/>
      <c r="N435" s="278"/>
      <c r="O435" s="311"/>
      <c r="P435" s="252"/>
      <c r="Q435" s="252"/>
      <c r="R435" s="252"/>
      <c r="S435" s="252"/>
      <c r="T435" s="252"/>
      <c r="U435" s="253"/>
    </row>
    <row r="436" spans="1:21">
      <c r="A436" s="289"/>
      <c r="B436" s="276"/>
      <c r="C436" s="276"/>
      <c r="D436" s="280"/>
      <c r="E436" s="257"/>
      <c r="F436" s="281"/>
      <c r="G436" s="277"/>
      <c r="H436" s="277"/>
      <c r="I436" s="279"/>
      <c r="J436" s="282"/>
      <c r="K436" s="254"/>
      <c r="L436" s="283"/>
      <c r="M436" s="283"/>
      <c r="N436" s="278"/>
      <c r="O436" s="311"/>
      <c r="P436" s="252"/>
      <c r="Q436" s="252"/>
      <c r="R436" s="252"/>
      <c r="S436" s="252"/>
      <c r="T436" s="252"/>
      <c r="U436" s="253"/>
    </row>
    <row r="437" spans="1:21">
      <c r="A437" s="289"/>
      <c r="B437" s="276"/>
      <c r="C437" s="276"/>
      <c r="D437" s="280"/>
      <c r="E437" s="257"/>
      <c r="F437" s="281"/>
      <c r="G437" s="277"/>
      <c r="H437" s="277"/>
      <c r="I437" s="279"/>
      <c r="J437" s="282"/>
      <c r="K437" s="254"/>
      <c r="L437" s="283"/>
      <c r="M437" s="283"/>
      <c r="N437" s="278"/>
      <c r="O437" s="311"/>
      <c r="P437" s="252"/>
      <c r="Q437" s="252"/>
      <c r="R437" s="252"/>
      <c r="S437" s="252"/>
      <c r="T437" s="252"/>
      <c r="U437" s="253"/>
    </row>
    <row r="438" spans="1:21">
      <c r="A438" s="289"/>
      <c r="B438" s="276"/>
      <c r="C438" s="276"/>
      <c r="D438" s="280"/>
      <c r="E438" s="257"/>
      <c r="F438" s="281"/>
      <c r="G438" s="277"/>
      <c r="H438" s="277"/>
      <c r="I438" s="279"/>
      <c r="J438" s="282"/>
      <c r="K438" s="254"/>
      <c r="L438" s="283"/>
      <c r="M438" s="283"/>
      <c r="N438" s="278"/>
      <c r="O438" s="311"/>
      <c r="P438" s="252"/>
      <c r="Q438" s="252"/>
      <c r="R438" s="252"/>
      <c r="S438" s="252"/>
      <c r="T438" s="252"/>
      <c r="U438" s="253"/>
    </row>
    <row r="439" spans="1:21">
      <c r="A439" s="289"/>
      <c r="B439" s="276"/>
      <c r="C439" s="276"/>
      <c r="D439" s="280"/>
      <c r="E439" s="257"/>
      <c r="F439" s="281"/>
      <c r="G439" s="277"/>
      <c r="H439" s="277"/>
      <c r="I439" s="279"/>
      <c r="J439" s="282"/>
      <c r="K439" s="254"/>
      <c r="L439" s="283"/>
      <c r="M439" s="283"/>
      <c r="N439" s="278"/>
      <c r="O439" s="311"/>
      <c r="P439" s="252"/>
      <c r="Q439" s="252"/>
      <c r="R439" s="252"/>
      <c r="S439" s="252"/>
      <c r="T439" s="252"/>
      <c r="U439" s="253"/>
    </row>
    <row r="440" spans="1:21">
      <c r="A440" s="289"/>
      <c r="B440" s="276"/>
      <c r="C440" s="276"/>
      <c r="D440" s="280"/>
      <c r="E440" s="257"/>
      <c r="F440" s="281"/>
      <c r="G440" s="277"/>
      <c r="H440" s="277"/>
      <c r="I440" s="279"/>
      <c r="J440" s="282"/>
      <c r="K440" s="254"/>
      <c r="L440" s="283"/>
      <c r="M440" s="283"/>
      <c r="N440" s="278"/>
      <c r="O440" s="311"/>
      <c r="P440" s="252"/>
      <c r="Q440" s="252"/>
      <c r="R440" s="252"/>
      <c r="S440" s="252"/>
      <c r="T440" s="252"/>
      <c r="U440" s="253"/>
    </row>
    <row r="441" spans="1:21">
      <c r="A441" s="289"/>
      <c r="B441" s="276"/>
      <c r="C441" s="276"/>
      <c r="D441" s="280"/>
      <c r="E441" s="257"/>
      <c r="F441" s="281"/>
      <c r="G441" s="277"/>
      <c r="H441" s="277"/>
      <c r="I441" s="279"/>
      <c r="J441" s="282"/>
      <c r="K441" s="254"/>
      <c r="L441" s="283"/>
      <c r="M441" s="283"/>
      <c r="N441" s="278"/>
      <c r="O441" s="311"/>
      <c r="P441" s="252"/>
      <c r="Q441" s="252"/>
      <c r="R441" s="252"/>
      <c r="S441" s="252"/>
      <c r="T441" s="252"/>
      <c r="U441" s="253"/>
    </row>
    <row r="442" spans="1:21">
      <c r="A442" s="289"/>
      <c r="B442" s="276"/>
      <c r="C442" s="276"/>
      <c r="D442" s="280"/>
      <c r="E442" s="257"/>
      <c r="F442" s="281"/>
      <c r="G442" s="277"/>
      <c r="H442" s="277"/>
      <c r="I442" s="279"/>
      <c r="J442" s="282"/>
      <c r="K442" s="254"/>
      <c r="L442" s="283"/>
      <c r="M442" s="283"/>
      <c r="N442" s="278"/>
      <c r="O442" s="311"/>
      <c r="P442" s="252"/>
      <c r="Q442" s="252"/>
      <c r="R442" s="252"/>
      <c r="S442" s="252"/>
      <c r="T442" s="252"/>
      <c r="U442" s="253"/>
    </row>
    <row r="443" spans="1:21">
      <c r="A443" s="289"/>
      <c r="B443" s="276"/>
      <c r="C443" s="276"/>
      <c r="D443" s="280"/>
      <c r="E443" s="257"/>
      <c r="F443" s="281"/>
      <c r="G443" s="277"/>
      <c r="H443" s="277"/>
      <c r="I443" s="279"/>
      <c r="J443" s="282"/>
      <c r="K443" s="254"/>
      <c r="L443" s="283"/>
      <c r="M443" s="283"/>
      <c r="N443" s="278"/>
      <c r="O443" s="311"/>
      <c r="P443" s="252"/>
      <c r="Q443" s="252"/>
      <c r="R443" s="252"/>
      <c r="S443" s="252"/>
      <c r="T443" s="252"/>
      <c r="U443" s="253"/>
    </row>
    <row r="444" spans="1:21">
      <c r="A444" s="289"/>
      <c r="B444" s="276"/>
      <c r="C444" s="276"/>
      <c r="D444" s="280"/>
      <c r="E444" s="257"/>
      <c r="F444" s="281"/>
      <c r="G444" s="277"/>
      <c r="H444" s="277"/>
      <c r="I444" s="279"/>
      <c r="J444" s="282"/>
      <c r="K444" s="254"/>
      <c r="L444" s="283"/>
      <c r="M444" s="283"/>
      <c r="N444" s="278"/>
      <c r="O444" s="311"/>
      <c r="P444" s="252"/>
      <c r="Q444" s="252"/>
      <c r="R444" s="252"/>
      <c r="S444" s="252"/>
      <c r="T444" s="252"/>
      <c r="U444" s="253"/>
    </row>
    <row r="445" spans="1:21">
      <c r="A445" s="289"/>
      <c r="B445" s="276"/>
      <c r="C445" s="276"/>
      <c r="D445" s="280"/>
      <c r="E445" s="257"/>
      <c r="F445" s="281"/>
      <c r="G445" s="277"/>
      <c r="H445" s="277"/>
      <c r="I445" s="279"/>
      <c r="J445" s="282"/>
      <c r="K445" s="254"/>
      <c r="L445" s="283"/>
      <c r="M445" s="283"/>
      <c r="N445" s="278"/>
      <c r="O445" s="311"/>
      <c r="P445" s="252"/>
      <c r="Q445" s="252"/>
      <c r="R445" s="252"/>
      <c r="S445" s="252"/>
      <c r="T445" s="252"/>
      <c r="U445" s="253"/>
    </row>
    <row r="446" spans="1:21">
      <c r="A446" s="289"/>
      <c r="B446" s="276"/>
      <c r="C446" s="276"/>
      <c r="D446" s="280"/>
      <c r="E446" s="257"/>
      <c r="F446" s="281"/>
      <c r="G446" s="277"/>
      <c r="H446" s="277"/>
      <c r="I446" s="279"/>
      <c r="J446" s="282"/>
      <c r="K446" s="254"/>
      <c r="L446" s="283"/>
      <c r="M446" s="283"/>
      <c r="N446" s="278"/>
      <c r="O446" s="311"/>
      <c r="P446" s="252"/>
      <c r="Q446" s="252"/>
      <c r="R446" s="252"/>
      <c r="S446" s="252"/>
      <c r="T446" s="252"/>
      <c r="U446" s="253"/>
    </row>
    <row r="447" spans="1:21">
      <c r="A447" s="289"/>
      <c r="B447" s="276"/>
      <c r="C447" s="276"/>
      <c r="D447" s="280"/>
      <c r="E447" s="257"/>
      <c r="F447" s="281"/>
      <c r="G447" s="277"/>
      <c r="H447" s="277"/>
      <c r="I447" s="279"/>
      <c r="J447" s="282"/>
      <c r="K447" s="254"/>
      <c r="L447" s="283"/>
      <c r="M447" s="283"/>
      <c r="N447" s="278"/>
      <c r="O447" s="311"/>
      <c r="P447" s="252"/>
      <c r="Q447" s="252"/>
      <c r="R447" s="252"/>
      <c r="S447" s="252"/>
      <c r="T447" s="252"/>
      <c r="U447" s="253"/>
    </row>
    <row r="448" spans="1:21">
      <c r="A448" s="290"/>
      <c r="B448" s="284"/>
      <c r="C448" s="284"/>
      <c r="D448" s="285"/>
      <c r="E448" s="257"/>
      <c r="F448" s="286"/>
      <c r="G448" s="287"/>
      <c r="H448" s="287"/>
      <c r="I448" s="288"/>
      <c r="J448" s="282"/>
      <c r="K448" s="254"/>
      <c r="L448" s="283"/>
      <c r="M448" s="283"/>
      <c r="N448" s="278"/>
      <c r="O448" s="311"/>
      <c r="P448" s="255"/>
      <c r="Q448" s="255"/>
      <c r="R448" s="255"/>
      <c r="S448" s="255"/>
      <c r="T448" s="255"/>
      <c r="U448" s="256"/>
    </row>
    <row r="449" spans="1:21">
      <c r="A449" s="289"/>
      <c r="B449" s="276"/>
      <c r="C449" s="276"/>
      <c r="D449" s="280"/>
      <c r="F449" s="281"/>
      <c r="G449" s="277"/>
      <c r="H449" s="277"/>
      <c r="I449" s="279"/>
      <c r="J449" s="282"/>
      <c r="K449" s="254"/>
      <c r="L449" s="283"/>
      <c r="M449" s="283"/>
      <c r="N449" s="278"/>
      <c r="O449" s="311"/>
      <c r="P449" s="252"/>
      <c r="Q449" s="252"/>
      <c r="R449" s="252"/>
      <c r="S449" s="252"/>
      <c r="T449" s="252"/>
      <c r="U449" s="253"/>
    </row>
    <row r="450" spans="1:21">
      <c r="A450" s="289"/>
      <c r="B450" s="276"/>
      <c r="C450" s="276"/>
      <c r="D450" s="280"/>
      <c r="F450" s="281"/>
      <c r="G450" s="277"/>
      <c r="H450" s="277"/>
      <c r="I450" s="279"/>
      <c r="J450" s="282"/>
      <c r="K450" s="254"/>
      <c r="L450" s="283"/>
      <c r="M450" s="283"/>
      <c r="N450" s="278"/>
      <c r="O450" s="311"/>
      <c r="P450" s="252"/>
      <c r="Q450" s="252"/>
      <c r="R450" s="252"/>
      <c r="S450" s="252"/>
      <c r="T450" s="252"/>
      <c r="U450" s="253"/>
    </row>
    <row r="451" spans="1:21">
      <c r="A451" s="289"/>
      <c r="B451" s="276"/>
      <c r="C451" s="276"/>
      <c r="D451" s="280"/>
      <c r="F451" s="281"/>
      <c r="G451" s="277"/>
      <c r="H451" s="277"/>
      <c r="I451" s="279"/>
      <c r="J451" s="282"/>
      <c r="K451" s="254"/>
      <c r="L451" s="283"/>
      <c r="M451" s="283"/>
      <c r="N451" s="278"/>
      <c r="O451" s="311"/>
      <c r="P451" s="252"/>
      <c r="Q451" s="252"/>
      <c r="R451" s="252"/>
      <c r="S451" s="252"/>
      <c r="T451" s="252"/>
      <c r="U451" s="253"/>
    </row>
    <row r="452" spans="1:21">
      <c r="A452" s="289"/>
      <c r="B452" s="276"/>
      <c r="C452" s="276"/>
      <c r="D452" s="280"/>
      <c r="F452" s="281"/>
      <c r="G452" s="277"/>
      <c r="H452" s="277"/>
      <c r="I452" s="279"/>
      <c r="J452" s="282"/>
      <c r="K452" s="254"/>
      <c r="L452" s="283"/>
      <c r="M452" s="283"/>
      <c r="N452" s="278"/>
      <c r="O452" s="311"/>
      <c r="P452" s="252"/>
      <c r="Q452" s="252"/>
      <c r="R452" s="252"/>
      <c r="S452" s="252"/>
      <c r="T452" s="252"/>
      <c r="U452" s="253"/>
    </row>
    <row r="453" spans="1:21">
      <c r="A453" s="289"/>
      <c r="B453" s="276"/>
      <c r="C453" s="276"/>
      <c r="D453" s="280"/>
      <c r="F453" s="281"/>
      <c r="G453" s="277"/>
      <c r="H453" s="277"/>
      <c r="I453" s="279"/>
      <c r="J453" s="282"/>
      <c r="K453" s="254"/>
      <c r="L453" s="283"/>
      <c r="M453" s="283"/>
      <c r="N453" s="278"/>
      <c r="O453" s="311"/>
      <c r="P453" s="252"/>
      <c r="Q453" s="252"/>
      <c r="R453" s="252"/>
      <c r="S453" s="252"/>
      <c r="T453" s="252"/>
      <c r="U453" s="253"/>
    </row>
    <row r="454" spans="1:21">
      <c r="A454" s="289"/>
      <c r="B454" s="276"/>
      <c r="C454" s="276"/>
      <c r="D454" s="280"/>
      <c r="F454" s="281"/>
      <c r="G454" s="277"/>
      <c r="H454" s="277"/>
      <c r="I454" s="279"/>
      <c r="J454" s="282"/>
      <c r="K454" s="254"/>
      <c r="L454" s="283"/>
      <c r="M454" s="283"/>
      <c r="N454" s="278"/>
      <c r="O454" s="311"/>
      <c r="P454" s="252"/>
      <c r="Q454" s="252"/>
      <c r="R454" s="252"/>
      <c r="S454" s="252"/>
      <c r="T454" s="252"/>
      <c r="U454" s="253"/>
    </row>
    <row r="455" spans="1:21">
      <c r="A455" s="289"/>
      <c r="B455" s="276"/>
      <c r="C455" s="276"/>
      <c r="D455" s="280"/>
      <c r="F455" s="281"/>
      <c r="G455" s="277"/>
      <c r="H455" s="277"/>
      <c r="I455" s="279"/>
      <c r="J455" s="282"/>
      <c r="K455" s="254"/>
      <c r="L455" s="283"/>
      <c r="M455" s="283"/>
      <c r="N455" s="278"/>
      <c r="O455" s="311"/>
      <c r="P455" s="252"/>
      <c r="Q455" s="252"/>
      <c r="R455" s="252"/>
      <c r="S455" s="252"/>
      <c r="T455" s="252"/>
      <c r="U455" s="253"/>
    </row>
    <row r="456" spans="1:21">
      <c r="A456" s="289"/>
      <c r="B456" s="276"/>
      <c r="C456" s="276"/>
      <c r="D456" s="280"/>
      <c r="F456" s="281"/>
      <c r="G456" s="277"/>
      <c r="H456" s="277"/>
      <c r="I456" s="279"/>
      <c r="J456" s="282"/>
      <c r="K456" s="254"/>
      <c r="L456" s="283"/>
      <c r="M456" s="283"/>
      <c r="N456" s="278"/>
      <c r="O456" s="311"/>
      <c r="P456" s="252"/>
      <c r="Q456" s="252"/>
      <c r="R456" s="252"/>
      <c r="S456" s="252"/>
      <c r="T456" s="252"/>
      <c r="U456" s="253"/>
    </row>
    <row r="457" spans="1:21">
      <c r="A457" s="289"/>
      <c r="B457" s="276"/>
      <c r="C457" s="276"/>
      <c r="D457" s="280"/>
      <c r="F457" s="281"/>
      <c r="G457" s="277"/>
      <c r="H457" s="277"/>
      <c r="I457" s="279"/>
      <c r="J457" s="282"/>
      <c r="K457" s="254"/>
      <c r="L457" s="283"/>
      <c r="M457" s="283"/>
      <c r="N457" s="278"/>
      <c r="O457" s="311"/>
      <c r="P457" s="252"/>
      <c r="Q457" s="252"/>
      <c r="R457" s="252"/>
      <c r="S457" s="252"/>
      <c r="T457" s="252"/>
      <c r="U457" s="253"/>
    </row>
    <row r="458" spans="1:21">
      <c r="A458" s="289"/>
      <c r="B458" s="276"/>
      <c r="C458" s="276"/>
      <c r="D458" s="280"/>
      <c r="F458" s="281"/>
      <c r="G458" s="277"/>
      <c r="H458" s="277"/>
      <c r="I458" s="279"/>
      <c r="J458" s="282"/>
      <c r="K458" s="254"/>
      <c r="L458" s="283"/>
      <c r="M458" s="283"/>
      <c r="N458" s="278"/>
      <c r="O458" s="311"/>
      <c r="P458" s="252"/>
      <c r="Q458" s="252"/>
      <c r="R458" s="252"/>
      <c r="S458" s="252"/>
      <c r="T458" s="252"/>
      <c r="U458" s="253"/>
    </row>
    <row r="459" spans="1:21">
      <c r="A459" s="289"/>
      <c r="B459" s="276"/>
      <c r="C459" s="276"/>
      <c r="D459" s="280"/>
      <c r="F459" s="281"/>
      <c r="G459" s="277"/>
      <c r="H459" s="277"/>
      <c r="I459" s="279"/>
      <c r="J459" s="282"/>
      <c r="K459" s="254"/>
      <c r="L459" s="283"/>
      <c r="M459" s="283"/>
      <c r="N459" s="278"/>
      <c r="O459" s="311"/>
      <c r="P459" s="252"/>
      <c r="Q459" s="252"/>
      <c r="R459" s="252"/>
      <c r="S459" s="252"/>
      <c r="T459" s="252"/>
      <c r="U459" s="253"/>
    </row>
    <row r="460" spans="1:21">
      <c r="A460" s="289"/>
      <c r="B460" s="276"/>
      <c r="C460" s="276"/>
      <c r="D460" s="280"/>
      <c r="F460" s="281"/>
      <c r="G460" s="277"/>
      <c r="H460" s="277"/>
      <c r="I460" s="279"/>
      <c r="J460" s="282"/>
      <c r="K460" s="254"/>
      <c r="L460" s="283"/>
      <c r="M460" s="283"/>
      <c r="N460" s="278"/>
      <c r="O460" s="311"/>
      <c r="P460" s="252"/>
      <c r="Q460" s="252"/>
      <c r="R460" s="252"/>
      <c r="S460" s="252"/>
      <c r="T460" s="252"/>
      <c r="U460" s="253"/>
    </row>
    <row r="461" spans="1:21">
      <c r="A461" s="289"/>
      <c r="B461" s="276"/>
      <c r="C461" s="276"/>
      <c r="D461" s="280"/>
      <c r="F461" s="281"/>
      <c r="G461" s="277"/>
      <c r="H461" s="277"/>
      <c r="I461" s="279"/>
      <c r="J461" s="282"/>
      <c r="K461" s="254"/>
      <c r="L461" s="283"/>
      <c r="M461" s="283"/>
      <c r="N461" s="278"/>
      <c r="O461" s="311"/>
      <c r="P461" s="252"/>
      <c r="Q461" s="252"/>
      <c r="R461" s="252"/>
      <c r="S461" s="252"/>
      <c r="T461" s="252"/>
      <c r="U461" s="253"/>
    </row>
    <row r="462" spans="1:21">
      <c r="A462" s="289"/>
      <c r="B462" s="276"/>
      <c r="C462" s="276"/>
      <c r="D462" s="280"/>
      <c r="F462" s="281"/>
      <c r="G462" s="277"/>
      <c r="H462" s="277"/>
      <c r="I462" s="279"/>
      <c r="J462" s="282"/>
      <c r="K462" s="254"/>
      <c r="L462" s="283"/>
      <c r="M462" s="283"/>
      <c r="N462" s="278"/>
      <c r="O462" s="311"/>
      <c r="P462" s="252"/>
      <c r="Q462" s="252"/>
      <c r="R462" s="252"/>
      <c r="S462" s="252"/>
      <c r="T462" s="252"/>
      <c r="U462" s="253"/>
    </row>
    <row r="463" spans="1:21">
      <c r="A463" s="289"/>
      <c r="B463" s="276"/>
      <c r="C463" s="276"/>
      <c r="D463" s="280"/>
      <c r="F463" s="281"/>
      <c r="G463" s="277"/>
      <c r="H463" s="277"/>
      <c r="I463" s="279"/>
      <c r="J463" s="282"/>
      <c r="K463" s="254"/>
      <c r="L463" s="283"/>
      <c r="M463" s="283"/>
      <c r="N463" s="278"/>
      <c r="O463" s="311"/>
      <c r="P463" s="252"/>
      <c r="Q463" s="252"/>
      <c r="R463" s="252"/>
      <c r="S463" s="252"/>
      <c r="T463" s="252"/>
      <c r="U463" s="253"/>
    </row>
    <row r="464" spans="1:21">
      <c r="A464" s="289"/>
      <c r="B464" s="276"/>
      <c r="C464" s="276"/>
      <c r="D464" s="280"/>
      <c r="E464" s="257"/>
      <c r="F464" s="281"/>
      <c r="G464" s="277"/>
      <c r="H464" s="277"/>
      <c r="I464" s="279"/>
      <c r="J464" s="282"/>
      <c r="K464" s="254"/>
      <c r="L464" s="283"/>
      <c r="M464" s="283"/>
      <c r="N464" s="278"/>
      <c r="O464" s="311"/>
      <c r="P464" s="252"/>
      <c r="Q464" s="252"/>
      <c r="R464" s="252"/>
      <c r="S464" s="252"/>
      <c r="T464" s="252"/>
      <c r="U464" s="253"/>
    </row>
    <row r="465" spans="1:21">
      <c r="A465" s="289"/>
      <c r="B465" s="276"/>
      <c r="C465" s="276"/>
      <c r="D465" s="280"/>
      <c r="E465" s="257"/>
      <c r="F465" s="281"/>
      <c r="G465" s="277"/>
      <c r="H465" s="277"/>
      <c r="I465" s="279"/>
      <c r="J465" s="282"/>
      <c r="K465" s="254"/>
      <c r="L465" s="283"/>
      <c r="M465" s="283"/>
      <c r="N465" s="278"/>
      <c r="O465" s="311"/>
      <c r="P465" s="252"/>
      <c r="Q465" s="252"/>
      <c r="R465" s="252"/>
      <c r="S465" s="252"/>
      <c r="T465" s="252"/>
      <c r="U465" s="253"/>
    </row>
    <row r="466" spans="1:21">
      <c r="A466" s="289"/>
      <c r="B466" s="276"/>
      <c r="C466" s="276"/>
      <c r="D466" s="280"/>
      <c r="E466" s="257"/>
      <c r="F466" s="281"/>
      <c r="G466" s="277"/>
      <c r="H466" s="277"/>
      <c r="I466" s="279"/>
      <c r="J466" s="282"/>
      <c r="K466" s="254"/>
      <c r="L466" s="283"/>
      <c r="M466" s="283"/>
      <c r="N466" s="278"/>
      <c r="O466" s="311"/>
      <c r="P466" s="252"/>
      <c r="Q466" s="252"/>
      <c r="R466" s="252"/>
      <c r="S466" s="252"/>
      <c r="T466" s="252"/>
      <c r="U466" s="253"/>
    </row>
    <row r="467" spans="1:21">
      <c r="A467" s="289"/>
      <c r="B467" s="276"/>
      <c r="C467" s="276"/>
      <c r="D467" s="280"/>
      <c r="E467" s="257"/>
      <c r="F467" s="281"/>
      <c r="G467" s="277"/>
      <c r="H467" s="277"/>
      <c r="I467" s="279"/>
      <c r="J467" s="282"/>
      <c r="K467" s="254"/>
      <c r="L467" s="283"/>
      <c r="M467" s="283"/>
      <c r="N467" s="278"/>
      <c r="O467" s="311"/>
      <c r="P467" s="252"/>
      <c r="Q467" s="252"/>
      <c r="R467" s="252"/>
      <c r="S467" s="252"/>
      <c r="T467" s="252"/>
      <c r="U467" s="253"/>
    </row>
    <row r="468" spans="1:21">
      <c r="A468" s="289"/>
      <c r="B468" s="276"/>
      <c r="C468" s="276"/>
      <c r="D468" s="280"/>
      <c r="E468" s="257"/>
      <c r="F468" s="281"/>
      <c r="G468" s="277"/>
      <c r="H468" s="277"/>
      <c r="I468" s="279"/>
      <c r="J468" s="282"/>
      <c r="K468" s="254"/>
      <c r="L468" s="283"/>
      <c r="M468" s="283"/>
      <c r="N468" s="278"/>
      <c r="O468" s="311"/>
      <c r="P468" s="252"/>
      <c r="Q468" s="252"/>
      <c r="R468" s="252"/>
      <c r="S468" s="252"/>
      <c r="T468" s="252"/>
      <c r="U468" s="253"/>
    </row>
    <row r="469" spans="1:21">
      <c r="A469" s="289"/>
      <c r="B469" s="276"/>
      <c r="C469" s="276"/>
      <c r="D469" s="280"/>
      <c r="E469" s="257"/>
      <c r="F469" s="281"/>
      <c r="G469" s="277"/>
      <c r="H469" s="277"/>
      <c r="I469" s="279"/>
      <c r="J469" s="282"/>
      <c r="K469" s="254"/>
      <c r="L469" s="283"/>
      <c r="M469" s="283"/>
      <c r="N469" s="278"/>
      <c r="O469" s="311"/>
      <c r="P469" s="252"/>
      <c r="Q469" s="252"/>
      <c r="R469" s="252"/>
      <c r="S469" s="252"/>
      <c r="T469" s="252"/>
      <c r="U469" s="253"/>
    </row>
    <row r="470" spans="1:21">
      <c r="A470" s="289"/>
      <c r="B470" s="276"/>
      <c r="C470" s="276"/>
      <c r="D470" s="280"/>
      <c r="E470" s="257"/>
      <c r="F470" s="281"/>
      <c r="G470" s="277"/>
      <c r="H470" s="277"/>
      <c r="I470" s="279"/>
      <c r="J470" s="282"/>
      <c r="K470" s="254"/>
      <c r="L470" s="283"/>
      <c r="M470" s="283"/>
      <c r="N470" s="278"/>
      <c r="O470" s="311"/>
      <c r="P470" s="252"/>
      <c r="Q470" s="252"/>
      <c r="R470" s="252"/>
      <c r="S470" s="252"/>
      <c r="T470" s="252"/>
      <c r="U470" s="253"/>
    </row>
    <row r="471" spans="1:21">
      <c r="A471" s="289"/>
      <c r="B471" s="276"/>
      <c r="C471" s="276"/>
      <c r="D471" s="280"/>
      <c r="E471" s="257"/>
      <c r="F471" s="281"/>
      <c r="G471" s="277"/>
      <c r="H471" s="277"/>
      <c r="I471" s="279"/>
      <c r="J471" s="282"/>
      <c r="K471" s="254"/>
      <c r="L471" s="283"/>
      <c r="M471" s="283"/>
      <c r="N471" s="278"/>
      <c r="O471" s="311"/>
      <c r="P471" s="252"/>
      <c r="Q471" s="252"/>
      <c r="R471" s="252"/>
      <c r="S471" s="252"/>
      <c r="T471" s="252"/>
      <c r="U471" s="253"/>
    </row>
    <row r="472" spans="1:21">
      <c r="A472" s="289"/>
      <c r="B472" s="276"/>
      <c r="C472" s="276"/>
      <c r="D472" s="280"/>
      <c r="E472" s="257"/>
      <c r="F472" s="281"/>
      <c r="G472" s="277"/>
      <c r="H472" s="277"/>
      <c r="I472" s="279"/>
      <c r="J472" s="282"/>
      <c r="K472" s="254"/>
      <c r="L472" s="283"/>
      <c r="M472" s="283"/>
      <c r="N472" s="278"/>
      <c r="O472" s="311"/>
      <c r="P472" s="252"/>
      <c r="Q472" s="252"/>
      <c r="R472" s="252"/>
      <c r="S472" s="252"/>
      <c r="T472" s="252"/>
      <c r="U472" s="253"/>
    </row>
    <row r="473" spans="1:21">
      <c r="A473" s="289"/>
      <c r="B473" s="276"/>
      <c r="C473" s="276"/>
      <c r="D473" s="280"/>
      <c r="E473" s="257"/>
      <c r="F473" s="281"/>
      <c r="G473" s="277"/>
      <c r="H473" s="277"/>
      <c r="I473" s="279"/>
      <c r="J473" s="282"/>
      <c r="K473" s="254"/>
      <c r="L473" s="283"/>
      <c r="M473" s="283"/>
      <c r="N473" s="278"/>
      <c r="O473" s="311"/>
      <c r="P473" s="252"/>
      <c r="Q473" s="252"/>
      <c r="R473" s="252"/>
      <c r="S473" s="252"/>
      <c r="T473" s="252"/>
      <c r="U473" s="253"/>
    </row>
    <row r="474" spans="1:21">
      <c r="A474" s="289"/>
      <c r="B474" s="276"/>
      <c r="C474" s="276"/>
      <c r="D474" s="280"/>
      <c r="E474" s="257"/>
      <c r="F474" s="281"/>
      <c r="G474" s="277"/>
      <c r="H474" s="277"/>
      <c r="I474" s="279"/>
      <c r="J474" s="282"/>
      <c r="K474" s="254"/>
      <c r="L474" s="283"/>
      <c r="M474" s="283"/>
      <c r="N474" s="278"/>
      <c r="O474" s="311"/>
      <c r="P474" s="252"/>
      <c r="Q474" s="252"/>
      <c r="R474" s="252"/>
      <c r="S474" s="252"/>
      <c r="T474" s="252"/>
      <c r="U474" s="253"/>
    </row>
    <row r="475" spans="1:21">
      <c r="A475" s="289"/>
      <c r="B475" s="276"/>
      <c r="C475" s="276"/>
      <c r="D475" s="280"/>
      <c r="E475" s="257"/>
      <c r="F475" s="281"/>
      <c r="G475" s="277"/>
      <c r="H475" s="277"/>
      <c r="I475" s="279"/>
      <c r="J475" s="282"/>
      <c r="K475" s="254"/>
      <c r="L475" s="283"/>
      <c r="M475" s="283"/>
      <c r="N475" s="278"/>
      <c r="O475" s="311"/>
      <c r="P475" s="252"/>
      <c r="Q475" s="252"/>
      <c r="R475" s="252"/>
      <c r="S475" s="252"/>
      <c r="T475" s="252"/>
      <c r="U475" s="253"/>
    </row>
    <row r="476" spans="1:21">
      <c r="A476" s="289"/>
      <c r="B476" s="276"/>
      <c r="C476" s="276"/>
      <c r="D476" s="280"/>
      <c r="E476" s="257"/>
      <c r="F476" s="281"/>
      <c r="G476" s="277"/>
      <c r="H476" s="277"/>
      <c r="I476" s="279"/>
      <c r="J476" s="282"/>
      <c r="K476" s="254"/>
      <c r="L476" s="283"/>
      <c r="M476" s="283"/>
      <c r="N476" s="278"/>
      <c r="O476" s="311"/>
      <c r="P476" s="252"/>
      <c r="Q476" s="252"/>
      <c r="R476" s="252"/>
      <c r="S476" s="252"/>
      <c r="T476" s="252"/>
      <c r="U476" s="253"/>
    </row>
    <row r="477" spans="1:21">
      <c r="A477" s="290"/>
      <c r="B477" s="284"/>
      <c r="C477" s="284"/>
      <c r="D477" s="285"/>
      <c r="E477" s="257"/>
      <c r="F477" s="286"/>
      <c r="G477" s="287"/>
      <c r="H477" s="287"/>
      <c r="I477" s="288"/>
      <c r="J477" s="282"/>
      <c r="K477" s="254"/>
      <c r="L477" s="283"/>
      <c r="M477" s="283"/>
      <c r="N477" s="278"/>
      <c r="O477" s="311"/>
      <c r="P477" s="255"/>
      <c r="Q477" s="255"/>
      <c r="R477" s="255"/>
      <c r="S477" s="255"/>
      <c r="T477" s="255"/>
      <c r="U477" s="256"/>
    </row>
    <row r="478" spans="1:21">
      <c r="A478" s="290"/>
      <c r="B478" s="284"/>
      <c r="C478" s="284"/>
      <c r="D478" s="285"/>
      <c r="E478" s="258"/>
      <c r="F478" s="286"/>
      <c r="G478" s="287"/>
      <c r="H478" s="287"/>
      <c r="I478" s="288"/>
      <c r="J478" s="282"/>
      <c r="K478" s="254"/>
      <c r="L478" s="283"/>
      <c r="M478" s="283"/>
      <c r="N478" s="278"/>
      <c r="O478" s="311"/>
      <c r="P478" s="255"/>
      <c r="Q478" s="255"/>
      <c r="R478" s="255"/>
      <c r="S478" s="255"/>
      <c r="T478" s="255"/>
      <c r="U478" s="256"/>
    </row>
    <row r="479" spans="1:21">
      <c r="A479" s="289"/>
      <c r="B479" s="276"/>
      <c r="C479" s="276"/>
      <c r="D479" s="280"/>
      <c r="F479" s="281"/>
      <c r="G479" s="277"/>
      <c r="H479" s="277"/>
      <c r="I479" s="279"/>
      <c r="J479" s="282"/>
      <c r="K479" s="254"/>
      <c r="L479" s="283"/>
      <c r="M479" s="283"/>
      <c r="N479" s="278"/>
      <c r="O479" s="311"/>
      <c r="P479" s="252"/>
      <c r="Q479" s="252"/>
      <c r="R479" s="252"/>
      <c r="S479" s="252"/>
      <c r="T479" s="252"/>
      <c r="U479" s="253"/>
    </row>
    <row r="480" spans="1:21">
      <c r="A480" s="289"/>
      <c r="B480" s="276"/>
      <c r="C480" s="276"/>
      <c r="D480" s="280"/>
      <c r="F480" s="281"/>
      <c r="G480" s="277"/>
      <c r="H480" s="277"/>
      <c r="I480" s="279"/>
      <c r="J480" s="282"/>
      <c r="K480" s="254"/>
      <c r="L480" s="283"/>
      <c r="M480" s="283"/>
      <c r="N480" s="278"/>
      <c r="O480" s="311"/>
      <c r="P480" s="252"/>
      <c r="Q480" s="252"/>
      <c r="R480" s="252"/>
      <c r="S480" s="252"/>
      <c r="T480" s="252"/>
      <c r="U480" s="253"/>
    </row>
    <row r="481" spans="1:21">
      <c r="A481" s="289"/>
      <c r="B481" s="276"/>
      <c r="C481" s="276"/>
      <c r="D481" s="280"/>
      <c r="F481" s="281"/>
      <c r="G481" s="277"/>
      <c r="H481" s="277"/>
      <c r="I481" s="279"/>
      <c r="J481" s="282"/>
      <c r="K481" s="254"/>
      <c r="L481" s="283"/>
      <c r="M481" s="283"/>
      <c r="N481" s="278"/>
      <c r="O481" s="311"/>
      <c r="P481" s="252"/>
      <c r="Q481" s="252"/>
      <c r="R481" s="252"/>
      <c r="S481" s="252"/>
      <c r="T481" s="252"/>
      <c r="U481" s="253"/>
    </row>
    <row r="482" spans="1:21">
      <c r="A482" s="289"/>
      <c r="B482" s="276"/>
      <c r="C482" s="276"/>
      <c r="D482" s="280"/>
      <c r="F482" s="281"/>
      <c r="G482" s="277"/>
      <c r="H482" s="277"/>
      <c r="I482" s="279"/>
      <c r="J482" s="282"/>
      <c r="K482" s="254"/>
      <c r="L482" s="283"/>
      <c r="M482" s="283"/>
      <c r="N482" s="278"/>
      <c r="O482" s="311"/>
      <c r="P482" s="252"/>
      <c r="Q482" s="252"/>
      <c r="R482" s="252"/>
      <c r="S482" s="252"/>
      <c r="T482" s="252"/>
      <c r="U482" s="253"/>
    </row>
    <row r="483" spans="1:21">
      <c r="A483" s="289"/>
      <c r="B483" s="276"/>
      <c r="C483" s="276"/>
      <c r="D483" s="280"/>
      <c r="F483" s="281"/>
      <c r="G483" s="277"/>
      <c r="H483" s="277"/>
      <c r="I483" s="279"/>
      <c r="J483" s="282"/>
      <c r="K483" s="254"/>
      <c r="L483" s="283"/>
      <c r="M483" s="283"/>
      <c r="N483" s="278"/>
      <c r="O483" s="311"/>
      <c r="P483" s="252"/>
      <c r="Q483" s="252"/>
      <c r="R483" s="252"/>
      <c r="S483" s="252"/>
      <c r="T483" s="252"/>
      <c r="U483" s="253"/>
    </row>
    <row r="484" spans="1:21">
      <c r="A484" s="289"/>
      <c r="B484" s="276"/>
      <c r="C484" s="276"/>
      <c r="D484" s="280"/>
      <c r="F484" s="281"/>
      <c r="G484" s="277"/>
      <c r="H484" s="277"/>
      <c r="I484" s="279"/>
      <c r="J484" s="282"/>
      <c r="K484" s="254"/>
      <c r="L484" s="283"/>
      <c r="M484" s="283"/>
      <c r="N484" s="278"/>
      <c r="O484" s="311"/>
      <c r="P484" s="252"/>
      <c r="Q484" s="252"/>
      <c r="R484" s="252"/>
      <c r="S484" s="252"/>
      <c r="T484" s="252"/>
      <c r="U484" s="253"/>
    </row>
    <row r="485" spans="1:21">
      <c r="A485" s="289"/>
      <c r="B485" s="276"/>
      <c r="C485" s="276"/>
      <c r="D485" s="280"/>
      <c r="F485" s="281"/>
      <c r="G485" s="277"/>
      <c r="H485" s="277"/>
      <c r="I485" s="279"/>
      <c r="J485" s="282"/>
      <c r="K485" s="254"/>
      <c r="L485" s="283"/>
      <c r="M485" s="283"/>
      <c r="N485" s="278"/>
      <c r="O485" s="311"/>
      <c r="P485" s="252"/>
      <c r="Q485" s="252"/>
      <c r="R485" s="252"/>
      <c r="S485" s="252"/>
      <c r="T485" s="252"/>
      <c r="U485" s="253"/>
    </row>
    <row r="486" spans="1:21">
      <c r="A486" s="289"/>
      <c r="B486" s="276"/>
      <c r="C486" s="276"/>
      <c r="D486" s="280"/>
      <c r="F486" s="281"/>
      <c r="G486" s="277"/>
      <c r="H486" s="277"/>
      <c r="I486" s="279"/>
      <c r="J486" s="282"/>
      <c r="K486" s="254"/>
      <c r="L486" s="283"/>
      <c r="M486" s="283"/>
      <c r="N486" s="278"/>
      <c r="O486" s="311"/>
      <c r="P486" s="252"/>
      <c r="Q486" s="252"/>
      <c r="R486" s="252"/>
      <c r="S486" s="252"/>
      <c r="T486" s="252"/>
      <c r="U486" s="253"/>
    </row>
    <row r="487" spans="1:21">
      <c r="A487" s="289"/>
      <c r="B487" s="276"/>
      <c r="C487" s="276"/>
      <c r="D487" s="280"/>
      <c r="F487" s="281"/>
      <c r="G487" s="277"/>
      <c r="H487" s="277"/>
      <c r="I487" s="279"/>
      <c r="J487" s="282"/>
      <c r="K487" s="254"/>
      <c r="L487" s="283"/>
      <c r="M487" s="283"/>
      <c r="N487" s="278"/>
      <c r="O487" s="311"/>
      <c r="P487" s="252"/>
      <c r="Q487" s="252"/>
      <c r="R487" s="252"/>
      <c r="S487" s="252"/>
      <c r="T487" s="252"/>
      <c r="U487" s="253"/>
    </row>
    <row r="488" spans="1:21">
      <c r="A488" s="290"/>
      <c r="B488" s="284"/>
      <c r="C488" s="284"/>
      <c r="D488" s="285"/>
      <c r="F488" s="286"/>
      <c r="G488" s="277"/>
      <c r="H488" s="287"/>
      <c r="I488" s="288"/>
      <c r="J488" s="282"/>
      <c r="K488" s="254"/>
      <c r="L488" s="283"/>
      <c r="M488" s="283"/>
      <c r="N488" s="278"/>
      <c r="O488" s="311"/>
      <c r="P488" s="255"/>
      <c r="Q488" s="255"/>
      <c r="R488" s="255"/>
      <c r="S488" s="255"/>
      <c r="T488" s="255"/>
      <c r="U488" s="256"/>
    </row>
    <row r="489" spans="1:21">
      <c r="A489" s="290"/>
      <c r="B489" s="284"/>
      <c r="C489" s="284"/>
      <c r="D489" s="285"/>
      <c r="E489" s="301"/>
      <c r="F489" s="286"/>
      <c r="G489" s="287"/>
      <c r="H489" s="287"/>
      <c r="I489" s="288"/>
      <c r="J489" s="282"/>
      <c r="K489" s="254"/>
      <c r="L489" s="283"/>
      <c r="M489" s="283"/>
      <c r="N489" s="254"/>
      <c r="O489" s="254"/>
      <c r="P489" s="255"/>
      <c r="Q489" s="255"/>
      <c r="R489" s="255"/>
      <c r="S489" s="255"/>
      <c r="T489" s="255"/>
      <c r="U489" s="256"/>
    </row>
    <row r="490" spans="1:21">
      <c r="A490" s="289"/>
      <c r="B490" s="284"/>
      <c r="C490" s="276"/>
      <c r="D490" s="280"/>
      <c r="E490" s="301"/>
      <c r="F490" s="281"/>
      <c r="G490" s="277"/>
      <c r="H490" s="277"/>
      <c r="I490" s="279"/>
      <c r="J490" s="282"/>
      <c r="K490" s="254"/>
      <c r="L490" s="283"/>
      <c r="M490" s="283"/>
      <c r="N490" s="254"/>
      <c r="O490" s="254"/>
      <c r="P490" s="252"/>
      <c r="Q490" s="252"/>
      <c r="R490" s="252"/>
      <c r="S490" s="252"/>
      <c r="T490" s="252"/>
      <c r="U490" s="253"/>
    </row>
    <row r="491" spans="1:21">
      <c r="A491" s="289"/>
      <c r="B491" s="284"/>
      <c r="C491" s="276"/>
      <c r="D491" s="280"/>
      <c r="E491" s="301"/>
      <c r="F491" s="281"/>
      <c r="G491" s="277"/>
      <c r="H491" s="277"/>
      <c r="I491" s="279"/>
      <c r="J491" s="282"/>
      <c r="K491" s="254"/>
      <c r="L491" s="283"/>
      <c r="M491" s="283"/>
      <c r="N491" s="254"/>
      <c r="O491" s="254"/>
      <c r="P491" s="252"/>
      <c r="Q491" s="252"/>
      <c r="R491" s="252"/>
      <c r="S491" s="252"/>
      <c r="T491" s="252"/>
      <c r="U491" s="253"/>
    </row>
    <row r="492" spans="1:21">
      <c r="A492" s="289"/>
      <c r="B492" s="284"/>
      <c r="C492" s="276"/>
      <c r="D492" s="280"/>
      <c r="E492" s="301"/>
      <c r="F492" s="281"/>
      <c r="G492" s="277"/>
      <c r="H492" s="277"/>
      <c r="I492" s="279"/>
      <c r="J492" s="282"/>
      <c r="K492" s="254"/>
      <c r="L492" s="283"/>
      <c r="M492" s="283"/>
      <c r="N492" s="254"/>
      <c r="O492" s="254"/>
      <c r="P492" s="252"/>
      <c r="Q492" s="252"/>
      <c r="R492" s="252"/>
      <c r="S492" s="252"/>
      <c r="T492" s="252"/>
      <c r="U492" s="253"/>
    </row>
    <row r="493" spans="1:21">
      <c r="A493" s="289"/>
      <c r="B493" s="284"/>
      <c r="C493" s="276"/>
      <c r="D493" s="280"/>
      <c r="E493" s="301"/>
      <c r="F493" s="281"/>
      <c r="G493" s="277"/>
      <c r="H493" s="277"/>
      <c r="I493" s="279"/>
      <c r="J493" s="282"/>
      <c r="K493" s="254"/>
      <c r="L493" s="283"/>
      <c r="M493" s="283"/>
      <c r="N493" s="254"/>
      <c r="O493" s="254"/>
      <c r="P493" s="252"/>
      <c r="Q493" s="252"/>
      <c r="R493" s="252"/>
      <c r="S493" s="252"/>
      <c r="T493" s="252"/>
      <c r="U493" s="253"/>
    </row>
    <row r="494" spans="1:21">
      <c r="A494" s="289"/>
      <c r="B494" s="284"/>
      <c r="C494" s="276"/>
      <c r="D494" s="280"/>
      <c r="E494" s="301"/>
      <c r="F494" s="281"/>
      <c r="G494" s="277"/>
      <c r="H494" s="277"/>
      <c r="I494" s="279"/>
      <c r="J494" s="282"/>
      <c r="K494" s="254"/>
      <c r="L494" s="283"/>
      <c r="M494" s="283"/>
      <c r="N494" s="254"/>
      <c r="O494" s="254"/>
      <c r="P494" s="252"/>
      <c r="Q494" s="252"/>
      <c r="R494" s="252"/>
      <c r="S494" s="252"/>
      <c r="T494" s="252"/>
      <c r="U494" s="253"/>
    </row>
    <row r="495" spans="1:21">
      <c r="A495" s="289"/>
      <c r="B495" s="284"/>
      <c r="C495" s="276"/>
      <c r="D495" s="280"/>
      <c r="E495" s="301"/>
      <c r="F495" s="281"/>
      <c r="G495" s="277"/>
      <c r="H495" s="277"/>
      <c r="I495" s="279"/>
      <c r="J495" s="282"/>
      <c r="K495" s="254"/>
      <c r="L495" s="283"/>
      <c r="M495" s="283"/>
      <c r="N495" s="254"/>
      <c r="O495" s="254"/>
      <c r="P495" s="252"/>
      <c r="Q495" s="252"/>
      <c r="R495" s="252"/>
      <c r="S495" s="252"/>
      <c r="T495" s="252"/>
      <c r="U495" s="253"/>
    </row>
    <row r="496" spans="1:21">
      <c r="A496" s="289"/>
      <c r="B496" s="284"/>
      <c r="C496" s="276"/>
      <c r="D496" s="280"/>
      <c r="E496" s="301"/>
      <c r="F496" s="281"/>
      <c r="G496" s="277"/>
      <c r="H496" s="277"/>
      <c r="I496" s="279"/>
      <c r="J496" s="282"/>
      <c r="K496" s="254"/>
      <c r="L496" s="283"/>
      <c r="M496" s="283"/>
      <c r="N496" s="254"/>
      <c r="O496" s="254"/>
      <c r="P496" s="252"/>
      <c r="Q496" s="252"/>
      <c r="R496" s="252"/>
      <c r="S496" s="252"/>
      <c r="T496" s="252"/>
      <c r="U496" s="253"/>
    </row>
    <row r="497" spans="1:21">
      <c r="A497" s="289"/>
      <c r="B497" s="284"/>
      <c r="C497" s="276"/>
      <c r="D497" s="280"/>
      <c r="E497" s="301"/>
      <c r="F497" s="281"/>
      <c r="G497" s="277"/>
      <c r="H497" s="277"/>
      <c r="I497" s="279"/>
      <c r="J497" s="282"/>
      <c r="K497" s="254"/>
      <c r="L497" s="283"/>
      <c r="M497" s="283"/>
      <c r="N497" s="254"/>
      <c r="O497" s="254"/>
      <c r="P497" s="252"/>
      <c r="Q497" s="252"/>
      <c r="R497" s="252"/>
      <c r="S497" s="252"/>
      <c r="T497" s="252"/>
      <c r="U497" s="253"/>
    </row>
    <row r="498" spans="1:21">
      <c r="A498" s="289"/>
      <c r="B498" s="284"/>
      <c r="C498" s="276"/>
      <c r="D498" s="280"/>
      <c r="F498" s="308"/>
      <c r="G498" s="307"/>
      <c r="H498" s="307"/>
      <c r="I498" s="309"/>
      <c r="J498" s="306"/>
      <c r="K498" s="254"/>
      <c r="L498" s="283"/>
      <c r="M498" s="283"/>
      <c r="N498" s="254"/>
      <c r="O498" s="254"/>
      <c r="P498" s="252"/>
      <c r="Q498" s="252"/>
      <c r="R498" s="252"/>
      <c r="S498" s="252"/>
      <c r="T498" s="252"/>
      <c r="U498" s="253"/>
    </row>
    <row r="499" spans="1:21">
      <c r="A499" s="289"/>
      <c r="B499" s="284"/>
      <c r="C499" s="276"/>
      <c r="D499" s="280"/>
      <c r="F499" s="281"/>
      <c r="G499" s="277"/>
      <c r="H499" s="277"/>
      <c r="I499" s="279"/>
      <c r="J499" s="282"/>
      <c r="K499" s="254"/>
      <c r="L499" s="283"/>
      <c r="M499" s="283"/>
      <c r="N499" s="254"/>
      <c r="O499" s="254"/>
      <c r="P499" s="252"/>
      <c r="Q499" s="252"/>
      <c r="R499" s="252"/>
      <c r="S499" s="252"/>
      <c r="T499" s="252"/>
      <c r="U499" s="253"/>
    </row>
    <row r="500" spans="1:21">
      <c r="A500" s="289"/>
      <c r="B500" s="284"/>
      <c r="C500" s="276"/>
      <c r="D500" s="280"/>
      <c r="F500" s="281"/>
      <c r="G500" s="277"/>
      <c r="H500" s="277"/>
      <c r="I500" s="279"/>
      <c r="J500" s="282"/>
      <c r="K500" s="254"/>
      <c r="L500" s="283"/>
      <c r="M500" s="283"/>
      <c r="N500" s="254"/>
      <c r="O500" s="254"/>
      <c r="P500" s="252"/>
      <c r="Q500" s="252"/>
      <c r="R500" s="252"/>
      <c r="S500" s="252"/>
      <c r="T500" s="252"/>
      <c r="U500" s="253"/>
    </row>
    <row r="501" spans="1:21">
      <c r="A501" s="289"/>
      <c r="B501" s="284"/>
      <c r="C501" s="276"/>
      <c r="D501" s="280"/>
      <c r="F501" s="281"/>
      <c r="G501" s="277"/>
      <c r="H501" s="277"/>
      <c r="I501" s="279"/>
      <c r="J501" s="282"/>
      <c r="K501" s="254"/>
      <c r="L501" s="283"/>
      <c r="M501" s="283"/>
      <c r="N501" s="254"/>
      <c r="O501" s="254"/>
      <c r="P501" s="252"/>
      <c r="Q501" s="252"/>
      <c r="R501" s="252"/>
      <c r="S501" s="252"/>
      <c r="T501" s="252"/>
      <c r="U501" s="253"/>
    </row>
    <row r="502" spans="1:21">
      <c r="A502" s="289"/>
      <c r="B502" s="284"/>
      <c r="C502" s="276"/>
      <c r="D502" s="280"/>
      <c r="F502" s="281"/>
      <c r="G502" s="277"/>
      <c r="H502" s="277"/>
      <c r="I502" s="279"/>
      <c r="J502" s="282"/>
      <c r="K502" s="254"/>
      <c r="L502" s="283"/>
      <c r="M502" s="283"/>
      <c r="N502" s="254"/>
      <c r="O502" s="254"/>
      <c r="P502" s="252"/>
      <c r="Q502" s="252"/>
      <c r="R502" s="252"/>
      <c r="S502" s="252"/>
      <c r="T502" s="252"/>
      <c r="U502" s="253"/>
    </row>
    <row r="503" spans="1:21">
      <c r="A503" s="289"/>
      <c r="B503" s="276"/>
      <c r="C503" s="276"/>
      <c r="D503" s="280"/>
      <c r="F503" s="281"/>
      <c r="G503" s="277"/>
      <c r="H503" s="277"/>
      <c r="I503" s="279"/>
      <c r="J503" s="282"/>
      <c r="K503" s="254"/>
      <c r="L503" s="283"/>
      <c r="M503" s="283"/>
      <c r="N503" s="254"/>
      <c r="O503" s="254"/>
      <c r="P503" s="252"/>
      <c r="Q503" s="252"/>
      <c r="R503" s="252"/>
      <c r="S503" s="252"/>
      <c r="T503" s="252"/>
      <c r="U503" s="253"/>
    </row>
    <row r="504" spans="1:21">
      <c r="A504" s="289"/>
      <c r="B504" s="276"/>
      <c r="C504" s="276"/>
      <c r="D504" s="280"/>
      <c r="F504" s="281"/>
      <c r="G504" s="277"/>
      <c r="H504" s="277"/>
      <c r="I504" s="279"/>
      <c r="J504" s="282"/>
      <c r="K504" s="254"/>
      <c r="L504" s="283"/>
      <c r="M504" s="283"/>
      <c r="N504" s="254"/>
      <c r="O504" s="254"/>
      <c r="P504" s="252"/>
      <c r="Q504" s="252"/>
      <c r="R504" s="252"/>
      <c r="S504" s="252"/>
      <c r="T504" s="252"/>
      <c r="U504" s="253"/>
    </row>
    <row r="505" spans="1:21">
      <c r="A505" s="289"/>
      <c r="B505" s="276"/>
      <c r="C505" s="276"/>
      <c r="D505" s="280"/>
      <c r="F505" s="281"/>
      <c r="G505" s="277"/>
      <c r="H505" s="277"/>
      <c r="I505" s="279"/>
      <c r="J505" s="282"/>
      <c r="K505" s="254"/>
      <c r="L505" s="283"/>
      <c r="M505" s="283"/>
      <c r="N505" s="254"/>
      <c r="O505" s="254"/>
      <c r="P505" s="252"/>
      <c r="Q505" s="252"/>
      <c r="R505" s="252"/>
      <c r="S505" s="252"/>
      <c r="T505" s="252"/>
      <c r="U505" s="253"/>
    </row>
    <row r="506" spans="1:21">
      <c r="A506" s="289"/>
      <c r="B506" s="276"/>
      <c r="C506" s="276"/>
      <c r="D506" s="280"/>
      <c r="F506" s="281"/>
      <c r="G506" s="277"/>
      <c r="H506" s="277"/>
      <c r="I506" s="279"/>
      <c r="J506" s="282"/>
      <c r="K506" s="254"/>
      <c r="L506" s="283"/>
      <c r="M506" s="283"/>
      <c r="N506" s="254"/>
      <c r="O506" s="254"/>
      <c r="P506" s="252"/>
      <c r="Q506" s="252"/>
      <c r="R506" s="252"/>
      <c r="S506" s="252"/>
      <c r="T506" s="252"/>
      <c r="U506" s="253"/>
    </row>
    <row r="507" spans="1:21">
      <c r="A507" s="289"/>
      <c r="B507" s="276"/>
      <c r="C507" s="276"/>
      <c r="D507" s="280"/>
      <c r="F507" s="281"/>
      <c r="G507" s="277"/>
      <c r="H507" s="277"/>
      <c r="I507" s="279"/>
      <c r="J507" s="282"/>
      <c r="K507" s="254"/>
      <c r="L507" s="283"/>
      <c r="M507" s="283"/>
      <c r="N507" s="254"/>
      <c r="O507" s="254"/>
      <c r="P507" s="252"/>
      <c r="Q507" s="252"/>
      <c r="R507" s="252"/>
      <c r="S507" s="252"/>
      <c r="T507" s="252"/>
      <c r="U507" s="253"/>
    </row>
    <row r="508" spans="1:21">
      <c r="A508" s="289"/>
      <c r="B508" s="276"/>
      <c r="C508" s="276"/>
      <c r="D508" s="280"/>
      <c r="F508" s="281"/>
      <c r="G508" s="277"/>
      <c r="H508" s="277"/>
      <c r="I508" s="279"/>
      <c r="J508" s="282"/>
      <c r="K508" s="254"/>
      <c r="L508" s="283"/>
      <c r="M508" s="283"/>
      <c r="N508" s="254"/>
      <c r="O508" s="254"/>
      <c r="P508" s="252"/>
      <c r="Q508" s="252"/>
      <c r="R508" s="252"/>
      <c r="S508" s="252"/>
      <c r="T508" s="252"/>
      <c r="U508" s="253"/>
    </row>
    <row r="509" spans="1:21">
      <c r="A509" s="289"/>
      <c r="B509" s="276"/>
      <c r="C509" s="276"/>
      <c r="D509" s="280"/>
      <c r="F509" s="281"/>
      <c r="G509" s="277"/>
      <c r="H509" s="277"/>
      <c r="I509" s="279"/>
      <c r="J509" s="282"/>
      <c r="K509" s="254"/>
      <c r="L509" s="283"/>
      <c r="M509" s="283"/>
      <c r="N509" s="254"/>
      <c r="O509" s="254"/>
      <c r="P509" s="252"/>
      <c r="Q509" s="252"/>
      <c r="R509" s="252"/>
      <c r="S509" s="252"/>
      <c r="T509" s="252"/>
      <c r="U509" s="253"/>
    </row>
    <row r="510" spans="1:21">
      <c r="A510" s="289"/>
      <c r="B510" s="276"/>
      <c r="C510" s="276"/>
      <c r="D510" s="280"/>
      <c r="F510" s="281"/>
      <c r="G510" s="277"/>
      <c r="H510" s="277"/>
      <c r="I510" s="279"/>
      <c r="J510" s="282"/>
      <c r="K510" s="254"/>
      <c r="L510" s="283"/>
      <c r="M510" s="283"/>
      <c r="N510" s="254"/>
      <c r="O510" s="254"/>
      <c r="P510" s="252"/>
      <c r="Q510" s="252"/>
      <c r="R510" s="252"/>
      <c r="S510" s="252"/>
      <c r="T510" s="252"/>
      <c r="U510" s="253"/>
    </row>
    <row r="511" spans="1:21">
      <c r="A511" s="289"/>
      <c r="B511" s="276"/>
      <c r="C511" s="276"/>
      <c r="D511" s="280"/>
      <c r="F511" s="281"/>
      <c r="G511" s="277"/>
      <c r="H511" s="277"/>
      <c r="I511" s="279"/>
      <c r="J511" s="282"/>
      <c r="K511" s="254"/>
      <c r="L511" s="283"/>
      <c r="M511" s="283"/>
      <c r="N511" s="254"/>
      <c r="O511" s="254"/>
      <c r="P511" s="252"/>
      <c r="Q511" s="252"/>
      <c r="R511" s="252"/>
      <c r="S511" s="252"/>
      <c r="T511" s="252"/>
      <c r="U511" s="253"/>
    </row>
    <row r="512" spans="1:21">
      <c r="A512" s="289"/>
      <c r="B512" s="276"/>
      <c r="C512" s="276"/>
      <c r="D512" s="280"/>
      <c r="F512" s="281"/>
      <c r="G512" s="277"/>
      <c r="H512" s="277"/>
      <c r="I512" s="279"/>
      <c r="J512" s="282"/>
      <c r="K512" s="254"/>
      <c r="L512" s="283"/>
      <c r="M512" s="283"/>
      <c r="N512" s="254"/>
      <c r="O512" s="254"/>
      <c r="P512" s="252"/>
      <c r="Q512" s="252"/>
      <c r="R512" s="252"/>
      <c r="S512" s="252"/>
      <c r="T512" s="252"/>
      <c r="U512" s="253"/>
    </row>
    <row r="513" spans="1:21">
      <c r="A513" s="289"/>
      <c r="B513" s="276"/>
      <c r="C513" s="276"/>
      <c r="D513" s="280"/>
      <c r="F513" s="281"/>
      <c r="G513" s="277"/>
      <c r="H513" s="277"/>
      <c r="I513" s="279"/>
      <c r="J513" s="282"/>
      <c r="K513" s="254"/>
      <c r="L513" s="283"/>
      <c r="M513" s="283"/>
      <c r="N513" s="254"/>
      <c r="O513" s="254"/>
      <c r="P513" s="252"/>
      <c r="Q513" s="252"/>
      <c r="R513" s="252"/>
      <c r="S513" s="252"/>
      <c r="T513" s="252"/>
      <c r="U513" s="253"/>
    </row>
    <row r="514" spans="1:21">
      <c r="A514" s="289"/>
      <c r="B514" s="276"/>
      <c r="C514" s="276"/>
      <c r="D514" s="280"/>
      <c r="F514" s="281"/>
      <c r="G514" s="277"/>
      <c r="H514" s="277"/>
      <c r="I514" s="279"/>
      <c r="J514" s="282"/>
      <c r="K514" s="254"/>
      <c r="L514" s="283"/>
      <c r="M514" s="283"/>
      <c r="N514" s="254"/>
      <c r="O514" s="254"/>
      <c r="P514" s="252"/>
      <c r="Q514" s="252"/>
      <c r="R514" s="252"/>
      <c r="S514" s="252"/>
      <c r="T514" s="252"/>
      <c r="U514" s="253"/>
    </row>
    <row r="515" spans="1:21">
      <c r="A515" s="289"/>
      <c r="B515" s="276"/>
      <c r="C515" s="276"/>
      <c r="D515" s="280"/>
      <c r="F515" s="281"/>
      <c r="G515" s="277"/>
      <c r="H515" s="277"/>
      <c r="I515" s="279"/>
      <c r="J515" s="282"/>
      <c r="K515" s="254"/>
      <c r="L515" s="283"/>
      <c r="M515" s="283"/>
      <c r="N515" s="254"/>
      <c r="O515" s="254"/>
      <c r="P515" s="252"/>
      <c r="Q515" s="252"/>
      <c r="R515" s="252"/>
      <c r="S515" s="252"/>
      <c r="T515" s="252"/>
      <c r="U515" s="253"/>
    </row>
    <row r="516" spans="1:21">
      <c r="A516" s="289"/>
      <c r="B516" s="276"/>
      <c r="C516" s="276"/>
      <c r="D516" s="280"/>
      <c r="F516" s="281"/>
      <c r="G516" s="277"/>
      <c r="H516" s="277"/>
      <c r="I516" s="279"/>
      <c r="J516" s="282"/>
      <c r="K516" s="254"/>
      <c r="L516" s="283"/>
      <c r="M516" s="283"/>
      <c r="N516" s="254"/>
      <c r="O516" s="254"/>
      <c r="P516" s="252"/>
      <c r="Q516" s="252"/>
      <c r="R516" s="252"/>
      <c r="S516" s="252"/>
      <c r="T516" s="252"/>
      <c r="U516" s="253"/>
    </row>
    <row r="517" spans="1:21">
      <c r="A517" s="289"/>
      <c r="B517" s="276"/>
      <c r="C517" s="276"/>
      <c r="D517" s="280"/>
      <c r="F517" s="281"/>
      <c r="G517" s="277"/>
      <c r="H517" s="277"/>
      <c r="I517" s="279"/>
      <c r="J517" s="282"/>
      <c r="K517" s="254"/>
      <c r="L517" s="283"/>
      <c r="M517" s="283"/>
      <c r="N517" s="254"/>
      <c r="O517" s="254"/>
      <c r="P517" s="252"/>
      <c r="Q517" s="252"/>
      <c r="R517" s="252"/>
      <c r="S517" s="252"/>
      <c r="T517" s="252"/>
      <c r="U517" s="253"/>
    </row>
    <row r="518" spans="1:21">
      <c r="A518" s="289"/>
      <c r="B518" s="276"/>
      <c r="C518" s="276"/>
      <c r="D518" s="280"/>
      <c r="F518" s="281"/>
      <c r="G518" s="277"/>
      <c r="H518" s="277"/>
      <c r="I518" s="279"/>
      <c r="J518" s="282"/>
      <c r="K518" s="254"/>
      <c r="L518" s="283"/>
      <c r="M518" s="283"/>
      <c r="N518" s="254"/>
      <c r="O518" s="254"/>
      <c r="P518" s="252"/>
      <c r="Q518" s="252"/>
      <c r="R518" s="252"/>
      <c r="S518" s="252"/>
      <c r="T518" s="252"/>
      <c r="U518" s="253"/>
    </row>
    <row r="519" spans="1:21">
      <c r="A519" s="289"/>
      <c r="B519" s="276"/>
      <c r="C519" s="276"/>
      <c r="D519" s="280"/>
      <c r="F519" s="281"/>
      <c r="G519" s="277"/>
      <c r="H519" s="277"/>
      <c r="I519" s="279"/>
      <c r="J519" s="282"/>
      <c r="K519" s="254"/>
      <c r="L519" s="283"/>
      <c r="M519" s="283"/>
      <c r="N519" s="254"/>
      <c r="O519" s="254"/>
      <c r="P519" s="252"/>
      <c r="Q519" s="252"/>
      <c r="R519" s="252"/>
      <c r="S519" s="252"/>
      <c r="T519" s="252"/>
      <c r="U519" s="253"/>
    </row>
    <row r="520" spans="1:21">
      <c r="A520" s="289"/>
      <c r="B520" s="276"/>
      <c r="C520" s="276"/>
      <c r="D520" s="280"/>
      <c r="F520" s="281"/>
      <c r="G520" s="277"/>
      <c r="H520" s="277"/>
      <c r="I520" s="279"/>
      <c r="J520" s="282"/>
      <c r="K520" s="254"/>
      <c r="L520" s="283"/>
      <c r="M520" s="283"/>
      <c r="N520" s="254"/>
      <c r="O520" s="254"/>
      <c r="P520" s="252"/>
      <c r="Q520" s="252"/>
      <c r="R520" s="252"/>
      <c r="S520" s="252"/>
      <c r="T520" s="252"/>
      <c r="U520" s="253"/>
    </row>
    <row r="521" spans="1:21">
      <c r="A521" s="289"/>
      <c r="B521" s="276"/>
      <c r="C521" s="276"/>
      <c r="D521" s="280"/>
      <c r="F521" s="281"/>
      <c r="G521" s="277"/>
      <c r="H521" s="277"/>
      <c r="I521" s="279"/>
      <c r="J521" s="282"/>
      <c r="K521" s="254"/>
      <c r="L521" s="283"/>
      <c r="M521" s="283"/>
      <c r="N521" s="254"/>
      <c r="O521" s="254"/>
      <c r="P521" s="252"/>
      <c r="Q521" s="252"/>
      <c r="R521" s="252"/>
      <c r="S521" s="252"/>
      <c r="T521" s="252"/>
      <c r="U521" s="253"/>
    </row>
    <row r="522" spans="1:21">
      <c r="A522" s="290"/>
      <c r="B522" s="284"/>
      <c r="C522" s="284"/>
      <c r="D522" s="285"/>
      <c r="F522" s="286"/>
      <c r="G522" s="277"/>
      <c r="H522" s="287"/>
      <c r="I522" s="279"/>
      <c r="J522" s="282"/>
      <c r="K522" s="254"/>
      <c r="L522" s="283"/>
      <c r="M522" s="283"/>
      <c r="N522" s="254"/>
      <c r="O522" s="254"/>
      <c r="P522" s="255"/>
      <c r="Q522" s="255"/>
      <c r="R522" s="255"/>
      <c r="S522" s="255"/>
      <c r="T522" s="255"/>
      <c r="U522" s="256"/>
    </row>
    <row r="523" spans="1:21">
      <c r="A523" s="290"/>
      <c r="B523" s="284"/>
      <c r="C523" s="284"/>
      <c r="D523" s="285"/>
      <c r="E523" s="258"/>
      <c r="F523" s="286"/>
      <c r="G523" s="287"/>
      <c r="H523" s="287"/>
      <c r="I523" s="288"/>
      <c r="J523" s="282"/>
      <c r="K523"/>
      <c r="L523" s="262"/>
      <c r="M523" s="262"/>
      <c r="N523" s="254"/>
      <c r="O523" s="254"/>
      <c r="P523" s="255"/>
      <c r="Q523" s="255"/>
      <c r="R523" s="255"/>
      <c r="S523" s="255"/>
      <c r="T523" s="255"/>
      <c r="U523" s="256"/>
    </row>
    <row r="524" spans="1:21">
      <c r="A524" s="289"/>
      <c r="B524" s="276"/>
      <c r="C524" s="276"/>
      <c r="D524" s="280"/>
      <c r="E524" s="258"/>
      <c r="F524" s="281"/>
      <c r="G524" s="277"/>
      <c r="H524" s="277"/>
      <c r="I524" s="279"/>
      <c r="J524" s="282"/>
      <c r="K524" s="278"/>
      <c r="L524" s="283"/>
      <c r="M524" s="283"/>
      <c r="N524" s="278"/>
      <c r="O524" s="278"/>
      <c r="P524" s="252"/>
      <c r="Q524" s="252"/>
      <c r="R524" s="252"/>
      <c r="S524" s="252"/>
      <c r="T524" s="252"/>
      <c r="U524" s="253"/>
    </row>
    <row r="525" spans="1:21">
      <c r="A525" s="289"/>
      <c r="B525" s="276"/>
      <c r="C525" s="276"/>
      <c r="D525" s="280"/>
      <c r="E525" s="258"/>
      <c r="F525" s="281"/>
      <c r="G525" s="277"/>
      <c r="H525" s="277"/>
      <c r="I525" s="279"/>
      <c r="J525" s="282"/>
      <c r="K525" s="278"/>
      <c r="L525" s="283"/>
      <c r="M525" s="283"/>
      <c r="N525" s="278"/>
      <c r="O525" s="278"/>
      <c r="P525" s="252"/>
      <c r="Q525" s="252"/>
      <c r="R525" s="252"/>
      <c r="S525" s="252"/>
      <c r="T525" s="252"/>
      <c r="U525" s="253"/>
    </row>
    <row r="526" spans="1:21">
      <c r="A526" s="289"/>
      <c r="B526" s="276"/>
      <c r="C526" s="276"/>
      <c r="D526" s="280"/>
      <c r="E526" s="258"/>
      <c r="F526" s="281"/>
      <c r="G526" s="277"/>
      <c r="H526" s="277"/>
      <c r="I526" s="279"/>
      <c r="J526" s="282"/>
      <c r="K526" s="278"/>
      <c r="L526" s="283"/>
      <c r="M526" s="283"/>
      <c r="N526" s="278"/>
      <c r="O526" s="278"/>
      <c r="P526" s="252"/>
      <c r="Q526" s="252"/>
      <c r="R526" s="252"/>
      <c r="S526" s="252"/>
      <c r="T526" s="252"/>
      <c r="U526" s="253"/>
    </row>
    <row r="527" spans="1:21">
      <c r="A527" s="289"/>
      <c r="B527" s="276"/>
      <c r="C527" s="276"/>
      <c r="D527" s="280"/>
      <c r="E527" s="258"/>
      <c r="F527" s="281"/>
      <c r="G527" s="277"/>
      <c r="H527" s="277"/>
      <c r="I527" s="279"/>
      <c r="J527" s="282"/>
      <c r="K527" s="278"/>
      <c r="L527" s="283"/>
      <c r="M527" s="283"/>
      <c r="N527" s="278"/>
      <c r="O527" s="278"/>
      <c r="P527" s="252"/>
      <c r="Q527" s="252"/>
      <c r="R527" s="252"/>
      <c r="S527" s="252"/>
      <c r="T527" s="252"/>
      <c r="U527" s="253"/>
    </row>
    <row r="528" spans="1:21">
      <c r="A528" s="289"/>
      <c r="B528" s="276"/>
      <c r="C528" s="276"/>
      <c r="D528" s="280"/>
      <c r="E528" s="258"/>
      <c r="F528" s="281"/>
      <c r="G528" s="277"/>
      <c r="H528" s="277"/>
      <c r="I528" s="279"/>
      <c r="J528" s="282"/>
      <c r="K528" s="278"/>
      <c r="L528" s="283"/>
      <c r="M528" s="283"/>
      <c r="N528" s="278"/>
      <c r="O528" s="278"/>
      <c r="P528" s="252"/>
      <c r="Q528" s="252"/>
      <c r="R528" s="252"/>
      <c r="S528" s="252"/>
      <c r="T528" s="252"/>
      <c r="U528" s="253"/>
    </row>
    <row r="529" spans="1:21">
      <c r="A529" s="289"/>
      <c r="B529" s="276"/>
      <c r="C529" s="276"/>
      <c r="D529" s="280"/>
      <c r="E529" s="258"/>
      <c r="F529" s="281"/>
      <c r="G529" s="277"/>
      <c r="H529" s="277"/>
      <c r="I529" s="279"/>
      <c r="J529" s="282"/>
      <c r="K529" s="278"/>
      <c r="L529" s="283"/>
      <c r="M529" s="283"/>
      <c r="N529" s="278"/>
      <c r="O529" s="278"/>
      <c r="P529" s="252"/>
      <c r="Q529" s="252"/>
      <c r="R529" s="252"/>
      <c r="S529" s="252"/>
      <c r="T529" s="252"/>
      <c r="U529" s="253"/>
    </row>
    <row r="530" spans="1:21">
      <c r="A530" s="289"/>
      <c r="B530" s="276"/>
      <c r="C530" s="276"/>
      <c r="D530" s="280"/>
      <c r="E530" s="258"/>
      <c r="F530" s="281"/>
      <c r="G530" s="277"/>
      <c r="H530" s="277"/>
      <c r="I530" s="279"/>
      <c r="J530" s="282"/>
      <c r="K530" s="278"/>
      <c r="L530" s="283"/>
      <c r="M530" s="283"/>
      <c r="N530" s="278"/>
      <c r="O530" s="278"/>
      <c r="P530" s="252"/>
      <c r="Q530" s="252"/>
      <c r="R530" s="252"/>
      <c r="S530" s="252"/>
      <c r="T530" s="252"/>
      <c r="U530" s="253"/>
    </row>
    <row r="531" spans="1:21">
      <c r="A531" s="289"/>
      <c r="B531" s="276"/>
      <c r="C531" s="276"/>
      <c r="D531" s="280"/>
      <c r="E531" s="258"/>
      <c r="F531" s="281"/>
      <c r="G531" s="277"/>
      <c r="H531" s="277"/>
      <c r="I531" s="279"/>
      <c r="J531" s="282"/>
      <c r="K531" s="278"/>
      <c r="L531" s="283"/>
      <c r="M531" s="283"/>
      <c r="N531" s="278"/>
      <c r="O531" s="278"/>
      <c r="P531" s="252"/>
      <c r="Q531" s="252"/>
      <c r="R531" s="252"/>
      <c r="S531" s="252"/>
      <c r="T531" s="252"/>
      <c r="U531" s="253"/>
    </row>
    <row r="532" spans="1:21">
      <c r="A532" s="289"/>
      <c r="B532" s="276"/>
      <c r="C532" s="276"/>
      <c r="D532" s="280"/>
      <c r="E532" s="258"/>
      <c r="F532" s="281"/>
      <c r="G532" s="277"/>
      <c r="H532" s="277"/>
      <c r="I532" s="279"/>
      <c r="J532" s="282"/>
      <c r="K532" s="278"/>
      <c r="L532" s="283"/>
      <c r="M532" s="283"/>
      <c r="N532" s="278"/>
      <c r="O532" s="278"/>
      <c r="P532" s="252"/>
      <c r="Q532" s="252"/>
      <c r="R532" s="252"/>
      <c r="S532" s="252"/>
      <c r="T532" s="252"/>
      <c r="U532" s="253"/>
    </row>
    <row r="533" spans="1:21">
      <c r="A533" s="289"/>
      <c r="B533" s="276"/>
      <c r="C533" s="276"/>
      <c r="D533" s="280"/>
      <c r="E533" s="258"/>
      <c r="F533" s="281"/>
      <c r="G533" s="277"/>
      <c r="H533" s="277"/>
      <c r="I533" s="279"/>
      <c r="J533" s="282"/>
      <c r="K533" s="278"/>
      <c r="L533" s="283"/>
      <c r="M533" s="283"/>
      <c r="N533" s="278"/>
      <c r="O533" s="278"/>
      <c r="P533" s="252"/>
      <c r="Q533" s="252"/>
      <c r="R533" s="252"/>
      <c r="S533" s="252"/>
      <c r="T533" s="252"/>
      <c r="U533" s="253"/>
    </row>
    <row r="534" spans="1:21">
      <c r="A534" s="289"/>
      <c r="B534" s="276"/>
      <c r="C534" s="276"/>
      <c r="D534" s="280"/>
      <c r="E534" s="258"/>
      <c r="F534" s="281"/>
      <c r="G534" s="277"/>
      <c r="H534" s="277"/>
      <c r="I534" s="279"/>
      <c r="J534" s="282"/>
      <c r="K534" s="278"/>
      <c r="L534" s="283"/>
      <c r="M534" s="283"/>
      <c r="N534" s="278"/>
      <c r="O534" s="278"/>
      <c r="P534" s="252"/>
      <c r="Q534" s="252"/>
      <c r="R534" s="252"/>
      <c r="S534" s="252"/>
      <c r="T534" s="252"/>
      <c r="U534" s="253"/>
    </row>
    <row r="535" spans="1:21">
      <c r="A535" s="289"/>
      <c r="B535" s="276"/>
      <c r="C535" s="276"/>
      <c r="D535" s="280"/>
      <c r="E535" s="258"/>
      <c r="F535" s="281"/>
      <c r="G535" s="277"/>
      <c r="H535" s="277"/>
      <c r="I535" s="279"/>
      <c r="J535" s="282"/>
      <c r="K535" s="278"/>
      <c r="L535" s="283"/>
      <c r="M535" s="283"/>
      <c r="N535" s="278"/>
      <c r="O535" s="278"/>
      <c r="P535" s="252"/>
      <c r="Q535" s="252"/>
      <c r="R535" s="252"/>
      <c r="S535" s="252"/>
      <c r="T535" s="252"/>
      <c r="U535" s="253"/>
    </row>
    <row r="536" spans="1:21">
      <c r="A536" s="289"/>
      <c r="B536" s="276"/>
      <c r="C536" s="276"/>
      <c r="D536" s="280"/>
      <c r="E536" s="258"/>
      <c r="F536" s="281"/>
      <c r="G536" s="277"/>
      <c r="H536" s="277"/>
      <c r="I536" s="279"/>
      <c r="J536" s="282"/>
      <c r="K536" s="278"/>
      <c r="L536" s="283"/>
      <c r="M536" s="283"/>
      <c r="N536" s="278"/>
      <c r="O536" s="278"/>
      <c r="P536" s="252"/>
      <c r="Q536" s="252"/>
      <c r="R536" s="252"/>
      <c r="S536" s="252"/>
      <c r="T536" s="252"/>
      <c r="U536" s="253"/>
    </row>
    <row r="537" spans="1:21">
      <c r="A537" s="289"/>
      <c r="B537" s="276"/>
      <c r="C537" s="276"/>
      <c r="D537" s="280"/>
      <c r="E537" s="258"/>
      <c r="F537" s="281"/>
      <c r="G537" s="277"/>
      <c r="H537" s="277"/>
      <c r="I537" s="279"/>
      <c r="J537" s="282"/>
      <c r="K537" s="278"/>
      <c r="L537" s="283"/>
      <c r="M537" s="283"/>
      <c r="N537" s="278"/>
      <c r="O537" s="278"/>
      <c r="P537" s="252"/>
      <c r="Q537" s="252"/>
      <c r="R537" s="252"/>
      <c r="S537" s="252"/>
      <c r="T537" s="252"/>
      <c r="U537" s="253"/>
    </row>
    <row r="538" spans="1:21">
      <c r="A538" s="289"/>
      <c r="B538" s="276"/>
      <c r="C538" s="276"/>
      <c r="D538" s="280"/>
      <c r="E538" s="257"/>
      <c r="F538" s="281"/>
      <c r="G538" s="277"/>
      <c r="H538" s="277"/>
      <c r="I538" s="279"/>
      <c r="J538" s="282"/>
      <c r="K538" s="278"/>
      <c r="L538" s="283"/>
      <c r="M538" s="283"/>
      <c r="N538" s="278"/>
      <c r="O538" s="278"/>
      <c r="P538" s="252"/>
      <c r="Q538" s="252"/>
      <c r="R538" s="252"/>
      <c r="S538" s="252"/>
      <c r="T538" s="252"/>
      <c r="U538" s="253"/>
    </row>
    <row r="539" spans="1:21">
      <c r="A539" s="289"/>
      <c r="B539" s="276"/>
      <c r="C539" s="276"/>
      <c r="D539" s="280"/>
      <c r="E539" s="257"/>
      <c r="F539" s="281"/>
      <c r="G539" s="277"/>
      <c r="H539" s="277"/>
      <c r="I539" s="279"/>
      <c r="J539" s="282"/>
      <c r="K539" s="278"/>
      <c r="L539" s="283"/>
      <c r="M539" s="283"/>
      <c r="N539" s="278"/>
      <c r="O539" s="278"/>
      <c r="P539" s="252"/>
      <c r="Q539" s="252"/>
      <c r="R539" s="252"/>
      <c r="S539" s="252"/>
      <c r="T539" s="252"/>
      <c r="U539" s="253"/>
    </row>
    <row r="540" spans="1:21">
      <c r="A540" s="289"/>
      <c r="B540" s="276"/>
      <c r="C540" s="276"/>
      <c r="D540" s="280"/>
      <c r="E540" s="257"/>
      <c r="F540" s="281"/>
      <c r="G540" s="277"/>
      <c r="H540" s="277"/>
      <c r="I540" s="279"/>
      <c r="J540" s="282"/>
      <c r="K540" s="278"/>
      <c r="L540" s="283"/>
      <c r="M540" s="283"/>
      <c r="N540" s="278"/>
      <c r="O540" s="278"/>
      <c r="P540" s="252"/>
      <c r="Q540" s="252"/>
      <c r="R540" s="252"/>
      <c r="S540" s="252"/>
      <c r="T540" s="252"/>
      <c r="U540" s="253"/>
    </row>
    <row r="541" spans="1:21">
      <c r="A541" s="289"/>
      <c r="B541" s="276"/>
      <c r="C541" s="276"/>
      <c r="D541" s="280"/>
      <c r="E541" s="257"/>
      <c r="F541" s="281"/>
      <c r="G541" s="277"/>
      <c r="H541" s="277"/>
      <c r="I541" s="279"/>
      <c r="J541" s="282"/>
      <c r="K541" s="278"/>
      <c r="L541" s="283"/>
      <c r="M541" s="283"/>
      <c r="N541" s="278"/>
      <c r="O541" s="278"/>
      <c r="P541" s="252"/>
      <c r="Q541" s="252"/>
      <c r="R541" s="252"/>
      <c r="S541" s="252"/>
      <c r="T541" s="252"/>
      <c r="U541" s="253"/>
    </row>
    <row r="542" spans="1:21">
      <c r="A542" s="289"/>
      <c r="B542" s="276"/>
      <c r="C542" s="276"/>
      <c r="D542" s="280"/>
      <c r="E542" s="257"/>
      <c r="F542" s="281"/>
      <c r="G542" s="277"/>
      <c r="H542" s="277"/>
      <c r="I542" s="279"/>
      <c r="J542" s="282"/>
      <c r="K542" s="278"/>
      <c r="L542" s="283"/>
      <c r="M542" s="283"/>
      <c r="N542" s="278"/>
      <c r="O542" s="278"/>
      <c r="P542" s="252"/>
      <c r="Q542" s="252"/>
      <c r="R542" s="252"/>
      <c r="S542" s="252"/>
      <c r="T542" s="252"/>
      <c r="U542" s="253"/>
    </row>
    <row r="543" spans="1:21">
      <c r="A543" s="289"/>
      <c r="B543" s="276"/>
      <c r="C543" s="276"/>
      <c r="D543" s="280"/>
      <c r="E543" s="257"/>
      <c r="F543" s="281"/>
      <c r="G543" s="277"/>
      <c r="H543" s="277"/>
      <c r="I543" s="279"/>
      <c r="J543" s="282"/>
      <c r="K543" s="278"/>
      <c r="L543" s="283"/>
      <c r="M543" s="283"/>
      <c r="N543" s="278"/>
      <c r="O543" s="278"/>
      <c r="P543" s="252"/>
      <c r="Q543" s="252"/>
      <c r="R543" s="252"/>
      <c r="S543" s="252"/>
      <c r="T543" s="252"/>
      <c r="U543" s="253"/>
    </row>
    <row r="544" spans="1:21">
      <c r="A544" s="289"/>
      <c r="B544" s="276"/>
      <c r="C544" s="276"/>
      <c r="D544" s="280"/>
      <c r="E544" s="257"/>
      <c r="F544" s="281"/>
      <c r="G544" s="277"/>
      <c r="H544" s="277"/>
      <c r="I544" s="279"/>
      <c r="J544" s="282"/>
      <c r="K544" s="278"/>
      <c r="L544" s="283"/>
      <c r="M544" s="283"/>
      <c r="N544" s="278"/>
      <c r="O544" s="278"/>
      <c r="P544" s="252"/>
      <c r="Q544" s="252"/>
      <c r="R544" s="252"/>
      <c r="S544" s="252"/>
      <c r="T544" s="252"/>
      <c r="U544" s="253"/>
    </row>
    <row r="545" spans="1:21">
      <c r="A545" s="289"/>
      <c r="B545" s="276"/>
      <c r="C545" s="276"/>
      <c r="D545" s="280"/>
      <c r="E545" s="257"/>
      <c r="F545" s="281"/>
      <c r="G545" s="277"/>
      <c r="H545" s="277"/>
      <c r="I545" s="279"/>
      <c r="J545" s="282"/>
      <c r="K545" s="278"/>
      <c r="L545" s="283"/>
      <c r="M545" s="283"/>
      <c r="N545" s="278"/>
      <c r="O545" s="278"/>
      <c r="P545" s="252"/>
      <c r="Q545" s="252"/>
      <c r="R545" s="252"/>
      <c r="S545" s="252"/>
      <c r="T545" s="252"/>
      <c r="U545" s="253"/>
    </row>
    <row r="546" spans="1:21">
      <c r="A546" s="289"/>
      <c r="B546" s="276"/>
      <c r="C546" s="276"/>
      <c r="D546" s="280"/>
      <c r="E546" s="257"/>
      <c r="F546" s="281"/>
      <c r="G546" s="277"/>
      <c r="H546" s="277"/>
      <c r="I546" s="279"/>
      <c r="J546" s="282"/>
      <c r="K546" s="278"/>
      <c r="L546" s="283"/>
      <c r="M546" s="283"/>
      <c r="N546" s="278"/>
      <c r="O546" s="278"/>
      <c r="P546" s="252"/>
      <c r="Q546" s="252"/>
      <c r="R546" s="252"/>
      <c r="S546" s="252"/>
      <c r="T546" s="252"/>
      <c r="U546" s="253"/>
    </row>
    <row r="547" spans="1:21">
      <c r="A547" s="289"/>
      <c r="B547" s="276"/>
      <c r="C547" s="276"/>
      <c r="D547" s="280"/>
      <c r="E547" s="257"/>
      <c r="F547" s="281"/>
      <c r="G547" s="277"/>
      <c r="H547" s="277"/>
      <c r="I547" s="279"/>
      <c r="J547" s="282"/>
      <c r="K547" s="278"/>
      <c r="L547" s="283"/>
      <c r="M547" s="283"/>
      <c r="N547" s="278"/>
      <c r="O547" s="278"/>
      <c r="P547" s="252"/>
      <c r="Q547" s="252"/>
      <c r="R547" s="252"/>
      <c r="S547" s="252"/>
      <c r="T547" s="252"/>
      <c r="U547" s="253"/>
    </row>
    <row r="548" spans="1:21">
      <c r="A548" s="289"/>
      <c r="B548" s="276"/>
      <c r="C548" s="276"/>
      <c r="D548" s="280"/>
      <c r="E548" s="257"/>
      <c r="F548" s="281"/>
      <c r="G548" s="277"/>
      <c r="H548" s="277"/>
      <c r="I548" s="279"/>
      <c r="J548" s="282"/>
      <c r="K548" s="278"/>
      <c r="L548" s="283"/>
      <c r="M548" s="283"/>
      <c r="N548" s="278"/>
      <c r="O548" s="278"/>
      <c r="P548" s="252"/>
      <c r="Q548" s="252"/>
      <c r="R548" s="252"/>
      <c r="S548" s="252"/>
      <c r="T548" s="252"/>
      <c r="U548" s="253"/>
    </row>
    <row r="549" spans="1:21">
      <c r="A549" s="289"/>
      <c r="B549" s="276"/>
      <c r="C549" s="276"/>
      <c r="D549" s="280"/>
      <c r="E549" s="257"/>
      <c r="F549" s="281"/>
      <c r="G549" s="277"/>
      <c r="H549" s="277"/>
      <c r="I549" s="279"/>
      <c r="J549" s="282"/>
      <c r="K549" s="278"/>
      <c r="L549" s="283"/>
      <c r="M549" s="283"/>
      <c r="N549" s="278"/>
      <c r="O549" s="278"/>
      <c r="P549" s="252"/>
      <c r="Q549" s="252"/>
      <c r="R549" s="252"/>
      <c r="S549" s="252"/>
      <c r="T549" s="252"/>
      <c r="U549" s="253"/>
    </row>
    <row r="550" spans="1:21">
      <c r="A550" s="289"/>
      <c r="B550" s="276"/>
      <c r="C550" s="276"/>
      <c r="D550" s="280"/>
      <c r="E550" s="257"/>
      <c r="F550" s="281"/>
      <c r="G550" s="277"/>
      <c r="H550" s="277"/>
      <c r="I550" s="279"/>
      <c r="J550" s="282"/>
      <c r="K550" s="278"/>
      <c r="L550" s="283"/>
      <c r="M550" s="283"/>
      <c r="N550" s="278"/>
      <c r="O550" s="278"/>
      <c r="P550" s="252"/>
      <c r="Q550" s="252"/>
      <c r="R550" s="252"/>
      <c r="S550" s="252"/>
      <c r="T550" s="252"/>
      <c r="U550" s="253"/>
    </row>
    <row r="551" spans="1:21">
      <c r="A551" s="289"/>
      <c r="B551" s="276"/>
      <c r="C551" s="276"/>
      <c r="D551" s="280"/>
      <c r="E551" s="257"/>
      <c r="F551" s="281"/>
      <c r="G551" s="277"/>
      <c r="H551" s="277"/>
      <c r="I551" s="279"/>
      <c r="J551" s="282"/>
      <c r="K551" s="278"/>
      <c r="L551" s="283"/>
      <c r="M551" s="283"/>
      <c r="N551" s="278"/>
      <c r="O551" s="278"/>
      <c r="P551" s="252"/>
      <c r="Q551" s="252"/>
      <c r="R551" s="252"/>
      <c r="S551" s="252"/>
      <c r="T551" s="252"/>
      <c r="U551" s="253"/>
    </row>
    <row r="552" spans="1:21">
      <c r="A552" s="289"/>
      <c r="B552" s="276"/>
      <c r="C552" s="276"/>
      <c r="D552" s="280"/>
      <c r="E552" s="257"/>
      <c r="F552" s="281"/>
      <c r="G552" s="277"/>
      <c r="H552" s="277"/>
      <c r="I552" s="279"/>
      <c r="J552" s="282"/>
      <c r="K552" s="278"/>
      <c r="L552" s="283"/>
      <c r="M552" s="283"/>
      <c r="N552" s="278"/>
      <c r="O552" s="278"/>
      <c r="P552" s="252"/>
      <c r="Q552" s="252"/>
      <c r="R552" s="252"/>
      <c r="S552" s="252"/>
      <c r="T552" s="252"/>
      <c r="U552" s="253"/>
    </row>
    <row r="553" spans="1:21">
      <c r="A553" s="289"/>
      <c r="B553" s="276"/>
      <c r="C553" s="276"/>
      <c r="D553" s="280"/>
      <c r="E553" s="257"/>
      <c r="F553" s="281"/>
      <c r="G553" s="277"/>
      <c r="H553" s="277"/>
      <c r="I553" s="279"/>
      <c r="J553" s="282"/>
      <c r="K553" s="278"/>
      <c r="L553" s="283"/>
      <c r="M553" s="283"/>
      <c r="N553" s="278"/>
      <c r="O553" s="278"/>
      <c r="P553" s="252"/>
      <c r="Q553" s="252"/>
      <c r="R553" s="252"/>
      <c r="S553" s="252"/>
      <c r="T553" s="252"/>
      <c r="U553" s="253"/>
    </row>
    <row r="554" spans="1:21">
      <c r="A554" s="289"/>
      <c r="B554" s="276"/>
      <c r="C554" s="276"/>
      <c r="D554" s="280"/>
      <c r="E554" s="257"/>
      <c r="F554" s="281"/>
      <c r="G554" s="277"/>
      <c r="H554" s="277"/>
      <c r="I554" s="279"/>
      <c r="J554" s="282"/>
      <c r="K554" s="278"/>
      <c r="L554" s="283"/>
      <c r="M554" s="283"/>
      <c r="N554" s="278"/>
      <c r="O554" s="278"/>
      <c r="P554" s="252"/>
      <c r="Q554" s="252"/>
      <c r="R554" s="252"/>
      <c r="S554" s="252"/>
      <c r="T554" s="252"/>
      <c r="U554" s="253"/>
    </row>
    <row r="555" spans="1:21">
      <c r="A555" s="289"/>
      <c r="B555" s="276"/>
      <c r="C555" s="276"/>
      <c r="D555" s="280"/>
      <c r="E555" s="257"/>
      <c r="F555" s="281"/>
      <c r="G555" s="277"/>
      <c r="H555" s="277"/>
      <c r="I555" s="279"/>
      <c r="J555" s="282"/>
      <c r="K555" s="278"/>
      <c r="L555" s="283"/>
      <c r="M555" s="283"/>
      <c r="N555" s="278"/>
      <c r="O555" s="278"/>
      <c r="P555" s="252"/>
      <c r="Q555" s="252"/>
      <c r="R555" s="252"/>
      <c r="S555" s="252"/>
      <c r="T555" s="252"/>
      <c r="U555" s="253"/>
    </row>
    <row r="556" spans="1:21">
      <c r="A556" s="289"/>
      <c r="B556" s="276"/>
      <c r="C556" s="276"/>
      <c r="D556" s="280"/>
      <c r="E556" s="257"/>
      <c r="F556" s="281"/>
      <c r="G556" s="277"/>
      <c r="H556" s="277"/>
      <c r="I556" s="279"/>
      <c r="J556" s="282"/>
      <c r="K556" s="278"/>
      <c r="L556" s="283"/>
      <c r="M556" s="283"/>
      <c r="N556" s="278"/>
      <c r="O556" s="278"/>
      <c r="P556" s="252"/>
      <c r="Q556" s="252"/>
      <c r="R556" s="252"/>
      <c r="S556" s="252"/>
      <c r="T556" s="252"/>
      <c r="U556" s="253"/>
    </row>
    <row r="557" spans="1:21">
      <c r="A557" s="290"/>
      <c r="B557" s="284"/>
      <c r="C557" s="284"/>
      <c r="D557" s="285"/>
      <c r="E557" s="258"/>
      <c r="F557" s="286"/>
      <c r="G557" s="277"/>
      <c r="H557" s="287"/>
      <c r="I557" s="288"/>
      <c r="J557" s="261"/>
      <c r="K557" s="254"/>
      <c r="L557" s="262"/>
      <c r="M557" s="262"/>
      <c r="N557" s="254"/>
      <c r="O557" s="254"/>
      <c r="P557" s="255"/>
      <c r="Q557" s="255"/>
      <c r="R557" s="255"/>
      <c r="S557" s="255"/>
      <c r="T557" s="255"/>
      <c r="U557" s="256"/>
    </row>
    <row r="558" spans="1:21">
      <c r="A558" s="289"/>
      <c r="B558" s="276"/>
      <c r="C558" s="276"/>
      <c r="D558" s="280"/>
      <c r="E558" s="257"/>
      <c r="F558" s="281"/>
      <c r="G558" s="277"/>
      <c r="H558" s="277"/>
      <c r="I558" s="279"/>
      <c r="J558" s="282"/>
      <c r="K558" s="278"/>
      <c r="L558" s="283"/>
      <c r="M558" s="283"/>
      <c r="N558" s="278"/>
      <c r="O558" s="278"/>
      <c r="P558" s="252"/>
      <c r="Q558" s="252"/>
      <c r="R558" s="252"/>
      <c r="S558" s="252"/>
      <c r="T558" s="252"/>
      <c r="U558" s="253"/>
    </row>
    <row r="559" spans="1:21">
      <c r="A559" s="289"/>
      <c r="B559" s="276"/>
      <c r="C559" s="276"/>
      <c r="D559" s="280"/>
      <c r="E559" s="257"/>
      <c r="F559" s="281"/>
      <c r="G559" s="277"/>
      <c r="H559" s="277"/>
      <c r="I559" s="279"/>
      <c r="J559" s="282"/>
      <c r="K559" s="278"/>
      <c r="L559" s="283"/>
      <c r="M559" s="283"/>
      <c r="N559" s="278"/>
      <c r="O559" s="278"/>
      <c r="P559" s="252"/>
      <c r="Q559" s="252"/>
      <c r="R559" s="252"/>
      <c r="S559" s="252"/>
      <c r="T559" s="252"/>
      <c r="U559" s="253"/>
    </row>
    <row r="560" spans="1:21">
      <c r="A560" s="289"/>
      <c r="B560" s="276"/>
      <c r="C560" s="276"/>
      <c r="D560" s="280"/>
      <c r="E560" s="257"/>
      <c r="F560" s="281"/>
      <c r="G560" s="277"/>
      <c r="H560" s="277"/>
      <c r="I560" s="279"/>
      <c r="J560" s="282"/>
      <c r="K560" s="278"/>
      <c r="L560" s="283"/>
      <c r="M560" s="283"/>
      <c r="N560" s="278"/>
      <c r="O560" s="278"/>
      <c r="P560" s="252"/>
      <c r="Q560" s="252"/>
      <c r="R560" s="252"/>
      <c r="S560" s="252"/>
      <c r="T560" s="252"/>
      <c r="U560" s="253"/>
    </row>
    <row r="561" spans="1:21">
      <c r="A561" s="289"/>
      <c r="B561" s="276"/>
      <c r="C561" s="276"/>
      <c r="D561" s="280"/>
      <c r="E561" s="257"/>
      <c r="F561" s="281"/>
      <c r="G561" s="277"/>
      <c r="H561" s="277"/>
      <c r="I561" s="279"/>
      <c r="J561" s="282"/>
      <c r="K561" s="278"/>
      <c r="L561" s="283"/>
      <c r="M561" s="283"/>
      <c r="N561" s="278"/>
      <c r="O561" s="278"/>
      <c r="P561" s="252"/>
      <c r="Q561" s="252"/>
      <c r="R561" s="252"/>
      <c r="S561" s="252"/>
      <c r="T561" s="252"/>
      <c r="U561" s="253"/>
    </row>
    <row r="562" spans="1:21">
      <c r="A562" s="289"/>
      <c r="B562" s="276"/>
      <c r="C562" s="276"/>
      <c r="D562" s="280"/>
      <c r="E562" s="257"/>
      <c r="F562" s="281"/>
      <c r="G562" s="277"/>
      <c r="H562" s="277"/>
      <c r="I562" s="279"/>
      <c r="J562" s="282"/>
      <c r="K562" s="278"/>
      <c r="L562" s="283"/>
      <c r="M562" s="283"/>
      <c r="N562" s="278"/>
      <c r="O562" s="278"/>
      <c r="P562" s="252"/>
      <c r="Q562" s="252"/>
      <c r="R562" s="252"/>
      <c r="S562" s="252"/>
      <c r="T562" s="252"/>
      <c r="U562" s="253"/>
    </row>
    <row r="563" spans="1:21">
      <c r="A563" s="289"/>
      <c r="B563" s="276"/>
      <c r="C563" s="276"/>
      <c r="D563" s="280"/>
      <c r="E563" s="257"/>
      <c r="F563" s="281"/>
      <c r="G563" s="277"/>
      <c r="H563" s="277"/>
      <c r="I563" s="279"/>
      <c r="J563" s="282"/>
      <c r="K563" s="278"/>
      <c r="L563" s="283"/>
      <c r="M563" s="283"/>
      <c r="N563" s="278"/>
      <c r="O563" s="278"/>
      <c r="P563" s="252"/>
      <c r="Q563" s="252"/>
      <c r="R563" s="252"/>
      <c r="S563" s="252"/>
      <c r="T563" s="252"/>
      <c r="U563" s="253"/>
    </row>
    <row r="564" spans="1:21">
      <c r="A564" s="289"/>
      <c r="B564" s="276"/>
      <c r="C564" s="276"/>
      <c r="D564" s="280"/>
      <c r="E564" s="257"/>
      <c r="F564" s="281"/>
      <c r="G564" s="277"/>
      <c r="H564" s="277"/>
      <c r="I564" s="279"/>
      <c r="J564" s="282"/>
      <c r="K564" s="278"/>
      <c r="L564" s="283"/>
      <c r="M564" s="283"/>
      <c r="N564" s="278"/>
      <c r="O564" s="278"/>
      <c r="P564" s="252"/>
      <c r="Q564" s="252"/>
      <c r="R564" s="252"/>
      <c r="S564" s="252"/>
      <c r="T564" s="252"/>
      <c r="U564" s="253"/>
    </row>
    <row r="565" spans="1:21">
      <c r="A565" s="289"/>
      <c r="B565" s="276"/>
      <c r="C565" s="276"/>
      <c r="D565" s="280"/>
      <c r="E565" s="257"/>
      <c r="F565" s="281"/>
      <c r="G565" s="277"/>
      <c r="H565" s="277"/>
      <c r="I565" s="279"/>
      <c r="J565" s="282"/>
      <c r="K565" s="278"/>
      <c r="L565" s="283"/>
      <c r="M565" s="283"/>
      <c r="N565" s="278"/>
      <c r="O565" s="278"/>
      <c r="P565" s="252"/>
      <c r="Q565" s="252"/>
      <c r="R565" s="252"/>
      <c r="S565" s="252"/>
      <c r="T565" s="252"/>
      <c r="U565" s="253"/>
    </row>
    <row r="566" spans="1:21">
      <c r="A566" s="289"/>
      <c r="B566" s="276"/>
      <c r="C566" s="276"/>
      <c r="D566" s="280"/>
      <c r="E566" s="257"/>
      <c r="F566" s="281"/>
      <c r="G566" s="277"/>
      <c r="H566" s="277"/>
      <c r="I566" s="279"/>
      <c r="J566" s="282"/>
      <c r="K566" s="278"/>
      <c r="L566" s="283"/>
      <c r="M566" s="283"/>
      <c r="N566" s="278"/>
      <c r="O566" s="278"/>
      <c r="P566" s="252"/>
      <c r="Q566" s="252"/>
      <c r="R566" s="252"/>
      <c r="S566" s="252"/>
      <c r="T566" s="252"/>
      <c r="U566" s="253"/>
    </row>
    <row r="567" spans="1:21">
      <c r="A567" s="289"/>
      <c r="B567" s="276"/>
      <c r="C567" s="276"/>
      <c r="D567" s="280"/>
      <c r="E567" s="257"/>
      <c r="F567" s="281"/>
      <c r="G567" s="277"/>
      <c r="H567" s="277"/>
      <c r="I567" s="279"/>
      <c r="J567" s="282"/>
      <c r="K567" s="278"/>
      <c r="L567" s="283"/>
      <c r="M567" s="283"/>
      <c r="N567" s="278"/>
      <c r="O567" s="278"/>
      <c r="P567" s="252"/>
      <c r="Q567" s="252"/>
      <c r="R567" s="252"/>
      <c r="S567" s="252"/>
      <c r="T567" s="252"/>
      <c r="U567" s="253"/>
    </row>
    <row r="568" spans="1:21">
      <c r="A568" s="289"/>
      <c r="B568" s="276"/>
      <c r="C568" s="276"/>
      <c r="D568" s="280"/>
      <c r="E568" s="257"/>
      <c r="F568" s="281"/>
      <c r="G568" s="277"/>
      <c r="H568" s="277"/>
      <c r="I568" s="279"/>
      <c r="J568" s="282"/>
      <c r="K568" s="278"/>
      <c r="L568" s="283"/>
      <c r="M568" s="283"/>
      <c r="N568" s="278"/>
      <c r="O568" s="278"/>
      <c r="P568" s="252"/>
      <c r="Q568" s="252"/>
      <c r="R568" s="252"/>
      <c r="S568" s="252"/>
      <c r="T568" s="252"/>
      <c r="U568" s="253"/>
    </row>
    <row r="569" spans="1:21">
      <c r="A569" s="289"/>
      <c r="B569" s="276"/>
      <c r="C569" s="276"/>
      <c r="D569" s="280"/>
      <c r="E569" s="257"/>
      <c r="F569" s="281"/>
      <c r="G569" s="277"/>
      <c r="H569" s="277"/>
      <c r="I569" s="279"/>
      <c r="J569" s="282"/>
      <c r="K569" s="278"/>
      <c r="L569" s="283"/>
      <c r="M569" s="283"/>
      <c r="N569" s="278"/>
      <c r="O569" s="278"/>
      <c r="P569" s="252"/>
      <c r="Q569" s="252"/>
      <c r="R569" s="252"/>
      <c r="S569" s="252"/>
      <c r="T569" s="252"/>
      <c r="U569" s="253"/>
    </row>
    <row r="570" spans="1:21">
      <c r="A570" s="289"/>
      <c r="B570" s="276"/>
      <c r="C570" s="276"/>
      <c r="D570" s="280"/>
      <c r="E570" s="257"/>
      <c r="F570" s="281"/>
      <c r="G570" s="277"/>
      <c r="H570" s="277"/>
      <c r="I570" s="279"/>
      <c r="J570" s="282"/>
      <c r="K570" s="278"/>
      <c r="L570" s="283"/>
      <c r="M570" s="283"/>
      <c r="N570" s="278"/>
      <c r="O570" s="278"/>
      <c r="P570" s="252"/>
      <c r="Q570" s="252"/>
      <c r="R570" s="252"/>
      <c r="S570" s="252"/>
      <c r="T570" s="252"/>
      <c r="U570" s="253"/>
    </row>
    <row r="571" spans="1:21">
      <c r="A571" s="289"/>
      <c r="B571" s="276"/>
      <c r="C571" s="276"/>
      <c r="D571" s="280"/>
      <c r="E571" s="257"/>
      <c r="F571" s="281"/>
      <c r="G571" s="277"/>
      <c r="H571" s="277"/>
      <c r="I571" s="279"/>
      <c r="J571" s="282"/>
      <c r="K571" s="278"/>
      <c r="L571" s="283"/>
      <c r="M571" s="283"/>
      <c r="N571" s="278"/>
      <c r="O571" s="278"/>
      <c r="P571" s="252"/>
      <c r="Q571" s="252"/>
      <c r="R571" s="252"/>
      <c r="S571" s="252"/>
      <c r="T571" s="252"/>
      <c r="U571" s="253"/>
    </row>
    <row r="572" spans="1:21">
      <c r="A572" s="289"/>
      <c r="B572" s="276"/>
      <c r="C572" s="276"/>
      <c r="D572" s="280"/>
      <c r="E572" s="257"/>
      <c r="F572" s="281"/>
      <c r="G572" s="277"/>
      <c r="H572" s="277"/>
      <c r="I572" s="279"/>
      <c r="J572" s="282"/>
      <c r="K572" s="278"/>
      <c r="L572" s="283"/>
      <c r="M572" s="283"/>
      <c r="N572" s="278"/>
      <c r="O572" s="278"/>
      <c r="P572" s="252"/>
      <c r="Q572" s="252"/>
      <c r="R572" s="252"/>
      <c r="S572" s="252"/>
      <c r="T572" s="252"/>
      <c r="U572" s="253"/>
    </row>
    <row r="573" spans="1:21">
      <c r="A573" s="289"/>
      <c r="B573" s="276"/>
      <c r="C573" s="276"/>
      <c r="D573" s="280"/>
      <c r="E573" s="257"/>
      <c r="F573" s="281"/>
      <c r="G573" s="277"/>
      <c r="H573" s="277"/>
      <c r="I573" s="279"/>
      <c r="J573" s="282"/>
      <c r="K573" s="278"/>
      <c r="L573" s="283"/>
      <c r="M573" s="283"/>
      <c r="N573" s="278"/>
      <c r="O573" s="278"/>
      <c r="P573" s="252"/>
      <c r="Q573" s="252"/>
      <c r="R573" s="252"/>
      <c r="S573" s="252"/>
      <c r="T573" s="252"/>
      <c r="U573" s="253"/>
    </row>
    <row r="574" spans="1:21">
      <c r="A574" s="289"/>
      <c r="B574" s="276"/>
      <c r="C574" s="276"/>
      <c r="D574" s="280"/>
      <c r="E574" s="257"/>
      <c r="F574" s="281"/>
      <c r="G574" s="277"/>
      <c r="H574" s="277"/>
      <c r="I574" s="279"/>
      <c r="J574" s="282"/>
      <c r="K574" s="278"/>
      <c r="L574" s="283"/>
      <c r="M574" s="283"/>
      <c r="N574" s="278"/>
      <c r="O574" s="278"/>
      <c r="P574" s="252"/>
      <c r="Q574" s="252"/>
      <c r="R574" s="252"/>
      <c r="S574" s="252"/>
      <c r="T574" s="252"/>
      <c r="U574" s="253"/>
    </row>
    <row r="575" spans="1:21">
      <c r="A575" s="289"/>
      <c r="B575" s="276"/>
      <c r="C575" s="276"/>
      <c r="D575" s="280"/>
      <c r="E575" s="257"/>
      <c r="F575" s="281"/>
      <c r="G575" s="277"/>
      <c r="H575" s="277"/>
      <c r="I575" s="279"/>
      <c r="J575" s="282"/>
      <c r="K575" s="278"/>
      <c r="L575" s="283"/>
      <c r="M575" s="283"/>
      <c r="N575" s="278"/>
      <c r="O575" s="278"/>
      <c r="P575" s="252"/>
      <c r="Q575" s="252"/>
      <c r="R575" s="252"/>
      <c r="S575" s="252"/>
      <c r="T575" s="252"/>
      <c r="U575" s="253"/>
    </row>
    <row r="576" spans="1:21">
      <c r="A576" s="289"/>
      <c r="B576" s="276"/>
      <c r="C576" s="276"/>
      <c r="D576" s="280"/>
      <c r="E576" s="257"/>
      <c r="F576" s="281"/>
      <c r="G576" s="277"/>
      <c r="H576" s="277"/>
      <c r="I576" s="279"/>
      <c r="J576" s="282"/>
      <c r="K576" s="278"/>
      <c r="L576" s="283"/>
      <c r="M576" s="283"/>
      <c r="N576" s="278"/>
      <c r="O576" s="278"/>
      <c r="P576" s="252"/>
      <c r="Q576" s="252"/>
      <c r="R576" s="252"/>
      <c r="S576" s="252"/>
      <c r="T576" s="252"/>
      <c r="U576" s="253"/>
    </row>
    <row r="577" spans="1:21">
      <c r="A577" s="289"/>
      <c r="B577" s="276"/>
      <c r="C577" s="276"/>
      <c r="D577" s="280"/>
      <c r="E577" s="257"/>
      <c r="F577" s="281"/>
      <c r="G577" s="277"/>
      <c r="H577" s="277"/>
      <c r="I577" s="279"/>
      <c r="J577" s="282"/>
      <c r="K577" s="278"/>
      <c r="L577" s="283"/>
      <c r="M577" s="283"/>
      <c r="N577" s="278"/>
      <c r="O577" s="278"/>
      <c r="P577" s="252"/>
      <c r="Q577" s="252"/>
      <c r="R577" s="252"/>
      <c r="S577" s="252"/>
      <c r="T577" s="252"/>
      <c r="U577" s="253"/>
    </row>
    <row r="578" spans="1:21">
      <c r="A578" s="289"/>
      <c r="B578" s="276"/>
      <c r="C578" s="276"/>
      <c r="D578" s="280"/>
      <c r="E578" s="257"/>
      <c r="F578" s="281"/>
      <c r="G578" s="277"/>
      <c r="H578" s="277"/>
      <c r="I578" s="279"/>
      <c r="J578" s="282"/>
      <c r="K578" s="278"/>
      <c r="L578" s="283"/>
      <c r="M578" s="283"/>
      <c r="N578" s="278"/>
      <c r="O578" s="278"/>
      <c r="P578" s="252"/>
      <c r="Q578" s="252"/>
      <c r="R578" s="252"/>
      <c r="S578" s="252"/>
      <c r="T578" s="252"/>
      <c r="U578" s="253"/>
    </row>
    <row r="579" spans="1:21">
      <c r="A579" s="289"/>
      <c r="B579" s="276"/>
      <c r="C579" s="276"/>
      <c r="D579" s="280"/>
      <c r="E579" s="257"/>
      <c r="F579" s="281"/>
      <c r="G579" s="277"/>
      <c r="H579" s="277"/>
      <c r="I579" s="279"/>
      <c r="J579" s="282"/>
      <c r="K579" s="278"/>
      <c r="L579" s="283"/>
      <c r="M579" s="283"/>
      <c r="N579" s="278"/>
      <c r="O579" s="278"/>
      <c r="P579" s="252"/>
      <c r="Q579" s="252"/>
      <c r="R579" s="252"/>
      <c r="S579" s="252"/>
      <c r="T579" s="252"/>
      <c r="U579" s="253"/>
    </row>
    <row r="580" spans="1:21">
      <c r="A580" s="289"/>
      <c r="B580" s="276"/>
      <c r="C580" s="276"/>
      <c r="D580" s="280"/>
      <c r="E580" s="257"/>
      <c r="F580" s="281"/>
      <c r="G580" s="277"/>
      <c r="H580" s="277"/>
      <c r="I580" s="279"/>
      <c r="J580" s="282"/>
      <c r="K580" s="278"/>
      <c r="L580" s="283"/>
      <c r="M580" s="283"/>
      <c r="N580" s="278"/>
      <c r="O580" s="278"/>
      <c r="P580" s="252"/>
      <c r="Q580" s="252"/>
      <c r="R580" s="252"/>
      <c r="S580" s="252"/>
      <c r="T580" s="252"/>
      <c r="U580" s="253"/>
    </row>
    <row r="581" spans="1:21">
      <c r="A581" s="289"/>
      <c r="B581" s="276"/>
      <c r="C581" s="276"/>
      <c r="D581" s="280"/>
      <c r="E581" s="257"/>
      <c r="F581" s="281"/>
      <c r="G581" s="277"/>
      <c r="H581" s="277"/>
      <c r="I581" s="279"/>
      <c r="J581" s="282"/>
      <c r="K581" s="278"/>
      <c r="L581" s="283"/>
      <c r="M581" s="283"/>
      <c r="N581" s="278"/>
      <c r="O581" s="278"/>
      <c r="P581" s="252"/>
      <c r="Q581" s="252"/>
      <c r="R581" s="252"/>
      <c r="S581" s="252"/>
      <c r="T581" s="252"/>
      <c r="U581" s="253"/>
    </row>
    <row r="582" spans="1:21">
      <c r="A582" s="290"/>
      <c r="B582" s="284"/>
      <c r="C582" s="284"/>
      <c r="D582" s="285"/>
      <c r="E582" s="257"/>
      <c r="F582" s="286"/>
      <c r="G582" s="287"/>
      <c r="H582" s="287"/>
      <c r="I582" s="288"/>
      <c r="J582" s="261"/>
      <c r="K582" s="254"/>
      <c r="L582" s="262"/>
      <c r="M582" s="262"/>
      <c r="N582" s="254"/>
      <c r="O582" s="254"/>
      <c r="P582" s="255"/>
      <c r="Q582" s="255"/>
      <c r="R582" s="255"/>
      <c r="S582" s="255"/>
      <c r="T582" s="255"/>
      <c r="U582" s="256"/>
    </row>
    <row r="583" spans="1:21">
      <c r="A583" s="289"/>
      <c r="B583" s="276"/>
      <c r="C583" s="276"/>
      <c r="D583" s="280"/>
      <c r="E583" s="257"/>
      <c r="F583" s="281"/>
      <c r="G583" s="277"/>
      <c r="H583" s="277"/>
      <c r="I583" s="279"/>
      <c r="J583" s="282"/>
      <c r="K583" s="278"/>
      <c r="L583" s="283"/>
      <c r="M583" s="283"/>
      <c r="N583" s="278"/>
      <c r="O583" s="278"/>
      <c r="P583" s="252"/>
      <c r="Q583" s="252"/>
      <c r="R583" s="252"/>
      <c r="S583" s="252"/>
      <c r="T583" s="252"/>
      <c r="U583" s="253"/>
    </row>
    <row r="584" spans="1:21">
      <c r="A584" s="289"/>
      <c r="B584" s="276"/>
      <c r="C584" s="276"/>
      <c r="D584" s="280"/>
      <c r="E584" s="257"/>
      <c r="F584" s="281"/>
      <c r="G584" s="277"/>
      <c r="H584" s="277"/>
      <c r="I584" s="279"/>
      <c r="J584" s="282"/>
      <c r="K584" s="278"/>
      <c r="L584" s="283"/>
      <c r="M584" s="283"/>
      <c r="N584" s="278"/>
      <c r="O584" s="278"/>
      <c r="P584" s="252"/>
      <c r="Q584" s="252"/>
      <c r="R584" s="252"/>
      <c r="S584" s="252"/>
      <c r="T584" s="252"/>
      <c r="U584" s="253"/>
    </row>
    <row r="585" spans="1:21">
      <c r="A585" s="289"/>
      <c r="B585" s="276"/>
      <c r="C585" s="276"/>
      <c r="D585" s="280"/>
      <c r="E585" s="257"/>
      <c r="F585" s="281"/>
      <c r="G585" s="277"/>
      <c r="H585" s="277"/>
      <c r="I585" s="279"/>
      <c r="J585" s="282"/>
      <c r="K585" s="278"/>
      <c r="L585" s="283"/>
      <c r="M585" s="283"/>
      <c r="N585" s="278"/>
      <c r="O585" s="278"/>
      <c r="P585" s="252"/>
      <c r="Q585" s="252"/>
      <c r="R585" s="252"/>
      <c r="S585" s="252"/>
      <c r="T585" s="252"/>
      <c r="U585" s="253"/>
    </row>
    <row r="586" spans="1:21">
      <c r="A586" s="289"/>
      <c r="B586" s="276"/>
      <c r="C586" s="276"/>
      <c r="D586" s="280"/>
      <c r="E586" s="257"/>
      <c r="F586" s="281"/>
      <c r="G586" s="277"/>
      <c r="H586" s="277"/>
      <c r="I586" s="279"/>
      <c r="J586" s="282"/>
      <c r="K586" s="278"/>
      <c r="L586" s="283"/>
      <c r="M586" s="283"/>
      <c r="N586" s="278"/>
      <c r="O586" s="278"/>
      <c r="P586" s="252"/>
      <c r="Q586" s="252"/>
      <c r="R586" s="252"/>
      <c r="S586" s="252"/>
      <c r="T586" s="252"/>
      <c r="U586" s="253"/>
    </row>
    <row r="587" spans="1:21">
      <c r="A587" s="289"/>
      <c r="B587" s="276"/>
      <c r="C587" s="276"/>
      <c r="D587" s="280"/>
      <c r="E587" s="257"/>
      <c r="F587" s="281"/>
      <c r="G587" s="277"/>
      <c r="H587" s="277"/>
      <c r="I587" s="279"/>
      <c r="J587" s="282"/>
      <c r="K587" s="278"/>
      <c r="L587" s="283"/>
      <c r="M587" s="283"/>
      <c r="N587" s="278"/>
      <c r="O587" s="278"/>
      <c r="P587" s="252"/>
      <c r="Q587" s="252"/>
      <c r="R587" s="252"/>
      <c r="S587" s="252"/>
      <c r="T587" s="252"/>
      <c r="U587" s="253"/>
    </row>
    <row r="588" spans="1:21">
      <c r="A588" s="289"/>
      <c r="B588" s="276"/>
      <c r="C588" s="276"/>
      <c r="D588" s="280"/>
      <c r="E588" s="257"/>
      <c r="F588" s="281"/>
      <c r="G588" s="277"/>
      <c r="H588" s="277"/>
      <c r="I588" s="279"/>
      <c r="J588" s="282"/>
      <c r="K588" s="278"/>
      <c r="L588" s="283"/>
      <c r="M588" s="283"/>
      <c r="N588" s="278"/>
      <c r="O588" s="278"/>
      <c r="P588" s="252"/>
      <c r="Q588" s="252"/>
      <c r="R588" s="252"/>
      <c r="S588" s="252"/>
      <c r="T588" s="252"/>
      <c r="U588" s="253"/>
    </row>
    <row r="589" spans="1:21">
      <c r="A589" s="289"/>
      <c r="B589" s="276"/>
      <c r="C589" s="276"/>
      <c r="D589" s="280"/>
      <c r="E589" s="257"/>
      <c r="F589" s="281"/>
      <c r="G589" s="277"/>
      <c r="H589" s="277"/>
      <c r="I589" s="279"/>
      <c r="J589" s="282"/>
      <c r="K589" s="278"/>
      <c r="L589" s="283"/>
      <c r="M589" s="283"/>
      <c r="N589" s="278"/>
      <c r="O589" s="278"/>
      <c r="P589" s="252"/>
      <c r="Q589" s="252"/>
      <c r="R589" s="252"/>
      <c r="S589" s="252"/>
      <c r="T589" s="252"/>
      <c r="U589" s="253"/>
    </row>
    <row r="590" spans="1:21">
      <c r="A590" s="289"/>
      <c r="B590" s="276"/>
      <c r="C590" s="276"/>
      <c r="D590" s="280"/>
      <c r="E590" s="257"/>
      <c r="F590" s="281"/>
      <c r="G590" s="277"/>
      <c r="H590" s="277"/>
      <c r="I590" s="279"/>
      <c r="J590" s="282"/>
      <c r="K590" s="278"/>
      <c r="L590" s="283"/>
      <c r="M590" s="283"/>
      <c r="N590" s="278"/>
      <c r="O590" s="278"/>
      <c r="P590" s="252"/>
      <c r="Q590" s="252"/>
      <c r="R590" s="252"/>
      <c r="S590" s="252"/>
      <c r="T590" s="252"/>
      <c r="U590" s="253"/>
    </row>
    <row r="591" spans="1:21">
      <c r="A591" s="289"/>
      <c r="B591" s="276"/>
      <c r="C591" s="276"/>
      <c r="D591" s="280"/>
      <c r="E591" s="257"/>
      <c r="F591" s="281"/>
      <c r="G591" s="277"/>
      <c r="H591" s="277"/>
      <c r="I591" s="279"/>
      <c r="J591" s="282"/>
      <c r="K591" s="278"/>
      <c r="L591" s="283"/>
      <c r="M591" s="283"/>
      <c r="N591" s="278"/>
      <c r="O591" s="278"/>
      <c r="P591" s="252"/>
      <c r="Q591" s="252"/>
      <c r="R591" s="252"/>
      <c r="S591" s="252"/>
      <c r="T591" s="252"/>
      <c r="U591" s="253"/>
    </row>
    <row r="592" spans="1:21">
      <c r="A592" s="290"/>
      <c r="B592" s="284"/>
      <c r="C592" s="284"/>
      <c r="D592" s="285"/>
      <c r="E592" s="257"/>
      <c r="F592" s="286"/>
      <c r="G592" s="277"/>
      <c r="H592" s="287"/>
      <c r="I592" s="288"/>
      <c r="J592" s="261"/>
      <c r="K592" s="254"/>
      <c r="L592" s="262"/>
      <c r="M592" s="262"/>
      <c r="N592" s="254"/>
      <c r="O592" s="254"/>
      <c r="P592" s="255"/>
      <c r="Q592" s="255"/>
      <c r="R592" s="255"/>
      <c r="S592" s="255"/>
      <c r="T592" s="255"/>
      <c r="U592" s="256"/>
    </row>
    <row r="593" spans="1:21">
      <c r="A593" s="289"/>
      <c r="B593" s="276"/>
      <c r="C593" s="276"/>
      <c r="D593" s="280"/>
      <c r="E593" s="257"/>
      <c r="F593" s="281"/>
      <c r="G593" s="277"/>
      <c r="H593" s="277"/>
      <c r="I593" s="279"/>
      <c r="J593" s="282"/>
      <c r="K593" s="278"/>
      <c r="L593" s="283"/>
      <c r="M593" s="283"/>
      <c r="N593" s="278"/>
      <c r="O593" s="278"/>
      <c r="P593" s="252"/>
      <c r="Q593" s="252"/>
      <c r="R593" s="252"/>
      <c r="S593" s="252"/>
      <c r="T593" s="252"/>
      <c r="U593" s="253"/>
    </row>
    <row r="594" spans="1:21">
      <c r="A594" s="289"/>
      <c r="B594" s="276"/>
      <c r="C594" s="276"/>
      <c r="D594" s="280"/>
      <c r="E594" s="257"/>
      <c r="F594" s="281"/>
      <c r="G594" s="277"/>
      <c r="H594" s="277"/>
      <c r="I594" s="279"/>
      <c r="J594" s="282"/>
      <c r="K594" s="278"/>
      <c r="L594" s="283"/>
      <c r="M594" s="283"/>
      <c r="N594" s="278"/>
      <c r="O594" s="278"/>
      <c r="P594" s="252"/>
      <c r="Q594" s="252"/>
      <c r="R594" s="252"/>
      <c r="S594" s="252"/>
      <c r="T594" s="252"/>
      <c r="U594" s="253"/>
    </row>
    <row r="595" spans="1:21">
      <c r="A595" s="289"/>
      <c r="B595" s="276"/>
      <c r="C595" s="276"/>
      <c r="D595" s="280"/>
      <c r="E595" s="257"/>
      <c r="F595" s="281"/>
      <c r="G595" s="277"/>
      <c r="H595" s="277"/>
      <c r="I595" s="279"/>
      <c r="J595" s="282"/>
      <c r="K595" s="278"/>
      <c r="L595" s="283"/>
      <c r="M595" s="283"/>
      <c r="N595" s="278"/>
      <c r="O595" s="278"/>
      <c r="P595" s="252"/>
      <c r="Q595" s="252"/>
      <c r="R595" s="252"/>
      <c r="S595" s="252"/>
      <c r="T595" s="252"/>
      <c r="U595" s="253"/>
    </row>
    <row r="596" spans="1:21">
      <c r="A596" s="289"/>
      <c r="B596" s="276"/>
      <c r="C596" s="276"/>
      <c r="D596" s="280"/>
      <c r="E596" s="257"/>
      <c r="F596" s="281"/>
      <c r="G596" s="277"/>
      <c r="H596" s="277"/>
      <c r="I596" s="279"/>
      <c r="J596" s="282"/>
      <c r="K596" s="278"/>
      <c r="L596" s="283"/>
      <c r="M596" s="283"/>
      <c r="N596" s="278"/>
      <c r="O596" s="278"/>
      <c r="P596" s="252"/>
      <c r="Q596" s="252"/>
      <c r="R596" s="252"/>
      <c r="S596" s="252"/>
      <c r="T596" s="252"/>
      <c r="U596" s="253"/>
    </row>
    <row r="597" spans="1:21">
      <c r="A597" s="289"/>
      <c r="B597" s="276"/>
      <c r="C597" s="276"/>
      <c r="D597" s="280"/>
      <c r="E597" s="257"/>
      <c r="F597" s="281"/>
      <c r="G597" s="277"/>
      <c r="H597" s="277"/>
      <c r="I597" s="279"/>
      <c r="J597" s="282"/>
      <c r="K597" s="278"/>
      <c r="L597" s="283"/>
      <c r="M597" s="283"/>
      <c r="N597" s="278"/>
      <c r="O597" s="278"/>
      <c r="P597" s="252"/>
      <c r="Q597" s="252"/>
      <c r="R597" s="252"/>
      <c r="S597" s="252"/>
      <c r="T597" s="252"/>
      <c r="U597" s="253"/>
    </row>
    <row r="598" spans="1:21">
      <c r="A598" s="289"/>
      <c r="B598" s="276"/>
      <c r="C598" s="276"/>
      <c r="D598" s="280"/>
      <c r="E598" s="257"/>
      <c r="F598" s="281"/>
      <c r="G598" s="277"/>
      <c r="H598" s="277"/>
      <c r="I598" s="279"/>
      <c r="J598" s="282"/>
      <c r="K598" s="278"/>
      <c r="L598" s="283"/>
      <c r="M598" s="283"/>
      <c r="N598" s="278"/>
      <c r="O598" s="278"/>
      <c r="P598" s="252"/>
      <c r="Q598" s="252"/>
      <c r="R598" s="252"/>
      <c r="S598" s="252"/>
      <c r="T598" s="252"/>
      <c r="U598" s="253"/>
    </row>
    <row r="599" spans="1:21">
      <c r="A599" s="289"/>
      <c r="B599" s="276"/>
      <c r="C599" s="276"/>
      <c r="D599" s="280"/>
      <c r="E599" s="257"/>
      <c r="F599" s="281"/>
      <c r="G599" s="277"/>
      <c r="H599" s="277"/>
      <c r="I599" s="279"/>
      <c r="J599" s="282"/>
      <c r="K599" s="278"/>
      <c r="L599" s="283"/>
      <c r="M599" s="283"/>
      <c r="N599" s="278"/>
      <c r="O599" s="278"/>
      <c r="P599" s="252"/>
      <c r="Q599" s="252"/>
      <c r="R599" s="252"/>
      <c r="S599" s="252"/>
      <c r="T599" s="252"/>
      <c r="U599" s="253"/>
    </row>
    <row r="600" spans="1:21">
      <c r="A600" s="289"/>
      <c r="B600" s="276"/>
      <c r="C600" s="276"/>
      <c r="D600" s="280"/>
      <c r="E600" s="257"/>
      <c r="F600" s="281"/>
      <c r="G600" s="277"/>
      <c r="H600" s="277"/>
      <c r="I600" s="279"/>
      <c r="J600" s="282"/>
      <c r="K600" s="278"/>
      <c r="L600" s="283"/>
      <c r="M600" s="283"/>
      <c r="N600" s="278"/>
      <c r="O600" s="278"/>
      <c r="P600" s="252"/>
      <c r="Q600" s="252"/>
      <c r="R600" s="252"/>
      <c r="S600" s="252"/>
      <c r="T600" s="252"/>
      <c r="U600" s="253"/>
    </row>
    <row r="601" spans="1:21">
      <c r="A601" s="289"/>
      <c r="B601" s="276"/>
      <c r="C601" s="276"/>
      <c r="D601" s="280"/>
      <c r="E601" s="257"/>
      <c r="F601" s="281"/>
      <c r="G601" s="277"/>
      <c r="H601" s="277"/>
      <c r="I601" s="279"/>
      <c r="J601" s="282"/>
      <c r="K601" s="278"/>
      <c r="L601" s="283"/>
      <c r="M601" s="283"/>
      <c r="N601" s="278"/>
      <c r="O601" s="278"/>
      <c r="P601" s="252"/>
      <c r="Q601" s="252"/>
      <c r="R601" s="252"/>
      <c r="S601" s="252"/>
      <c r="T601" s="252"/>
      <c r="U601" s="253"/>
    </row>
    <row r="602" spans="1:21">
      <c r="A602" s="289"/>
      <c r="B602" s="276"/>
      <c r="C602" s="276"/>
      <c r="D602" s="280"/>
      <c r="E602" s="257"/>
      <c r="F602" s="281"/>
      <c r="G602" s="277"/>
      <c r="H602" s="277"/>
      <c r="I602" s="279"/>
      <c r="J602" s="282"/>
      <c r="K602" s="278"/>
      <c r="L602" s="283"/>
      <c r="M602" s="283"/>
      <c r="N602" s="278"/>
      <c r="O602" s="278"/>
      <c r="P602" s="252"/>
      <c r="Q602" s="252"/>
      <c r="R602" s="252"/>
      <c r="S602" s="252"/>
      <c r="T602" s="252"/>
      <c r="U602" s="253"/>
    </row>
    <row r="603" spans="1:21">
      <c r="A603" s="289"/>
      <c r="B603" s="276"/>
      <c r="C603" s="276"/>
      <c r="D603" s="280"/>
      <c r="E603" s="257"/>
      <c r="F603" s="281"/>
      <c r="G603" s="277"/>
      <c r="H603" s="277"/>
      <c r="I603" s="279"/>
      <c r="J603" s="282"/>
      <c r="K603" s="278"/>
      <c r="L603" s="283"/>
      <c r="M603" s="283"/>
      <c r="N603" s="278"/>
      <c r="O603" s="278"/>
      <c r="P603" s="252"/>
      <c r="Q603" s="252"/>
      <c r="R603" s="252"/>
      <c r="S603" s="252"/>
      <c r="T603" s="252"/>
      <c r="U603" s="253"/>
    </row>
    <row r="604" spans="1:21">
      <c r="A604" s="289"/>
      <c r="B604" s="276"/>
      <c r="C604" s="276"/>
      <c r="D604" s="280"/>
      <c r="E604" s="257"/>
      <c r="F604" s="281"/>
      <c r="G604" s="277"/>
      <c r="H604" s="277"/>
      <c r="I604" s="279"/>
      <c r="J604" s="282"/>
      <c r="K604" s="278"/>
      <c r="L604" s="283"/>
      <c r="M604" s="283"/>
      <c r="N604" s="278"/>
      <c r="O604" s="278"/>
      <c r="P604" s="252"/>
      <c r="Q604" s="252"/>
      <c r="R604" s="252"/>
      <c r="S604" s="252"/>
      <c r="T604" s="252"/>
      <c r="U604" s="253"/>
    </row>
    <row r="605" spans="1:21">
      <c r="A605" s="289"/>
      <c r="B605" s="276"/>
      <c r="C605" s="276"/>
      <c r="D605" s="280"/>
      <c r="E605" s="257"/>
      <c r="F605" s="281"/>
      <c r="G605" s="277"/>
      <c r="H605" s="277"/>
      <c r="I605" s="279"/>
      <c r="J605" s="282"/>
      <c r="K605" s="278"/>
      <c r="L605" s="283"/>
      <c r="M605" s="283"/>
      <c r="N605" s="278"/>
      <c r="O605" s="278"/>
      <c r="P605" s="252"/>
      <c r="Q605" s="252"/>
      <c r="R605" s="252"/>
      <c r="S605" s="252"/>
      <c r="T605" s="252"/>
      <c r="U605" s="253"/>
    </row>
    <row r="606" spans="1:21">
      <c r="A606" s="289"/>
      <c r="B606" s="276"/>
      <c r="C606" s="276"/>
      <c r="D606" s="280"/>
      <c r="E606" s="257"/>
      <c r="F606" s="281"/>
      <c r="G606" s="277"/>
      <c r="H606" s="277"/>
      <c r="I606" s="279"/>
      <c r="J606" s="282"/>
      <c r="K606" s="278"/>
      <c r="L606" s="283"/>
      <c r="M606" s="283"/>
      <c r="N606" s="278"/>
      <c r="O606" s="278"/>
      <c r="P606" s="252"/>
      <c r="Q606" s="252"/>
      <c r="R606" s="252"/>
      <c r="S606" s="252"/>
      <c r="T606" s="252"/>
      <c r="U606" s="253"/>
    </row>
    <row r="607" spans="1:21">
      <c r="A607" s="290"/>
      <c r="B607" s="284"/>
      <c r="C607" s="284"/>
      <c r="D607" s="285"/>
      <c r="E607" s="258"/>
      <c r="F607" s="286"/>
      <c r="G607" s="287"/>
      <c r="H607" s="287"/>
      <c r="I607" s="288"/>
      <c r="J607" s="282"/>
      <c r="K607" s="278"/>
      <c r="L607" s="283"/>
      <c r="M607" s="283"/>
      <c r="N607" s="278"/>
      <c r="O607" s="278"/>
      <c r="P607" s="255"/>
      <c r="Q607" s="255"/>
      <c r="R607" s="255"/>
      <c r="S607" s="255"/>
      <c r="T607" s="255"/>
      <c r="U607" s="256"/>
    </row>
    <row r="608" spans="1:21">
      <c r="A608" s="289"/>
      <c r="B608" s="276"/>
      <c r="C608" s="276"/>
      <c r="D608" s="280"/>
      <c r="E608" s="257"/>
      <c r="F608" s="281"/>
      <c r="G608" s="277"/>
      <c r="H608" s="277"/>
      <c r="I608" s="279"/>
      <c r="J608" s="282"/>
      <c r="K608" s="278"/>
      <c r="L608" s="283"/>
      <c r="M608" s="283"/>
      <c r="N608" s="278"/>
      <c r="O608" s="278"/>
      <c r="P608" s="252"/>
      <c r="Q608" s="252"/>
      <c r="R608" s="252"/>
      <c r="S608" s="252"/>
      <c r="T608" s="252"/>
      <c r="U608" s="253"/>
    </row>
    <row r="609" spans="1:21">
      <c r="A609" s="289"/>
      <c r="B609" s="276"/>
      <c r="C609" s="276"/>
      <c r="D609" s="280"/>
      <c r="E609" s="257"/>
      <c r="F609" s="281"/>
      <c r="G609" s="277"/>
      <c r="H609" s="277"/>
      <c r="I609" s="279"/>
      <c r="J609" s="282"/>
      <c r="K609" s="278"/>
      <c r="L609" s="283"/>
      <c r="M609" s="283"/>
      <c r="N609" s="278"/>
      <c r="O609" s="278"/>
      <c r="P609" s="252"/>
      <c r="Q609" s="252"/>
      <c r="R609" s="252"/>
      <c r="S609" s="252"/>
      <c r="T609" s="252"/>
      <c r="U609" s="253"/>
    </row>
    <row r="610" spans="1:21">
      <c r="A610" s="289"/>
      <c r="B610" s="276"/>
      <c r="C610" s="276"/>
      <c r="D610" s="280"/>
      <c r="E610" s="257"/>
      <c r="F610" s="281"/>
      <c r="G610" s="277"/>
      <c r="H610" s="277"/>
      <c r="I610" s="279"/>
      <c r="J610" s="282"/>
      <c r="K610" s="278"/>
      <c r="L610" s="283"/>
      <c r="M610" s="283"/>
      <c r="N610" s="278"/>
      <c r="O610" s="278"/>
      <c r="P610" s="252"/>
      <c r="Q610" s="252"/>
      <c r="R610" s="252"/>
      <c r="S610" s="252"/>
      <c r="T610" s="252"/>
      <c r="U610" s="253"/>
    </row>
    <row r="611" spans="1:21">
      <c r="A611" s="289"/>
      <c r="B611" s="276"/>
      <c r="C611" s="276"/>
      <c r="D611" s="280"/>
      <c r="E611" s="257"/>
      <c r="F611" s="281"/>
      <c r="G611" s="277"/>
      <c r="H611" s="277"/>
      <c r="I611" s="279"/>
      <c r="J611" s="282"/>
      <c r="K611" s="278"/>
      <c r="L611" s="283"/>
      <c r="M611" s="283"/>
      <c r="N611" s="278"/>
      <c r="O611" s="278"/>
      <c r="P611" s="252"/>
      <c r="Q611" s="252"/>
      <c r="R611" s="252"/>
      <c r="S611" s="252"/>
      <c r="T611" s="252"/>
      <c r="U611" s="253"/>
    </row>
    <row r="612" spans="1:21">
      <c r="A612" s="289"/>
      <c r="B612" s="276"/>
      <c r="C612" s="276"/>
      <c r="D612" s="280"/>
      <c r="E612" s="257"/>
      <c r="F612" s="281"/>
      <c r="G612" s="277"/>
      <c r="H612" s="277"/>
      <c r="I612" s="279"/>
      <c r="J612" s="282"/>
      <c r="K612" s="278"/>
      <c r="L612" s="283"/>
      <c r="M612" s="283"/>
      <c r="N612" s="278"/>
      <c r="O612" s="278"/>
      <c r="P612" s="252"/>
      <c r="Q612" s="252"/>
      <c r="R612" s="252"/>
      <c r="S612" s="252"/>
      <c r="T612" s="252"/>
      <c r="U612" s="253"/>
    </row>
    <row r="613" spans="1:21">
      <c r="A613" s="289"/>
      <c r="B613" s="276"/>
      <c r="C613" s="276"/>
      <c r="D613" s="280"/>
      <c r="E613" s="257"/>
      <c r="F613" s="281"/>
      <c r="G613" s="277"/>
      <c r="H613" s="277"/>
      <c r="I613" s="279"/>
      <c r="J613" s="282"/>
      <c r="K613" s="278"/>
      <c r="L613" s="283"/>
      <c r="M613" s="283"/>
      <c r="N613" s="278"/>
      <c r="O613" s="278"/>
      <c r="P613" s="252"/>
      <c r="Q613" s="252"/>
      <c r="R613" s="252"/>
      <c r="S613" s="252"/>
      <c r="T613" s="252"/>
      <c r="U613" s="253"/>
    </row>
    <row r="614" spans="1:21">
      <c r="A614" s="289"/>
      <c r="B614" s="276"/>
      <c r="C614" s="276"/>
      <c r="D614" s="280"/>
      <c r="E614" s="257"/>
      <c r="F614" s="281"/>
      <c r="G614" s="277"/>
      <c r="H614" s="277"/>
      <c r="I614" s="279"/>
      <c r="J614" s="282"/>
      <c r="K614" s="278"/>
      <c r="L614" s="283"/>
      <c r="M614" s="283"/>
      <c r="N614" s="278"/>
      <c r="O614" s="278"/>
      <c r="P614" s="252"/>
      <c r="Q614" s="252"/>
      <c r="R614" s="252"/>
      <c r="S614" s="252"/>
      <c r="T614" s="252"/>
      <c r="U614" s="253"/>
    </row>
    <row r="615" spans="1:21">
      <c r="A615" s="289"/>
      <c r="B615" s="276"/>
      <c r="C615" s="276"/>
      <c r="D615" s="280"/>
      <c r="E615" s="257"/>
      <c r="F615" s="281"/>
      <c r="G615" s="277"/>
      <c r="H615" s="277"/>
      <c r="I615" s="279"/>
      <c r="J615" s="282"/>
      <c r="K615" s="278"/>
      <c r="L615" s="283"/>
      <c r="M615" s="283"/>
      <c r="N615" s="278"/>
      <c r="O615" s="278"/>
      <c r="P615" s="252"/>
      <c r="Q615" s="252"/>
      <c r="R615" s="252"/>
      <c r="S615" s="252"/>
      <c r="T615" s="252"/>
      <c r="U615" s="253"/>
    </row>
    <row r="616" spans="1:21">
      <c r="A616" s="289"/>
      <c r="B616" s="276"/>
      <c r="C616" s="276"/>
      <c r="D616" s="280"/>
      <c r="E616" s="257"/>
      <c r="F616" s="281"/>
      <c r="G616" s="277"/>
      <c r="H616" s="277"/>
      <c r="I616" s="279"/>
      <c r="J616" s="282"/>
      <c r="K616" s="278"/>
      <c r="L616" s="283"/>
      <c r="M616" s="283"/>
      <c r="N616" s="278"/>
      <c r="O616" s="278"/>
      <c r="P616" s="252"/>
      <c r="Q616" s="252"/>
      <c r="R616" s="252"/>
      <c r="S616" s="252"/>
      <c r="T616" s="252"/>
      <c r="U616" s="253"/>
    </row>
    <row r="617" spans="1:21">
      <c r="A617" s="290"/>
      <c r="B617" s="284"/>
      <c r="C617" s="284"/>
      <c r="D617" s="285"/>
      <c r="E617" s="257"/>
      <c r="F617" s="286"/>
      <c r="G617" s="277"/>
      <c r="H617" s="287"/>
      <c r="I617" s="288"/>
      <c r="J617" s="282"/>
      <c r="K617" s="278"/>
      <c r="L617" s="283"/>
      <c r="M617" s="283"/>
      <c r="N617" s="278"/>
      <c r="O617" s="278"/>
      <c r="P617" s="255"/>
      <c r="Q617" s="255"/>
      <c r="R617" s="255"/>
      <c r="S617" s="255"/>
      <c r="T617" s="255"/>
      <c r="U617" s="256"/>
    </row>
    <row r="618" spans="1:21">
      <c r="A618" s="289"/>
      <c r="B618" s="276"/>
      <c r="C618" s="276"/>
      <c r="D618" s="280"/>
      <c r="E618" s="257"/>
      <c r="F618" s="281"/>
      <c r="G618" s="277"/>
      <c r="H618" s="277"/>
      <c r="I618" s="279"/>
      <c r="J618" s="282"/>
      <c r="K618" s="278"/>
      <c r="L618" s="283"/>
      <c r="M618" s="283"/>
      <c r="N618" s="278"/>
      <c r="O618" s="278"/>
      <c r="P618" s="252"/>
      <c r="Q618" s="252"/>
      <c r="R618" s="252"/>
      <c r="S618" s="252"/>
      <c r="T618" s="252"/>
      <c r="U618" s="253"/>
    </row>
    <row r="619" spans="1:21">
      <c r="A619" s="289"/>
      <c r="B619" s="276"/>
      <c r="C619" s="276"/>
      <c r="D619" s="280"/>
      <c r="E619" s="257"/>
      <c r="F619" s="281"/>
      <c r="G619" s="277"/>
      <c r="H619" s="277"/>
      <c r="I619" s="279"/>
      <c r="J619" s="282"/>
      <c r="K619" s="278"/>
      <c r="L619" s="283"/>
      <c r="M619" s="283"/>
      <c r="N619" s="278"/>
      <c r="O619" s="278"/>
      <c r="P619" s="252"/>
      <c r="Q619" s="252"/>
      <c r="R619" s="252"/>
      <c r="S619" s="252"/>
      <c r="T619" s="252"/>
      <c r="U619" s="253"/>
    </row>
    <row r="620" spans="1:21">
      <c r="A620" s="289"/>
      <c r="B620" s="276"/>
      <c r="C620" s="276"/>
      <c r="D620" s="280"/>
      <c r="E620" s="257"/>
      <c r="F620" s="281"/>
      <c r="G620" s="277"/>
      <c r="H620" s="277"/>
      <c r="I620" s="279"/>
      <c r="J620" s="282"/>
      <c r="K620" s="278"/>
      <c r="L620" s="283"/>
      <c r="M620" s="283"/>
      <c r="N620" s="278"/>
      <c r="O620" s="278"/>
      <c r="P620" s="252"/>
      <c r="Q620" s="252"/>
      <c r="R620" s="252"/>
      <c r="S620" s="252"/>
      <c r="T620" s="252"/>
      <c r="U620" s="253"/>
    </row>
    <row r="621" spans="1:21">
      <c r="A621" s="289"/>
      <c r="B621" s="276"/>
      <c r="C621" s="276"/>
      <c r="D621" s="280"/>
      <c r="E621" s="257"/>
      <c r="F621" s="281"/>
      <c r="G621" s="277"/>
      <c r="H621" s="277"/>
      <c r="I621" s="279"/>
      <c r="J621" s="282"/>
      <c r="K621" s="278"/>
      <c r="L621" s="283"/>
      <c r="M621" s="283"/>
      <c r="N621" s="278"/>
      <c r="O621" s="278"/>
      <c r="P621" s="252"/>
      <c r="Q621" s="252"/>
      <c r="R621" s="252"/>
      <c r="S621" s="252"/>
      <c r="T621" s="252"/>
      <c r="U621" s="253"/>
    </row>
    <row r="622" spans="1:21">
      <c r="A622" s="289"/>
      <c r="B622" s="276"/>
      <c r="C622" s="276"/>
      <c r="D622" s="280"/>
      <c r="E622" s="257"/>
      <c r="F622" s="281"/>
      <c r="G622" s="277"/>
      <c r="H622" s="277"/>
      <c r="I622" s="279"/>
      <c r="J622" s="282"/>
      <c r="K622" s="278"/>
      <c r="L622" s="283"/>
      <c r="M622" s="283"/>
      <c r="N622" s="278"/>
      <c r="O622" s="278"/>
      <c r="P622" s="252"/>
      <c r="Q622" s="252"/>
      <c r="R622" s="252"/>
      <c r="S622" s="252"/>
      <c r="T622" s="252"/>
      <c r="U622" s="253"/>
    </row>
    <row r="623" spans="1:21">
      <c r="A623" s="289"/>
      <c r="B623" s="276"/>
      <c r="C623" s="276"/>
      <c r="D623" s="280"/>
      <c r="E623" s="257"/>
      <c r="F623" s="281"/>
      <c r="G623" s="277"/>
      <c r="H623" s="277"/>
      <c r="I623" s="279"/>
      <c r="J623" s="282"/>
      <c r="K623" s="278"/>
      <c r="L623" s="283"/>
      <c r="M623" s="283"/>
      <c r="N623" s="278"/>
      <c r="O623" s="278"/>
      <c r="P623" s="252"/>
      <c r="Q623" s="252"/>
      <c r="R623" s="252"/>
      <c r="S623" s="252"/>
      <c r="T623" s="252"/>
      <c r="U623" s="253"/>
    </row>
    <row r="624" spans="1:21">
      <c r="A624" s="289"/>
      <c r="B624" s="276"/>
      <c r="C624" s="276"/>
      <c r="D624" s="280"/>
      <c r="E624" s="257"/>
      <c r="F624" s="281"/>
      <c r="G624" s="277"/>
      <c r="H624" s="277"/>
      <c r="I624" s="279"/>
      <c r="J624" s="282"/>
      <c r="K624" s="278"/>
      <c r="L624" s="283"/>
      <c r="M624" s="283"/>
      <c r="N624" s="278"/>
      <c r="O624" s="278"/>
      <c r="P624" s="252"/>
      <c r="Q624" s="252"/>
      <c r="R624" s="252"/>
      <c r="S624" s="252"/>
      <c r="T624" s="252"/>
      <c r="U624" s="253"/>
    </row>
    <row r="625" spans="1:21">
      <c r="A625" s="289"/>
      <c r="B625" s="276"/>
      <c r="C625" s="276"/>
      <c r="D625" s="280"/>
      <c r="E625" s="257"/>
      <c r="F625" s="281"/>
      <c r="G625" s="277"/>
      <c r="H625" s="277"/>
      <c r="I625" s="279"/>
      <c r="J625" s="282"/>
      <c r="K625" s="278"/>
      <c r="L625" s="283"/>
      <c r="M625" s="283"/>
      <c r="N625" s="278"/>
      <c r="O625" s="278"/>
      <c r="P625" s="252"/>
      <c r="Q625" s="252"/>
      <c r="R625" s="252"/>
      <c r="S625" s="252"/>
      <c r="T625" s="252"/>
      <c r="U625" s="253"/>
    </row>
    <row r="626" spans="1:21">
      <c r="A626" s="289"/>
      <c r="B626" s="276"/>
      <c r="C626" s="276"/>
      <c r="D626" s="280"/>
      <c r="E626" s="257"/>
      <c r="F626" s="281"/>
      <c r="G626" s="277"/>
      <c r="H626" s="277"/>
      <c r="I626" s="279"/>
      <c r="J626" s="282"/>
      <c r="K626" s="278"/>
      <c r="L626" s="283"/>
      <c r="M626" s="283"/>
      <c r="N626" s="278"/>
      <c r="O626" s="278"/>
      <c r="P626" s="252"/>
      <c r="Q626" s="252"/>
      <c r="R626" s="252"/>
      <c r="S626" s="252"/>
      <c r="T626" s="252"/>
      <c r="U626" s="253"/>
    </row>
    <row r="627" spans="1:21">
      <c r="A627" s="289"/>
      <c r="B627" s="276"/>
      <c r="C627" s="276"/>
      <c r="D627" s="280"/>
      <c r="E627" s="257"/>
      <c r="F627" s="281"/>
      <c r="G627" s="277"/>
      <c r="H627" s="277"/>
      <c r="I627" s="279"/>
      <c r="J627" s="282"/>
      <c r="K627" s="278"/>
      <c r="L627" s="283"/>
      <c r="M627" s="283"/>
      <c r="N627" s="278"/>
      <c r="O627" s="278"/>
      <c r="P627" s="252"/>
      <c r="Q627" s="252"/>
      <c r="R627" s="252"/>
      <c r="S627" s="252"/>
      <c r="T627" s="252"/>
      <c r="U627" s="253"/>
    </row>
    <row r="628" spans="1:21">
      <c r="A628" s="289"/>
      <c r="B628" s="276"/>
      <c r="C628" s="276"/>
      <c r="D628" s="280"/>
      <c r="E628" s="257"/>
      <c r="F628" s="281"/>
      <c r="G628" s="277"/>
      <c r="H628" s="277"/>
      <c r="I628" s="279"/>
      <c r="J628" s="282"/>
      <c r="K628" s="278"/>
      <c r="L628" s="283"/>
      <c r="M628" s="283"/>
      <c r="N628" s="278"/>
      <c r="O628" s="278"/>
      <c r="P628" s="252"/>
      <c r="Q628" s="252"/>
      <c r="R628" s="252"/>
      <c r="S628" s="252"/>
      <c r="T628" s="252"/>
      <c r="U628" s="253"/>
    </row>
    <row r="629" spans="1:21">
      <c r="A629" s="289"/>
      <c r="B629" s="276"/>
      <c r="C629" s="276"/>
      <c r="D629" s="280"/>
      <c r="E629" s="257"/>
      <c r="F629" s="281"/>
      <c r="G629" s="277"/>
      <c r="H629" s="277"/>
      <c r="I629" s="279"/>
      <c r="J629" s="282"/>
      <c r="K629" s="278"/>
      <c r="L629" s="283"/>
      <c r="M629" s="283"/>
      <c r="N629" s="278"/>
      <c r="O629" s="278"/>
      <c r="P629" s="252"/>
      <c r="Q629" s="252"/>
      <c r="R629" s="252"/>
      <c r="S629" s="252"/>
      <c r="T629" s="252"/>
      <c r="U629" s="253"/>
    </row>
    <row r="630" spans="1:21">
      <c r="A630" s="290"/>
      <c r="B630" s="284"/>
      <c r="C630" s="284"/>
      <c r="D630" s="285"/>
      <c r="E630" s="257"/>
      <c r="F630" s="286"/>
      <c r="G630" s="287"/>
      <c r="H630" s="287"/>
      <c r="I630" s="288"/>
      <c r="J630" s="261"/>
      <c r="K630" s="254"/>
      <c r="L630" s="262"/>
      <c r="M630" s="262"/>
      <c r="N630" s="254"/>
      <c r="O630" s="254"/>
      <c r="P630" s="255"/>
      <c r="Q630" s="255"/>
      <c r="R630" s="255"/>
      <c r="S630" s="255"/>
      <c r="T630" s="255"/>
      <c r="U630" s="256"/>
    </row>
    <row r="631" spans="1:21">
      <c r="A631" s="289"/>
      <c r="B631" s="276"/>
      <c r="C631" s="276"/>
      <c r="D631" s="280"/>
      <c r="E631" s="257"/>
      <c r="F631" s="281"/>
      <c r="G631" s="277"/>
      <c r="H631" s="277"/>
      <c r="I631" s="279"/>
      <c r="J631" s="282"/>
      <c r="K631" s="278"/>
      <c r="L631" s="283"/>
      <c r="M631" s="283"/>
      <c r="N631" s="278"/>
      <c r="O631" s="278"/>
      <c r="P631" s="252"/>
      <c r="Q631" s="252"/>
      <c r="R631" s="252"/>
      <c r="S631" s="252"/>
      <c r="T631" s="252"/>
      <c r="U631" s="253"/>
    </row>
    <row r="632" spans="1:21">
      <c r="A632" s="289"/>
      <c r="B632" s="276"/>
      <c r="C632" s="276"/>
      <c r="D632" s="280"/>
      <c r="E632" s="257"/>
      <c r="F632" s="281"/>
      <c r="G632" s="277"/>
      <c r="H632" s="277"/>
      <c r="I632" s="279"/>
      <c r="J632" s="282"/>
      <c r="K632" s="278"/>
      <c r="L632" s="283"/>
      <c r="M632" s="283"/>
      <c r="N632" s="278"/>
      <c r="O632" s="278"/>
      <c r="P632" s="252"/>
      <c r="Q632" s="252"/>
      <c r="R632" s="252"/>
      <c r="S632" s="252"/>
      <c r="T632" s="252"/>
      <c r="U632" s="253"/>
    </row>
    <row r="633" spans="1:21">
      <c r="A633" s="289"/>
      <c r="B633" s="276"/>
      <c r="C633" s="276"/>
      <c r="D633" s="280"/>
      <c r="E633" s="257"/>
      <c r="F633" s="281"/>
      <c r="G633" s="277"/>
      <c r="H633" s="277"/>
      <c r="I633" s="279"/>
      <c r="J633" s="282"/>
      <c r="K633" s="278"/>
      <c r="L633" s="283"/>
      <c r="M633" s="283"/>
      <c r="N633" s="278"/>
      <c r="O633" s="278"/>
      <c r="P633" s="252"/>
      <c r="Q633" s="252"/>
      <c r="R633" s="252"/>
      <c r="S633" s="252"/>
      <c r="T633" s="252"/>
      <c r="U633" s="253"/>
    </row>
    <row r="634" spans="1:21">
      <c r="A634" s="289"/>
      <c r="B634" s="276"/>
      <c r="C634" s="276"/>
      <c r="D634" s="280"/>
      <c r="E634" s="257"/>
      <c r="F634" s="281"/>
      <c r="G634" s="277"/>
      <c r="H634" s="277"/>
      <c r="I634" s="279"/>
      <c r="J634" s="282"/>
      <c r="K634" s="278"/>
      <c r="L634" s="283"/>
      <c r="M634" s="283"/>
      <c r="N634" s="278"/>
      <c r="O634" s="278"/>
      <c r="P634" s="252"/>
      <c r="Q634" s="252"/>
      <c r="R634" s="252"/>
      <c r="S634" s="252"/>
      <c r="T634" s="252"/>
      <c r="U634" s="253"/>
    </row>
    <row r="635" spans="1:21">
      <c r="A635" s="289"/>
      <c r="B635" s="276"/>
      <c r="C635" s="276"/>
      <c r="D635" s="280"/>
      <c r="E635" s="257"/>
      <c r="F635" s="281"/>
      <c r="G635" s="277"/>
      <c r="H635" s="277"/>
      <c r="I635" s="279"/>
      <c r="J635" s="282"/>
      <c r="K635" s="278"/>
      <c r="L635" s="283"/>
      <c r="M635" s="283"/>
      <c r="N635" s="278"/>
      <c r="O635" s="278"/>
      <c r="P635" s="252"/>
      <c r="Q635" s="252"/>
      <c r="R635" s="252"/>
      <c r="S635" s="252"/>
      <c r="T635" s="252"/>
      <c r="U635" s="253"/>
    </row>
    <row r="636" spans="1:21">
      <c r="A636" s="290"/>
      <c r="B636" s="284"/>
      <c r="C636" s="284"/>
      <c r="D636" s="285"/>
      <c r="E636" s="257"/>
      <c r="F636" s="286"/>
      <c r="G636" s="287"/>
      <c r="H636" s="287"/>
      <c r="I636" s="288"/>
      <c r="J636" s="261"/>
      <c r="K636" s="254"/>
      <c r="L636" s="262"/>
      <c r="M636" s="262"/>
      <c r="N636" s="254"/>
      <c r="O636" s="254"/>
      <c r="P636" s="255"/>
      <c r="Q636" s="255"/>
      <c r="R636" s="255"/>
      <c r="S636" s="255"/>
      <c r="T636" s="255"/>
      <c r="U636" s="256"/>
    </row>
    <row r="637" spans="1:21">
      <c r="A637" s="289"/>
      <c r="B637" s="276"/>
      <c r="C637" s="276"/>
      <c r="D637" s="280"/>
      <c r="E637" s="257"/>
      <c r="F637" s="281"/>
      <c r="G637" s="277"/>
      <c r="H637" s="277"/>
      <c r="I637" s="279"/>
      <c r="J637" s="282"/>
      <c r="K637" s="278"/>
      <c r="L637" s="283"/>
      <c r="M637" s="283"/>
      <c r="N637" s="278"/>
      <c r="O637" s="278"/>
      <c r="P637" s="252"/>
      <c r="Q637" s="252"/>
      <c r="R637" s="252"/>
      <c r="S637" s="252"/>
      <c r="T637" s="252"/>
      <c r="U637" s="253"/>
    </row>
    <row r="638" spans="1:21">
      <c r="A638" s="289"/>
      <c r="B638" s="276"/>
      <c r="C638" s="276"/>
      <c r="D638" s="280"/>
      <c r="E638" s="257"/>
      <c r="F638" s="281"/>
      <c r="G638" s="277"/>
      <c r="H638" s="277"/>
      <c r="I638" s="279"/>
      <c r="J638" s="282"/>
      <c r="K638" s="278"/>
      <c r="L638" s="283"/>
      <c r="M638" s="283"/>
      <c r="N638" s="278"/>
      <c r="O638" s="278"/>
      <c r="P638" s="252"/>
      <c r="Q638" s="252"/>
      <c r="R638" s="252"/>
      <c r="S638" s="252"/>
      <c r="T638" s="252"/>
      <c r="U638" s="253"/>
    </row>
    <row r="639" spans="1:21">
      <c r="A639" s="289"/>
      <c r="B639" s="276"/>
      <c r="C639" s="276"/>
      <c r="D639" s="280"/>
      <c r="E639" s="257"/>
      <c r="F639" s="281"/>
      <c r="G639" s="277"/>
      <c r="H639" s="277"/>
      <c r="I639" s="279"/>
      <c r="J639" s="282"/>
      <c r="K639" s="278"/>
      <c r="L639" s="283"/>
      <c r="M639" s="283"/>
      <c r="N639" s="278"/>
      <c r="O639" s="278"/>
      <c r="P639" s="252"/>
      <c r="Q639" s="252"/>
      <c r="R639" s="252"/>
      <c r="S639" s="252"/>
      <c r="T639" s="252"/>
      <c r="U639" s="253"/>
    </row>
    <row r="640" spans="1:21">
      <c r="A640" s="289"/>
      <c r="B640" s="276"/>
      <c r="C640" s="276"/>
      <c r="D640" s="280"/>
      <c r="E640" s="257"/>
      <c r="F640" s="281"/>
      <c r="G640" s="277"/>
      <c r="H640" s="277"/>
      <c r="I640" s="279"/>
      <c r="J640" s="282"/>
      <c r="K640" s="278"/>
      <c r="L640" s="283"/>
      <c r="M640" s="283"/>
      <c r="N640" s="278"/>
      <c r="O640" s="278"/>
      <c r="P640" s="252"/>
      <c r="Q640" s="252"/>
      <c r="R640" s="252"/>
      <c r="S640" s="252"/>
      <c r="T640" s="252"/>
      <c r="U640" s="253"/>
    </row>
    <row r="641" spans="1:21">
      <c r="A641" s="289"/>
      <c r="B641" s="276"/>
      <c r="C641" s="276"/>
      <c r="D641" s="280"/>
      <c r="E641" s="257"/>
      <c r="F641" s="281"/>
      <c r="G641" s="277"/>
      <c r="H641" s="277"/>
      <c r="I641" s="279"/>
      <c r="J641" s="282"/>
      <c r="K641" s="278"/>
      <c r="L641" s="283"/>
      <c r="M641" s="283"/>
      <c r="N641" s="278"/>
      <c r="O641" s="278"/>
      <c r="P641" s="252"/>
      <c r="Q641" s="252"/>
      <c r="R641" s="252"/>
      <c r="S641" s="252"/>
      <c r="T641" s="252"/>
      <c r="U641" s="253"/>
    </row>
    <row r="642" spans="1:21">
      <c r="A642" s="289"/>
      <c r="B642" s="276"/>
      <c r="C642" s="276"/>
      <c r="D642" s="280"/>
      <c r="E642" s="257"/>
      <c r="F642" s="281"/>
      <c r="G642" s="277"/>
      <c r="H642" s="277"/>
      <c r="I642" s="279"/>
      <c r="J642" s="282"/>
      <c r="K642" s="278"/>
      <c r="L642" s="283"/>
      <c r="M642" s="283"/>
      <c r="N642" s="278"/>
      <c r="O642" s="278"/>
      <c r="P642" s="252"/>
      <c r="Q642" s="252"/>
      <c r="R642" s="252"/>
      <c r="S642" s="252"/>
      <c r="T642" s="252"/>
      <c r="U642" s="253"/>
    </row>
    <row r="643" spans="1:21">
      <c r="A643" s="289"/>
      <c r="B643" s="276"/>
      <c r="C643" s="276"/>
      <c r="D643" s="280"/>
      <c r="E643" s="257"/>
      <c r="F643" s="281"/>
      <c r="G643" s="277"/>
      <c r="H643" s="277"/>
      <c r="I643" s="279"/>
      <c r="J643" s="282"/>
      <c r="K643" s="278"/>
      <c r="L643" s="283"/>
      <c r="M643" s="283"/>
      <c r="N643" s="278"/>
      <c r="O643" s="278"/>
      <c r="P643" s="252"/>
      <c r="Q643" s="252"/>
      <c r="R643" s="252"/>
      <c r="S643" s="252"/>
      <c r="T643" s="252"/>
      <c r="U643" s="253"/>
    </row>
    <row r="644" spans="1:21">
      <c r="A644" s="289"/>
      <c r="B644" s="276"/>
      <c r="C644" s="276"/>
      <c r="D644" s="280"/>
      <c r="E644" s="257"/>
      <c r="F644" s="281"/>
      <c r="G644" s="277"/>
      <c r="H644" s="277"/>
      <c r="I644" s="279"/>
      <c r="J644" s="282"/>
      <c r="K644" s="278"/>
      <c r="L644" s="283"/>
      <c r="M644" s="283"/>
      <c r="N644" s="278"/>
      <c r="O644" s="278"/>
      <c r="P644" s="252"/>
      <c r="Q644" s="252"/>
      <c r="R644" s="252"/>
      <c r="S644" s="252"/>
      <c r="T644" s="252"/>
      <c r="U644" s="253"/>
    </row>
    <row r="645" spans="1:21">
      <c r="A645" s="289"/>
      <c r="B645" s="276"/>
      <c r="C645" s="276"/>
      <c r="D645" s="280"/>
      <c r="E645" s="257"/>
      <c r="F645" s="281"/>
      <c r="G645" s="277"/>
      <c r="H645" s="277"/>
      <c r="I645" s="279"/>
      <c r="J645" s="282"/>
      <c r="K645" s="278"/>
      <c r="L645" s="283"/>
      <c r="M645" s="283"/>
      <c r="N645" s="278"/>
      <c r="O645" s="278"/>
      <c r="P645" s="252"/>
      <c r="Q645" s="252"/>
      <c r="R645" s="252"/>
      <c r="S645" s="252"/>
      <c r="T645" s="252"/>
      <c r="U645" s="253"/>
    </row>
    <row r="646" spans="1:21">
      <c r="A646" s="289"/>
      <c r="B646" s="276"/>
      <c r="C646" s="276"/>
      <c r="D646" s="280"/>
      <c r="E646" s="257"/>
      <c r="F646" s="281"/>
      <c r="G646" s="277"/>
      <c r="H646" s="277"/>
      <c r="I646" s="279"/>
      <c r="J646" s="282"/>
      <c r="K646" s="278"/>
      <c r="L646" s="283"/>
      <c r="M646" s="283"/>
      <c r="N646" s="278"/>
      <c r="O646" s="278"/>
      <c r="P646" s="252"/>
      <c r="Q646" s="252"/>
      <c r="R646" s="252"/>
      <c r="S646" s="252"/>
      <c r="T646" s="252"/>
      <c r="U646" s="253"/>
    </row>
    <row r="647" spans="1:21">
      <c r="A647" s="289"/>
      <c r="B647" s="276"/>
      <c r="C647" s="276"/>
      <c r="D647" s="280"/>
      <c r="E647" s="257"/>
      <c r="F647" s="281"/>
      <c r="G647" s="277"/>
      <c r="H647" s="277"/>
      <c r="I647" s="279"/>
      <c r="J647" s="282"/>
      <c r="K647" s="278"/>
      <c r="L647" s="283"/>
      <c r="M647" s="283"/>
      <c r="N647" s="278"/>
      <c r="O647" s="278"/>
      <c r="P647" s="252"/>
      <c r="Q647" s="252"/>
      <c r="R647" s="252"/>
      <c r="S647" s="252"/>
      <c r="T647" s="252"/>
      <c r="U647" s="253"/>
    </row>
    <row r="648" spans="1:21">
      <c r="A648" s="289"/>
      <c r="B648" s="276"/>
      <c r="C648" s="276"/>
      <c r="D648" s="280"/>
      <c r="E648" s="257"/>
      <c r="F648" s="281"/>
      <c r="G648" s="277"/>
      <c r="H648" s="277"/>
      <c r="I648" s="279"/>
      <c r="J648" s="282"/>
      <c r="K648" s="278"/>
      <c r="L648" s="283"/>
      <c r="M648" s="283"/>
      <c r="N648" s="278"/>
      <c r="O648" s="278"/>
      <c r="P648" s="252"/>
      <c r="Q648" s="252"/>
      <c r="R648" s="252"/>
      <c r="S648" s="252"/>
      <c r="T648" s="252"/>
      <c r="U648" s="253"/>
    </row>
    <row r="649" spans="1:21">
      <c r="A649" s="289"/>
      <c r="B649" s="276"/>
      <c r="C649" s="276"/>
      <c r="D649" s="280"/>
      <c r="E649" s="257"/>
      <c r="F649" s="281"/>
      <c r="G649" s="277"/>
      <c r="H649" s="277"/>
      <c r="I649" s="279"/>
      <c r="J649" s="282"/>
      <c r="K649" s="278"/>
      <c r="L649" s="283"/>
      <c r="M649" s="283"/>
      <c r="N649" s="278"/>
      <c r="O649" s="278"/>
      <c r="P649" s="252"/>
      <c r="Q649" s="252"/>
      <c r="R649" s="252"/>
      <c r="S649" s="252"/>
      <c r="T649" s="252"/>
      <c r="U649" s="253"/>
    </row>
    <row r="650" spans="1:21">
      <c r="A650" s="290"/>
      <c r="B650" s="284"/>
      <c r="C650" s="284"/>
      <c r="D650" s="285"/>
      <c r="E650" s="258"/>
      <c r="F650" s="286"/>
      <c r="G650" s="287"/>
      <c r="H650" s="287"/>
      <c r="I650" s="288"/>
      <c r="J650" s="261"/>
      <c r="K650" s="254"/>
      <c r="L650" s="262"/>
      <c r="M650" s="262"/>
      <c r="N650" s="254"/>
      <c r="O650" s="254"/>
      <c r="P650" s="255"/>
      <c r="Q650" s="255"/>
      <c r="R650" s="255"/>
      <c r="S650" s="255"/>
      <c r="T650" s="255"/>
      <c r="U650" s="256"/>
    </row>
    <row r="651" spans="1:21">
      <c r="A651" s="289"/>
      <c r="B651" s="276"/>
      <c r="C651" s="276"/>
      <c r="D651" s="280"/>
      <c r="E651" s="257"/>
      <c r="F651" s="281"/>
      <c r="G651" s="277"/>
      <c r="H651" s="277"/>
      <c r="I651" s="279"/>
      <c r="J651" s="282"/>
      <c r="K651" s="278"/>
      <c r="L651" s="283"/>
      <c r="M651" s="283"/>
      <c r="N651" s="278"/>
      <c r="O651" s="278"/>
      <c r="P651" s="252"/>
      <c r="Q651" s="252"/>
      <c r="R651" s="252"/>
      <c r="S651" s="252"/>
      <c r="T651" s="252"/>
      <c r="U651" s="253"/>
    </row>
    <row r="652" spans="1:21">
      <c r="A652" s="289"/>
      <c r="B652" s="276"/>
      <c r="C652" s="276"/>
      <c r="D652" s="280"/>
      <c r="E652" s="257"/>
      <c r="F652" s="281"/>
      <c r="G652" s="277"/>
      <c r="H652" s="277"/>
      <c r="I652" s="279"/>
      <c r="J652" s="282"/>
      <c r="K652" s="278"/>
      <c r="L652" s="283"/>
      <c r="M652" s="283"/>
      <c r="N652" s="278"/>
      <c r="O652" s="278"/>
      <c r="P652" s="252"/>
      <c r="Q652" s="252"/>
      <c r="R652" s="252"/>
      <c r="S652" s="252"/>
      <c r="T652" s="252"/>
      <c r="U652" s="253"/>
    </row>
    <row r="653" spans="1:21">
      <c r="A653" s="290"/>
      <c r="B653" s="284"/>
      <c r="C653" s="284"/>
      <c r="D653" s="285"/>
      <c r="E653" s="257"/>
      <c r="F653" s="286"/>
      <c r="G653" s="287"/>
      <c r="H653" s="287"/>
      <c r="I653" s="288"/>
      <c r="J653" s="261"/>
      <c r="K653" s="254"/>
      <c r="L653" s="262"/>
      <c r="M653" s="262"/>
      <c r="N653" s="254"/>
      <c r="O653" s="254"/>
      <c r="P653" s="255"/>
      <c r="Q653" s="255"/>
      <c r="R653" s="255"/>
      <c r="S653" s="255"/>
      <c r="T653" s="255"/>
      <c r="U653" s="256"/>
    </row>
    <row r="654" spans="1:21">
      <c r="A654" s="289"/>
      <c r="B654" s="276"/>
      <c r="C654" s="276"/>
      <c r="D654" s="280"/>
      <c r="E654" s="257"/>
      <c r="F654" s="281"/>
      <c r="G654" s="277"/>
      <c r="H654" s="277"/>
      <c r="I654" s="279"/>
      <c r="J654" s="282"/>
      <c r="K654" s="278"/>
      <c r="L654" s="283"/>
      <c r="M654" s="283"/>
      <c r="N654" s="278"/>
      <c r="O654" s="278"/>
      <c r="P654" s="252"/>
      <c r="Q654" s="252"/>
      <c r="R654" s="252"/>
      <c r="S654" s="252"/>
      <c r="T654" s="252"/>
      <c r="U654" s="253"/>
    </row>
    <row r="655" spans="1:21">
      <c r="A655" s="289"/>
      <c r="B655" s="276"/>
      <c r="C655" s="276"/>
      <c r="D655" s="280"/>
      <c r="E655" s="257"/>
      <c r="F655" s="281"/>
      <c r="G655" s="277"/>
      <c r="H655" s="277"/>
      <c r="I655" s="279"/>
      <c r="J655" s="282"/>
      <c r="K655" s="278"/>
      <c r="L655" s="283"/>
      <c r="M655" s="283"/>
      <c r="N655" s="278"/>
      <c r="O655" s="278"/>
      <c r="P655" s="252"/>
      <c r="Q655" s="252"/>
      <c r="R655" s="252"/>
      <c r="S655" s="252"/>
      <c r="T655" s="252"/>
      <c r="U655" s="253"/>
    </row>
    <row r="656" spans="1:21">
      <c r="A656" s="289"/>
      <c r="B656" s="276"/>
      <c r="C656" s="276"/>
      <c r="D656" s="280"/>
      <c r="E656" s="257"/>
      <c r="F656" s="281"/>
      <c r="G656" s="277"/>
      <c r="H656" s="277"/>
      <c r="I656" s="279"/>
      <c r="J656" s="282"/>
      <c r="K656" s="278"/>
      <c r="L656" s="283"/>
      <c r="M656" s="283"/>
      <c r="N656" s="278"/>
      <c r="O656" s="278"/>
      <c r="P656" s="252"/>
      <c r="Q656" s="252"/>
      <c r="R656" s="252"/>
      <c r="S656" s="252"/>
      <c r="T656" s="252"/>
      <c r="U656" s="253"/>
    </row>
    <row r="657" spans="1:21">
      <c r="A657" s="289"/>
      <c r="B657" s="276"/>
      <c r="C657" s="276"/>
      <c r="D657" s="280"/>
      <c r="E657" s="257"/>
      <c r="F657" s="281"/>
      <c r="G657" s="277"/>
      <c r="H657" s="277"/>
      <c r="I657" s="279"/>
      <c r="J657" s="282"/>
      <c r="K657" s="278"/>
      <c r="L657" s="283"/>
      <c r="M657" s="283"/>
      <c r="N657" s="278"/>
      <c r="O657" s="278"/>
      <c r="P657" s="252"/>
      <c r="Q657" s="252"/>
      <c r="R657" s="252"/>
      <c r="S657" s="252"/>
      <c r="T657" s="252"/>
      <c r="U657" s="253"/>
    </row>
    <row r="658" spans="1:21">
      <c r="A658" s="289"/>
      <c r="B658" s="276"/>
      <c r="C658" s="276"/>
      <c r="D658" s="280"/>
      <c r="E658" s="257"/>
      <c r="F658" s="281"/>
      <c r="G658" s="277"/>
      <c r="H658" s="277"/>
      <c r="I658" s="279"/>
      <c r="J658" s="282"/>
      <c r="K658" s="278"/>
      <c r="L658" s="283"/>
      <c r="M658" s="283"/>
      <c r="N658" s="278"/>
      <c r="O658" s="278"/>
      <c r="P658" s="252"/>
      <c r="Q658" s="252"/>
      <c r="R658" s="252"/>
      <c r="S658" s="252"/>
      <c r="T658" s="252"/>
      <c r="U658" s="253"/>
    </row>
    <row r="659" spans="1:21">
      <c r="A659" s="289"/>
      <c r="B659" s="276"/>
      <c r="C659" s="276"/>
      <c r="D659" s="280"/>
      <c r="E659" s="257"/>
      <c r="F659" s="281"/>
      <c r="G659" s="277"/>
      <c r="H659" s="277"/>
      <c r="I659" s="279"/>
      <c r="J659" s="282"/>
      <c r="K659" s="278"/>
      <c r="L659" s="283"/>
      <c r="M659" s="283"/>
      <c r="N659" s="278"/>
      <c r="O659" s="278"/>
      <c r="P659" s="252"/>
      <c r="Q659" s="252"/>
      <c r="R659" s="252"/>
      <c r="S659" s="252"/>
      <c r="T659" s="252"/>
      <c r="U659" s="253"/>
    </row>
    <row r="660" spans="1:21">
      <c r="A660" s="289"/>
      <c r="B660" s="276"/>
      <c r="C660" s="276"/>
      <c r="D660" s="280"/>
      <c r="E660" s="257"/>
      <c r="F660" s="281"/>
      <c r="G660" s="277"/>
      <c r="H660" s="277"/>
      <c r="I660" s="279"/>
      <c r="J660" s="282"/>
      <c r="K660" s="278"/>
      <c r="L660" s="283"/>
      <c r="M660" s="283"/>
      <c r="N660" s="278"/>
      <c r="O660" s="278"/>
      <c r="P660" s="252"/>
      <c r="Q660" s="252"/>
      <c r="R660" s="252"/>
      <c r="S660" s="252"/>
      <c r="T660" s="252"/>
      <c r="U660" s="253"/>
    </row>
    <row r="661" spans="1:21">
      <c r="A661" s="289"/>
      <c r="B661" s="276"/>
      <c r="C661" s="276"/>
      <c r="D661" s="280"/>
      <c r="E661" s="257"/>
      <c r="F661" s="281"/>
      <c r="G661" s="277"/>
      <c r="H661" s="277"/>
      <c r="I661" s="279"/>
      <c r="J661" s="282"/>
      <c r="K661" s="278"/>
      <c r="L661" s="283"/>
      <c r="M661" s="283"/>
      <c r="N661" s="278"/>
      <c r="O661" s="278"/>
      <c r="P661" s="252"/>
      <c r="Q661" s="252"/>
      <c r="R661" s="252"/>
      <c r="S661" s="252"/>
      <c r="T661" s="252"/>
      <c r="U661" s="253"/>
    </row>
    <row r="662" spans="1:21">
      <c r="A662" s="289"/>
      <c r="B662" s="276"/>
      <c r="C662" s="276"/>
      <c r="D662" s="280"/>
      <c r="E662" s="257"/>
      <c r="F662" s="281"/>
      <c r="G662" s="277"/>
      <c r="H662" s="277"/>
      <c r="I662" s="279"/>
      <c r="J662" s="282"/>
      <c r="K662" s="278"/>
      <c r="L662" s="283"/>
      <c r="M662" s="283"/>
      <c r="N662" s="278"/>
      <c r="O662" s="278"/>
      <c r="P662" s="252"/>
      <c r="Q662" s="252"/>
      <c r="R662" s="252"/>
      <c r="S662" s="252"/>
      <c r="T662" s="252"/>
      <c r="U662" s="253"/>
    </row>
    <row r="663" spans="1:21">
      <c r="A663" s="289"/>
      <c r="B663" s="276"/>
      <c r="C663" s="276"/>
      <c r="D663" s="280"/>
      <c r="E663" s="257"/>
      <c r="F663" s="281"/>
      <c r="G663" s="277"/>
      <c r="H663" s="277"/>
      <c r="I663" s="279"/>
      <c r="J663" s="282"/>
      <c r="K663" s="278"/>
      <c r="L663" s="283"/>
      <c r="M663" s="283"/>
      <c r="N663" s="278"/>
      <c r="O663" s="278"/>
      <c r="P663" s="252"/>
      <c r="Q663" s="252"/>
      <c r="R663" s="252"/>
      <c r="S663" s="252"/>
      <c r="T663" s="252"/>
      <c r="U663" s="253"/>
    </row>
    <row r="664" spans="1:21">
      <c r="A664" s="289"/>
      <c r="B664" s="276"/>
      <c r="C664" s="276"/>
      <c r="D664" s="280"/>
      <c r="E664" s="257"/>
      <c r="F664" s="281"/>
      <c r="G664" s="277"/>
      <c r="H664" s="277"/>
      <c r="I664" s="279"/>
      <c r="J664" s="282"/>
      <c r="K664" s="278"/>
      <c r="L664" s="283"/>
      <c r="M664" s="283"/>
      <c r="N664" s="278"/>
      <c r="O664" s="278"/>
      <c r="P664" s="252"/>
      <c r="Q664" s="252"/>
      <c r="R664" s="252"/>
      <c r="S664" s="252"/>
      <c r="T664" s="252"/>
      <c r="U664" s="253"/>
    </row>
    <row r="665" spans="1:21">
      <c r="A665" s="289"/>
      <c r="B665" s="276"/>
      <c r="C665" s="276"/>
      <c r="D665" s="280"/>
      <c r="E665" s="257"/>
      <c r="F665" s="281"/>
      <c r="G665" s="277"/>
      <c r="H665" s="277"/>
      <c r="I665" s="279"/>
      <c r="J665" s="282"/>
      <c r="K665" s="278"/>
      <c r="L665" s="283"/>
      <c r="M665" s="283"/>
      <c r="N665" s="278"/>
      <c r="O665" s="278"/>
      <c r="P665" s="252"/>
      <c r="Q665" s="252"/>
      <c r="R665" s="252"/>
      <c r="S665" s="252"/>
      <c r="T665" s="252"/>
      <c r="U665" s="253"/>
    </row>
    <row r="666" spans="1:21">
      <c r="A666" s="290"/>
      <c r="B666" s="284"/>
      <c r="C666" s="284"/>
      <c r="D666" s="285"/>
      <c r="E666" s="258"/>
      <c r="F666" s="286"/>
      <c r="G666" s="287"/>
      <c r="H666" s="287"/>
      <c r="I666" s="288"/>
      <c r="J666" s="261"/>
      <c r="K666" s="254"/>
      <c r="L666" s="262"/>
      <c r="M666" s="262"/>
      <c r="N666" s="254"/>
      <c r="O666" s="254"/>
      <c r="P666" s="255"/>
      <c r="Q666" s="255"/>
      <c r="R666" s="255"/>
      <c r="S666" s="255"/>
      <c r="T666" s="255"/>
      <c r="U666" s="256"/>
    </row>
    <row r="667" spans="1:21">
      <c r="A667" s="289"/>
      <c r="B667" s="276"/>
      <c r="C667" s="276"/>
      <c r="D667" s="280"/>
      <c r="E667" s="257"/>
      <c r="F667" s="281"/>
      <c r="G667" s="277"/>
      <c r="H667" s="277"/>
      <c r="I667" s="279"/>
      <c r="J667" s="282"/>
      <c r="K667" s="278"/>
      <c r="L667" s="283"/>
      <c r="M667" s="283"/>
      <c r="N667" s="278"/>
      <c r="O667" s="278"/>
      <c r="P667" s="252"/>
      <c r="Q667" s="252"/>
      <c r="R667" s="252"/>
      <c r="S667" s="252"/>
      <c r="T667" s="252"/>
      <c r="U667" s="253"/>
    </row>
    <row r="668" spans="1:21">
      <c r="A668" s="289"/>
      <c r="B668" s="276"/>
      <c r="C668" s="276"/>
      <c r="D668" s="280"/>
      <c r="E668" s="257"/>
      <c r="F668" s="281"/>
      <c r="G668" s="277"/>
      <c r="H668" s="277"/>
      <c r="I668" s="279"/>
      <c r="J668" s="282"/>
      <c r="K668" s="278"/>
      <c r="L668" s="283"/>
      <c r="M668" s="283"/>
      <c r="N668" s="278"/>
      <c r="O668" s="278"/>
      <c r="P668" s="252"/>
      <c r="Q668" s="252"/>
      <c r="R668" s="252"/>
      <c r="S668" s="252"/>
      <c r="T668" s="252"/>
      <c r="U668" s="253"/>
    </row>
    <row r="669" spans="1:21">
      <c r="A669" s="289"/>
      <c r="B669" s="276"/>
      <c r="C669" s="276"/>
      <c r="D669" s="280"/>
      <c r="E669" s="257"/>
      <c r="F669" s="281"/>
      <c r="G669" s="277"/>
      <c r="H669" s="277"/>
      <c r="I669" s="279"/>
      <c r="J669" s="282"/>
      <c r="K669" s="278"/>
      <c r="L669" s="283"/>
      <c r="M669" s="283"/>
      <c r="N669" s="278"/>
      <c r="O669" s="278"/>
      <c r="P669" s="252"/>
      <c r="Q669" s="252"/>
      <c r="R669" s="252"/>
      <c r="S669" s="252"/>
      <c r="T669" s="252"/>
      <c r="U669" s="253"/>
    </row>
    <row r="670" spans="1:21">
      <c r="A670" s="289"/>
      <c r="B670" s="276"/>
      <c r="C670" s="276"/>
      <c r="D670" s="280"/>
      <c r="E670" s="257"/>
      <c r="F670" s="281"/>
      <c r="G670" s="277"/>
      <c r="H670" s="277"/>
      <c r="I670" s="279"/>
      <c r="J670" s="282"/>
      <c r="K670" s="278"/>
      <c r="L670" s="283"/>
      <c r="M670" s="283"/>
      <c r="N670" s="278"/>
      <c r="O670" s="278"/>
      <c r="P670" s="252"/>
      <c r="Q670" s="252"/>
      <c r="R670" s="252"/>
      <c r="S670" s="252"/>
      <c r="T670" s="252"/>
      <c r="U670" s="253"/>
    </row>
    <row r="671" spans="1:21">
      <c r="A671" s="289"/>
      <c r="B671" s="276"/>
      <c r="C671" s="276"/>
      <c r="D671" s="280"/>
      <c r="E671" s="257"/>
      <c r="F671" s="281"/>
      <c r="G671" s="277"/>
      <c r="H671" s="277"/>
      <c r="I671" s="279"/>
      <c r="J671" s="282"/>
      <c r="K671" s="278"/>
      <c r="L671" s="283"/>
      <c r="M671" s="283"/>
      <c r="N671" s="278"/>
      <c r="O671" s="278"/>
      <c r="P671" s="252"/>
      <c r="Q671" s="252"/>
      <c r="R671" s="252"/>
      <c r="S671" s="252"/>
      <c r="T671" s="252"/>
      <c r="U671" s="253"/>
    </row>
    <row r="672" spans="1:21">
      <c r="A672" s="289"/>
      <c r="B672" s="276"/>
      <c r="C672" s="276"/>
      <c r="D672" s="280"/>
      <c r="E672" s="257"/>
      <c r="F672" s="281"/>
      <c r="G672" s="277"/>
      <c r="H672" s="277"/>
      <c r="I672" s="279"/>
      <c r="J672" s="282"/>
      <c r="K672" s="278"/>
      <c r="L672" s="283"/>
      <c r="M672" s="283"/>
      <c r="N672" s="278"/>
      <c r="O672" s="278"/>
      <c r="P672" s="252"/>
      <c r="Q672" s="252"/>
      <c r="R672" s="252"/>
      <c r="S672" s="252"/>
      <c r="T672" s="252"/>
      <c r="U672" s="253"/>
    </row>
    <row r="673" spans="1:21">
      <c r="A673" s="289"/>
      <c r="B673" s="276"/>
      <c r="C673" s="276"/>
      <c r="D673" s="280"/>
      <c r="E673" s="257"/>
      <c r="F673" s="281"/>
      <c r="G673" s="277"/>
      <c r="H673" s="277"/>
      <c r="I673" s="279"/>
      <c r="J673" s="282"/>
      <c r="K673" s="278"/>
      <c r="L673" s="283"/>
      <c r="M673" s="283"/>
      <c r="N673" s="278"/>
      <c r="O673" s="278"/>
      <c r="P673" s="252"/>
      <c r="Q673" s="252"/>
      <c r="R673" s="252"/>
      <c r="S673" s="252"/>
      <c r="T673" s="252"/>
      <c r="U673" s="253"/>
    </row>
    <row r="674" spans="1:21">
      <c r="A674" s="290"/>
      <c r="B674" s="284"/>
      <c r="C674" s="284"/>
      <c r="D674" s="285"/>
      <c r="E674" s="257"/>
      <c r="F674" s="286"/>
      <c r="G674" s="287"/>
      <c r="H674" s="287"/>
      <c r="I674" s="288"/>
      <c r="J674" s="261"/>
      <c r="K674" s="254"/>
      <c r="L674" s="262"/>
      <c r="M674" s="262"/>
      <c r="N674" s="254"/>
      <c r="O674" s="254"/>
      <c r="P674" s="255"/>
      <c r="Q674" s="255"/>
      <c r="R674" s="255"/>
      <c r="S674" s="255"/>
      <c r="T674" s="255"/>
      <c r="U674" s="256"/>
    </row>
    <row r="675" spans="1:21">
      <c r="A675" s="289"/>
      <c r="B675" s="276"/>
      <c r="C675" s="276"/>
      <c r="D675" s="280"/>
      <c r="E675" s="257"/>
      <c r="F675" s="281"/>
      <c r="G675" s="277"/>
      <c r="H675" s="277"/>
      <c r="I675" s="279"/>
      <c r="J675" s="282"/>
      <c r="K675" s="278"/>
      <c r="L675" s="283"/>
      <c r="M675" s="283"/>
      <c r="N675" s="278"/>
      <c r="O675" s="278"/>
      <c r="P675" s="252"/>
      <c r="Q675" s="252"/>
      <c r="R675" s="252"/>
      <c r="S675" s="252"/>
      <c r="T675" s="252"/>
      <c r="U675" s="253"/>
    </row>
    <row r="676" spans="1:21">
      <c r="A676" s="289"/>
      <c r="B676" s="276"/>
      <c r="C676" s="276"/>
      <c r="D676" s="280"/>
      <c r="E676" s="257"/>
      <c r="F676" s="281"/>
      <c r="G676" s="277"/>
      <c r="H676" s="277"/>
      <c r="I676" s="279"/>
      <c r="J676" s="282"/>
      <c r="K676" s="278"/>
      <c r="L676" s="283"/>
      <c r="M676" s="283"/>
      <c r="N676" s="278"/>
      <c r="O676" s="278"/>
      <c r="P676" s="252"/>
      <c r="Q676" s="252"/>
      <c r="R676" s="252"/>
      <c r="S676" s="252"/>
      <c r="T676" s="252"/>
      <c r="U676" s="253"/>
    </row>
    <row r="677" spans="1:21">
      <c r="A677" s="289"/>
      <c r="B677" s="276"/>
      <c r="C677" s="276"/>
      <c r="D677" s="280"/>
      <c r="E677" s="257"/>
      <c r="F677" s="281"/>
      <c r="G677" s="277"/>
      <c r="H677" s="277"/>
      <c r="I677" s="279"/>
      <c r="J677" s="282"/>
      <c r="K677" s="278"/>
      <c r="L677" s="283"/>
      <c r="M677" s="283"/>
      <c r="N677" s="278"/>
      <c r="O677" s="278"/>
      <c r="P677" s="252"/>
      <c r="Q677" s="252"/>
      <c r="R677" s="252"/>
      <c r="S677" s="252"/>
      <c r="T677" s="252"/>
      <c r="U677" s="253"/>
    </row>
    <row r="678" spans="1:21">
      <c r="A678" s="289"/>
      <c r="B678" s="276"/>
      <c r="C678" s="276"/>
      <c r="D678" s="280"/>
      <c r="E678" s="257"/>
      <c r="F678" s="281"/>
      <c r="G678" s="277"/>
      <c r="H678" s="277"/>
      <c r="I678" s="279"/>
      <c r="J678" s="282"/>
      <c r="K678" s="278"/>
      <c r="L678" s="283"/>
      <c r="M678" s="283"/>
      <c r="N678" s="278"/>
      <c r="O678" s="278"/>
      <c r="P678" s="252"/>
      <c r="Q678" s="252"/>
      <c r="R678" s="252"/>
      <c r="S678" s="252"/>
      <c r="T678" s="252"/>
      <c r="U678" s="253"/>
    </row>
    <row r="679" spans="1:21">
      <c r="A679" s="290"/>
      <c r="B679" s="284"/>
      <c r="C679" s="284"/>
      <c r="D679" s="285"/>
      <c r="E679" s="257"/>
      <c r="F679" s="286"/>
      <c r="G679" s="287"/>
      <c r="H679" s="287"/>
      <c r="I679" s="288"/>
      <c r="J679" s="261"/>
      <c r="K679" s="254"/>
      <c r="L679" s="262"/>
      <c r="M679" s="262"/>
      <c r="N679" s="254"/>
      <c r="O679" s="254"/>
      <c r="P679" s="255"/>
      <c r="Q679" s="255"/>
      <c r="R679" s="255"/>
      <c r="S679" s="255"/>
      <c r="T679" s="255"/>
      <c r="U679" s="256"/>
    </row>
    <row r="680" spans="1:21">
      <c r="A680" s="289"/>
      <c r="B680" s="276"/>
      <c r="C680" s="276"/>
      <c r="D680" s="280"/>
      <c r="E680" s="257"/>
      <c r="F680" s="281"/>
      <c r="G680" s="277"/>
      <c r="H680" s="277"/>
      <c r="I680" s="279"/>
      <c r="J680" s="282"/>
      <c r="K680" s="278"/>
      <c r="L680" s="283"/>
      <c r="M680" s="283"/>
      <c r="N680" s="278"/>
      <c r="O680" s="278"/>
      <c r="P680" s="252"/>
      <c r="Q680" s="252"/>
      <c r="R680" s="252"/>
      <c r="S680" s="252"/>
      <c r="T680" s="252"/>
      <c r="U680" s="253"/>
    </row>
    <row r="681" spans="1:21">
      <c r="A681" s="289"/>
      <c r="B681" s="276"/>
      <c r="C681" s="276"/>
      <c r="D681" s="280"/>
      <c r="E681" s="257"/>
      <c r="F681" s="281"/>
      <c r="G681" s="277"/>
      <c r="H681" s="277"/>
      <c r="I681" s="279"/>
      <c r="J681" s="282"/>
      <c r="K681" s="278"/>
      <c r="L681" s="283"/>
      <c r="M681" s="283"/>
      <c r="N681" s="278"/>
      <c r="O681" s="278"/>
      <c r="P681" s="252"/>
      <c r="Q681" s="252"/>
      <c r="R681" s="252"/>
      <c r="S681" s="252"/>
      <c r="T681" s="252"/>
      <c r="U681" s="253"/>
    </row>
    <row r="682" spans="1:21">
      <c r="A682" s="289"/>
      <c r="B682" s="276"/>
      <c r="C682" s="276"/>
      <c r="D682" s="280"/>
      <c r="E682" s="257"/>
      <c r="F682" s="281"/>
      <c r="G682" s="277"/>
      <c r="H682" s="277"/>
      <c r="I682" s="279"/>
      <c r="J682" s="282"/>
      <c r="K682" s="278"/>
      <c r="L682" s="283"/>
      <c r="M682" s="283"/>
      <c r="N682" s="278"/>
      <c r="O682" s="278"/>
      <c r="P682" s="252"/>
      <c r="Q682" s="252"/>
      <c r="R682" s="252"/>
      <c r="S682" s="252"/>
      <c r="T682" s="252"/>
      <c r="U682" s="253"/>
    </row>
    <row r="683" spans="1:21">
      <c r="A683" s="289"/>
      <c r="B683" s="276"/>
      <c r="C683" s="276"/>
      <c r="D683" s="280"/>
      <c r="E683" s="257"/>
      <c r="F683" s="281"/>
      <c r="G683" s="277"/>
      <c r="H683" s="277"/>
      <c r="I683" s="279"/>
      <c r="J683" s="282"/>
      <c r="K683" s="278"/>
      <c r="L683" s="283"/>
      <c r="M683" s="283"/>
      <c r="N683" s="278"/>
      <c r="O683" s="278"/>
      <c r="P683" s="252"/>
      <c r="Q683" s="252"/>
      <c r="R683" s="252"/>
      <c r="S683" s="252"/>
      <c r="T683" s="252"/>
      <c r="U683" s="253"/>
    </row>
    <row r="684" spans="1:21">
      <c r="A684" s="289"/>
      <c r="B684" s="276"/>
      <c r="C684" s="276"/>
      <c r="D684" s="280"/>
      <c r="E684" s="257"/>
      <c r="F684" s="281"/>
      <c r="G684" s="277"/>
      <c r="H684" s="277"/>
      <c r="I684" s="279"/>
      <c r="J684" s="282"/>
      <c r="K684" s="278"/>
      <c r="L684" s="283"/>
      <c r="M684" s="283"/>
      <c r="N684" s="278"/>
      <c r="O684" s="278"/>
      <c r="P684" s="252"/>
      <c r="Q684" s="252"/>
      <c r="R684" s="252"/>
      <c r="S684" s="252"/>
      <c r="T684" s="252"/>
      <c r="U684" s="253"/>
    </row>
    <row r="685" spans="1:21">
      <c r="A685" s="289"/>
      <c r="B685" s="276"/>
      <c r="C685" s="276"/>
      <c r="D685" s="280"/>
      <c r="E685" s="257"/>
      <c r="F685" s="281"/>
      <c r="G685" s="277"/>
      <c r="H685" s="277"/>
      <c r="I685" s="279"/>
      <c r="J685" s="282"/>
      <c r="K685" s="278"/>
      <c r="L685" s="283"/>
      <c r="M685" s="283"/>
      <c r="N685" s="278"/>
      <c r="O685" s="278"/>
      <c r="P685" s="252"/>
      <c r="Q685" s="252"/>
      <c r="R685" s="252"/>
      <c r="S685" s="252"/>
      <c r="T685" s="252"/>
      <c r="U685" s="253"/>
    </row>
    <row r="686" spans="1:21">
      <c r="A686" s="289"/>
      <c r="B686" s="276"/>
      <c r="C686" s="276"/>
      <c r="D686" s="280"/>
      <c r="E686" s="257"/>
      <c r="F686" s="281"/>
      <c r="G686" s="277"/>
      <c r="H686" s="277"/>
      <c r="I686" s="279"/>
      <c r="J686" s="282"/>
      <c r="K686" s="278"/>
      <c r="L686" s="283"/>
      <c r="M686" s="283"/>
      <c r="N686" s="278"/>
      <c r="O686" s="278"/>
      <c r="P686" s="252"/>
      <c r="Q686" s="252"/>
      <c r="R686" s="252"/>
      <c r="S686" s="252"/>
      <c r="T686" s="252"/>
      <c r="U686" s="253"/>
    </row>
    <row r="687" spans="1:21">
      <c r="A687" s="290"/>
      <c r="B687" s="284"/>
      <c r="C687" s="284"/>
      <c r="D687" s="285"/>
      <c r="E687" s="257"/>
      <c r="F687" s="286"/>
      <c r="G687" s="287"/>
      <c r="H687" s="287"/>
      <c r="I687" s="288"/>
      <c r="J687" s="261"/>
      <c r="K687" s="254"/>
      <c r="L687" s="262"/>
      <c r="M687" s="262"/>
      <c r="N687" s="254"/>
      <c r="O687" s="254"/>
      <c r="P687" s="255"/>
      <c r="Q687" s="255"/>
      <c r="R687" s="255"/>
      <c r="S687" s="255"/>
      <c r="T687" s="255"/>
      <c r="U687" s="256"/>
    </row>
    <row r="688" spans="1:21">
      <c r="A688" s="289"/>
      <c r="B688" s="276"/>
      <c r="C688" s="276"/>
      <c r="D688" s="280"/>
      <c r="E688" s="257"/>
      <c r="F688" s="281"/>
      <c r="G688" s="277"/>
      <c r="H688" s="277"/>
      <c r="I688" s="279"/>
      <c r="J688" s="282"/>
      <c r="K688" s="278"/>
      <c r="L688" s="283"/>
      <c r="M688" s="283"/>
      <c r="N688" s="278"/>
      <c r="O688" s="278"/>
      <c r="P688" s="252"/>
      <c r="Q688" s="252"/>
      <c r="R688" s="252"/>
      <c r="S688" s="252"/>
      <c r="T688" s="252"/>
      <c r="U688" s="253"/>
    </row>
    <row r="689" spans="1:21">
      <c r="A689" s="289"/>
      <c r="B689" s="276"/>
      <c r="C689" s="276"/>
      <c r="D689" s="280"/>
      <c r="E689" s="257"/>
      <c r="F689" s="281"/>
      <c r="G689" s="277"/>
      <c r="H689" s="277"/>
      <c r="I689" s="279"/>
      <c r="J689" s="282"/>
      <c r="K689" s="278"/>
      <c r="L689" s="283"/>
      <c r="M689" s="283"/>
      <c r="N689" s="278"/>
      <c r="O689" s="278"/>
      <c r="P689" s="252"/>
      <c r="Q689" s="252"/>
      <c r="R689" s="252"/>
      <c r="S689" s="252"/>
      <c r="T689" s="252"/>
      <c r="U689" s="253"/>
    </row>
    <row r="690" spans="1:21">
      <c r="A690" s="289"/>
      <c r="B690" s="276"/>
      <c r="C690" s="276"/>
      <c r="D690" s="280"/>
      <c r="E690" s="257"/>
      <c r="F690" s="281"/>
      <c r="G690" s="277"/>
      <c r="H690" s="277"/>
      <c r="I690" s="279"/>
      <c r="J690" s="282"/>
      <c r="K690" s="278"/>
      <c r="L690" s="283"/>
      <c r="M690" s="283"/>
      <c r="N690" s="278"/>
      <c r="O690" s="278"/>
      <c r="P690" s="252"/>
      <c r="Q690" s="252"/>
      <c r="R690" s="252"/>
      <c r="S690" s="252"/>
      <c r="T690" s="252"/>
      <c r="U690" s="253"/>
    </row>
    <row r="691" spans="1:21">
      <c r="A691" s="290"/>
      <c r="B691" s="284"/>
      <c r="C691" s="284"/>
      <c r="D691" s="285"/>
      <c r="E691" s="257"/>
      <c r="F691" s="286"/>
      <c r="G691" s="287"/>
      <c r="H691" s="287"/>
      <c r="I691" s="288"/>
      <c r="J691" s="261"/>
      <c r="K691" s="254"/>
      <c r="L691" s="262"/>
      <c r="M691" s="262"/>
      <c r="N691" s="254"/>
      <c r="O691" s="254"/>
      <c r="P691" s="255"/>
      <c r="Q691" s="255"/>
      <c r="R691" s="255"/>
      <c r="S691" s="255"/>
      <c r="T691" s="255"/>
      <c r="U691" s="256"/>
    </row>
    <row r="692" spans="1:21">
      <c r="A692" s="290"/>
      <c r="B692" s="284"/>
      <c r="C692" s="284"/>
      <c r="D692" s="285"/>
      <c r="E692" s="257"/>
      <c r="F692" s="286"/>
      <c r="G692" s="287"/>
      <c r="H692" s="287"/>
      <c r="I692" s="288"/>
      <c r="J692" s="261"/>
      <c r="K692" s="254"/>
      <c r="L692" s="262"/>
      <c r="M692" s="262"/>
      <c r="N692" s="254"/>
      <c r="O692" s="254"/>
      <c r="P692" s="255"/>
      <c r="Q692" s="255"/>
      <c r="R692" s="255"/>
      <c r="S692" s="255"/>
      <c r="T692" s="255"/>
      <c r="U692" s="256"/>
    </row>
    <row r="693" spans="1:21">
      <c r="A693" s="289"/>
      <c r="B693" s="276"/>
      <c r="C693" s="276"/>
      <c r="D693" s="280"/>
      <c r="E693" s="257"/>
      <c r="F693" s="281"/>
      <c r="G693" s="277"/>
      <c r="H693" s="277"/>
      <c r="I693" s="279"/>
      <c r="J693" s="282"/>
      <c r="K693" s="278"/>
      <c r="L693" s="283"/>
      <c r="M693" s="283"/>
      <c r="N693" s="278"/>
      <c r="O693" s="278"/>
      <c r="P693" s="252"/>
      <c r="Q693" s="252"/>
      <c r="R693" s="252"/>
      <c r="S693" s="252"/>
      <c r="T693" s="252"/>
      <c r="U693" s="253"/>
    </row>
    <row r="694" spans="1:21">
      <c r="A694" s="289"/>
      <c r="B694" s="276"/>
      <c r="C694" s="276"/>
      <c r="D694" s="280"/>
      <c r="E694" s="257"/>
      <c r="F694" s="281"/>
      <c r="G694" s="277"/>
      <c r="H694" s="277"/>
      <c r="I694" s="279"/>
      <c r="J694" s="282"/>
      <c r="K694" s="278"/>
      <c r="L694" s="283"/>
      <c r="M694" s="283"/>
      <c r="N694" s="278"/>
      <c r="O694" s="278"/>
      <c r="P694" s="252"/>
      <c r="Q694" s="252"/>
      <c r="R694" s="252"/>
      <c r="S694" s="252"/>
      <c r="T694" s="252"/>
      <c r="U694" s="253"/>
    </row>
    <row r="695" spans="1:21">
      <c r="A695" s="289"/>
      <c r="B695" s="276"/>
      <c r="C695" s="276"/>
      <c r="D695" s="280"/>
      <c r="E695" s="257"/>
      <c r="F695" s="281"/>
      <c r="G695" s="277"/>
      <c r="H695" s="277"/>
      <c r="I695" s="279"/>
      <c r="J695" s="282"/>
      <c r="K695" s="278"/>
      <c r="L695" s="283"/>
      <c r="M695" s="283"/>
      <c r="N695" s="278"/>
      <c r="O695" s="278"/>
      <c r="P695" s="252"/>
      <c r="Q695" s="252"/>
      <c r="R695" s="252"/>
      <c r="S695" s="252"/>
      <c r="T695" s="252"/>
      <c r="U695" s="253"/>
    </row>
    <row r="696" spans="1:21">
      <c r="A696" s="289"/>
      <c r="B696" s="276"/>
      <c r="C696" s="276"/>
      <c r="D696" s="280"/>
      <c r="E696" s="257"/>
      <c r="F696" s="281"/>
      <c r="G696" s="277"/>
      <c r="H696" s="277"/>
      <c r="I696" s="279"/>
      <c r="J696" s="282"/>
      <c r="K696" s="278"/>
      <c r="L696" s="283"/>
      <c r="M696" s="283"/>
      <c r="N696" s="278"/>
      <c r="O696" s="278"/>
      <c r="P696" s="252"/>
      <c r="Q696" s="252"/>
      <c r="R696" s="252"/>
      <c r="S696" s="252"/>
      <c r="T696" s="252"/>
      <c r="U696" s="253"/>
    </row>
    <row r="697" spans="1:21">
      <c r="A697" s="289"/>
      <c r="B697" s="276"/>
      <c r="C697" s="276"/>
      <c r="D697" s="280"/>
      <c r="E697" s="257"/>
      <c r="F697" s="281"/>
      <c r="G697" s="277"/>
      <c r="H697" s="277"/>
      <c r="I697" s="279"/>
      <c r="J697" s="282"/>
      <c r="K697" s="278"/>
      <c r="L697" s="283"/>
      <c r="M697" s="283"/>
      <c r="N697" s="278"/>
      <c r="O697" s="278"/>
      <c r="P697" s="252"/>
      <c r="Q697" s="252"/>
      <c r="R697" s="252"/>
      <c r="S697" s="252"/>
      <c r="T697" s="252"/>
      <c r="U697" s="253"/>
    </row>
    <row r="698" spans="1:21">
      <c r="A698" s="289"/>
      <c r="B698" s="276"/>
      <c r="C698" s="276"/>
      <c r="D698" s="280"/>
      <c r="E698" s="257"/>
      <c r="F698" s="281"/>
      <c r="G698" s="277"/>
      <c r="H698" s="277"/>
      <c r="I698" s="279"/>
      <c r="J698" s="282"/>
      <c r="K698" s="278"/>
      <c r="L698" s="283"/>
      <c r="M698" s="283"/>
      <c r="N698" s="278"/>
      <c r="O698" s="278"/>
      <c r="P698" s="252"/>
      <c r="Q698" s="252"/>
      <c r="R698" s="252"/>
      <c r="S698" s="252"/>
      <c r="T698" s="252"/>
      <c r="U698" s="253"/>
    </row>
    <row r="699" spans="1:21">
      <c r="A699" s="290"/>
      <c r="B699" s="284"/>
      <c r="C699" s="284"/>
      <c r="D699" s="285"/>
      <c r="E699" s="257"/>
      <c r="F699" s="286"/>
      <c r="G699" s="287"/>
      <c r="H699" s="287"/>
      <c r="I699" s="288"/>
      <c r="J699" s="261"/>
      <c r="K699" s="254"/>
      <c r="L699" s="262"/>
      <c r="M699" s="262"/>
      <c r="N699" s="254"/>
      <c r="O699" s="254"/>
      <c r="P699" s="255"/>
      <c r="Q699" s="255"/>
      <c r="R699" s="255"/>
      <c r="S699" s="255"/>
      <c r="T699" s="255"/>
      <c r="U699" s="256"/>
    </row>
    <row r="700" spans="1:21">
      <c r="A700" s="289"/>
      <c r="B700" s="276"/>
      <c r="C700" s="276"/>
      <c r="D700" s="280"/>
      <c r="E700" s="257"/>
      <c r="F700" s="281"/>
      <c r="G700" s="277"/>
      <c r="H700" s="277"/>
      <c r="I700" s="279"/>
      <c r="J700" s="282"/>
      <c r="K700" s="278"/>
      <c r="L700" s="283"/>
      <c r="M700" s="283"/>
      <c r="N700" s="278"/>
      <c r="O700" s="278"/>
      <c r="P700" s="252"/>
      <c r="Q700" s="252"/>
      <c r="R700" s="252"/>
      <c r="S700" s="252"/>
      <c r="T700" s="252"/>
      <c r="U700" s="253"/>
    </row>
    <row r="701" spans="1:21">
      <c r="A701" s="289"/>
      <c r="B701" s="276"/>
      <c r="C701" s="276"/>
      <c r="D701" s="280"/>
      <c r="E701" s="257"/>
      <c r="F701" s="281"/>
      <c r="G701" s="277"/>
      <c r="H701" s="277"/>
      <c r="I701" s="279"/>
      <c r="J701" s="282"/>
      <c r="K701" s="278"/>
      <c r="L701" s="283"/>
      <c r="M701" s="283"/>
      <c r="N701" s="278"/>
      <c r="O701" s="278"/>
      <c r="P701" s="252"/>
      <c r="Q701" s="252"/>
      <c r="R701" s="252"/>
      <c r="S701" s="252"/>
      <c r="T701" s="252"/>
      <c r="U701" s="253"/>
    </row>
    <row r="702" spans="1:21">
      <c r="A702" s="289"/>
      <c r="B702" s="276"/>
      <c r="C702" s="276"/>
      <c r="D702" s="280"/>
      <c r="E702" s="257"/>
      <c r="F702" s="281"/>
      <c r="G702" s="277"/>
      <c r="H702" s="277"/>
      <c r="I702" s="279"/>
      <c r="J702" s="282"/>
      <c r="K702" s="278"/>
      <c r="L702" s="283"/>
      <c r="M702" s="283"/>
      <c r="N702" s="278"/>
      <c r="O702" s="278"/>
      <c r="P702" s="252"/>
      <c r="Q702" s="252"/>
      <c r="R702" s="252"/>
      <c r="S702" s="252"/>
      <c r="T702" s="252"/>
      <c r="U702" s="253"/>
    </row>
    <row r="703" spans="1:21">
      <c r="A703" s="289"/>
      <c r="B703" s="276"/>
      <c r="C703" s="276"/>
      <c r="D703" s="280"/>
      <c r="E703" s="257"/>
      <c r="F703" s="281"/>
      <c r="G703" s="277"/>
      <c r="H703" s="277"/>
      <c r="I703" s="279"/>
      <c r="J703" s="282"/>
      <c r="K703" s="278"/>
      <c r="L703" s="283"/>
      <c r="M703" s="283"/>
      <c r="N703" s="278"/>
      <c r="O703" s="278"/>
      <c r="P703" s="252"/>
      <c r="Q703" s="252"/>
      <c r="R703" s="252"/>
      <c r="S703" s="252"/>
      <c r="T703" s="252"/>
      <c r="U703" s="253"/>
    </row>
    <row r="704" spans="1:21">
      <c r="A704" s="290"/>
      <c r="B704" s="284"/>
      <c r="C704" s="284"/>
      <c r="D704" s="285"/>
      <c r="E704" s="257"/>
      <c r="F704" s="286"/>
      <c r="G704" s="287"/>
      <c r="H704" s="287"/>
      <c r="I704" s="288"/>
      <c r="J704" s="261"/>
      <c r="K704" s="254"/>
      <c r="L704" s="262"/>
      <c r="M704" s="262"/>
      <c r="N704" s="254"/>
      <c r="O704" s="254"/>
      <c r="P704" s="255"/>
      <c r="Q704" s="255"/>
      <c r="R704" s="255"/>
      <c r="S704" s="255"/>
      <c r="T704" s="255"/>
      <c r="U704" s="256"/>
    </row>
    <row r="705" spans="1:21">
      <c r="A705" s="289"/>
      <c r="B705" s="276"/>
      <c r="C705" s="276"/>
      <c r="D705" s="280"/>
      <c r="E705" s="257"/>
      <c r="F705" s="281"/>
      <c r="G705" s="277"/>
      <c r="H705" s="277"/>
      <c r="I705" s="279"/>
      <c r="J705" s="282"/>
      <c r="K705" s="278"/>
      <c r="L705" s="283"/>
      <c r="M705" s="283"/>
      <c r="N705" s="278"/>
      <c r="O705" s="278"/>
      <c r="P705" s="252"/>
      <c r="Q705" s="252"/>
      <c r="R705" s="252"/>
      <c r="S705" s="252"/>
      <c r="T705" s="252"/>
      <c r="U705" s="253"/>
    </row>
    <row r="706" spans="1:21">
      <c r="A706" s="289"/>
      <c r="B706" s="276"/>
      <c r="C706" s="276"/>
      <c r="D706" s="280"/>
      <c r="E706" s="257"/>
      <c r="F706" s="281"/>
      <c r="G706" s="277"/>
      <c r="H706" s="277"/>
      <c r="I706" s="279"/>
      <c r="J706" s="282"/>
      <c r="K706" s="278"/>
      <c r="L706" s="283"/>
      <c r="M706" s="283"/>
      <c r="N706" s="278"/>
      <c r="O706" s="278"/>
      <c r="P706" s="252"/>
      <c r="Q706" s="252"/>
      <c r="R706" s="252"/>
      <c r="S706" s="252"/>
      <c r="T706" s="252"/>
      <c r="U706" s="253"/>
    </row>
    <row r="707" spans="1:21">
      <c r="A707" s="289"/>
      <c r="B707" s="276"/>
      <c r="C707" s="276"/>
      <c r="D707" s="280"/>
      <c r="E707" s="257"/>
      <c r="F707" s="281"/>
      <c r="G707" s="277"/>
      <c r="H707" s="277"/>
      <c r="I707" s="279"/>
      <c r="J707" s="282"/>
      <c r="K707" s="278"/>
      <c r="L707" s="283"/>
      <c r="M707" s="283"/>
      <c r="N707" s="278"/>
      <c r="O707" s="278"/>
      <c r="P707" s="252"/>
      <c r="Q707" s="252"/>
      <c r="R707" s="252"/>
      <c r="S707" s="252"/>
      <c r="T707" s="252"/>
      <c r="U707" s="253"/>
    </row>
    <row r="708" spans="1:21">
      <c r="A708" s="289"/>
      <c r="B708" s="276"/>
      <c r="C708" s="276"/>
      <c r="D708" s="280"/>
      <c r="E708" s="257"/>
      <c r="F708" s="281"/>
      <c r="G708" s="277"/>
      <c r="H708" s="277"/>
      <c r="I708" s="279"/>
      <c r="J708" s="282"/>
      <c r="K708" s="278"/>
      <c r="L708" s="283"/>
      <c r="M708" s="283"/>
      <c r="N708" s="278"/>
      <c r="O708" s="278"/>
      <c r="P708" s="252"/>
      <c r="Q708" s="252"/>
      <c r="R708" s="252"/>
      <c r="S708" s="252"/>
      <c r="T708" s="252"/>
      <c r="U708" s="253"/>
    </row>
    <row r="709" spans="1:21">
      <c r="A709" s="289"/>
      <c r="B709" s="276"/>
      <c r="C709" s="276"/>
      <c r="D709" s="280"/>
      <c r="E709" s="257"/>
      <c r="F709" s="281"/>
      <c r="G709" s="277"/>
      <c r="H709" s="277"/>
      <c r="I709" s="279"/>
      <c r="J709" s="282"/>
      <c r="K709" s="278"/>
      <c r="L709" s="283"/>
      <c r="M709" s="283"/>
      <c r="N709" s="278"/>
      <c r="O709" s="278"/>
      <c r="P709" s="252"/>
      <c r="Q709" s="252"/>
      <c r="R709" s="252"/>
      <c r="S709" s="252"/>
      <c r="T709" s="252"/>
      <c r="U709" s="253"/>
    </row>
    <row r="710" spans="1:21">
      <c r="A710" s="290"/>
      <c r="B710" s="276"/>
      <c r="C710" s="284"/>
      <c r="D710" s="285"/>
      <c r="E710" s="257"/>
      <c r="F710" s="286"/>
      <c r="G710" s="287"/>
      <c r="H710" s="287"/>
      <c r="I710" s="288"/>
      <c r="J710" s="261"/>
      <c r="K710" s="254"/>
      <c r="L710" s="262"/>
      <c r="M710" s="262"/>
      <c r="N710" s="254"/>
      <c r="O710" s="254"/>
      <c r="P710" s="255"/>
      <c r="Q710" s="255"/>
      <c r="R710" s="255"/>
      <c r="S710" s="255"/>
      <c r="T710" s="255"/>
      <c r="U710" s="256"/>
    </row>
    <row r="711" spans="1:21">
      <c r="A711" s="289"/>
      <c r="B711" s="276"/>
      <c r="C711" s="276"/>
      <c r="D711" s="280"/>
      <c r="E711" s="257"/>
      <c r="F711" s="281"/>
      <c r="G711" s="277"/>
      <c r="H711" s="277"/>
      <c r="I711" s="279"/>
      <c r="J711" s="282"/>
      <c r="K711" s="278"/>
      <c r="L711" s="283"/>
      <c r="M711" s="283"/>
      <c r="N711" s="278"/>
      <c r="O711" s="278"/>
      <c r="P711" s="252"/>
      <c r="Q711" s="252"/>
      <c r="R711" s="252"/>
      <c r="S711" s="252"/>
      <c r="T711" s="252"/>
      <c r="U711" s="253"/>
    </row>
    <row r="712" spans="1:21">
      <c r="A712" s="289"/>
      <c r="B712" s="276"/>
      <c r="C712" s="276"/>
      <c r="D712" s="280"/>
      <c r="E712" s="257"/>
      <c r="F712" s="281"/>
      <c r="G712" s="277"/>
      <c r="H712" s="277"/>
      <c r="I712" s="279"/>
      <c r="J712" s="282"/>
      <c r="K712" s="278"/>
      <c r="L712" s="283"/>
      <c r="M712" s="283"/>
      <c r="N712" s="278"/>
      <c r="O712" s="278"/>
      <c r="P712" s="252"/>
      <c r="Q712" s="252"/>
      <c r="R712" s="252"/>
      <c r="S712" s="252"/>
      <c r="T712" s="252"/>
      <c r="U712" s="253"/>
    </row>
    <row r="713" spans="1:21">
      <c r="A713" s="289"/>
      <c r="B713" s="276"/>
      <c r="C713" s="276"/>
      <c r="D713" s="280"/>
      <c r="E713" s="257"/>
      <c r="F713" s="281"/>
      <c r="G713" s="277"/>
      <c r="H713" s="277"/>
      <c r="I713" s="279"/>
      <c r="J713" s="282"/>
      <c r="K713" s="278"/>
      <c r="L713" s="283"/>
      <c r="M713" s="283"/>
      <c r="N713" s="278"/>
      <c r="O713" s="278"/>
      <c r="P713" s="252"/>
      <c r="Q713" s="252"/>
      <c r="R713" s="252"/>
      <c r="S713" s="252"/>
      <c r="T713" s="252"/>
      <c r="U713" s="253"/>
    </row>
    <row r="714" spans="1:21">
      <c r="A714" s="289"/>
      <c r="B714" s="276"/>
      <c r="C714" s="276"/>
      <c r="D714" s="280"/>
      <c r="E714" s="257"/>
      <c r="F714" s="281"/>
      <c r="G714" s="277"/>
      <c r="H714" s="277"/>
      <c r="I714" s="279"/>
      <c r="J714" s="282"/>
      <c r="K714" s="278"/>
      <c r="L714" s="283"/>
      <c r="M714" s="283"/>
      <c r="N714" s="278"/>
      <c r="O714" s="278"/>
      <c r="P714" s="252"/>
      <c r="Q714" s="252"/>
      <c r="R714" s="252"/>
      <c r="S714" s="252"/>
      <c r="T714" s="252"/>
      <c r="U714" s="253"/>
    </row>
    <row r="715" spans="1:21">
      <c r="A715" s="289"/>
      <c r="B715" s="276"/>
      <c r="C715" s="276"/>
      <c r="D715" s="280"/>
      <c r="E715" s="257"/>
      <c r="F715" s="281"/>
      <c r="G715" s="277"/>
      <c r="H715" s="277"/>
      <c r="I715" s="279"/>
      <c r="J715" s="282"/>
      <c r="K715" s="278"/>
      <c r="L715" s="283"/>
      <c r="M715" s="283"/>
      <c r="N715" s="278"/>
      <c r="O715" s="278"/>
      <c r="P715" s="252"/>
      <c r="Q715" s="252"/>
      <c r="R715" s="252"/>
      <c r="S715" s="252"/>
      <c r="T715" s="252"/>
      <c r="U715" s="253"/>
    </row>
    <row r="716" spans="1:21">
      <c r="A716" s="290"/>
      <c r="B716" s="284"/>
      <c r="C716" s="284"/>
      <c r="D716" s="285"/>
      <c r="E716" s="257"/>
      <c r="F716" s="286"/>
      <c r="G716" s="277"/>
      <c r="H716" s="287"/>
      <c r="I716" s="288"/>
      <c r="J716" s="261"/>
      <c r="K716" s="254"/>
      <c r="L716" s="262"/>
      <c r="M716" s="262"/>
      <c r="N716" s="254"/>
      <c r="O716" s="254"/>
      <c r="P716" s="255"/>
      <c r="Q716" s="255"/>
      <c r="R716" s="255"/>
      <c r="S716" s="255"/>
      <c r="T716" s="255"/>
      <c r="U716" s="256"/>
    </row>
    <row r="717" spans="1:21">
      <c r="A717" s="289"/>
      <c r="B717" s="276"/>
      <c r="C717" s="276"/>
      <c r="D717" s="280"/>
      <c r="E717" s="257"/>
      <c r="F717" s="281"/>
      <c r="G717" s="277"/>
      <c r="H717" s="277"/>
      <c r="I717" s="279"/>
      <c r="J717" s="282"/>
      <c r="K717" s="278"/>
      <c r="L717" s="283"/>
      <c r="M717" s="283"/>
      <c r="N717" s="278"/>
      <c r="O717" s="278"/>
      <c r="P717" s="252"/>
      <c r="Q717" s="252"/>
      <c r="R717" s="252"/>
      <c r="S717" s="252"/>
      <c r="T717" s="252"/>
      <c r="U717" s="253"/>
    </row>
    <row r="718" spans="1:21">
      <c r="A718" s="289"/>
      <c r="B718" s="276"/>
      <c r="C718" s="276"/>
      <c r="D718" s="280"/>
      <c r="E718" s="257"/>
      <c r="F718" s="281"/>
      <c r="G718" s="277"/>
      <c r="H718" s="277"/>
      <c r="I718" s="279"/>
      <c r="J718" s="282"/>
      <c r="K718" s="278"/>
      <c r="L718" s="283"/>
      <c r="M718" s="283"/>
      <c r="N718" s="278"/>
      <c r="O718" s="278"/>
      <c r="P718" s="252"/>
      <c r="Q718" s="252"/>
      <c r="R718" s="252"/>
      <c r="S718" s="252"/>
      <c r="T718" s="252"/>
      <c r="U718" s="253"/>
    </row>
    <row r="719" spans="1:21">
      <c r="A719" s="289"/>
      <c r="B719" s="276"/>
      <c r="C719" s="276"/>
      <c r="D719" s="280"/>
      <c r="E719" s="257"/>
      <c r="F719" s="281"/>
      <c r="G719" s="277"/>
      <c r="H719" s="277"/>
      <c r="I719" s="279"/>
      <c r="J719" s="282"/>
      <c r="K719" s="278"/>
      <c r="L719" s="283"/>
      <c r="M719" s="283"/>
      <c r="N719" s="278"/>
      <c r="O719" s="278"/>
      <c r="P719" s="252"/>
      <c r="Q719" s="252"/>
      <c r="R719" s="252"/>
      <c r="S719" s="252"/>
      <c r="T719" s="252"/>
      <c r="U719" s="253"/>
    </row>
    <row r="720" spans="1:21">
      <c r="A720" s="289"/>
      <c r="B720" s="276"/>
      <c r="C720" s="276"/>
      <c r="D720" s="280"/>
      <c r="E720" s="257"/>
      <c r="F720" s="281"/>
      <c r="G720" s="277"/>
      <c r="H720" s="277"/>
      <c r="I720" s="279"/>
      <c r="J720" s="282"/>
      <c r="K720" s="278"/>
      <c r="L720" s="283"/>
      <c r="M720" s="283"/>
      <c r="N720" s="278"/>
      <c r="O720" s="278"/>
      <c r="P720" s="252"/>
      <c r="Q720" s="252"/>
      <c r="R720" s="252"/>
      <c r="S720" s="252"/>
      <c r="T720" s="252"/>
      <c r="U720" s="253"/>
    </row>
    <row r="721" spans="1:21">
      <c r="A721" s="289"/>
      <c r="B721" s="276"/>
      <c r="C721" s="276"/>
      <c r="D721" s="280"/>
      <c r="E721" s="257"/>
      <c r="F721" s="281"/>
      <c r="G721" s="277"/>
      <c r="H721" s="277"/>
      <c r="I721" s="279"/>
      <c r="J721" s="282"/>
      <c r="K721" s="278"/>
      <c r="L721" s="283"/>
      <c r="M721" s="283"/>
      <c r="N721" s="278"/>
      <c r="O721" s="278"/>
      <c r="P721" s="252"/>
      <c r="Q721" s="252"/>
      <c r="R721" s="252"/>
      <c r="S721" s="252"/>
      <c r="T721" s="252"/>
      <c r="U721" s="253"/>
    </row>
    <row r="722" spans="1:21">
      <c r="A722" s="289"/>
      <c r="B722" s="276"/>
      <c r="C722" s="276"/>
      <c r="D722" s="280"/>
      <c r="E722" s="257"/>
      <c r="F722" s="281"/>
      <c r="G722" s="277"/>
      <c r="H722" s="277"/>
      <c r="I722" s="279"/>
      <c r="J722" s="282"/>
      <c r="K722" s="278"/>
      <c r="L722" s="283"/>
      <c r="M722" s="283"/>
      <c r="N722" s="278"/>
      <c r="O722" s="278"/>
      <c r="P722" s="252"/>
      <c r="Q722" s="252"/>
      <c r="R722" s="252"/>
      <c r="S722" s="252"/>
      <c r="T722" s="252"/>
      <c r="U722" s="253"/>
    </row>
    <row r="723" spans="1:21">
      <c r="A723" s="289"/>
      <c r="B723" s="276"/>
      <c r="C723" s="276"/>
      <c r="D723" s="280"/>
      <c r="E723" s="257"/>
      <c r="F723" s="281"/>
      <c r="G723" s="277"/>
      <c r="H723" s="277"/>
      <c r="I723" s="279"/>
      <c r="J723" s="282"/>
      <c r="K723" s="278"/>
      <c r="L723" s="283"/>
      <c r="M723" s="283"/>
      <c r="N723" s="278"/>
      <c r="O723" s="278"/>
      <c r="P723" s="252"/>
      <c r="Q723" s="252"/>
      <c r="R723" s="252"/>
      <c r="S723" s="252"/>
      <c r="T723" s="252"/>
      <c r="U723" s="253"/>
    </row>
    <row r="724" spans="1:21">
      <c r="A724" s="289"/>
      <c r="B724" s="276"/>
      <c r="C724" s="276"/>
      <c r="D724" s="280"/>
      <c r="E724" s="257"/>
      <c r="F724" s="281"/>
      <c r="G724" s="277"/>
      <c r="H724" s="277"/>
      <c r="I724" s="279"/>
      <c r="J724" s="282"/>
      <c r="K724" s="278"/>
      <c r="L724" s="283"/>
      <c r="M724" s="283"/>
      <c r="N724" s="278"/>
      <c r="O724" s="278"/>
      <c r="P724" s="252"/>
      <c r="Q724" s="252"/>
      <c r="R724" s="252"/>
      <c r="S724" s="252"/>
      <c r="T724" s="252"/>
      <c r="U724" s="253"/>
    </row>
    <row r="725" spans="1:21">
      <c r="A725" s="289"/>
      <c r="B725" s="276"/>
      <c r="C725" s="276"/>
      <c r="D725" s="280"/>
      <c r="E725" s="257"/>
      <c r="F725" s="281"/>
      <c r="G725" s="277"/>
      <c r="H725" s="277"/>
      <c r="I725" s="279"/>
      <c r="J725" s="282"/>
      <c r="K725" s="278"/>
      <c r="L725" s="283"/>
      <c r="M725" s="283"/>
      <c r="N725" s="278"/>
      <c r="O725" s="278"/>
      <c r="P725" s="252"/>
      <c r="Q725" s="252"/>
      <c r="R725" s="252"/>
      <c r="S725" s="252"/>
      <c r="T725" s="252"/>
      <c r="U725" s="253"/>
    </row>
    <row r="726" spans="1:21">
      <c r="A726" s="289"/>
      <c r="B726" s="276"/>
      <c r="C726" s="276"/>
      <c r="D726" s="280"/>
      <c r="E726" s="257"/>
      <c r="F726" s="281"/>
      <c r="G726" s="277"/>
      <c r="H726" s="277"/>
      <c r="I726" s="279"/>
      <c r="J726" s="282"/>
      <c r="K726" s="278"/>
      <c r="L726" s="283"/>
      <c r="M726" s="283"/>
      <c r="N726" s="278"/>
      <c r="O726" s="278"/>
      <c r="P726" s="252"/>
      <c r="Q726" s="252"/>
      <c r="R726" s="252"/>
      <c r="S726" s="252"/>
      <c r="T726" s="252"/>
      <c r="U726" s="253"/>
    </row>
    <row r="727" spans="1:21">
      <c r="A727" s="290"/>
      <c r="B727" s="284"/>
      <c r="C727" s="284"/>
      <c r="D727" s="285"/>
      <c r="E727" s="257"/>
      <c r="F727" s="286"/>
      <c r="G727" s="287"/>
      <c r="H727" s="287"/>
      <c r="I727" s="288"/>
      <c r="J727" s="282"/>
      <c r="K727" s="278"/>
      <c r="L727" s="283"/>
      <c r="M727" s="283"/>
      <c r="N727" s="278"/>
      <c r="O727" s="278"/>
      <c r="P727" s="255"/>
      <c r="Q727" s="255"/>
      <c r="R727" s="255"/>
      <c r="S727" s="255"/>
      <c r="T727" s="255"/>
      <c r="U727" s="256"/>
    </row>
    <row r="728" spans="1:21">
      <c r="A728" s="289"/>
      <c r="B728" s="276"/>
      <c r="C728" s="276"/>
      <c r="D728" s="280"/>
      <c r="E728" s="257"/>
      <c r="F728" s="281"/>
      <c r="G728" s="277"/>
      <c r="H728" s="277"/>
      <c r="I728" s="279"/>
      <c r="J728" s="282"/>
      <c r="K728" s="278"/>
      <c r="L728" s="283"/>
      <c r="M728" s="283"/>
      <c r="N728" s="278"/>
      <c r="O728" s="278"/>
      <c r="P728" s="252"/>
      <c r="Q728" s="252"/>
      <c r="R728" s="252"/>
      <c r="S728" s="252"/>
      <c r="T728" s="252"/>
      <c r="U728" s="253"/>
    </row>
    <row r="729" spans="1:21">
      <c r="A729" s="289"/>
      <c r="B729" s="276"/>
      <c r="C729" s="276"/>
      <c r="D729" s="280"/>
      <c r="E729" s="257"/>
      <c r="F729" s="281"/>
      <c r="G729" s="277"/>
      <c r="H729" s="277"/>
      <c r="I729" s="279"/>
      <c r="J729" s="282"/>
      <c r="K729" s="278"/>
      <c r="L729" s="283"/>
      <c r="M729" s="283"/>
      <c r="N729" s="278"/>
      <c r="O729" s="278"/>
      <c r="P729" s="252"/>
      <c r="Q729" s="252"/>
      <c r="R729" s="252"/>
      <c r="S729" s="252"/>
      <c r="T729" s="252"/>
      <c r="U729" s="253"/>
    </row>
    <row r="730" spans="1:21">
      <c r="A730" s="289"/>
      <c r="B730" s="276"/>
      <c r="C730" s="276"/>
      <c r="D730" s="280"/>
      <c r="E730" s="257"/>
      <c r="F730" s="281"/>
      <c r="G730" s="277"/>
      <c r="H730" s="277"/>
      <c r="I730" s="279"/>
      <c r="J730" s="282"/>
      <c r="K730" s="278"/>
      <c r="L730" s="283"/>
      <c r="M730" s="283"/>
      <c r="N730" s="278"/>
      <c r="O730" s="278"/>
      <c r="P730" s="252"/>
      <c r="Q730" s="252"/>
      <c r="R730" s="252"/>
      <c r="S730" s="252"/>
      <c r="T730" s="252"/>
      <c r="U730" s="253"/>
    </row>
    <row r="731" spans="1:21">
      <c r="A731" s="289"/>
      <c r="B731" s="276"/>
      <c r="C731" s="276"/>
      <c r="D731" s="280"/>
      <c r="E731" s="257"/>
      <c r="F731" s="281"/>
      <c r="G731" s="277"/>
      <c r="H731" s="277"/>
      <c r="I731" s="279"/>
      <c r="J731" s="282"/>
      <c r="K731" s="278"/>
      <c r="L731" s="283"/>
      <c r="M731" s="283"/>
      <c r="N731" s="278"/>
      <c r="O731" s="278"/>
      <c r="P731" s="252"/>
      <c r="Q731" s="252"/>
      <c r="R731" s="252"/>
      <c r="S731" s="252"/>
      <c r="T731" s="252"/>
      <c r="U731" s="253"/>
    </row>
    <row r="732" spans="1:21">
      <c r="A732" s="290"/>
      <c r="B732" s="284"/>
      <c r="C732" s="284"/>
      <c r="D732" s="285"/>
      <c r="E732" s="258"/>
      <c r="F732" s="286"/>
      <c r="G732" s="277"/>
      <c r="H732" s="287"/>
      <c r="I732" s="288"/>
      <c r="J732" s="282"/>
      <c r="K732" s="278"/>
      <c r="L732" s="283"/>
      <c r="M732" s="283"/>
      <c r="N732" s="278"/>
      <c r="O732" s="278"/>
      <c r="P732" s="255"/>
      <c r="Q732" s="255"/>
      <c r="R732" s="255"/>
      <c r="S732" s="255"/>
      <c r="T732" s="255"/>
      <c r="U732" s="256"/>
    </row>
    <row r="733" spans="1:21">
      <c r="A733" s="289"/>
      <c r="B733" s="276"/>
      <c r="C733" s="276"/>
      <c r="D733" s="280"/>
      <c r="E733" s="258"/>
      <c r="F733" s="281"/>
      <c r="G733" s="277"/>
      <c r="H733" s="277"/>
      <c r="I733" s="279"/>
      <c r="J733" s="282"/>
      <c r="K733" s="278"/>
      <c r="L733" s="283"/>
      <c r="M733" s="283"/>
      <c r="N733" s="278"/>
      <c r="O733" s="278"/>
      <c r="P733" s="252"/>
      <c r="Q733" s="252"/>
      <c r="R733" s="252"/>
      <c r="S733" s="252"/>
      <c r="T733" s="252"/>
      <c r="U733" s="253"/>
    </row>
    <row r="734" spans="1:21">
      <c r="A734" s="289"/>
      <c r="B734" s="276"/>
      <c r="C734" s="276"/>
      <c r="D734" s="280"/>
      <c r="E734" s="258"/>
      <c r="F734" s="281"/>
      <c r="G734" s="277"/>
      <c r="H734" s="277"/>
      <c r="I734" s="279"/>
      <c r="J734" s="282"/>
      <c r="K734" s="278"/>
      <c r="L734" s="283"/>
      <c r="M734" s="283"/>
      <c r="N734" s="278"/>
      <c r="O734" s="278"/>
      <c r="P734" s="252"/>
      <c r="Q734" s="252"/>
      <c r="R734" s="252"/>
      <c r="S734" s="252"/>
      <c r="T734" s="252"/>
      <c r="U734" s="253"/>
    </row>
    <row r="735" spans="1:21">
      <c r="A735" s="289"/>
      <c r="B735" s="276"/>
      <c r="C735" s="276"/>
      <c r="D735" s="280"/>
      <c r="E735" s="258"/>
      <c r="F735" s="281"/>
      <c r="G735" s="277"/>
      <c r="H735" s="277"/>
      <c r="I735" s="279"/>
      <c r="J735" s="282"/>
      <c r="K735" s="278"/>
      <c r="L735" s="283"/>
      <c r="M735" s="283"/>
      <c r="N735" s="278"/>
      <c r="O735" s="278"/>
      <c r="P735" s="252"/>
      <c r="Q735" s="252"/>
      <c r="R735" s="252"/>
      <c r="S735" s="252"/>
      <c r="T735" s="252"/>
      <c r="U735" s="253"/>
    </row>
    <row r="736" spans="1:21">
      <c r="A736" s="289"/>
      <c r="B736" s="276"/>
      <c r="C736" s="276"/>
      <c r="D736" s="280"/>
      <c r="E736" s="258"/>
      <c r="F736" s="281"/>
      <c r="G736" s="277"/>
      <c r="H736" s="277"/>
      <c r="I736" s="279"/>
      <c r="J736" s="282"/>
      <c r="K736" s="278"/>
      <c r="L736" s="283"/>
      <c r="M736" s="283"/>
      <c r="N736" s="278"/>
      <c r="O736" s="278"/>
      <c r="P736" s="252"/>
      <c r="Q736" s="252"/>
      <c r="R736" s="252"/>
      <c r="S736" s="252"/>
      <c r="T736" s="252"/>
      <c r="U736" s="253"/>
    </row>
    <row r="737" spans="1:21">
      <c r="A737" s="289"/>
      <c r="B737" s="276"/>
      <c r="C737" s="276"/>
      <c r="D737" s="280"/>
      <c r="E737" s="258"/>
      <c r="F737" s="281"/>
      <c r="G737" s="277"/>
      <c r="H737" s="277"/>
      <c r="I737" s="279"/>
      <c r="J737" s="282"/>
      <c r="K737" s="278"/>
      <c r="L737" s="283"/>
      <c r="M737" s="283"/>
      <c r="N737" s="278"/>
      <c r="O737" s="278"/>
      <c r="P737" s="252"/>
      <c r="Q737" s="252"/>
      <c r="R737" s="252"/>
      <c r="S737" s="252"/>
      <c r="T737" s="252"/>
      <c r="U737" s="253"/>
    </row>
    <row r="738" spans="1:21">
      <c r="A738" s="289"/>
      <c r="B738" s="276"/>
      <c r="C738" s="276"/>
      <c r="D738" s="280"/>
      <c r="E738" s="258"/>
      <c r="F738" s="281"/>
      <c r="G738" s="277"/>
      <c r="H738" s="277"/>
      <c r="I738" s="279"/>
      <c r="J738" s="282"/>
      <c r="K738" s="278"/>
      <c r="L738" s="283"/>
      <c r="M738" s="283"/>
      <c r="N738" s="278"/>
      <c r="O738" s="278"/>
      <c r="P738" s="252"/>
      <c r="Q738" s="252"/>
      <c r="R738" s="252"/>
      <c r="S738" s="252"/>
      <c r="T738" s="252"/>
      <c r="U738" s="253"/>
    </row>
    <row r="739" spans="1:21">
      <c r="A739" s="289"/>
      <c r="B739" s="276"/>
      <c r="C739" s="276"/>
      <c r="D739" s="280"/>
      <c r="E739" s="257"/>
      <c r="F739" s="281"/>
      <c r="G739" s="277"/>
      <c r="H739" s="277"/>
      <c r="I739" s="279"/>
      <c r="J739" s="282"/>
      <c r="K739" s="278"/>
      <c r="L739" s="283"/>
      <c r="M739" s="283"/>
      <c r="N739" s="278"/>
      <c r="O739" s="278"/>
      <c r="P739" s="252"/>
      <c r="Q739" s="252"/>
      <c r="R739" s="252"/>
      <c r="S739" s="252"/>
      <c r="T739" s="252"/>
      <c r="U739" s="253"/>
    </row>
    <row r="740" spans="1:21">
      <c r="A740" s="289"/>
      <c r="B740" s="276"/>
      <c r="C740" s="276"/>
      <c r="D740" s="280"/>
      <c r="E740" s="258"/>
      <c r="F740" s="281"/>
      <c r="G740" s="277"/>
      <c r="H740" s="277"/>
      <c r="I740" s="279"/>
      <c r="J740" s="282"/>
      <c r="K740" s="278"/>
      <c r="L740" s="283"/>
      <c r="M740" s="283"/>
      <c r="N740" s="278"/>
      <c r="O740" s="278"/>
      <c r="P740" s="252"/>
      <c r="Q740" s="252"/>
      <c r="R740" s="252"/>
      <c r="S740" s="252"/>
      <c r="T740" s="252"/>
      <c r="U740" s="253"/>
    </row>
    <row r="741" spans="1:21">
      <c r="A741" s="289"/>
      <c r="B741" s="276"/>
      <c r="C741" s="276"/>
      <c r="D741" s="280"/>
      <c r="E741" s="258"/>
      <c r="F741" s="281"/>
      <c r="G741" s="277"/>
      <c r="H741" s="277"/>
      <c r="I741" s="279"/>
      <c r="J741" s="282"/>
      <c r="K741" s="278"/>
      <c r="L741" s="283"/>
      <c r="M741" s="283"/>
      <c r="N741" s="278"/>
      <c r="O741" s="278"/>
      <c r="P741" s="252"/>
      <c r="Q741" s="252"/>
      <c r="R741" s="252"/>
      <c r="S741" s="252"/>
      <c r="T741" s="252"/>
      <c r="U741" s="253"/>
    </row>
    <row r="742" spans="1:21">
      <c r="A742" s="289"/>
      <c r="B742" s="276"/>
      <c r="C742" s="276"/>
      <c r="D742" s="280"/>
      <c r="E742" s="257"/>
      <c r="F742" s="281"/>
      <c r="G742" s="277"/>
      <c r="H742" s="277"/>
      <c r="I742" s="279"/>
      <c r="J742" s="282"/>
      <c r="K742" s="278"/>
      <c r="L742" s="283"/>
      <c r="M742" s="283"/>
      <c r="N742" s="278"/>
      <c r="O742" s="278"/>
      <c r="P742" s="252"/>
      <c r="Q742" s="252"/>
      <c r="R742" s="252"/>
      <c r="S742" s="252"/>
      <c r="T742" s="252"/>
      <c r="U742" s="253"/>
    </row>
    <row r="743" spans="1:21">
      <c r="A743" s="289"/>
      <c r="B743" s="276"/>
      <c r="C743" s="276"/>
      <c r="D743" s="280"/>
      <c r="E743" s="257"/>
      <c r="F743" s="281"/>
      <c r="G743" s="277"/>
      <c r="H743" s="277"/>
      <c r="I743" s="279"/>
      <c r="J743" s="282"/>
      <c r="K743" s="278"/>
      <c r="L743" s="283"/>
      <c r="M743" s="283"/>
      <c r="N743" s="278"/>
      <c r="O743" s="278"/>
      <c r="P743" s="252"/>
      <c r="Q743" s="252"/>
      <c r="R743" s="252"/>
      <c r="S743" s="252"/>
      <c r="T743" s="252"/>
      <c r="U743" s="253"/>
    </row>
    <row r="744" spans="1:21">
      <c r="A744" s="289"/>
      <c r="B744" s="276"/>
      <c r="C744" s="276"/>
      <c r="D744" s="280"/>
      <c r="E744" s="257"/>
      <c r="F744" s="281"/>
      <c r="G744" s="277"/>
      <c r="H744" s="277"/>
      <c r="I744" s="279"/>
      <c r="J744" s="282"/>
      <c r="K744" s="278"/>
      <c r="L744" s="283"/>
      <c r="M744" s="283"/>
      <c r="N744" s="278"/>
      <c r="O744" s="278"/>
      <c r="P744" s="252"/>
      <c r="Q744" s="252"/>
      <c r="R744" s="252"/>
      <c r="S744" s="252"/>
      <c r="T744" s="252"/>
      <c r="U744" s="253"/>
    </row>
    <row r="745" spans="1:21">
      <c r="A745" s="289"/>
      <c r="B745" s="276"/>
      <c r="C745" s="276"/>
      <c r="D745" s="280"/>
      <c r="E745" s="257"/>
      <c r="F745" s="281"/>
      <c r="G745" s="277"/>
      <c r="H745" s="277"/>
      <c r="I745" s="279"/>
      <c r="J745" s="282"/>
      <c r="K745" s="278"/>
      <c r="L745" s="283"/>
      <c r="M745" s="283"/>
      <c r="N745" s="278"/>
      <c r="O745" s="278"/>
      <c r="P745" s="252"/>
      <c r="Q745" s="252"/>
      <c r="R745" s="252"/>
      <c r="S745" s="252"/>
      <c r="T745" s="252"/>
      <c r="U745" s="253"/>
    </row>
    <row r="746" spans="1:21">
      <c r="A746" s="289"/>
      <c r="B746" s="276"/>
      <c r="C746" s="276"/>
      <c r="D746" s="280"/>
      <c r="E746" s="258"/>
      <c r="F746" s="281"/>
      <c r="G746" s="277"/>
      <c r="H746" s="277"/>
      <c r="I746" s="279"/>
      <c r="J746" s="282"/>
      <c r="K746" s="278"/>
      <c r="L746" s="283"/>
      <c r="M746" s="283"/>
      <c r="N746" s="278"/>
      <c r="O746" s="278"/>
      <c r="P746" s="252"/>
      <c r="Q746" s="252"/>
      <c r="R746" s="252"/>
      <c r="S746" s="252"/>
      <c r="T746" s="252"/>
      <c r="U746" s="253"/>
    </row>
    <row r="747" spans="1:21">
      <c r="A747" s="289"/>
      <c r="B747" s="276"/>
      <c r="C747" s="276"/>
      <c r="D747" s="280"/>
      <c r="E747" s="258"/>
      <c r="F747" s="281"/>
      <c r="G747" s="277"/>
      <c r="H747" s="277"/>
      <c r="I747" s="279"/>
      <c r="J747" s="282"/>
      <c r="K747" s="278"/>
      <c r="L747" s="283"/>
      <c r="M747" s="283"/>
      <c r="N747" s="278"/>
      <c r="O747" s="278"/>
      <c r="P747" s="252"/>
      <c r="Q747" s="252"/>
      <c r="R747" s="252"/>
      <c r="S747" s="252"/>
      <c r="T747" s="252"/>
      <c r="U747" s="253"/>
    </row>
    <row r="748" spans="1:21">
      <c r="A748" s="289"/>
      <c r="B748" s="276"/>
      <c r="C748" s="276"/>
      <c r="D748" s="280"/>
      <c r="E748" s="257"/>
      <c r="F748" s="281"/>
      <c r="G748" s="277"/>
      <c r="H748" s="277"/>
      <c r="I748" s="279"/>
      <c r="J748" s="282"/>
      <c r="K748" s="278"/>
      <c r="L748" s="283"/>
      <c r="M748" s="283"/>
      <c r="N748" s="278"/>
      <c r="O748" s="278"/>
      <c r="P748" s="252"/>
      <c r="Q748" s="252"/>
      <c r="R748" s="252"/>
      <c r="S748" s="252"/>
      <c r="T748" s="252"/>
      <c r="U748" s="253"/>
    </row>
    <row r="749" spans="1:21">
      <c r="A749" s="289"/>
      <c r="B749" s="276"/>
      <c r="C749" s="276"/>
      <c r="D749" s="280"/>
      <c r="E749" s="258"/>
      <c r="F749" s="281"/>
      <c r="G749" s="277"/>
      <c r="H749" s="277"/>
      <c r="I749" s="279"/>
      <c r="J749" s="282"/>
      <c r="K749" s="278"/>
      <c r="L749" s="283"/>
      <c r="M749" s="283"/>
      <c r="N749" s="278"/>
      <c r="O749" s="278"/>
      <c r="P749" s="252"/>
      <c r="Q749" s="252"/>
      <c r="R749" s="252"/>
      <c r="S749" s="252"/>
      <c r="T749" s="252"/>
      <c r="U749" s="253"/>
    </row>
    <row r="750" spans="1:21">
      <c r="A750" s="289"/>
      <c r="B750" s="276"/>
      <c r="C750" s="276"/>
      <c r="D750" s="280"/>
      <c r="E750" s="258"/>
      <c r="F750" s="281"/>
      <c r="G750" s="277"/>
      <c r="H750" s="277"/>
      <c r="I750" s="279"/>
      <c r="J750" s="282"/>
      <c r="K750" s="278"/>
      <c r="L750" s="283"/>
      <c r="M750" s="283"/>
      <c r="N750" s="278"/>
      <c r="O750" s="278"/>
      <c r="P750" s="252"/>
      <c r="Q750" s="252"/>
      <c r="R750" s="252"/>
      <c r="S750" s="252"/>
      <c r="T750" s="252"/>
      <c r="U750" s="253"/>
    </row>
    <row r="751" spans="1:21">
      <c r="A751" s="289"/>
      <c r="B751" s="276"/>
      <c r="C751" s="276"/>
      <c r="D751" s="280"/>
      <c r="E751" s="258"/>
      <c r="F751" s="281"/>
      <c r="G751" s="277"/>
      <c r="H751" s="277"/>
      <c r="I751" s="279"/>
      <c r="J751" s="282"/>
      <c r="K751" s="278"/>
      <c r="L751" s="283"/>
      <c r="M751" s="283"/>
      <c r="N751" s="278"/>
      <c r="O751" s="278"/>
      <c r="P751" s="252"/>
      <c r="Q751" s="252"/>
      <c r="R751" s="252"/>
      <c r="S751" s="252"/>
      <c r="T751" s="252"/>
      <c r="U751" s="253"/>
    </row>
    <row r="752" spans="1:21">
      <c r="A752" s="290"/>
      <c r="B752" s="284"/>
      <c r="C752" s="284"/>
      <c r="D752" s="285"/>
      <c r="E752" s="258"/>
      <c r="F752" s="286"/>
      <c r="G752" s="287"/>
      <c r="H752" s="287"/>
      <c r="I752" s="288"/>
      <c r="J752" s="261"/>
      <c r="K752" s="254"/>
      <c r="L752" s="262"/>
      <c r="M752" s="262"/>
      <c r="N752" s="254"/>
      <c r="O752" s="254"/>
      <c r="P752" s="255"/>
      <c r="Q752" s="255"/>
      <c r="R752" s="255"/>
      <c r="S752" s="255"/>
      <c r="T752" s="255"/>
      <c r="U752" s="256"/>
    </row>
    <row r="753" spans="1:21">
      <c r="A753" s="289"/>
      <c r="B753" s="276"/>
      <c r="C753" s="276"/>
      <c r="D753" s="280"/>
      <c r="E753" s="257"/>
      <c r="F753" s="281"/>
      <c r="G753" s="277"/>
      <c r="H753" s="277"/>
      <c r="I753" s="279"/>
      <c r="J753" s="282"/>
      <c r="K753" s="278"/>
      <c r="L753" s="283"/>
      <c r="M753" s="283"/>
      <c r="N753" s="278"/>
      <c r="O753" s="278"/>
      <c r="P753" s="252"/>
      <c r="Q753" s="252"/>
      <c r="R753" s="252"/>
      <c r="S753" s="252"/>
      <c r="T753" s="252"/>
      <c r="U753" s="253"/>
    </row>
    <row r="754" spans="1:21">
      <c r="A754" s="289"/>
      <c r="B754" s="276"/>
      <c r="C754" s="276"/>
      <c r="D754" s="280"/>
      <c r="E754" s="257"/>
      <c r="F754" s="281"/>
      <c r="G754" s="277"/>
      <c r="H754" s="277"/>
      <c r="I754" s="279"/>
      <c r="J754" s="282"/>
      <c r="K754" s="278"/>
      <c r="L754" s="283"/>
      <c r="M754" s="283"/>
      <c r="N754" s="278"/>
      <c r="O754" s="278"/>
      <c r="P754" s="252"/>
      <c r="Q754" s="252"/>
      <c r="R754" s="252"/>
      <c r="S754" s="252"/>
      <c r="T754" s="252"/>
      <c r="U754" s="253"/>
    </row>
    <row r="755" spans="1:21">
      <c r="A755" s="289"/>
      <c r="B755" s="276"/>
      <c r="C755" s="276"/>
      <c r="D755" s="280"/>
      <c r="E755" s="257"/>
      <c r="F755" s="281"/>
      <c r="G755" s="277"/>
      <c r="H755" s="277"/>
      <c r="I755" s="279"/>
      <c r="J755" s="282"/>
      <c r="K755" s="278"/>
      <c r="L755" s="283"/>
      <c r="M755" s="283"/>
      <c r="N755" s="278"/>
      <c r="O755" s="278"/>
      <c r="P755" s="252"/>
      <c r="Q755" s="252"/>
      <c r="R755" s="252"/>
      <c r="S755" s="252"/>
      <c r="T755" s="252"/>
      <c r="U755" s="253"/>
    </row>
    <row r="756" spans="1:21">
      <c r="A756" s="289"/>
      <c r="B756" s="276"/>
      <c r="C756" s="276"/>
      <c r="D756" s="280"/>
      <c r="E756" s="257"/>
      <c r="F756" s="281"/>
      <c r="G756" s="277"/>
      <c r="H756" s="277"/>
      <c r="I756" s="279"/>
      <c r="J756" s="282"/>
      <c r="K756" s="278"/>
      <c r="L756" s="283"/>
      <c r="M756" s="283"/>
      <c r="N756" s="278"/>
      <c r="O756" s="278"/>
      <c r="P756" s="252"/>
      <c r="Q756" s="252"/>
      <c r="R756" s="252"/>
      <c r="S756" s="252"/>
      <c r="T756" s="252"/>
      <c r="U756" s="253"/>
    </row>
    <row r="757" spans="1:21">
      <c r="A757" s="289"/>
      <c r="B757" s="276"/>
      <c r="C757" s="276"/>
      <c r="D757" s="280"/>
      <c r="E757" s="257"/>
      <c r="F757" s="281"/>
      <c r="G757" s="277"/>
      <c r="H757" s="277"/>
      <c r="I757" s="279"/>
      <c r="J757" s="282"/>
      <c r="K757" s="278"/>
      <c r="L757" s="283"/>
      <c r="M757" s="283"/>
      <c r="N757" s="278"/>
      <c r="O757" s="278"/>
      <c r="P757" s="252"/>
      <c r="Q757" s="252"/>
      <c r="R757" s="252"/>
      <c r="S757" s="252"/>
      <c r="T757" s="252"/>
      <c r="U757" s="253"/>
    </row>
    <row r="758" spans="1:21">
      <c r="A758" s="289"/>
      <c r="B758" s="276"/>
      <c r="C758" s="276"/>
      <c r="D758" s="280"/>
      <c r="E758" s="257"/>
      <c r="F758" s="281"/>
      <c r="G758" s="277"/>
      <c r="H758" s="277"/>
      <c r="I758" s="279"/>
      <c r="J758" s="282"/>
      <c r="K758" s="278"/>
      <c r="L758" s="283"/>
      <c r="M758" s="283"/>
      <c r="N758" s="278"/>
      <c r="O758" s="278"/>
      <c r="P758" s="252"/>
      <c r="Q758" s="252"/>
      <c r="R758" s="252"/>
      <c r="S758" s="252"/>
      <c r="T758" s="252"/>
      <c r="U758" s="253"/>
    </row>
    <row r="759" spans="1:21">
      <c r="A759" s="289"/>
      <c r="B759" s="276"/>
      <c r="C759" s="276"/>
      <c r="D759" s="280"/>
      <c r="E759" s="257"/>
      <c r="F759" s="281"/>
      <c r="G759" s="277"/>
      <c r="H759" s="277"/>
      <c r="I759" s="279"/>
      <c r="J759" s="282"/>
      <c r="K759" s="278"/>
      <c r="L759" s="283"/>
      <c r="M759" s="283"/>
      <c r="N759" s="278"/>
      <c r="O759" s="278"/>
      <c r="P759" s="252"/>
      <c r="Q759" s="252"/>
      <c r="R759" s="252"/>
      <c r="S759" s="252"/>
      <c r="T759" s="252"/>
      <c r="U759" s="253"/>
    </row>
    <row r="760" spans="1:21">
      <c r="A760" s="289"/>
      <c r="B760" s="276"/>
      <c r="C760" s="276"/>
      <c r="D760" s="280"/>
      <c r="E760" s="257"/>
      <c r="F760" s="281"/>
      <c r="G760" s="277"/>
      <c r="H760" s="277"/>
      <c r="I760" s="279"/>
      <c r="J760" s="282"/>
      <c r="K760" s="278"/>
      <c r="L760" s="283"/>
      <c r="M760" s="283"/>
      <c r="N760" s="278"/>
      <c r="O760" s="278"/>
      <c r="P760" s="252"/>
      <c r="Q760" s="252"/>
      <c r="R760" s="252"/>
      <c r="S760" s="252"/>
      <c r="T760" s="252"/>
      <c r="U760" s="253"/>
    </row>
    <row r="761" spans="1:21">
      <c r="A761" s="289"/>
      <c r="B761" s="276"/>
      <c r="C761" s="276"/>
      <c r="D761" s="280"/>
      <c r="E761" s="257"/>
      <c r="F761" s="281"/>
      <c r="G761" s="277"/>
      <c r="H761" s="277"/>
      <c r="I761" s="279"/>
      <c r="J761" s="282"/>
      <c r="K761" s="278"/>
      <c r="L761" s="283"/>
      <c r="M761" s="283"/>
      <c r="N761" s="278"/>
      <c r="O761" s="278"/>
      <c r="P761" s="252"/>
      <c r="Q761" s="252"/>
      <c r="R761" s="252"/>
      <c r="S761" s="252"/>
      <c r="T761" s="252"/>
      <c r="U761" s="253"/>
    </row>
    <row r="762" spans="1:21">
      <c r="A762" s="289"/>
      <c r="B762" s="276"/>
      <c r="C762" s="276"/>
      <c r="D762" s="280"/>
      <c r="E762" s="257"/>
      <c r="F762" s="281"/>
      <c r="G762" s="277"/>
      <c r="H762" s="277"/>
      <c r="I762" s="279"/>
      <c r="J762" s="282"/>
      <c r="K762" s="278"/>
      <c r="L762" s="283"/>
      <c r="M762" s="283"/>
      <c r="N762" s="278"/>
      <c r="O762" s="278"/>
      <c r="P762" s="252"/>
      <c r="Q762" s="252"/>
      <c r="R762" s="252"/>
      <c r="S762" s="252"/>
      <c r="T762" s="252"/>
      <c r="U762" s="253"/>
    </row>
    <row r="763" spans="1:21">
      <c r="A763" s="290"/>
      <c r="B763" s="284"/>
      <c r="C763" s="284"/>
      <c r="D763" s="285"/>
      <c r="E763" s="257"/>
      <c r="F763" s="286"/>
      <c r="G763" s="277"/>
      <c r="H763" s="287"/>
      <c r="I763" s="288"/>
      <c r="J763" s="261"/>
      <c r="K763" s="254"/>
      <c r="L763" s="262"/>
      <c r="M763" s="262"/>
      <c r="N763" s="254"/>
      <c r="O763" s="254"/>
      <c r="P763" s="255"/>
      <c r="Q763" s="255"/>
      <c r="R763" s="255"/>
      <c r="S763" s="255"/>
      <c r="T763" s="255"/>
      <c r="U763" s="256"/>
    </row>
    <row r="764" spans="1:21">
      <c r="A764" s="290"/>
      <c r="B764" s="284"/>
      <c r="C764" s="284"/>
      <c r="D764" s="285"/>
      <c r="E764" s="257"/>
      <c r="F764" s="286"/>
      <c r="G764" s="287"/>
      <c r="H764" s="287"/>
      <c r="I764" s="288"/>
      <c r="J764" s="261"/>
      <c r="K764" s="254"/>
      <c r="L764" s="262"/>
      <c r="M764" s="262"/>
      <c r="N764" s="274"/>
      <c r="O764" s="254"/>
      <c r="P764" s="255"/>
      <c r="Q764" s="255"/>
      <c r="R764" s="255"/>
      <c r="S764" s="255"/>
      <c r="T764" s="255"/>
      <c r="U764" s="256"/>
    </row>
    <row r="765" spans="1:21">
      <c r="A765" s="289"/>
      <c r="B765" s="276"/>
      <c r="C765" s="276"/>
      <c r="D765" s="280"/>
      <c r="E765" s="257"/>
      <c r="F765" s="281"/>
      <c r="G765" s="277"/>
      <c r="H765" s="277"/>
      <c r="I765" s="279"/>
      <c r="J765" s="282"/>
      <c r="K765" s="278"/>
      <c r="L765" s="283"/>
      <c r="M765" s="283"/>
      <c r="N765" s="274"/>
      <c r="O765" s="278"/>
      <c r="P765" s="252"/>
      <c r="Q765" s="252"/>
      <c r="R765" s="252"/>
      <c r="S765" s="252"/>
      <c r="T765" s="252"/>
      <c r="U765" s="253"/>
    </row>
    <row r="766" spans="1:21">
      <c r="A766" s="289"/>
      <c r="B766" s="276"/>
      <c r="C766" s="276"/>
      <c r="D766" s="280"/>
      <c r="E766" s="257"/>
      <c r="F766" s="281"/>
      <c r="G766" s="277"/>
      <c r="H766" s="277"/>
      <c r="I766" s="279"/>
      <c r="J766" s="282"/>
      <c r="K766" s="278"/>
      <c r="L766" s="283"/>
      <c r="M766" s="283"/>
      <c r="N766" s="274"/>
      <c r="O766" s="278"/>
      <c r="P766" s="252"/>
      <c r="Q766" s="252"/>
      <c r="R766" s="252"/>
      <c r="S766" s="252"/>
      <c r="T766" s="252"/>
      <c r="U766" s="253"/>
    </row>
    <row r="767" spans="1:21">
      <c r="A767" s="289"/>
      <c r="B767" s="276"/>
      <c r="C767" s="276"/>
      <c r="D767" s="280"/>
      <c r="E767" s="257"/>
      <c r="F767" s="281"/>
      <c r="G767" s="277"/>
      <c r="H767" s="277"/>
      <c r="I767" s="279"/>
      <c r="J767" s="282"/>
      <c r="K767" s="278"/>
      <c r="L767" s="283"/>
      <c r="M767" s="283"/>
      <c r="N767" s="274"/>
      <c r="O767" s="278"/>
      <c r="P767" s="252"/>
      <c r="Q767" s="252"/>
      <c r="R767" s="252"/>
      <c r="S767" s="252"/>
      <c r="T767" s="252"/>
      <c r="U767" s="253"/>
    </row>
    <row r="768" spans="1:21">
      <c r="A768" s="289"/>
      <c r="B768" s="276"/>
      <c r="C768" s="276"/>
      <c r="D768" s="280"/>
      <c r="E768" s="257"/>
      <c r="F768" s="281"/>
      <c r="G768" s="277"/>
      <c r="H768" s="277"/>
      <c r="I768" s="279"/>
      <c r="J768" s="282"/>
      <c r="K768" s="278"/>
      <c r="L768" s="283"/>
      <c r="M768" s="283"/>
      <c r="N768" s="274"/>
      <c r="O768" s="278"/>
      <c r="P768" s="252"/>
      <c r="Q768" s="252"/>
      <c r="R768" s="252"/>
      <c r="S768" s="252"/>
      <c r="T768" s="252"/>
      <c r="U768" s="253"/>
    </row>
    <row r="769" spans="1:21">
      <c r="A769" s="289"/>
      <c r="B769" s="276"/>
      <c r="C769" s="276"/>
      <c r="D769" s="280"/>
      <c r="E769" s="257"/>
      <c r="F769" s="281"/>
      <c r="G769" s="277"/>
      <c r="H769" s="277"/>
      <c r="I769" s="279"/>
      <c r="J769" s="282"/>
      <c r="K769" s="278"/>
      <c r="L769" s="283"/>
      <c r="M769" s="283"/>
      <c r="N769" s="274"/>
      <c r="O769" s="278"/>
      <c r="P769" s="252"/>
      <c r="Q769" s="252"/>
      <c r="R769" s="252"/>
      <c r="S769" s="252"/>
      <c r="T769" s="252"/>
      <c r="U769" s="253"/>
    </row>
    <row r="770" spans="1:21">
      <c r="A770" s="289"/>
      <c r="B770" s="276"/>
      <c r="C770" s="276"/>
      <c r="D770" s="280"/>
      <c r="E770" s="257"/>
      <c r="F770" s="281"/>
      <c r="G770" s="277"/>
      <c r="H770" s="277"/>
      <c r="I770" s="279"/>
      <c r="J770" s="282"/>
      <c r="K770" s="278"/>
      <c r="L770" s="283"/>
      <c r="M770" s="283"/>
      <c r="N770" s="274"/>
      <c r="O770" s="278"/>
      <c r="P770" s="252"/>
      <c r="Q770" s="252"/>
      <c r="R770" s="252"/>
      <c r="S770" s="252"/>
      <c r="T770" s="252"/>
      <c r="U770" s="253"/>
    </row>
    <row r="771" spans="1:21">
      <c r="A771" s="289"/>
      <c r="B771" s="276"/>
      <c r="C771" s="276"/>
      <c r="D771" s="280"/>
      <c r="E771" s="257"/>
      <c r="F771" s="281"/>
      <c r="G771" s="277"/>
      <c r="H771" s="277"/>
      <c r="I771" s="279"/>
      <c r="J771" s="282"/>
      <c r="K771" s="278"/>
      <c r="L771" s="283"/>
      <c r="M771" s="283"/>
      <c r="N771" s="274"/>
      <c r="O771" s="278"/>
      <c r="P771" s="252"/>
      <c r="Q771" s="252"/>
      <c r="R771" s="252"/>
      <c r="S771" s="252"/>
      <c r="T771" s="252"/>
      <c r="U771" s="253"/>
    </row>
    <row r="772" spans="1:21">
      <c r="A772" s="289"/>
      <c r="B772" s="276"/>
      <c r="C772" s="276"/>
      <c r="D772" s="280"/>
      <c r="E772" s="257"/>
      <c r="F772" s="281"/>
      <c r="G772" s="277"/>
      <c r="H772" s="277"/>
      <c r="I772" s="279"/>
      <c r="J772" s="282"/>
      <c r="K772" s="278"/>
      <c r="L772" s="283"/>
      <c r="M772" s="283"/>
      <c r="N772" s="274"/>
      <c r="O772" s="278"/>
      <c r="P772" s="252"/>
      <c r="Q772" s="252"/>
      <c r="R772" s="252"/>
      <c r="S772" s="252"/>
      <c r="T772" s="252"/>
      <c r="U772" s="253"/>
    </row>
    <row r="773" spans="1:21">
      <c r="A773" s="289"/>
      <c r="B773" s="276"/>
      <c r="C773" s="276"/>
      <c r="D773" s="280"/>
      <c r="E773" s="257"/>
      <c r="F773" s="281"/>
      <c r="G773" s="277"/>
      <c r="H773" s="277"/>
      <c r="I773" s="279"/>
      <c r="J773" s="282"/>
      <c r="K773" s="278"/>
      <c r="L773" s="283"/>
      <c r="M773" s="283"/>
      <c r="N773" s="274"/>
      <c r="O773" s="278"/>
      <c r="P773" s="252"/>
      <c r="Q773" s="252"/>
      <c r="R773" s="252"/>
      <c r="S773" s="252"/>
      <c r="T773" s="252"/>
      <c r="U773" s="253"/>
    </row>
    <row r="774" spans="1:21">
      <c r="A774" s="289"/>
      <c r="B774" s="276"/>
      <c r="C774" s="276"/>
      <c r="D774" s="280"/>
      <c r="E774" s="257"/>
      <c r="F774" s="281"/>
      <c r="G774" s="277"/>
      <c r="H774" s="277"/>
      <c r="I774" s="279"/>
      <c r="J774" s="282"/>
      <c r="K774" s="278"/>
      <c r="L774" s="283"/>
      <c r="M774" s="283"/>
      <c r="N774" s="274"/>
      <c r="O774" s="278"/>
      <c r="P774" s="252"/>
      <c r="Q774" s="252"/>
      <c r="R774" s="252"/>
      <c r="S774" s="252"/>
      <c r="T774" s="252"/>
      <c r="U774" s="253"/>
    </row>
    <row r="775" spans="1:21">
      <c r="A775" s="289"/>
      <c r="B775" s="276"/>
      <c r="C775" s="276"/>
      <c r="D775" s="280"/>
      <c r="E775" s="257"/>
      <c r="F775" s="281"/>
      <c r="G775" s="277"/>
      <c r="H775" s="277"/>
      <c r="I775" s="279"/>
      <c r="J775" s="282"/>
      <c r="K775" s="278"/>
      <c r="L775" s="283"/>
      <c r="M775" s="283"/>
      <c r="N775" s="274"/>
      <c r="O775" s="278"/>
      <c r="P775" s="252"/>
      <c r="Q775" s="252"/>
      <c r="R775" s="252"/>
      <c r="S775" s="252"/>
      <c r="T775" s="252"/>
      <c r="U775" s="253"/>
    </row>
    <row r="776" spans="1:21">
      <c r="A776" s="289"/>
      <c r="B776" s="276"/>
      <c r="C776" s="276"/>
      <c r="D776" s="280"/>
      <c r="E776" s="257"/>
      <c r="F776" s="281"/>
      <c r="G776" s="277"/>
      <c r="H776" s="277"/>
      <c r="I776" s="279"/>
      <c r="J776" s="282"/>
      <c r="K776" s="278"/>
      <c r="L776" s="283"/>
      <c r="M776" s="283"/>
      <c r="N776" s="274"/>
      <c r="O776" s="278"/>
      <c r="P776" s="252"/>
      <c r="Q776" s="252"/>
      <c r="R776" s="252"/>
      <c r="S776" s="252"/>
      <c r="T776" s="252"/>
      <c r="U776" s="253"/>
    </row>
    <row r="777" spans="1:21">
      <c r="A777" s="289"/>
      <c r="B777" s="276"/>
      <c r="C777" s="276"/>
      <c r="D777" s="280"/>
      <c r="E777" s="257"/>
      <c r="F777" s="281"/>
      <c r="G777" s="277"/>
      <c r="H777" s="277"/>
      <c r="I777" s="279"/>
      <c r="J777" s="282"/>
      <c r="K777" s="278"/>
      <c r="L777" s="283"/>
      <c r="M777" s="283"/>
      <c r="N777" s="274"/>
      <c r="O777" s="278"/>
      <c r="P777" s="252"/>
      <c r="Q777" s="252"/>
      <c r="R777" s="252"/>
      <c r="S777" s="252"/>
      <c r="T777" s="252"/>
      <c r="U777" s="253"/>
    </row>
    <row r="778" spans="1:21">
      <c r="A778" s="289"/>
      <c r="B778" s="276"/>
      <c r="C778" s="276"/>
      <c r="D778" s="280"/>
      <c r="E778" s="257"/>
      <c r="F778" s="281"/>
      <c r="G778" s="277"/>
      <c r="H778" s="277"/>
      <c r="I778" s="279"/>
      <c r="J778" s="282"/>
      <c r="K778" s="278"/>
      <c r="L778" s="283"/>
      <c r="M778" s="283"/>
      <c r="N778" s="274"/>
      <c r="O778" s="278"/>
      <c r="P778" s="252"/>
      <c r="Q778" s="252"/>
      <c r="R778" s="252"/>
      <c r="S778" s="252"/>
      <c r="T778" s="252"/>
      <c r="U778" s="253"/>
    </row>
    <row r="779" spans="1:21">
      <c r="A779" s="289"/>
      <c r="B779" s="276"/>
      <c r="C779" s="276"/>
      <c r="D779" s="280"/>
      <c r="E779" s="257"/>
      <c r="F779" s="281"/>
      <c r="G779" s="277"/>
      <c r="H779" s="277"/>
      <c r="I779" s="279"/>
      <c r="J779" s="282"/>
      <c r="K779" s="278"/>
      <c r="L779" s="283"/>
      <c r="M779" s="283"/>
      <c r="N779" s="274"/>
      <c r="O779" s="278"/>
      <c r="P779" s="252"/>
      <c r="Q779" s="252"/>
      <c r="R779" s="252"/>
      <c r="S779" s="252"/>
      <c r="T779" s="252"/>
      <c r="U779" s="253"/>
    </row>
    <row r="780" spans="1:21">
      <c r="A780" s="289"/>
      <c r="B780" s="276"/>
      <c r="C780" s="276"/>
      <c r="D780" s="280"/>
      <c r="E780" s="257"/>
      <c r="F780" s="281"/>
      <c r="G780" s="277"/>
      <c r="H780" s="277"/>
      <c r="I780" s="279"/>
      <c r="J780" s="282"/>
      <c r="K780" s="278"/>
      <c r="L780" s="283"/>
      <c r="M780" s="283"/>
      <c r="N780" s="274"/>
      <c r="O780" s="278"/>
      <c r="P780" s="252"/>
      <c r="Q780" s="252"/>
      <c r="R780" s="252"/>
      <c r="S780" s="252"/>
      <c r="T780" s="252"/>
      <c r="U780" s="253"/>
    </row>
    <row r="781" spans="1:21">
      <c r="A781" s="289"/>
      <c r="B781" s="276"/>
      <c r="C781" s="276"/>
      <c r="D781" s="280"/>
      <c r="E781" s="257"/>
      <c r="F781" s="281"/>
      <c r="G781" s="277"/>
      <c r="H781" s="277"/>
      <c r="I781" s="279"/>
      <c r="J781" s="282"/>
      <c r="K781" s="278"/>
      <c r="L781" s="283"/>
      <c r="M781" s="283"/>
      <c r="N781" s="274"/>
      <c r="O781" s="278"/>
      <c r="P781" s="252"/>
      <c r="Q781" s="252"/>
      <c r="R781" s="252"/>
      <c r="S781" s="252"/>
      <c r="T781" s="252"/>
      <c r="U781" s="253"/>
    </row>
    <row r="782" spans="1:21">
      <c r="A782" s="289"/>
      <c r="B782" s="276"/>
      <c r="C782" s="276"/>
      <c r="D782" s="280"/>
      <c r="E782" s="257"/>
      <c r="F782" s="281"/>
      <c r="G782" s="277"/>
      <c r="H782" s="277"/>
      <c r="I782" s="279"/>
      <c r="J782" s="282"/>
      <c r="K782" s="278"/>
      <c r="L782" s="283"/>
      <c r="M782" s="283"/>
      <c r="N782" s="274"/>
      <c r="O782" s="278"/>
      <c r="P782" s="252"/>
      <c r="Q782" s="252"/>
      <c r="R782" s="252"/>
      <c r="S782" s="252"/>
      <c r="T782" s="252"/>
      <c r="U782" s="253"/>
    </row>
    <row r="783" spans="1:21">
      <c r="A783" s="289"/>
      <c r="B783" s="276"/>
      <c r="C783" s="276"/>
      <c r="D783" s="280"/>
      <c r="E783" s="257"/>
      <c r="F783" s="281"/>
      <c r="G783" s="277"/>
      <c r="H783" s="277"/>
      <c r="I783" s="279"/>
      <c r="J783" s="282"/>
      <c r="K783" s="278"/>
      <c r="L783" s="283"/>
      <c r="M783" s="283"/>
      <c r="N783" s="274"/>
      <c r="O783" s="278"/>
      <c r="P783" s="252"/>
      <c r="Q783" s="252"/>
      <c r="R783" s="252"/>
      <c r="S783" s="252"/>
      <c r="T783" s="252"/>
      <c r="U783" s="253"/>
    </row>
    <row r="784" spans="1:21">
      <c r="A784" s="289"/>
      <c r="B784" s="276"/>
      <c r="C784" s="276"/>
      <c r="D784" s="280"/>
      <c r="E784" s="257"/>
      <c r="F784" s="281"/>
      <c r="G784" s="277"/>
      <c r="H784" s="277"/>
      <c r="I784" s="279"/>
      <c r="J784" s="282"/>
      <c r="K784" s="278"/>
      <c r="L784" s="283"/>
      <c r="M784" s="283"/>
      <c r="N784" s="274"/>
      <c r="O784" s="278"/>
      <c r="P784" s="252"/>
      <c r="Q784" s="252"/>
      <c r="R784" s="252"/>
      <c r="S784" s="252"/>
      <c r="T784" s="252"/>
      <c r="U784" s="253"/>
    </row>
    <row r="785" spans="1:21">
      <c r="A785" s="289"/>
      <c r="B785" s="276"/>
      <c r="C785" s="276"/>
      <c r="D785" s="280"/>
      <c r="E785" s="257"/>
      <c r="F785" s="281"/>
      <c r="G785" s="277"/>
      <c r="H785" s="277"/>
      <c r="I785" s="279"/>
      <c r="J785" s="282"/>
      <c r="K785" s="278"/>
      <c r="L785" s="283"/>
      <c r="M785" s="283"/>
      <c r="N785" s="274"/>
      <c r="O785" s="278"/>
      <c r="P785" s="252"/>
      <c r="Q785" s="252"/>
      <c r="R785" s="252"/>
      <c r="S785" s="252"/>
      <c r="T785" s="252"/>
      <c r="U785" s="253"/>
    </row>
    <row r="786" spans="1:21">
      <c r="A786" s="289"/>
      <c r="B786" s="276"/>
      <c r="C786" s="276"/>
      <c r="D786" s="280"/>
      <c r="E786" s="257"/>
      <c r="F786" s="281"/>
      <c r="G786" s="277"/>
      <c r="H786" s="277"/>
      <c r="I786" s="279"/>
      <c r="J786" s="282"/>
      <c r="K786" s="278"/>
      <c r="L786" s="283"/>
      <c r="M786" s="283"/>
      <c r="N786" s="274"/>
      <c r="O786" s="278"/>
      <c r="P786" s="252"/>
      <c r="Q786" s="252"/>
      <c r="R786" s="252"/>
      <c r="S786" s="252"/>
      <c r="T786" s="252"/>
      <c r="U786" s="253"/>
    </row>
    <row r="787" spans="1:21">
      <c r="A787" s="289"/>
      <c r="B787" s="276"/>
      <c r="C787" s="276"/>
      <c r="D787" s="280"/>
      <c r="E787" s="257"/>
      <c r="F787" s="281"/>
      <c r="G787" s="277"/>
      <c r="H787" s="277"/>
      <c r="I787" s="279"/>
      <c r="J787" s="282"/>
      <c r="K787" s="278"/>
      <c r="L787" s="283"/>
      <c r="M787" s="283"/>
      <c r="N787" s="274"/>
      <c r="O787" s="278"/>
      <c r="P787" s="252"/>
      <c r="Q787" s="252"/>
      <c r="R787" s="252"/>
      <c r="S787" s="252"/>
      <c r="T787" s="252"/>
      <c r="U787" s="253"/>
    </row>
    <row r="788" spans="1:21">
      <c r="A788" s="289"/>
      <c r="B788" s="276"/>
      <c r="C788" s="276"/>
      <c r="D788" s="280"/>
      <c r="E788" s="257"/>
      <c r="F788" s="281"/>
      <c r="G788" s="277"/>
      <c r="H788" s="277"/>
      <c r="I788" s="279"/>
      <c r="J788" s="282"/>
      <c r="K788" s="278"/>
      <c r="L788" s="283"/>
      <c r="M788" s="283"/>
      <c r="N788" s="274"/>
      <c r="O788" s="278"/>
      <c r="P788" s="252"/>
      <c r="Q788" s="252"/>
      <c r="R788" s="252"/>
      <c r="S788" s="252"/>
      <c r="T788" s="252"/>
      <c r="U788" s="253"/>
    </row>
    <row r="789" spans="1:21">
      <c r="A789" s="289"/>
      <c r="B789" s="276"/>
      <c r="C789" s="276"/>
      <c r="D789" s="280"/>
      <c r="E789" s="257"/>
      <c r="F789" s="281"/>
      <c r="G789" s="277"/>
      <c r="H789" s="277"/>
      <c r="I789" s="279"/>
      <c r="J789" s="282"/>
      <c r="K789" s="278"/>
      <c r="L789" s="283"/>
      <c r="M789" s="283"/>
      <c r="N789" s="274"/>
      <c r="O789" s="278"/>
      <c r="P789" s="252"/>
      <c r="Q789" s="252"/>
      <c r="R789" s="252"/>
      <c r="S789" s="252"/>
      <c r="T789" s="252"/>
      <c r="U789" s="253"/>
    </row>
    <row r="790" spans="1:21">
      <c r="A790" s="289"/>
      <c r="B790" s="276"/>
      <c r="C790" s="276"/>
      <c r="D790" s="280"/>
      <c r="E790" s="257"/>
      <c r="F790" s="281"/>
      <c r="G790" s="277"/>
      <c r="H790" s="277"/>
      <c r="I790" s="279"/>
      <c r="J790" s="282"/>
      <c r="K790" s="278"/>
      <c r="L790" s="283"/>
      <c r="M790" s="283"/>
      <c r="N790" s="274"/>
      <c r="O790" s="278"/>
      <c r="P790" s="252"/>
      <c r="Q790" s="252"/>
      <c r="R790" s="252"/>
      <c r="S790" s="252"/>
      <c r="T790" s="252"/>
      <c r="U790" s="253"/>
    </row>
    <row r="791" spans="1:21">
      <c r="A791" s="289"/>
      <c r="B791" s="276"/>
      <c r="C791" s="276"/>
      <c r="D791" s="280"/>
      <c r="E791" s="257"/>
      <c r="F791" s="281"/>
      <c r="G791" s="277"/>
      <c r="H791" s="277"/>
      <c r="I791" s="279"/>
      <c r="J791" s="282"/>
      <c r="K791" s="278"/>
      <c r="L791" s="283"/>
      <c r="M791" s="283"/>
      <c r="N791" s="274"/>
      <c r="O791" s="278"/>
      <c r="P791" s="252"/>
      <c r="Q791" s="252"/>
      <c r="R791" s="252"/>
      <c r="S791" s="252"/>
      <c r="T791" s="252"/>
      <c r="U791" s="253"/>
    </row>
    <row r="792" spans="1:21">
      <c r="A792" s="289"/>
      <c r="B792" s="276"/>
      <c r="C792" s="276"/>
      <c r="D792" s="280"/>
      <c r="E792" s="257"/>
      <c r="F792" s="281"/>
      <c r="G792" s="277"/>
      <c r="H792" s="277"/>
      <c r="I792" s="279"/>
      <c r="J792" s="282"/>
      <c r="K792" s="278"/>
      <c r="L792" s="283"/>
      <c r="M792" s="283"/>
      <c r="N792" s="274"/>
      <c r="O792" s="278"/>
      <c r="P792" s="252"/>
      <c r="Q792" s="252"/>
      <c r="R792" s="252"/>
      <c r="S792" s="252"/>
      <c r="T792" s="252"/>
      <c r="U792" s="253"/>
    </row>
    <row r="793" spans="1:21">
      <c r="A793" s="289"/>
      <c r="B793" s="276"/>
      <c r="C793" s="276"/>
      <c r="D793" s="280"/>
      <c r="E793" s="257"/>
      <c r="F793" s="281"/>
      <c r="G793" s="277"/>
      <c r="H793" s="277"/>
      <c r="I793" s="279"/>
      <c r="J793" s="282"/>
      <c r="K793" s="278"/>
      <c r="L793" s="283"/>
      <c r="M793" s="283"/>
      <c r="N793" s="274"/>
      <c r="O793" s="278"/>
      <c r="P793" s="252"/>
      <c r="Q793" s="252"/>
      <c r="R793" s="252"/>
      <c r="S793" s="252"/>
      <c r="T793" s="252"/>
      <c r="U793" s="253"/>
    </row>
    <row r="794" spans="1:21">
      <c r="A794" s="289"/>
      <c r="B794" s="276"/>
      <c r="C794" s="276"/>
      <c r="D794" s="280"/>
      <c r="E794" s="257"/>
      <c r="F794" s="281"/>
      <c r="G794" s="277"/>
      <c r="H794" s="277"/>
      <c r="I794" s="279"/>
      <c r="J794" s="282"/>
      <c r="K794" s="278"/>
      <c r="L794" s="283"/>
      <c r="M794" s="283"/>
      <c r="N794" s="274"/>
      <c r="O794" s="278"/>
      <c r="P794" s="252"/>
      <c r="Q794" s="252"/>
      <c r="R794" s="252"/>
      <c r="S794" s="252"/>
      <c r="T794" s="252"/>
      <c r="U794" s="253"/>
    </row>
    <row r="795" spans="1:21">
      <c r="A795" s="289"/>
      <c r="B795" s="276"/>
      <c r="C795" s="276"/>
      <c r="D795" s="280"/>
      <c r="E795" s="257"/>
      <c r="F795" s="281"/>
      <c r="G795" s="277"/>
      <c r="H795" s="277"/>
      <c r="I795" s="279"/>
      <c r="J795" s="282"/>
      <c r="K795" s="278"/>
      <c r="L795" s="283"/>
      <c r="M795" s="283"/>
      <c r="N795" s="274"/>
      <c r="O795" s="278"/>
      <c r="P795" s="252"/>
      <c r="Q795" s="252"/>
      <c r="R795" s="252"/>
      <c r="S795" s="252"/>
      <c r="T795" s="252"/>
      <c r="U795" s="253"/>
    </row>
    <row r="796" spans="1:21">
      <c r="A796" s="289"/>
      <c r="B796" s="276"/>
      <c r="C796" s="276"/>
      <c r="D796" s="280"/>
      <c r="E796" s="257"/>
      <c r="F796" s="281"/>
      <c r="G796" s="277"/>
      <c r="H796" s="277"/>
      <c r="I796" s="279"/>
      <c r="J796" s="282"/>
      <c r="K796" s="278"/>
      <c r="L796" s="283"/>
      <c r="M796" s="283"/>
      <c r="N796" s="274"/>
      <c r="O796" s="278"/>
      <c r="P796" s="252"/>
      <c r="Q796" s="252"/>
      <c r="R796" s="252"/>
      <c r="S796" s="252"/>
      <c r="T796" s="252"/>
      <c r="U796" s="253"/>
    </row>
    <row r="797" spans="1:21">
      <c r="A797" s="289"/>
      <c r="B797" s="276"/>
      <c r="C797" s="276"/>
      <c r="D797" s="280"/>
      <c r="E797" s="257"/>
      <c r="F797" s="281"/>
      <c r="G797" s="277"/>
      <c r="H797" s="277"/>
      <c r="I797" s="279"/>
      <c r="J797" s="282"/>
      <c r="K797" s="278"/>
      <c r="L797" s="283"/>
      <c r="M797" s="283"/>
      <c r="N797" s="274"/>
      <c r="O797" s="278"/>
      <c r="P797" s="252"/>
      <c r="Q797" s="252"/>
      <c r="R797" s="252"/>
      <c r="S797" s="252"/>
      <c r="T797" s="252"/>
      <c r="U797" s="253"/>
    </row>
    <row r="798" spans="1:21">
      <c r="A798" s="289"/>
      <c r="B798" s="276"/>
      <c r="C798" s="276"/>
      <c r="D798" s="280"/>
      <c r="E798" s="257"/>
      <c r="F798" s="281"/>
      <c r="G798" s="277"/>
      <c r="H798" s="277"/>
      <c r="I798" s="279"/>
      <c r="J798" s="282"/>
      <c r="K798" s="278"/>
      <c r="L798" s="283"/>
      <c r="M798" s="283"/>
      <c r="N798" s="274"/>
      <c r="O798" s="278"/>
      <c r="P798" s="252"/>
      <c r="Q798" s="252"/>
      <c r="R798" s="252"/>
      <c r="S798" s="252"/>
      <c r="T798" s="252"/>
      <c r="U798" s="253"/>
    </row>
    <row r="799" spans="1:21">
      <c r="A799" s="289"/>
      <c r="B799" s="276"/>
      <c r="C799" s="276"/>
      <c r="D799" s="280"/>
      <c r="E799" s="257"/>
      <c r="F799" s="281"/>
      <c r="G799" s="277"/>
      <c r="H799" s="277"/>
      <c r="I799" s="279"/>
      <c r="J799" s="282"/>
      <c r="K799" s="278"/>
      <c r="L799" s="283"/>
      <c r="M799" s="283"/>
      <c r="N799" s="274"/>
      <c r="O799" s="278"/>
      <c r="P799" s="252"/>
      <c r="Q799" s="252"/>
      <c r="R799" s="252"/>
      <c r="S799" s="252"/>
      <c r="T799" s="252"/>
      <c r="U799" s="253"/>
    </row>
    <row r="800" spans="1:21">
      <c r="A800" s="289"/>
      <c r="B800" s="276"/>
      <c r="C800" s="276"/>
      <c r="D800" s="280"/>
      <c r="E800" s="257"/>
      <c r="F800" s="281"/>
      <c r="G800" s="277"/>
      <c r="H800" s="277"/>
      <c r="I800" s="279"/>
      <c r="J800" s="282"/>
      <c r="K800" s="278"/>
      <c r="L800" s="283"/>
      <c r="M800" s="283"/>
      <c r="N800" s="274"/>
      <c r="O800" s="278"/>
      <c r="P800" s="252"/>
      <c r="Q800" s="252"/>
      <c r="R800" s="252"/>
      <c r="S800" s="252"/>
      <c r="T800" s="252"/>
      <c r="U800" s="253"/>
    </row>
    <row r="801" spans="1:21">
      <c r="A801" s="290"/>
      <c r="B801" s="284"/>
      <c r="C801" s="284"/>
      <c r="D801" s="285"/>
      <c r="E801" s="258"/>
      <c r="F801" s="286"/>
      <c r="G801" s="287"/>
      <c r="H801" s="287"/>
      <c r="I801" s="288"/>
      <c r="J801" s="261"/>
      <c r="K801" s="254"/>
      <c r="L801" s="262"/>
      <c r="M801" s="262"/>
      <c r="N801" s="274"/>
      <c r="O801" s="254"/>
      <c r="P801" s="255"/>
      <c r="Q801" s="255"/>
      <c r="R801" s="255"/>
      <c r="S801" s="255"/>
      <c r="T801" s="255"/>
      <c r="U801" s="256"/>
    </row>
    <row r="802" spans="1:21">
      <c r="A802" s="290"/>
      <c r="B802" s="284"/>
      <c r="C802" s="284"/>
      <c r="D802" s="285"/>
      <c r="E802" s="301"/>
      <c r="F802" s="286"/>
      <c r="G802" s="287"/>
      <c r="H802" s="287"/>
      <c r="I802" s="288"/>
      <c r="J802" s="261"/>
      <c r="K802" s="254"/>
      <c r="L802" s="262"/>
      <c r="M802" s="262"/>
      <c r="N802" s="274"/>
      <c r="O802" s="254"/>
      <c r="P802" s="255"/>
      <c r="Q802" s="255"/>
      <c r="R802" s="255"/>
      <c r="S802" s="255"/>
      <c r="T802" s="255"/>
      <c r="U802" s="256"/>
    </row>
    <row r="803" spans="1:21">
      <c r="A803" s="290"/>
      <c r="B803" s="284"/>
      <c r="C803" s="284"/>
      <c r="D803" s="285"/>
      <c r="E803" s="258"/>
      <c r="F803" s="286"/>
      <c r="G803" s="287"/>
      <c r="H803" s="287"/>
      <c r="I803" s="288"/>
      <c r="J803" s="261"/>
      <c r="K803" s="254"/>
      <c r="L803" s="262"/>
      <c r="M803" s="262"/>
      <c r="N803" s="274"/>
      <c r="O803" s="254"/>
      <c r="P803" s="255"/>
      <c r="Q803" s="255"/>
      <c r="R803" s="255"/>
      <c r="S803" s="255"/>
      <c r="T803" s="255"/>
      <c r="U803" s="256"/>
    </row>
    <row r="804" spans="1:21">
      <c r="A804" s="289"/>
      <c r="B804" s="276"/>
      <c r="C804" s="276"/>
      <c r="D804" s="280"/>
      <c r="E804" s="257"/>
      <c r="F804" s="281"/>
      <c r="G804" s="277"/>
      <c r="H804" s="277"/>
      <c r="I804" s="279"/>
      <c r="J804" s="282"/>
      <c r="K804" s="278"/>
      <c r="L804" s="283"/>
      <c r="M804" s="283"/>
      <c r="N804" s="274"/>
      <c r="O804" s="278"/>
      <c r="P804" s="252"/>
      <c r="Q804" s="252"/>
      <c r="R804" s="252"/>
      <c r="S804" s="252"/>
      <c r="T804" s="252"/>
      <c r="U804" s="253"/>
    </row>
    <row r="805" spans="1:21">
      <c r="A805" s="289"/>
      <c r="B805" s="276"/>
      <c r="C805" s="276"/>
      <c r="D805" s="280"/>
      <c r="E805" s="257"/>
      <c r="F805" s="281"/>
      <c r="G805" s="277"/>
      <c r="H805" s="277"/>
      <c r="I805" s="279"/>
      <c r="J805" s="282"/>
      <c r="K805" s="278"/>
      <c r="L805" s="283"/>
      <c r="M805" s="283"/>
      <c r="N805" s="274"/>
      <c r="O805" s="278"/>
      <c r="P805" s="252"/>
      <c r="Q805" s="252"/>
      <c r="R805" s="252"/>
      <c r="S805" s="252"/>
      <c r="T805" s="252"/>
      <c r="U805" s="253"/>
    </row>
    <row r="806" spans="1:21">
      <c r="A806" s="289"/>
      <c r="B806" s="276"/>
      <c r="C806" s="276"/>
      <c r="D806" s="280"/>
      <c r="E806" s="257"/>
      <c r="F806" s="281"/>
      <c r="G806" s="277"/>
      <c r="H806" s="277"/>
      <c r="I806" s="279"/>
      <c r="J806" s="282"/>
      <c r="K806" s="278"/>
      <c r="L806" s="283"/>
      <c r="M806" s="283"/>
      <c r="N806" s="274"/>
      <c r="O806" s="278"/>
      <c r="P806" s="252"/>
      <c r="Q806" s="252"/>
      <c r="R806" s="252"/>
      <c r="S806" s="252"/>
      <c r="T806" s="252"/>
      <c r="U806" s="253"/>
    </row>
    <row r="807" spans="1:21">
      <c r="A807" s="289"/>
      <c r="B807" s="276"/>
      <c r="C807" s="276"/>
      <c r="D807" s="280"/>
      <c r="E807" s="257"/>
      <c r="F807" s="281"/>
      <c r="G807" s="277"/>
      <c r="H807" s="277"/>
      <c r="I807" s="279"/>
      <c r="J807" s="282"/>
      <c r="K807" s="278"/>
      <c r="L807" s="283"/>
      <c r="M807" s="283"/>
      <c r="N807" s="274"/>
      <c r="O807" s="278"/>
      <c r="P807" s="252"/>
      <c r="Q807" s="252"/>
      <c r="R807" s="252"/>
      <c r="S807" s="252"/>
      <c r="T807" s="252"/>
      <c r="U807" s="253"/>
    </row>
    <row r="808" spans="1:21">
      <c r="A808" s="289"/>
      <c r="B808" s="276"/>
      <c r="C808" s="276"/>
      <c r="D808" s="280"/>
      <c r="E808" s="257"/>
      <c r="F808" s="281"/>
      <c r="G808" s="277"/>
      <c r="H808" s="277"/>
      <c r="I808" s="279"/>
      <c r="J808" s="282"/>
      <c r="K808" s="278"/>
      <c r="L808" s="283"/>
      <c r="M808" s="283"/>
      <c r="N808" s="274"/>
      <c r="O808" s="278"/>
      <c r="P808" s="252"/>
      <c r="Q808" s="252"/>
      <c r="R808" s="252"/>
      <c r="S808" s="252"/>
      <c r="T808" s="252"/>
      <c r="U808" s="253"/>
    </row>
    <row r="809" spans="1:21">
      <c r="A809" s="289"/>
      <c r="B809" s="276"/>
      <c r="C809" s="276"/>
      <c r="D809" s="280"/>
      <c r="E809" s="257"/>
      <c r="F809" s="281"/>
      <c r="G809" s="277"/>
      <c r="H809" s="277"/>
      <c r="I809" s="279"/>
      <c r="J809" s="282"/>
      <c r="K809" s="278"/>
      <c r="L809" s="283"/>
      <c r="M809" s="283"/>
      <c r="N809" s="274"/>
      <c r="O809" s="278"/>
      <c r="P809" s="252"/>
      <c r="Q809" s="252"/>
      <c r="R809" s="252"/>
      <c r="S809" s="252"/>
      <c r="T809" s="252"/>
      <c r="U809" s="253"/>
    </row>
    <row r="810" spans="1:21">
      <c r="A810" s="289"/>
      <c r="B810" s="276"/>
      <c r="C810" s="276"/>
      <c r="D810" s="280"/>
      <c r="E810" s="257"/>
      <c r="F810" s="281"/>
      <c r="G810" s="277"/>
      <c r="H810" s="277"/>
      <c r="I810" s="279"/>
      <c r="J810" s="282"/>
      <c r="K810" s="278"/>
      <c r="L810" s="283"/>
      <c r="M810" s="283"/>
      <c r="N810" s="274"/>
      <c r="O810" s="278"/>
      <c r="P810" s="252"/>
      <c r="Q810" s="252"/>
      <c r="R810" s="252"/>
      <c r="S810" s="252"/>
      <c r="T810" s="252"/>
      <c r="U810" s="253"/>
    </row>
    <row r="811" spans="1:21">
      <c r="A811" s="289"/>
      <c r="B811" s="276"/>
      <c r="C811" s="276"/>
      <c r="D811" s="280"/>
      <c r="E811" s="257"/>
      <c r="F811" s="281"/>
      <c r="G811" s="277"/>
      <c r="H811" s="277"/>
      <c r="I811" s="279"/>
      <c r="J811" s="282"/>
      <c r="K811" s="278"/>
      <c r="L811" s="283"/>
      <c r="M811" s="283"/>
      <c r="N811" s="274"/>
      <c r="O811" s="278"/>
      <c r="P811" s="252"/>
      <c r="Q811" s="252"/>
      <c r="R811" s="252"/>
      <c r="S811" s="252"/>
      <c r="T811" s="252"/>
      <c r="U811" s="253"/>
    </row>
    <row r="812" spans="1:21">
      <c r="A812" s="289"/>
      <c r="B812" s="276"/>
      <c r="C812" s="276"/>
      <c r="D812" s="280"/>
      <c r="E812" s="257"/>
      <c r="F812" s="281"/>
      <c r="G812" s="277"/>
      <c r="H812" s="277"/>
      <c r="I812" s="279"/>
      <c r="J812" s="282"/>
      <c r="K812" s="278"/>
      <c r="L812" s="283"/>
      <c r="M812" s="283"/>
      <c r="N812" s="274"/>
      <c r="O812" s="278"/>
      <c r="P812" s="252"/>
      <c r="Q812" s="252"/>
      <c r="R812" s="252"/>
      <c r="S812" s="252"/>
      <c r="T812" s="252"/>
      <c r="U812" s="253"/>
    </row>
    <row r="813" spans="1:21">
      <c r="A813" s="289"/>
      <c r="B813" s="276"/>
      <c r="C813" s="276"/>
      <c r="D813" s="280"/>
      <c r="E813" s="257"/>
      <c r="F813" s="281"/>
      <c r="G813" s="277"/>
      <c r="H813" s="277"/>
      <c r="I813" s="279"/>
      <c r="J813" s="282"/>
      <c r="K813" s="278"/>
      <c r="L813" s="283"/>
      <c r="M813" s="283"/>
      <c r="N813" s="274"/>
      <c r="O813" s="278"/>
      <c r="P813" s="252"/>
      <c r="Q813" s="252"/>
      <c r="R813" s="252"/>
      <c r="S813" s="252"/>
      <c r="T813" s="252"/>
      <c r="U813" s="253"/>
    </row>
    <row r="814" spans="1:21">
      <c r="A814" s="289"/>
      <c r="B814" s="276"/>
      <c r="C814" s="276"/>
      <c r="D814" s="280"/>
      <c r="E814" s="257"/>
      <c r="F814" s="281"/>
      <c r="G814" s="277"/>
      <c r="H814" s="277"/>
      <c r="I814" s="279"/>
      <c r="J814" s="282"/>
      <c r="K814" s="278"/>
      <c r="L814" s="283"/>
      <c r="M814" s="283"/>
      <c r="N814" s="274"/>
      <c r="O814" s="278"/>
      <c r="P814" s="252"/>
      <c r="Q814" s="252"/>
      <c r="R814" s="252"/>
      <c r="S814" s="252"/>
      <c r="T814" s="252"/>
      <c r="U814" s="253"/>
    </row>
    <row r="815" spans="1:21">
      <c r="A815" s="289"/>
      <c r="B815" s="276"/>
      <c r="C815" s="276"/>
      <c r="D815" s="280"/>
      <c r="E815" s="257"/>
      <c r="F815" s="281"/>
      <c r="G815" s="277"/>
      <c r="H815" s="277"/>
      <c r="I815" s="279"/>
      <c r="J815" s="282"/>
      <c r="K815" s="278"/>
      <c r="L815" s="283"/>
      <c r="M815" s="283"/>
      <c r="N815" s="274"/>
      <c r="O815" s="278"/>
      <c r="P815" s="252"/>
      <c r="Q815" s="252"/>
      <c r="R815" s="252"/>
      <c r="S815" s="252"/>
      <c r="T815" s="252"/>
      <c r="U815" s="253"/>
    </row>
    <row r="816" spans="1:21">
      <c r="A816" s="290"/>
      <c r="B816" s="284"/>
      <c r="C816" s="284"/>
      <c r="D816" s="285"/>
      <c r="E816" s="257"/>
      <c r="F816" s="286"/>
      <c r="G816" s="287"/>
      <c r="H816" s="287"/>
      <c r="I816" s="288"/>
      <c r="J816" s="261"/>
      <c r="K816" s="254"/>
      <c r="L816" s="262"/>
      <c r="M816" s="262"/>
      <c r="N816" s="274"/>
      <c r="O816" s="254"/>
      <c r="P816" s="255"/>
      <c r="Q816" s="255"/>
      <c r="R816" s="255"/>
      <c r="S816" s="255"/>
      <c r="T816" s="255"/>
      <c r="U816" s="256"/>
    </row>
    <row r="817" spans="1:21">
      <c r="A817" s="289"/>
      <c r="B817" s="276"/>
      <c r="C817" s="276"/>
      <c r="D817" s="280"/>
      <c r="E817" s="257"/>
      <c r="F817" s="281"/>
      <c r="G817" s="277"/>
      <c r="H817" s="277"/>
      <c r="I817" s="279"/>
      <c r="J817" s="282"/>
      <c r="K817" s="278"/>
      <c r="L817" s="283"/>
      <c r="M817" s="283"/>
      <c r="N817" s="278"/>
      <c r="O817" s="278"/>
      <c r="P817" s="252"/>
      <c r="Q817" s="252"/>
      <c r="R817" s="252"/>
      <c r="S817" s="252"/>
      <c r="T817" s="252"/>
      <c r="U817" s="253"/>
    </row>
    <row r="818" spans="1:21">
      <c r="A818" s="289"/>
      <c r="B818" s="276"/>
      <c r="C818" s="276"/>
      <c r="D818" s="280"/>
      <c r="E818" s="257"/>
      <c r="F818" s="281"/>
      <c r="G818" s="277"/>
      <c r="H818" s="277"/>
      <c r="I818" s="279"/>
      <c r="J818" s="282"/>
      <c r="K818" s="278"/>
      <c r="L818" s="283"/>
      <c r="M818" s="283"/>
      <c r="N818" s="278"/>
      <c r="O818" s="278"/>
      <c r="P818" s="252"/>
      <c r="Q818" s="252"/>
      <c r="R818" s="252"/>
      <c r="S818" s="252"/>
      <c r="T818" s="252"/>
      <c r="U818" s="253"/>
    </row>
    <row r="819" spans="1:21">
      <c r="A819" s="289"/>
      <c r="B819" s="276"/>
      <c r="C819" s="276"/>
      <c r="D819" s="280"/>
      <c r="E819" s="257"/>
      <c r="F819" s="281"/>
      <c r="G819" s="277"/>
      <c r="H819" s="277"/>
      <c r="I819" s="279"/>
      <c r="J819" s="282"/>
      <c r="K819" s="278"/>
      <c r="L819" s="283"/>
      <c r="M819" s="283"/>
      <c r="N819" s="278"/>
      <c r="O819" s="278"/>
      <c r="P819" s="252"/>
      <c r="Q819" s="252"/>
      <c r="R819" s="252"/>
      <c r="S819" s="252"/>
      <c r="T819" s="252"/>
      <c r="U819" s="253"/>
    </row>
    <row r="820" spans="1:21">
      <c r="A820" s="289"/>
      <c r="B820" s="276"/>
      <c r="C820" s="276"/>
      <c r="D820" s="280"/>
      <c r="E820" s="257"/>
      <c r="F820" s="281"/>
      <c r="G820" s="277"/>
      <c r="H820" s="277"/>
      <c r="I820" s="279"/>
      <c r="J820" s="282"/>
      <c r="K820" s="278"/>
      <c r="L820" s="283"/>
      <c r="M820" s="283"/>
      <c r="N820" s="278"/>
      <c r="O820" s="278"/>
      <c r="P820" s="252"/>
      <c r="Q820" s="252"/>
      <c r="R820" s="252"/>
      <c r="S820" s="252"/>
      <c r="T820" s="252"/>
      <c r="U820" s="253"/>
    </row>
    <row r="821" spans="1:21">
      <c r="A821" s="289"/>
      <c r="B821" s="276"/>
      <c r="C821" s="276"/>
      <c r="D821" s="280"/>
      <c r="E821" s="257"/>
      <c r="F821" s="281"/>
      <c r="G821" s="277"/>
      <c r="H821" s="277"/>
      <c r="I821" s="279"/>
      <c r="J821" s="282"/>
      <c r="K821" s="278"/>
      <c r="L821" s="283"/>
      <c r="M821" s="283"/>
      <c r="N821" s="278"/>
      <c r="O821" s="278"/>
      <c r="P821" s="252"/>
      <c r="Q821" s="252"/>
      <c r="R821" s="252"/>
      <c r="S821" s="252"/>
      <c r="T821" s="252"/>
      <c r="U821" s="253"/>
    </row>
    <row r="822" spans="1:21">
      <c r="A822" s="289"/>
      <c r="B822" s="276"/>
      <c r="C822" s="276"/>
      <c r="D822" s="280"/>
      <c r="E822" s="257"/>
      <c r="F822" s="281"/>
      <c r="G822" s="277"/>
      <c r="H822" s="277"/>
      <c r="I822" s="279"/>
      <c r="J822" s="282"/>
      <c r="K822" s="278"/>
      <c r="L822" s="283"/>
      <c r="M822" s="283"/>
      <c r="N822" s="278"/>
      <c r="O822" s="278"/>
      <c r="P822" s="252"/>
      <c r="Q822" s="252"/>
      <c r="R822" s="252"/>
      <c r="S822" s="252"/>
      <c r="T822" s="252"/>
      <c r="U822" s="253"/>
    </row>
    <row r="823" spans="1:21">
      <c r="A823" s="290"/>
      <c r="B823" s="284"/>
      <c r="C823" s="284"/>
      <c r="D823" s="285"/>
      <c r="E823" s="257"/>
      <c r="F823" s="286"/>
      <c r="G823" s="287"/>
      <c r="H823" s="287"/>
      <c r="I823" s="288"/>
      <c r="J823" s="261"/>
      <c r="K823" s="254"/>
      <c r="L823" s="262"/>
      <c r="M823" s="262"/>
      <c r="N823" s="254"/>
      <c r="O823" s="254"/>
      <c r="P823" s="255"/>
      <c r="Q823" s="255"/>
      <c r="R823" s="255"/>
      <c r="S823" s="255"/>
      <c r="T823" s="255"/>
      <c r="U823" s="256"/>
    </row>
    <row r="824" spans="1:21">
      <c r="A824" s="289"/>
      <c r="B824" s="276"/>
      <c r="C824" s="276"/>
      <c r="D824" s="280"/>
      <c r="E824" s="257"/>
      <c r="F824" s="281"/>
      <c r="G824" s="277"/>
      <c r="H824" s="277"/>
      <c r="I824" s="279"/>
      <c r="J824" s="282"/>
      <c r="K824" s="278"/>
      <c r="L824" s="283"/>
      <c r="M824" s="283"/>
      <c r="N824" s="278"/>
      <c r="O824" s="278"/>
      <c r="P824" s="252"/>
      <c r="Q824" s="252"/>
      <c r="R824" s="252"/>
      <c r="S824" s="252"/>
      <c r="T824" s="252"/>
      <c r="U824" s="253"/>
    </row>
    <row r="825" spans="1:21">
      <c r="A825" s="290"/>
      <c r="B825" s="284"/>
      <c r="C825" s="284"/>
      <c r="D825" s="285"/>
      <c r="E825" s="258"/>
      <c r="F825" s="286"/>
      <c r="G825" s="287"/>
      <c r="H825" s="287"/>
      <c r="I825" s="288"/>
      <c r="J825" s="261"/>
      <c r="K825" s="254"/>
      <c r="L825" s="262"/>
      <c r="M825" s="262"/>
      <c r="N825" s="254"/>
      <c r="O825" s="254"/>
      <c r="P825" s="255"/>
      <c r="Q825" s="255"/>
      <c r="R825" s="255"/>
      <c r="S825" s="255"/>
      <c r="T825" s="255"/>
      <c r="U825" s="256"/>
    </row>
    <row r="826" spans="1:21">
      <c r="A826" s="289"/>
      <c r="B826" s="276"/>
      <c r="C826" s="276"/>
      <c r="D826" s="280"/>
      <c r="E826" s="257"/>
      <c r="F826" s="281"/>
      <c r="G826" s="277"/>
      <c r="H826" s="277"/>
      <c r="I826" s="279"/>
      <c r="J826" s="282"/>
      <c r="K826" s="278"/>
      <c r="L826" s="283"/>
      <c r="M826" s="283"/>
      <c r="N826" s="278"/>
      <c r="O826" s="278"/>
      <c r="P826" s="252"/>
      <c r="Q826" s="252"/>
      <c r="R826" s="252"/>
      <c r="S826" s="252"/>
      <c r="T826" s="252"/>
      <c r="U826" s="253"/>
    </row>
    <row r="827" spans="1:21">
      <c r="A827" s="289"/>
      <c r="B827" s="276"/>
      <c r="C827" s="276"/>
      <c r="D827" s="280"/>
      <c r="E827" s="257"/>
      <c r="F827" s="281"/>
      <c r="G827" s="277"/>
      <c r="H827" s="277"/>
      <c r="I827" s="279"/>
      <c r="J827" s="282"/>
      <c r="K827" s="278"/>
      <c r="L827" s="283"/>
      <c r="M827" s="283"/>
      <c r="N827" s="278"/>
      <c r="O827" s="278"/>
      <c r="P827" s="252"/>
      <c r="Q827" s="252"/>
      <c r="R827" s="252"/>
      <c r="S827" s="252"/>
      <c r="T827" s="252"/>
      <c r="U827" s="253"/>
    </row>
    <row r="828" spans="1:21">
      <c r="A828" s="289"/>
      <c r="B828" s="276"/>
      <c r="C828" s="276"/>
      <c r="D828" s="280"/>
      <c r="E828" s="257"/>
      <c r="F828" s="281"/>
      <c r="G828" s="277"/>
      <c r="H828" s="277"/>
      <c r="I828" s="279"/>
      <c r="J828" s="282"/>
      <c r="K828" s="278"/>
      <c r="L828" s="283"/>
      <c r="M828" s="283"/>
      <c r="N828" s="278"/>
      <c r="O828" s="278"/>
      <c r="P828" s="252"/>
      <c r="Q828" s="252"/>
      <c r="R828" s="252"/>
      <c r="S828" s="252"/>
      <c r="T828" s="252"/>
      <c r="U828" s="253"/>
    </row>
    <row r="829" spans="1:21">
      <c r="A829" s="289"/>
      <c r="B829" s="276"/>
      <c r="C829" s="276"/>
      <c r="D829" s="280"/>
      <c r="E829" s="257"/>
      <c r="F829" s="281"/>
      <c r="G829" s="277"/>
      <c r="H829" s="277"/>
      <c r="I829" s="279"/>
      <c r="J829" s="282"/>
      <c r="K829" s="278"/>
      <c r="L829" s="283"/>
      <c r="M829" s="283"/>
      <c r="N829" s="278"/>
      <c r="O829" s="278"/>
      <c r="P829" s="252"/>
      <c r="Q829" s="252"/>
      <c r="R829" s="252"/>
      <c r="S829" s="252"/>
      <c r="T829" s="252"/>
      <c r="U829" s="253"/>
    </row>
    <row r="830" spans="1:21">
      <c r="A830" s="289"/>
      <c r="B830" s="276"/>
      <c r="C830" s="276"/>
      <c r="D830" s="280"/>
      <c r="E830" s="257"/>
      <c r="F830" s="281"/>
      <c r="G830" s="277"/>
      <c r="H830" s="277"/>
      <c r="I830" s="279"/>
      <c r="J830" s="282"/>
      <c r="K830" s="278"/>
      <c r="L830" s="283"/>
      <c r="M830" s="283"/>
      <c r="N830" s="278"/>
      <c r="O830" s="278"/>
      <c r="P830" s="252"/>
      <c r="Q830" s="252"/>
      <c r="R830" s="252"/>
      <c r="S830" s="252"/>
      <c r="T830" s="252"/>
      <c r="U830" s="253"/>
    </row>
    <row r="831" spans="1:21">
      <c r="A831" s="290"/>
      <c r="B831" s="284"/>
      <c r="C831" s="284"/>
      <c r="D831" s="285"/>
      <c r="E831" s="257"/>
      <c r="F831" s="286"/>
      <c r="G831" s="287"/>
      <c r="H831" s="287"/>
      <c r="I831" s="288"/>
      <c r="J831" s="261"/>
      <c r="K831" s="254"/>
      <c r="L831" s="262"/>
      <c r="M831" s="262"/>
      <c r="N831" s="254"/>
      <c r="O831" s="254"/>
      <c r="P831" s="255"/>
      <c r="Q831" s="255"/>
      <c r="R831" s="255"/>
      <c r="S831" s="255"/>
      <c r="T831" s="255"/>
      <c r="U831" s="256"/>
    </row>
  </sheetData>
  <mergeCells count="3">
    <mergeCell ref="A1:D1"/>
    <mergeCell ref="F1:I1"/>
    <mergeCell ref="J1:U1"/>
  </mergeCell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0000000}">
          <x14:formula1>
            <xm:f>'Data Validation'!$A$2:$A$5</xm:f>
          </x14:formula1>
          <xm:sqref>E3:E831</xm:sqref>
        </x14:dataValidation>
        <x14:dataValidation type="list" allowBlank="1" showInputMessage="1" showErrorMessage="1" xr:uid="{00000000-0002-0000-0300-000001000000}">
          <x14:formula1>
            <xm:f>'Data Validation'!$C$2:$C$38</xm:f>
          </x14:formula1>
          <xm:sqref>N3:N831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Data Validation</vt:lpstr>
      <vt:lpstr>T-Schedule</vt:lpstr>
      <vt:lpstr>Service Tickets</vt:lpstr>
      <vt:lpstr>Asset to Location Tracking All</vt:lpstr>
      <vt:lpstr>Entire_TS</vt:lpstr>
      <vt:lpstr>FacilityInformation</vt:lpstr>
    </vt:vector>
  </TitlesOfParts>
  <Company>Kindred Healthcare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Young, Hunter</dc:creator>
  <cp:lastModifiedBy>James Young</cp:lastModifiedBy>
  <dcterms:created xsi:type="dcterms:W3CDTF">2019-04-09T18:48:17Z</dcterms:created>
  <dcterms:modified xsi:type="dcterms:W3CDTF">2020-02-14T16:26:55Z</dcterms:modified>
</cp:coreProperties>
</file>