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youngj42\Documents\Tools\ITAM-Compile\"/>
    </mc:Choice>
  </mc:AlternateContent>
  <bookViews>
    <workbookView xWindow="0" yWindow="0" windowWidth="19170" windowHeight="6750" firstSheet="3" activeTab="3"/>
  </bookViews>
  <sheets>
    <sheet name="Data Validation" sheetId="3" state="hidden" r:id="rId1"/>
    <sheet name="T-Schedule" sheetId="5" state="hidden" r:id="rId2"/>
    <sheet name="Service Tickets" sheetId="1" state="hidden" r:id="rId3"/>
    <sheet name="Asset to Location Tracking All" sheetId="2" r:id="rId4"/>
  </sheets>
  <definedNames>
    <definedName name="Entire_TS">'T-Schedule'!$A$1:$AI$286</definedName>
    <definedName name="FacilityInformation">'T-Schedule'!$L$1:$R$286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G287" i="5" l="1"/>
  <c r="AF287" i="5"/>
  <c r="AG286" i="5"/>
  <c r="AF286" i="5"/>
  <c r="AF285" i="5"/>
  <c r="AF284" i="5"/>
  <c r="AF283" i="5"/>
  <c r="AF282" i="5"/>
  <c r="AG281" i="5"/>
  <c r="AF281" i="5"/>
  <c r="E281" i="5"/>
  <c r="D281" i="5"/>
  <c r="AH280" i="5"/>
  <c r="AG280" i="5"/>
  <c r="AF280" i="5"/>
  <c r="Y280" i="5"/>
  <c r="D280" i="5"/>
  <c r="AH279" i="5"/>
  <c r="AG279" i="5"/>
  <c r="AF279" i="5"/>
  <c r="Y279" i="5"/>
  <c r="AH278" i="5"/>
  <c r="AG278" i="5"/>
  <c r="AF278" i="5"/>
  <c r="Y278" i="5"/>
  <c r="E278" i="5"/>
  <c r="D278" i="5"/>
  <c r="AH277" i="5"/>
  <c r="AG277" i="5"/>
  <c r="AF277" i="5"/>
  <c r="Y277" i="5"/>
  <c r="E277" i="5"/>
  <c r="D277" i="5"/>
  <c r="AE275" i="5"/>
  <c r="AF275" i="5" s="1"/>
  <c r="AD275" i="5"/>
  <c r="AB275" i="5"/>
  <c r="AA275" i="5"/>
  <c r="Z275" i="5"/>
  <c r="X275" i="5"/>
  <c r="W275" i="5"/>
  <c r="Y275" i="5" s="1"/>
  <c r="AF273" i="5"/>
  <c r="AF272" i="5"/>
  <c r="AF271" i="5"/>
  <c r="AF270" i="5"/>
  <c r="AF269" i="5"/>
  <c r="AF268" i="5"/>
  <c r="AF267" i="5"/>
  <c r="AF266" i="5"/>
  <c r="AH265" i="5"/>
  <c r="AF265" i="5"/>
  <c r="Y265" i="5"/>
  <c r="AH264" i="5"/>
  <c r="AF264" i="5"/>
  <c r="Y264" i="5"/>
  <c r="AH263" i="5"/>
  <c r="AF263" i="5"/>
  <c r="Y263" i="5"/>
  <c r="D263" i="5"/>
  <c r="AH262" i="5"/>
  <c r="AF262" i="5"/>
  <c r="Y262" i="5"/>
  <c r="D262" i="5"/>
  <c r="AH261" i="5"/>
  <c r="AF261" i="5"/>
  <c r="Y261" i="5"/>
  <c r="D261" i="5"/>
  <c r="AH260" i="5"/>
  <c r="AF260" i="5"/>
  <c r="Y260" i="5"/>
  <c r="D260" i="5"/>
  <c r="AH259" i="5"/>
  <c r="AF259" i="5"/>
  <c r="Y259" i="5"/>
  <c r="D259" i="5"/>
  <c r="AH258" i="5"/>
  <c r="AG258" i="5"/>
  <c r="AF258" i="5"/>
  <c r="Y258" i="5"/>
  <c r="E258" i="5"/>
  <c r="D258" i="5"/>
  <c r="AH257" i="5"/>
  <c r="AF257" i="5"/>
  <c r="Y257" i="5"/>
  <c r="D257" i="5"/>
  <c r="AH256" i="5"/>
  <c r="AF256" i="5"/>
  <c r="Y256" i="5"/>
  <c r="D256" i="5"/>
  <c r="AH255" i="5"/>
  <c r="AF255" i="5"/>
  <c r="Y255" i="5"/>
  <c r="D255" i="5"/>
  <c r="AH254" i="5"/>
  <c r="AF254" i="5"/>
  <c r="Y254" i="5"/>
  <c r="D254" i="5"/>
  <c r="AH253" i="5"/>
  <c r="AF253" i="5"/>
  <c r="Y253" i="5"/>
  <c r="D253" i="5"/>
  <c r="AH252" i="5"/>
  <c r="AF252" i="5"/>
  <c r="Y252" i="5"/>
  <c r="D252" i="5"/>
  <c r="AH251" i="5"/>
  <c r="AF251" i="5"/>
  <c r="Y251" i="5"/>
  <c r="D251" i="5"/>
  <c r="AH250" i="5"/>
  <c r="AF250" i="5"/>
  <c r="Y250" i="5"/>
  <c r="D250" i="5"/>
  <c r="AH249" i="5"/>
  <c r="AF249" i="5"/>
  <c r="Y249" i="5"/>
  <c r="D249" i="5"/>
  <c r="AH248" i="5"/>
  <c r="AF248" i="5"/>
  <c r="Y248" i="5"/>
  <c r="D248" i="5"/>
  <c r="AH247" i="5"/>
  <c r="AF247" i="5"/>
  <c r="Y247" i="5"/>
  <c r="AH246" i="5"/>
  <c r="AG246" i="5"/>
  <c r="AF246" i="5"/>
  <c r="Y246" i="5"/>
  <c r="E246" i="5"/>
  <c r="D246" i="5"/>
  <c r="AH245" i="5"/>
  <c r="AG245" i="5"/>
  <c r="AF245" i="5"/>
  <c r="Y245" i="5"/>
  <c r="E245" i="5"/>
  <c r="D245" i="5"/>
  <c r="AH244" i="5"/>
  <c r="AG244" i="5"/>
  <c r="AF244" i="5"/>
  <c r="Y244" i="5"/>
  <c r="E244" i="5"/>
  <c r="D244" i="5"/>
  <c r="AH243" i="5"/>
  <c r="AG243" i="5"/>
  <c r="AF243" i="5"/>
  <c r="Y243" i="5"/>
  <c r="E243" i="5"/>
  <c r="D243" i="5"/>
  <c r="AH242" i="5"/>
  <c r="AG242" i="5"/>
  <c r="AF242" i="5"/>
  <c r="Y242" i="5"/>
  <c r="E242" i="5"/>
  <c r="D242" i="5"/>
  <c r="AH241" i="5"/>
  <c r="AG241" i="5"/>
  <c r="AF241" i="5"/>
  <c r="Y241" i="5"/>
  <c r="E241" i="5"/>
  <c r="D241" i="5"/>
  <c r="AH240" i="5"/>
  <c r="AG240" i="5"/>
  <c r="AF240" i="5"/>
  <c r="Y240" i="5"/>
  <c r="E240" i="5"/>
  <c r="D240" i="5"/>
  <c r="AH239" i="5"/>
  <c r="AF239" i="5"/>
  <c r="Y239" i="5"/>
  <c r="D239" i="5"/>
  <c r="AH238" i="5"/>
  <c r="AG238" i="5"/>
  <c r="AF238" i="5"/>
  <c r="Y238" i="5"/>
  <c r="E238" i="5"/>
  <c r="D238" i="5"/>
  <c r="AH237" i="5"/>
  <c r="AG237" i="5"/>
  <c r="AF237" i="5"/>
  <c r="Y237" i="5"/>
  <c r="E237" i="5"/>
  <c r="D237" i="5"/>
  <c r="AH236" i="5"/>
  <c r="AG236" i="5"/>
  <c r="AF236" i="5"/>
  <c r="Y236" i="5"/>
  <c r="AH235" i="5"/>
  <c r="AG235" i="5"/>
  <c r="AF235" i="5"/>
  <c r="Y235" i="5"/>
  <c r="D235" i="5"/>
  <c r="AH234" i="5"/>
  <c r="AG234" i="5"/>
  <c r="AF234" i="5"/>
  <c r="Y234" i="5"/>
  <c r="E234" i="5"/>
  <c r="D234" i="5"/>
  <c r="AH233" i="5"/>
  <c r="AG233" i="5"/>
  <c r="AF233" i="5"/>
  <c r="Y233" i="5"/>
  <c r="E233" i="5"/>
  <c r="D233" i="5"/>
  <c r="AH232" i="5"/>
  <c r="AG232" i="5"/>
  <c r="AF232" i="5"/>
  <c r="Y232" i="5"/>
  <c r="E232" i="5"/>
  <c r="D232" i="5"/>
  <c r="AH231" i="5"/>
  <c r="AG231" i="5"/>
  <c r="AF231" i="5"/>
  <c r="Y231" i="5"/>
  <c r="E231" i="5"/>
  <c r="D231" i="5"/>
  <c r="AH230" i="5"/>
  <c r="AG230" i="5"/>
  <c r="AF230" i="5"/>
  <c r="Y230" i="5"/>
  <c r="E230" i="5"/>
  <c r="D230" i="5"/>
  <c r="AH229" i="5"/>
  <c r="AG229" i="5"/>
  <c r="AF229" i="5"/>
  <c r="Y229" i="5"/>
  <c r="E229" i="5"/>
  <c r="D229" i="5"/>
  <c r="AH228" i="5"/>
  <c r="AG228" i="5"/>
  <c r="AF228" i="5"/>
  <c r="Y228" i="5"/>
  <c r="E228" i="5"/>
  <c r="D228" i="5"/>
  <c r="AH227" i="5"/>
  <c r="AG227" i="5"/>
  <c r="AF227" i="5"/>
  <c r="Y227" i="5"/>
  <c r="E227" i="5"/>
  <c r="D227" i="5"/>
  <c r="AH226" i="5"/>
  <c r="AG226" i="5"/>
  <c r="AF226" i="5"/>
  <c r="Y226" i="5"/>
  <c r="E226" i="5"/>
  <c r="D226" i="5"/>
  <c r="AH225" i="5"/>
  <c r="AG225" i="5"/>
  <c r="AF225" i="5"/>
  <c r="Y225" i="5"/>
  <c r="E225" i="5"/>
  <c r="D225" i="5"/>
  <c r="AH224" i="5"/>
  <c r="AG224" i="5"/>
  <c r="AF224" i="5"/>
  <c r="Y224" i="5"/>
  <c r="D224" i="5"/>
  <c r="AH223" i="5"/>
  <c r="AG223" i="5"/>
  <c r="AF223" i="5"/>
  <c r="Y223" i="5"/>
  <c r="E223" i="5"/>
  <c r="D223" i="5"/>
  <c r="AH222" i="5"/>
  <c r="AG222" i="5"/>
  <c r="AF222" i="5"/>
  <c r="Y222" i="5"/>
  <c r="D222" i="5"/>
  <c r="AH221" i="5"/>
  <c r="AG221" i="5"/>
  <c r="AF221" i="5"/>
  <c r="Y221" i="5"/>
  <c r="D221" i="5"/>
  <c r="AH220" i="5"/>
  <c r="AG220" i="5"/>
  <c r="AF220" i="5"/>
  <c r="Y220" i="5"/>
  <c r="D220" i="5"/>
  <c r="AH219" i="5"/>
  <c r="AG219" i="5"/>
  <c r="AF219" i="5"/>
  <c r="Y219" i="5"/>
  <c r="D219" i="5"/>
  <c r="AH218" i="5"/>
  <c r="AG218" i="5"/>
  <c r="AF218" i="5"/>
  <c r="Y218" i="5"/>
  <c r="D218" i="5"/>
  <c r="AH217" i="5"/>
  <c r="AG217" i="5"/>
  <c r="AF217" i="5"/>
  <c r="Y217" i="5"/>
  <c r="D217" i="5"/>
  <c r="AH216" i="5"/>
  <c r="AG216" i="5"/>
  <c r="AF216" i="5"/>
  <c r="Y216" i="5"/>
  <c r="D216" i="5"/>
  <c r="AH215" i="5"/>
  <c r="AG215" i="5"/>
  <c r="AF215" i="5"/>
  <c r="Y215" i="5"/>
  <c r="D215" i="5"/>
  <c r="AH214" i="5"/>
  <c r="AG214" i="5"/>
  <c r="AF214" i="5"/>
  <c r="Y214" i="5"/>
  <c r="D214" i="5"/>
  <c r="AH213" i="5"/>
  <c r="AG213" i="5"/>
  <c r="AF213" i="5"/>
  <c r="Y213" i="5"/>
  <c r="D213" i="5"/>
  <c r="AH212" i="5"/>
  <c r="AG212" i="5"/>
  <c r="AF212" i="5"/>
  <c r="Y212" i="5"/>
  <c r="D212" i="5"/>
  <c r="AH211" i="5"/>
  <c r="AG211" i="5"/>
  <c r="AF211" i="5"/>
  <c r="Y211" i="5"/>
  <c r="D211" i="5"/>
  <c r="AH210" i="5"/>
  <c r="AG210" i="5"/>
  <c r="AF210" i="5"/>
  <c r="Y210" i="5"/>
  <c r="D210" i="5"/>
  <c r="AH209" i="5"/>
  <c r="AG209" i="5"/>
  <c r="AF209" i="5"/>
  <c r="Y209" i="5"/>
  <c r="D209" i="5"/>
  <c r="AH208" i="5"/>
  <c r="AG208" i="5"/>
  <c r="AF208" i="5"/>
  <c r="Y208" i="5"/>
  <c r="D208" i="5"/>
  <c r="AH207" i="5"/>
  <c r="AG207" i="5"/>
  <c r="AF207" i="5"/>
  <c r="Y207" i="5"/>
  <c r="D207" i="5"/>
  <c r="AH206" i="5"/>
  <c r="AG206" i="5"/>
  <c r="AF206" i="5"/>
  <c r="Y206" i="5"/>
  <c r="D206" i="5"/>
  <c r="AH205" i="5"/>
  <c r="AG205" i="5"/>
  <c r="AF205" i="5"/>
  <c r="Y205" i="5"/>
  <c r="D205" i="5"/>
  <c r="AH204" i="5"/>
  <c r="AG204" i="5"/>
  <c r="AF204" i="5"/>
  <c r="Y204" i="5"/>
  <c r="D204" i="5"/>
  <c r="AH203" i="5"/>
  <c r="AG203" i="5"/>
  <c r="AF203" i="5"/>
  <c r="Y203" i="5"/>
  <c r="D203" i="5"/>
  <c r="AH202" i="5"/>
  <c r="AG202" i="5"/>
  <c r="AF202" i="5"/>
  <c r="Y202" i="5"/>
  <c r="D202" i="5"/>
  <c r="AH201" i="5"/>
  <c r="AG201" i="5"/>
  <c r="AF201" i="5"/>
  <c r="Y201" i="5"/>
  <c r="D201" i="5"/>
  <c r="AH200" i="5"/>
  <c r="AG200" i="5"/>
  <c r="AF200" i="5"/>
  <c r="Y200" i="5"/>
  <c r="D200" i="5"/>
  <c r="AH199" i="5"/>
  <c r="AG199" i="5"/>
  <c r="AF199" i="5"/>
  <c r="Y199" i="5"/>
  <c r="D199" i="5"/>
  <c r="AH198" i="5"/>
  <c r="AG198" i="5"/>
  <c r="AF198" i="5"/>
  <c r="Y198" i="5"/>
  <c r="E198" i="5"/>
  <c r="D198" i="5"/>
  <c r="AH197" i="5"/>
  <c r="AG197" i="5"/>
  <c r="AF197" i="5"/>
  <c r="Y197" i="5"/>
  <c r="D197" i="5"/>
  <c r="AH196" i="5"/>
  <c r="AG196" i="5"/>
  <c r="AF196" i="5"/>
  <c r="Y196" i="5"/>
  <c r="D196" i="5"/>
  <c r="AH195" i="5"/>
  <c r="AG195" i="5"/>
  <c r="AF195" i="5"/>
  <c r="Y195" i="5"/>
  <c r="D195" i="5"/>
  <c r="AH194" i="5"/>
  <c r="AG194" i="5"/>
  <c r="AF194" i="5"/>
  <c r="Y194" i="5"/>
  <c r="AH193" i="5"/>
  <c r="AG193" i="5"/>
  <c r="AF193" i="5"/>
  <c r="Y193" i="5"/>
  <c r="D193" i="5"/>
  <c r="AH192" i="5"/>
  <c r="AG192" i="5"/>
  <c r="AF192" i="5"/>
  <c r="Y192" i="5"/>
  <c r="E192" i="5"/>
  <c r="D192" i="5"/>
  <c r="AH191" i="5"/>
  <c r="AG191" i="5"/>
  <c r="AF191" i="5"/>
  <c r="Y191" i="5"/>
  <c r="E191" i="5"/>
  <c r="D191" i="5"/>
  <c r="AH190" i="5"/>
  <c r="AG190" i="5"/>
  <c r="AF190" i="5"/>
  <c r="D190" i="5"/>
  <c r="AH189" i="5"/>
  <c r="AG189" i="5"/>
  <c r="AF189" i="5"/>
  <c r="Y189" i="5"/>
  <c r="D189" i="5"/>
  <c r="AH188" i="5"/>
  <c r="AG188" i="5"/>
  <c r="AF188" i="5"/>
  <c r="Y188" i="5"/>
  <c r="D188" i="5"/>
  <c r="AH187" i="5"/>
  <c r="AG187" i="5"/>
  <c r="AF187" i="5"/>
  <c r="Y187" i="5"/>
  <c r="E187" i="5"/>
  <c r="D187" i="5"/>
  <c r="AH186" i="5"/>
  <c r="AG186" i="5"/>
  <c r="AF186" i="5"/>
  <c r="Y186" i="5"/>
  <c r="E186" i="5"/>
  <c r="D186" i="5"/>
  <c r="AH185" i="5"/>
  <c r="AG185" i="5"/>
  <c r="AF185" i="5"/>
  <c r="Y185" i="5"/>
  <c r="E185" i="5"/>
  <c r="D185" i="5"/>
  <c r="AH184" i="5"/>
  <c r="AG184" i="5"/>
  <c r="AF184" i="5"/>
  <c r="Y184" i="5"/>
  <c r="E184" i="5"/>
  <c r="D184" i="5"/>
  <c r="AH183" i="5"/>
  <c r="AG183" i="5"/>
  <c r="AF183" i="5"/>
  <c r="Y183" i="5"/>
  <c r="D183" i="5"/>
  <c r="AH182" i="5"/>
  <c r="AG182" i="5"/>
  <c r="AF182" i="5"/>
  <c r="Y182" i="5"/>
  <c r="D182" i="5"/>
  <c r="AH181" i="5"/>
  <c r="AG181" i="5"/>
  <c r="AF181" i="5"/>
  <c r="Y181" i="5"/>
  <c r="D181" i="5"/>
  <c r="AH180" i="5"/>
  <c r="AG180" i="5"/>
  <c r="AF180" i="5"/>
  <c r="Y180" i="5"/>
  <c r="D180" i="5"/>
  <c r="AH179" i="5"/>
  <c r="AG179" i="5"/>
  <c r="AF179" i="5"/>
  <c r="Y179" i="5"/>
  <c r="D179" i="5"/>
  <c r="AH178" i="5"/>
  <c r="AG178" i="5"/>
  <c r="AF178" i="5"/>
  <c r="Y178" i="5"/>
  <c r="D178" i="5"/>
  <c r="AH177" i="5"/>
  <c r="AG177" i="5"/>
  <c r="AF177" i="5"/>
  <c r="Y177" i="5"/>
  <c r="E177" i="5"/>
  <c r="D177" i="5"/>
  <c r="AH176" i="5"/>
  <c r="AG176" i="5"/>
  <c r="AF176" i="5"/>
  <c r="Y176" i="5"/>
  <c r="E176" i="5"/>
  <c r="D176" i="5"/>
  <c r="AH175" i="5"/>
  <c r="AG175" i="5"/>
  <c r="AF175" i="5"/>
  <c r="Y175" i="5"/>
  <c r="E175" i="5"/>
  <c r="D175" i="5"/>
  <c r="AH174" i="5"/>
  <c r="AG174" i="5"/>
  <c r="AF174" i="5"/>
  <c r="Y174" i="5"/>
  <c r="E174" i="5"/>
  <c r="D174" i="5"/>
  <c r="AH173" i="5"/>
  <c r="AG173" i="5"/>
  <c r="AF173" i="5"/>
  <c r="Y173" i="5"/>
  <c r="E173" i="5"/>
  <c r="D173" i="5"/>
  <c r="AH172" i="5"/>
  <c r="AG172" i="5"/>
  <c r="AF172" i="5"/>
  <c r="Y172" i="5"/>
  <c r="E172" i="5"/>
  <c r="D172" i="5"/>
  <c r="AH171" i="5"/>
  <c r="AG171" i="5"/>
  <c r="AF171" i="5"/>
  <c r="Y171" i="5"/>
  <c r="D171" i="5"/>
  <c r="AH170" i="5"/>
  <c r="AG170" i="5"/>
  <c r="AF170" i="5"/>
  <c r="Y170" i="5"/>
  <c r="D170" i="5"/>
  <c r="AH169" i="5"/>
  <c r="AG169" i="5"/>
  <c r="AF169" i="5"/>
  <c r="Y169" i="5"/>
  <c r="D169" i="5"/>
  <c r="AH168" i="5"/>
  <c r="AG168" i="5"/>
  <c r="AF168" i="5"/>
  <c r="Y168" i="5"/>
  <c r="D168" i="5"/>
  <c r="AH167" i="5"/>
  <c r="AG167" i="5"/>
  <c r="AF167" i="5"/>
  <c r="Y167" i="5"/>
  <c r="D167" i="5"/>
  <c r="AH166" i="5"/>
  <c r="AG166" i="5"/>
  <c r="AF166" i="5"/>
  <c r="Y166" i="5"/>
  <c r="D166" i="5"/>
  <c r="AH165" i="5"/>
  <c r="AG165" i="5"/>
  <c r="AF165" i="5"/>
  <c r="Y165" i="5"/>
  <c r="D165" i="5"/>
  <c r="AH164" i="5"/>
  <c r="AG164" i="5"/>
  <c r="AF164" i="5"/>
  <c r="Y164" i="5"/>
  <c r="E164" i="5"/>
  <c r="D164" i="5"/>
  <c r="AH163" i="5"/>
  <c r="AG163" i="5"/>
  <c r="AF163" i="5"/>
  <c r="Y163" i="5"/>
  <c r="E163" i="5"/>
  <c r="D163" i="5"/>
  <c r="AH162" i="5"/>
  <c r="AG162" i="5"/>
  <c r="AF162" i="5"/>
  <c r="Y162" i="5"/>
  <c r="AH161" i="5"/>
  <c r="AG161" i="5"/>
  <c r="AF161" i="5"/>
  <c r="Y161" i="5"/>
  <c r="E161" i="5"/>
  <c r="D161" i="5"/>
  <c r="AH160" i="5"/>
  <c r="AG160" i="5"/>
  <c r="AF160" i="5"/>
  <c r="Y160" i="5"/>
  <c r="E160" i="5"/>
  <c r="D160" i="5"/>
  <c r="AH159" i="5"/>
  <c r="AG159" i="5"/>
  <c r="AF159" i="5"/>
  <c r="Y159" i="5"/>
  <c r="E159" i="5"/>
  <c r="D159" i="5"/>
  <c r="AH158" i="5"/>
  <c r="AG158" i="5"/>
  <c r="AF158" i="5"/>
  <c r="Y158" i="5"/>
  <c r="E158" i="5"/>
  <c r="D158" i="5"/>
  <c r="AH157" i="5"/>
  <c r="AG157" i="5"/>
  <c r="AF157" i="5"/>
  <c r="Y157" i="5"/>
  <c r="E157" i="5"/>
  <c r="D157" i="5"/>
  <c r="AH156" i="5"/>
  <c r="AG156" i="5"/>
  <c r="AF156" i="5"/>
  <c r="Y156" i="5"/>
  <c r="E156" i="5"/>
  <c r="D156" i="5"/>
  <c r="AH155" i="5"/>
  <c r="AG155" i="5"/>
  <c r="AF155" i="5"/>
  <c r="Y155" i="5"/>
  <c r="E155" i="5"/>
  <c r="D155" i="5"/>
  <c r="AH154" i="5"/>
  <c r="AG154" i="5"/>
  <c r="AF154" i="5"/>
  <c r="Y154" i="5"/>
  <c r="E154" i="5"/>
  <c r="D154" i="5"/>
  <c r="AG153" i="5"/>
  <c r="AF153" i="5"/>
  <c r="AC153" i="5"/>
  <c r="AH153" i="5" s="1"/>
  <c r="Y153" i="5"/>
  <c r="D153" i="5"/>
  <c r="AH152" i="5"/>
  <c r="AG152" i="5"/>
  <c r="AF152" i="5"/>
  <c r="AC152" i="5"/>
  <c r="AC275" i="5" s="1"/>
  <c r="Y152" i="5"/>
  <c r="D152" i="5"/>
  <c r="AH151" i="5"/>
  <c r="AG151" i="5"/>
  <c r="AF151" i="5"/>
  <c r="Y151" i="5"/>
  <c r="E151" i="5"/>
  <c r="D151" i="5"/>
  <c r="AH150" i="5"/>
  <c r="AG150" i="5"/>
  <c r="AF150" i="5"/>
  <c r="Y150" i="5"/>
  <c r="E150" i="5"/>
  <c r="D150" i="5"/>
  <c r="AH149" i="5"/>
  <c r="AG149" i="5"/>
  <c r="AF149" i="5"/>
  <c r="Y149" i="5"/>
  <c r="D149" i="5"/>
  <c r="AH148" i="5"/>
  <c r="AG148" i="5"/>
  <c r="AF148" i="5"/>
  <c r="Y148" i="5"/>
  <c r="D148" i="5"/>
  <c r="AH147" i="5"/>
  <c r="AG147" i="5"/>
  <c r="AF147" i="5"/>
  <c r="Y147" i="5"/>
  <c r="D147" i="5"/>
  <c r="AH146" i="5"/>
  <c r="AF146" i="5"/>
  <c r="Y146" i="5"/>
  <c r="D146" i="5"/>
  <c r="AH145" i="5"/>
  <c r="AG145" i="5"/>
  <c r="AF145" i="5"/>
  <c r="Y145" i="5"/>
  <c r="D145" i="5"/>
  <c r="AH144" i="5"/>
  <c r="AG144" i="5"/>
  <c r="AF144" i="5"/>
  <c r="Y144" i="5"/>
  <c r="D144" i="5"/>
  <c r="AH143" i="5"/>
  <c r="AG143" i="5"/>
  <c r="AF143" i="5"/>
  <c r="Y143" i="5"/>
  <c r="E143" i="5"/>
  <c r="D143" i="5"/>
  <c r="AH142" i="5"/>
  <c r="AG142" i="5"/>
  <c r="AF142" i="5"/>
  <c r="Y142" i="5"/>
  <c r="E142" i="5"/>
  <c r="D142" i="5"/>
  <c r="AH141" i="5"/>
  <c r="AG141" i="5"/>
  <c r="AF141" i="5"/>
  <c r="Y141" i="5"/>
  <c r="E141" i="5"/>
  <c r="D141" i="5"/>
  <c r="AH140" i="5"/>
  <c r="AG140" i="5"/>
  <c r="AF140" i="5"/>
  <c r="Y140" i="5"/>
  <c r="E140" i="5"/>
  <c r="D140" i="5"/>
  <c r="AH139" i="5"/>
  <c r="AG139" i="5"/>
  <c r="AF139" i="5"/>
  <c r="Y139" i="5"/>
  <c r="E139" i="5"/>
  <c r="D139" i="5"/>
  <c r="AH138" i="5"/>
  <c r="AG138" i="5"/>
  <c r="AF138" i="5"/>
  <c r="Y138" i="5"/>
  <c r="E138" i="5"/>
  <c r="D138" i="5"/>
  <c r="AH137" i="5"/>
  <c r="AG137" i="5"/>
  <c r="AF137" i="5"/>
  <c r="Y137" i="5"/>
  <c r="D137" i="5"/>
  <c r="AH136" i="5"/>
  <c r="AG136" i="5"/>
  <c r="AF136" i="5"/>
  <c r="Y136" i="5"/>
  <c r="D136" i="5"/>
  <c r="AH135" i="5"/>
  <c r="AG135" i="5"/>
  <c r="AF135" i="5"/>
  <c r="Y135" i="5"/>
  <c r="D135" i="5"/>
  <c r="AH134" i="5"/>
  <c r="AG134" i="5"/>
  <c r="AF134" i="5"/>
  <c r="Y134" i="5"/>
  <c r="D134" i="5"/>
  <c r="AH133" i="5"/>
  <c r="AG133" i="5"/>
  <c r="AF133" i="5"/>
  <c r="Y133" i="5"/>
  <c r="D133" i="5"/>
  <c r="AH132" i="5"/>
  <c r="AG132" i="5"/>
  <c r="AF132" i="5"/>
  <c r="Y132" i="5"/>
  <c r="D132" i="5"/>
  <c r="AH131" i="5"/>
  <c r="AG131" i="5"/>
  <c r="AF131" i="5"/>
  <c r="Y131" i="5"/>
  <c r="D131" i="5"/>
  <c r="AH130" i="5"/>
  <c r="AG130" i="5"/>
  <c r="AF130" i="5"/>
  <c r="Y130" i="5"/>
  <c r="D130" i="5"/>
  <c r="AH129" i="5"/>
  <c r="AG129" i="5"/>
  <c r="AF129" i="5"/>
  <c r="Y129" i="5"/>
  <c r="D129" i="5"/>
  <c r="AH128" i="5"/>
  <c r="AG128" i="5"/>
  <c r="AF128" i="5"/>
  <c r="Y128" i="5"/>
  <c r="D128" i="5"/>
  <c r="AH127" i="5"/>
  <c r="AG127" i="5"/>
  <c r="AF127" i="5"/>
  <c r="Y127" i="5"/>
  <c r="D127" i="5"/>
  <c r="AH126" i="5"/>
  <c r="AG126" i="5"/>
  <c r="AF126" i="5"/>
  <c r="Y126" i="5"/>
  <c r="D126" i="5"/>
  <c r="AH125" i="5"/>
  <c r="AG125" i="5"/>
  <c r="AF125" i="5"/>
  <c r="Y125" i="5"/>
  <c r="D125" i="5"/>
  <c r="AH124" i="5"/>
  <c r="AG124" i="5"/>
  <c r="AF124" i="5"/>
  <c r="Y124" i="5"/>
  <c r="D124" i="5"/>
  <c r="AH123" i="5"/>
  <c r="AG123" i="5"/>
  <c r="AF123" i="5"/>
  <c r="Y123" i="5"/>
  <c r="D123" i="5"/>
  <c r="AH122" i="5"/>
  <c r="AG122" i="5"/>
  <c r="AF122" i="5"/>
  <c r="Y122" i="5"/>
  <c r="D122" i="5"/>
  <c r="AH121" i="5"/>
  <c r="AG121" i="5"/>
  <c r="AF121" i="5"/>
  <c r="Y121" i="5"/>
  <c r="D121" i="5"/>
  <c r="AH120" i="5"/>
  <c r="AG120" i="5"/>
  <c r="AF120" i="5"/>
  <c r="Y120" i="5"/>
  <c r="D120" i="5"/>
  <c r="AH119" i="5"/>
  <c r="AG119" i="5"/>
  <c r="AF119" i="5"/>
  <c r="Y119" i="5"/>
  <c r="D119" i="5"/>
  <c r="AH118" i="5"/>
  <c r="AG118" i="5"/>
  <c r="AF118" i="5"/>
  <c r="Y118" i="5"/>
  <c r="D118" i="5"/>
  <c r="AH117" i="5"/>
  <c r="AG117" i="5"/>
  <c r="AF117" i="5"/>
  <c r="Y117" i="5"/>
  <c r="D117" i="5"/>
  <c r="AH116" i="5"/>
  <c r="AG116" i="5"/>
  <c r="AF116" i="5"/>
  <c r="Y116" i="5"/>
  <c r="D116" i="5"/>
  <c r="AH115" i="5"/>
  <c r="AG115" i="5"/>
  <c r="AF115" i="5"/>
  <c r="Y115" i="5"/>
  <c r="E115" i="5"/>
  <c r="D115" i="5"/>
  <c r="AH114" i="5"/>
  <c r="AG114" i="5"/>
  <c r="AF114" i="5"/>
  <c r="Y114" i="5"/>
  <c r="D114" i="5"/>
  <c r="AH113" i="5"/>
  <c r="AG113" i="5"/>
  <c r="AF113" i="5"/>
  <c r="Y113" i="5"/>
  <c r="D113" i="5"/>
  <c r="AH112" i="5"/>
  <c r="AG112" i="5"/>
  <c r="AF112" i="5"/>
  <c r="Y112" i="5"/>
  <c r="D112" i="5"/>
  <c r="AH111" i="5"/>
  <c r="AG111" i="5"/>
  <c r="AF111" i="5"/>
  <c r="Y111" i="5"/>
  <c r="D111" i="5"/>
  <c r="AH110" i="5"/>
  <c r="AG110" i="5"/>
  <c r="AF110" i="5"/>
  <c r="Y110" i="5"/>
  <c r="D110" i="5"/>
  <c r="AH109" i="5"/>
  <c r="AG109" i="5"/>
  <c r="AF109" i="5"/>
  <c r="Y109" i="5"/>
  <c r="D109" i="5"/>
  <c r="AH108" i="5"/>
  <c r="AG108" i="5"/>
  <c r="AF108" i="5"/>
  <c r="Y108" i="5"/>
  <c r="D108" i="5"/>
  <c r="AH107" i="5"/>
  <c r="AG107" i="5"/>
  <c r="AF107" i="5"/>
  <c r="Y107" i="5"/>
  <c r="D107" i="5"/>
  <c r="AH106" i="5"/>
  <c r="AG106" i="5"/>
  <c r="AF106" i="5"/>
  <c r="Y106" i="5"/>
  <c r="D106" i="5"/>
  <c r="AH105" i="5"/>
  <c r="AG105" i="5"/>
  <c r="AF105" i="5"/>
  <c r="Y105" i="5"/>
  <c r="D105" i="5"/>
  <c r="AH104" i="5"/>
  <c r="AG104" i="5"/>
  <c r="AF104" i="5"/>
  <c r="Y104" i="5"/>
  <c r="D104" i="5"/>
  <c r="AH103" i="5"/>
  <c r="AG103" i="5"/>
  <c r="AF103" i="5"/>
  <c r="Y103" i="5"/>
  <c r="D103" i="5"/>
  <c r="AH102" i="5"/>
  <c r="AG102" i="5"/>
  <c r="AF102" i="5"/>
  <c r="Y102" i="5"/>
  <c r="D102" i="5"/>
  <c r="AH101" i="5"/>
  <c r="AF101" i="5"/>
  <c r="Y101" i="5"/>
  <c r="AH100" i="5"/>
  <c r="AG100" i="5"/>
  <c r="AF100" i="5"/>
  <c r="Y100" i="5"/>
  <c r="D100" i="5"/>
  <c r="AH99" i="5"/>
  <c r="AG99" i="5"/>
  <c r="AF99" i="5"/>
  <c r="Y99" i="5"/>
  <c r="D99" i="5"/>
  <c r="AH98" i="5"/>
  <c r="AG98" i="5"/>
  <c r="AF98" i="5"/>
  <c r="Y98" i="5"/>
  <c r="D98" i="5"/>
  <c r="AH97" i="5"/>
  <c r="AG97" i="5"/>
  <c r="AF97" i="5"/>
  <c r="Y97" i="5"/>
  <c r="D97" i="5"/>
  <c r="AH96" i="5"/>
  <c r="AG96" i="5"/>
  <c r="AF96" i="5"/>
  <c r="Y96" i="5"/>
  <c r="D96" i="5"/>
  <c r="AH95" i="5"/>
  <c r="AG95" i="5"/>
  <c r="AF95" i="5"/>
  <c r="Y95" i="5"/>
  <c r="D95" i="5"/>
  <c r="AH94" i="5"/>
  <c r="AG94" i="5"/>
  <c r="AF94" i="5"/>
  <c r="Y94" i="5"/>
  <c r="D94" i="5"/>
  <c r="AH93" i="5"/>
  <c r="AG93" i="5"/>
  <c r="AF93" i="5"/>
  <c r="Y93" i="5"/>
  <c r="D93" i="5"/>
  <c r="AH92" i="5"/>
  <c r="AG92" i="5"/>
  <c r="AF92" i="5"/>
  <c r="Y92" i="5"/>
  <c r="D92" i="5"/>
  <c r="AH91" i="5"/>
  <c r="AG91" i="5"/>
  <c r="AF91" i="5"/>
  <c r="Y91" i="5"/>
  <c r="D91" i="5"/>
  <c r="AH90" i="5"/>
  <c r="AF90" i="5"/>
  <c r="Y90" i="5"/>
  <c r="AH89" i="5"/>
  <c r="AG89" i="5"/>
  <c r="AF89" i="5"/>
  <c r="Y89" i="5"/>
  <c r="D89" i="5"/>
  <c r="AH88" i="5"/>
  <c r="AG88" i="5"/>
  <c r="AF88" i="5"/>
  <c r="Y88" i="5"/>
  <c r="D88" i="5"/>
  <c r="AH87" i="5"/>
  <c r="AG87" i="5"/>
  <c r="AF87" i="5"/>
  <c r="Y87" i="5"/>
  <c r="D87" i="5"/>
  <c r="AH86" i="5"/>
  <c r="AF86" i="5"/>
  <c r="Y86" i="5"/>
  <c r="D86" i="5"/>
  <c r="AH85" i="5"/>
  <c r="AG85" i="5"/>
  <c r="AF85" i="5"/>
  <c r="Y85" i="5"/>
  <c r="D85" i="5"/>
  <c r="AH84" i="5"/>
  <c r="AG84" i="5"/>
  <c r="AF84" i="5"/>
  <c r="Y84" i="5"/>
  <c r="D84" i="5"/>
  <c r="AH83" i="5"/>
  <c r="AG83" i="5"/>
  <c r="AF83" i="5"/>
  <c r="Y83" i="5"/>
  <c r="D83" i="5"/>
  <c r="AH82" i="5"/>
  <c r="AG82" i="5"/>
  <c r="AF82" i="5"/>
  <c r="Y82" i="5"/>
  <c r="D82" i="5"/>
  <c r="AH81" i="5"/>
  <c r="AG81" i="5"/>
  <c r="AF81" i="5"/>
  <c r="Y81" i="5"/>
  <c r="D81" i="5"/>
  <c r="AH80" i="5"/>
  <c r="AG80" i="5"/>
  <c r="AF80" i="5"/>
  <c r="Y80" i="5"/>
  <c r="D80" i="5"/>
  <c r="AH79" i="5"/>
  <c r="AG79" i="5"/>
  <c r="AF79" i="5"/>
  <c r="Y79" i="5"/>
  <c r="D79" i="5"/>
  <c r="AH78" i="5"/>
  <c r="AG78" i="5"/>
  <c r="AF78" i="5"/>
  <c r="Y78" i="5"/>
  <c r="D78" i="5"/>
  <c r="AH77" i="5"/>
  <c r="AG77" i="5"/>
  <c r="AF77" i="5"/>
  <c r="Y77" i="5"/>
  <c r="D77" i="5"/>
  <c r="AH76" i="5"/>
  <c r="AG76" i="5"/>
  <c r="AF76" i="5"/>
  <c r="Y76" i="5"/>
  <c r="D76" i="5"/>
  <c r="AH75" i="5"/>
  <c r="AG75" i="5"/>
  <c r="AF75" i="5"/>
  <c r="Y75" i="5"/>
  <c r="D75" i="5"/>
  <c r="AH74" i="5"/>
  <c r="AG74" i="5"/>
  <c r="AF74" i="5"/>
  <c r="Y74" i="5"/>
  <c r="D74" i="5"/>
  <c r="AH73" i="5"/>
  <c r="AG73" i="5"/>
  <c r="AF73" i="5"/>
  <c r="Y73" i="5"/>
  <c r="D73" i="5"/>
  <c r="AH72" i="5"/>
  <c r="AG72" i="5"/>
  <c r="AF72" i="5"/>
  <c r="Y72" i="5"/>
  <c r="D72" i="5"/>
  <c r="AH71" i="5"/>
  <c r="AG71" i="5"/>
  <c r="AF71" i="5"/>
  <c r="Y71" i="5"/>
  <c r="D71" i="5"/>
  <c r="AH70" i="5"/>
  <c r="AG70" i="5"/>
  <c r="AF70" i="5"/>
  <c r="Y70" i="5"/>
  <c r="D70" i="5"/>
  <c r="AH69" i="5"/>
  <c r="AG69" i="5"/>
  <c r="AF69" i="5"/>
  <c r="Y69" i="5"/>
  <c r="D69" i="5"/>
  <c r="AH68" i="5"/>
  <c r="AG68" i="5"/>
  <c r="AF68" i="5"/>
  <c r="Y68" i="5"/>
  <c r="D68" i="5"/>
  <c r="AH67" i="5"/>
  <c r="AG67" i="5"/>
  <c r="AF67" i="5"/>
  <c r="Y67" i="5"/>
  <c r="D67" i="5"/>
  <c r="AH66" i="5"/>
  <c r="AG66" i="5"/>
  <c r="AF66" i="5"/>
  <c r="Y66" i="5"/>
  <c r="D66" i="5"/>
  <c r="AH65" i="5"/>
  <c r="AG65" i="5"/>
  <c r="AF65" i="5"/>
  <c r="Y65" i="5"/>
  <c r="D65" i="5"/>
  <c r="AH64" i="5"/>
  <c r="AG64" i="5"/>
  <c r="AF64" i="5"/>
  <c r="Y64" i="5"/>
  <c r="D64" i="5"/>
  <c r="AH63" i="5"/>
  <c r="AG63" i="5"/>
  <c r="AF63" i="5"/>
  <c r="Y63" i="5"/>
  <c r="D63" i="5"/>
  <c r="AH62" i="5"/>
  <c r="AG62" i="5"/>
  <c r="AF62" i="5"/>
  <c r="Y62" i="5"/>
  <c r="D62" i="5"/>
  <c r="AH61" i="5"/>
  <c r="AG61" i="5"/>
  <c r="AF61" i="5"/>
  <c r="Y61" i="5"/>
  <c r="D61" i="5"/>
  <c r="AH60" i="5"/>
  <c r="AG60" i="5"/>
  <c r="AF60" i="5"/>
  <c r="Y60" i="5"/>
  <c r="D60" i="5"/>
  <c r="AH59" i="5"/>
  <c r="AG59" i="5"/>
  <c r="AF59" i="5"/>
  <c r="Y59" i="5"/>
  <c r="D59" i="5"/>
  <c r="AH58" i="5"/>
  <c r="AG58" i="5"/>
  <c r="AF58" i="5"/>
  <c r="Y58" i="5"/>
  <c r="D58" i="5"/>
  <c r="AH57" i="5"/>
  <c r="AG57" i="5"/>
  <c r="AF57" i="5"/>
  <c r="Y57" i="5"/>
  <c r="D57" i="5"/>
  <c r="AH56" i="5"/>
  <c r="AG56" i="5"/>
  <c r="AF56" i="5"/>
  <c r="Y56" i="5"/>
  <c r="D56" i="5"/>
  <c r="AH55" i="5"/>
  <c r="AG55" i="5"/>
  <c r="AF55" i="5"/>
  <c r="Y55" i="5"/>
  <c r="D55" i="5"/>
  <c r="AH54" i="5"/>
  <c r="AG54" i="5"/>
  <c r="AF54" i="5"/>
  <c r="Y54" i="5"/>
  <c r="D54" i="5"/>
  <c r="AH53" i="5"/>
  <c r="AG53" i="5"/>
  <c r="AF53" i="5"/>
  <c r="Y53" i="5"/>
  <c r="D53" i="5"/>
  <c r="AH52" i="5"/>
  <c r="AG52" i="5"/>
  <c r="AF52" i="5"/>
  <c r="Y52" i="5"/>
  <c r="E52" i="5"/>
  <c r="D52" i="5"/>
  <c r="AH51" i="5"/>
  <c r="AG51" i="5"/>
  <c r="AF51" i="5"/>
  <c r="Y51" i="5"/>
  <c r="D51" i="5"/>
  <c r="AH50" i="5"/>
  <c r="AG50" i="5"/>
  <c r="AF50" i="5"/>
  <c r="Y50" i="5"/>
  <c r="D50" i="5"/>
  <c r="AH49" i="5"/>
  <c r="AG49" i="5"/>
  <c r="AF49" i="5"/>
  <c r="Y49" i="5"/>
  <c r="D49" i="5"/>
  <c r="AH48" i="5"/>
  <c r="AG48" i="5"/>
  <c r="AF48" i="5"/>
  <c r="Y48" i="5"/>
  <c r="E48" i="5"/>
  <c r="D48" i="5"/>
  <c r="AH47" i="5"/>
  <c r="AG47" i="5"/>
  <c r="AF47" i="5"/>
  <c r="Y47" i="5"/>
  <c r="E47" i="5"/>
  <c r="D47" i="5"/>
  <c r="AH46" i="5"/>
  <c r="AG46" i="5"/>
  <c r="AF46" i="5"/>
  <c r="Y46" i="5"/>
  <c r="AH45" i="5"/>
  <c r="AG45" i="5"/>
  <c r="AF45" i="5"/>
  <c r="Y45" i="5"/>
  <c r="E45" i="5"/>
  <c r="D45" i="5"/>
  <c r="AH44" i="5"/>
  <c r="AG44" i="5"/>
  <c r="AF44" i="5"/>
  <c r="Y44" i="5"/>
  <c r="E44" i="5"/>
  <c r="D44" i="5"/>
  <c r="AH43" i="5"/>
  <c r="AG43" i="5"/>
  <c r="AF43" i="5"/>
  <c r="Y43" i="5"/>
  <c r="E43" i="5"/>
  <c r="D43" i="5"/>
  <c r="AH42" i="5"/>
  <c r="AG42" i="5"/>
  <c r="AF42" i="5"/>
  <c r="Y42" i="5"/>
  <c r="E42" i="5"/>
  <c r="D42" i="5"/>
  <c r="AH41" i="5"/>
  <c r="AG41" i="5"/>
  <c r="AF41" i="5"/>
  <c r="Y41" i="5"/>
  <c r="E41" i="5"/>
  <c r="D41" i="5"/>
  <c r="AH40" i="5"/>
  <c r="AG40" i="5"/>
  <c r="AF40" i="5"/>
  <c r="Y40" i="5"/>
  <c r="E40" i="5"/>
  <c r="D40" i="5"/>
  <c r="AH39" i="5"/>
  <c r="AG39" i="5"/>
  <c r="AF39" i="5"/>
  <c r="Y39" i="5"/>
  <c r="E39" i="5"/>
  <c r="D39" i="5"/>
  <c r="AH38" i="5"/>
  <c r="AG38" i="5"/>
  <c r="AF38" i="5"/>
  <c r="Y38" i="5"/>
  <c r="E38" i="5"/>
  <c r="D38" i="5"/>
  <c r="AH37" i="5"/>
  <c r="AG37" i="5"/>
  <c r="AF37" i="5"/>
  <c r="Y37" i="5"/>
  <c r="E37" i="5"/>
  <c r="D37" i="5"/>
  <c r="AH36" i="5"/>
  <c r="AG36" i="5"/>
  <c r="AF36" i="5"/>
  <c r="Y36" i="5"/>
  <c r="E36" i="5"/>
  <c r="D36" i="5"/>
  <c r="AH35" i="5"/>
  <c r="AG35" i="5"/>
  <c r="AF35" i="5"/>
  <c r="Y35" i="5"/>
  <c r="E35" i="5"/>
  <c r="D35" i="5"/>
  <c r="AH34" i="5"/>
  <c r="AG34" i="5"/>
  <c r="AF34" i="5"/>
  <c r="Y34" i="5"/>
  <c r="E34" i="5"/>
  <c r="D34" i="5"/>
  <c r="AH33" i="5"/>
  <c r="AG33" i="5"/>
  <c r="AF33" i="5"/>
  <c r="Y33" i="5"/>
  <c r="E33" i="5"/>
  <c r="D33" i="5"/>
  <c r="AH32" i="5"/>
  <c r="AG32" i="5"/>
  <c r="AF32" i="5"/>
  <c r="Y32" i="5"/>
  <c r="E32" i="5"/>
  <c r="D32" i="5"/>
  <c r="AH31" i="5"/>
  <c r="AG31" i="5"/>
  <c r="AF31" i="5"/>
  <c r="Y31" i="5"/>
  <c r="E31" i="5"/>
  <c r="D31" i="5"/>
  <c r="AH30" i="5"/>
  <c r="AG30" i="5"/>
  <c r="AF30" i="5"/>
  <c r="Y30" i="5"/>
  <c r="E30" i="5"/>
  <c r="D30" i="5"/>
  <c r="AH29" i="5"/>
  <c r="AG29" i="5"/>
  <c r="AF29" i="5"/>
  <c r="Y29" i="5"/>
  <c r="E29" i="5"/>
  <c r="D29" i="5"/>
  <c r="AH28" i="5"/>
  <c r="AG28" i="5"/>
  <c r="AF28" i="5"/>
  <c r="Y28" i="5"/>
  <c r="E28" i="5"/>
  <c r="D28" i="5"/>
  <c r="AH27" i="5"/>
  <c r="AG27" i="5"/>
  <c r="AF27" i="5"/>
  <c r="Y27" i="5"/>
  <c r="E27" i="5"/>
  <c r="D27" i="5"/>
  <c r="AH26" i="5"/>
  <c r="AG26" i="5"/>
  <c r="AF26" i="5"/>
  <c r="Y26" i="5"/>
  <c r="E26" i="5"/>
  <c r="D26" i="5"/>
  <c r="AH25" i="5"/>
  <c r="AG25" i="5"/>
  <c r="AF25" i="5"/>
  <c r="Y25" i="5"/>
  <c r="D25" i="5"/>
  <c r="AH24" i="5"/>
  <c r="AG24" i="5"/>
  <c r="AF24" i="5"/>
  <c r="Y24" i="5"/>
  <c r="D24" i="5"/>
  <c r="AH23" i="5"/>
  <c r="AG23" i="5"/>
  <c r="AF23" i="5"/>
  <c r="Y23" i="5"/>
  <c r="E23" i="5"/>
  <c r="D23" i="5"/>
  <c r="AH22" i="5"/>
  <c r="AG22" i="5"/>
  <c r="AF22" i="5"/>
  <c r="Y22" i="5"/>
  <c r="E22" i="5"/>
  <c r="D22" i="5"/>
  <c r="AH21" i="5"/>
  <c r="AG21" i="5"/>
  <c r="AF21" i="5"/>
  <c r="Y21" i="5"/>
  <c r="D21" i="5"/>
  <c r="AH20" i="5"/>
  <c r="AG20" i="5"/>
  <c r="AF20" i="5"/>
  <c r="Y20" i="5"/>
  <c r="D20" i="5"/>
  <c r="AH19" i="5"/>
  <c r="AG19" i="5"/>
  <c r="AF19" i="5"/>
  <c r="Y19" i="5"/>
  <c r="D19" i="5"/>
  <c r="AH18" i="5"/>
  <c r="AG18" i="5"/>
  <c r="AF18" i="5"/>
  <c r="Y18" i="5"/>
  <c r="D18" i="5"/>
  <c r="AH17" i="5"/>
  <c r="AG17" i="5"/>
  <c r="AF17" i="5"/>
  <c r="Y17" i="5"/>
  <c r="D17" i="5"/>
  <c r="AH16" i="5"/>
  <c r="AG16" i="5"/>
  <c r="AF16" i="5"/>
  <c r="Y16" i="5"/>
  <c r="D16" i="5"/>
  <c r="AH15" i="5"/>
  <c r="AG15" i="5"/>
  <c r="AF15" i="5"/>
  <c r="Y15" i="5"/>
  <c r="D15" i="5"/>
  <c r="AH14" i="5"/>
  <c r="AG14" i="5"/>
  <c r="AF14" i="5"/>
  <c r="Y14" i="5"/>
  <c r="D14" i="5"/>
  <c r="AH13" i="5"/>
  <c r="AG13" i="5"/>
  <c r="AF13" i="5"/>
  <c r="Y13" i="5"/>
  <c r="D13" i="5"/>
  <c r="AH12" i="5"/>
  <c r="AG12" i="5"/>
  <c r="AF12" i="5"/>
  <c r="Y12" i="5"/>
  <c r="D12" i="5"/>
  <c r="AH11" i="5"/>
  <c r="AG11" i="5"/>
  <c r="AF11" i="5"/>
  <c r="Y11" i="5"/>
  <c r="D11" i="5"/>
  <c r="AH10" i="5"/>
  <c r="AG10" i="5"/>
  <c r="AF10" i="5"/>
  <c r="Y10" i="5"/>
  <c r="D10" i="5"/>
  <c r="AG9" i="5"/>
  <c r="AF9" i="5"/>
  <c r="Y9" i="5"/>
  <c r="D9" i="5"/>
  <c r="AG8" i="5"/>
  <c r="AF8" i="5"/>
  <c r="Y8" i="5"/>
  <c r="D8" i="5"/>
  <c r="AG7" i="5"/>
  <c r="AF7" i="5"/>
  <c r="Y7" i="5"/>
  <c r="D7" i="5"/>
  <c r="AG6" i="5"/>
  <c r="AF6" i="5"/>
  <c r="Y6" i="5"/>
  <c r="D6" i="5"/>
  <c r="AG5" i="5"/>
  <c r="AF5" i="5"/>
  <c r="Y5" i="5"/>
  <c r="D5" i="5"/>
  <c r="AG4" i="5"/>
  <c r="AF4" i="5"/>
  <c r="Y4" i="5"/>
  <c r="D4" i="5"/>
  <c r="AF3" i="5"/>
  <c r="Y3" i="5"/>
  <c r="D3" i="5"/>
  <c r="AF2" i="5"/>
  <c r="Y2" i="5"/>
  <c r="D2" i="5"/>
  <c r="AG275" i="5" l="1"/>
  <c r="AH275" i="5"/>
  <c r="J158" i="1" l="1"/>
  <c r="I158" i="1"/>
  <c r="H158" i="1"/>
  <c r="I160" i="1"/>
  <c r="J160" i="1"/>
  <c r="C157" i="1" l="1"/>
  <c r="D157" i="1"/>
  <c r="E157" i="1"/>
  <c r="F157" i="1"/>
  <c r="H157" i="1"/>
  <c r="I157" i="1"/>
  <c r="J157" i="1"/>
  <c r="K157" i="1"/>
  <c r="L157" i="1" s="1"/>
  <c r="P157" i="1"/>
  <c r="T157" i="1"/>
  <c r="G157" i="1" l="1"/>
  <c r="Q157" i="1" s="1"/>
  <c r="M157" i="1"/>
  <c r="P2" i="1" l="1"/>
  <c r="P3" i="1"/>
  <c r="P4" i="1"/>
  <c r="P5" i="1"/>
  <c r="P6" i="1"/>
  <c r="P7" i="1"/>
  <c r="P8" i="1"/>
  <c r="P9" i="1"/>
  <c r="P10" i="1"/>
  <c r="P11" i="1"/>
  <c r="P12" i="1"/>
  <c r="P13" i="1"/>
  <c r="P14" i="1"/>
  <c r="P15" i="1"/>
  <c r="P16" i="1"/>
  <c r="P17" i="1"/>
  <c r="P20" i="1"/>
  <c r="P21" i="1"/>
  <c r="P18" i="1"/>
  <c r="P19" i="1"/>
  <c r="P22" i="1"/>
  <c r="P23" i="1"/>
  <c r="P26" i="1"/>
  <c r="P27" i="1"/>
  <c r="P267" i="1"/>
  <c r="P30" i="1"/>
  <c r="P31" i="1"/>
  <c r="P32"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4" i="1"/>
  <c r="P85" i="1"/>
  <c r="P86" i="1"/>
  <c r="P87" i="1"/>
  <c r="P88" i="1"/>
  <c r="P89" i="1"/>
  <c r="P90" i="1"/>
  <c r="P91" i="1"/>
  <c r="P83" i="1"/>
  <c r="P92" i="1"/>
  <c r="P93" i="1"/>
  <c r="P94" i="1"/>
  <c r="P95" i="1"/>
  <c r="P96" i="1"/>
  <c r="P97" i="1"/>
  <c r="P98" i="1"/>
  <c r="P99" i="1"/>
  <c r="P100" i="1"/>
  <c r="P101" i="1"/>
  <c r="P102"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255" i="1"/>
  <c r="P240" i="1"/>
  <c r="P256" i="1"/>
  <c r="P257" i="1"/>
  <c r="P258" i="1"/>
  <c r="P259" i="1"/>
  <c r="P260" i="1"/>
  <c r="P261" i="1"/>
  <c r="P262" i="1"/>
  <c r="P263" i="1"/>
  <c r="P264" i="1"/>
  <c r="P172" i="1"/>
  <c r="P173" i="1"/>
  <c r="P158" i="1"/>
  <c r="P265" i="1"/>
  <c r="P241" i="1"/>
  <c r="P24" i="1"/>
  <c r="P242" i="1"/>
  <c r="P243" i="1"/>
  <c r="P244" i="1"/>
  <c r="P245" i="1"/>
  <c r="P246" i="1"/>
  <c r="P247" i="1"/>
  <c r="P248" i="1"/>
  <c r="P249" i="1"/>
  <c r="P250" i="1"/>
  <c r="P145" i="1"/>
  <c r="P146" i="1"/>
  <c r="P147" i="1"/>
  <c r="P148" i="1"/>
  <c r="P149" i="1"/>
  <c r="P159" i="1"/>
  <c r="P160" i="1"/>
  <c r="P150" i="1"/>
  <c r="P161" i="1"/>
  <c r="P151" i="1"/>
  <c r="P162" i="1"/>
  <c r="P163" i="1"/>
  <c r="P164" i="1"/>
  <c r="P103" i="1"/>
  <c r="P165" i="1"/>
  <c r="P152" i="1"/>
  <c r="P166" i="1"/>
  <c r="P167" i="1"/>
  <c r="P168" i="1"/>
  <c r="P169" i="1"/>
  <c r="P174" i="1"/>
  <c r="P175" i="1"/>
  <c r="P176" i="1"/>
  <c r="P177" i="1"/>
  <c r="P178" i="1"/>
  <c r="P153" i="1"/>
  <c r="P154" i="1"/>
  <c r="P268" i="1"/>
  <c r="P210" i="1"/>
  <c r="P211" i="1"/>
  <c r="P212" i="1"/>
  <c r="P213" i="1"/>
  <c r="P214" i="1"/>
  <c r="P215" i="1"/>
  <c r="P225" i="1"/>
  <c r="P196" i="1"/>
  <c r="P216" i="1"/>
  <c r="P170" i="1"/>
  <c r="P251" i="1"/>
  <c r="P144" i="1"/>
  <c r="P185" i="1"/>
  <c r="P186" i="1"/>
  <c r="P25" i="1"/>
  <c r="P179" i="1"/>
  <c r="P187" i="1"/>
  <c r="P188" i="1"/>
  <c r="P217" i="1"/>
  <c r="P197" i="1"/>
  <c r="P218" i="1"/>
  <c r="P219" i="1"/>
  <c r="P220" i="1"/>
  <c r="P198" i="1"/>
  <c r="P199" i="1"/>
  <c r="P221" i="1"/>
  <c r="P189" i="1"/>
  <c r="P200" i="1"/>
  <c r="P201" i="1"/>
  <c r="P190" i="1"/>
  <c r="P191" i="1"/>
  <c r="P192" i="1"/>
  <c r="P193" i="1"/>
  <c r="P202" i="1"/>
  <c r="P226" i="1"/>
  <c r="P227" i="1"/>
  <c r="P33" i="1"/>
  <c r="P28" i="1"/>
  <c r="P29" i="1"/>
  <c r="P228" i="1"/>
  <c r="P229" i="1"/>
  <c r="P230" i="1"/>
  <c r="P231" i="1"/>
  <c r="P232" i="1"/>
  <c r="P203" i="1"/>
  <c r="P233" i="1"/>
  <c r="P234" i="1"/>
  <c r="P235" i="1"/>
  <c r="P236" i="1"/>
  <c r="P237" i="1"/>
  <c r="P238" i="1"/>
  <c r="P204" i="1"/>
  <c r="P205" i="1"/>
  <c r="P206" i="1"/>
  <c r="P222" i="1"/>
  <c r="P207" i="1"/>
  <c r="P208" i="1"/>
  <c r="P223" i="1"/>
  <c r="P252" i="1"/>
  <c r="P266" i="1"/>
  <c r="P253" i="1"/>
  <c r="P155" i="1"/>
  <c r="P156" i="1"/>
  <c r="P180" i="1"/>
  <c r="P181" i="1"/>
  <c r="P182" i="1"/>
  <c r="P183" i="1"/>
  <c r="P184" i="1"/>
  <c r="P209" i="1"/>
  <c r="P239" i="1"/>
  <c r="P224" i="1"/>
  <c r="P254" i="1"/>
  <c r="P194" i="1"/>
  <c r="P195" i="1"/>
  <c r="P171" i="1"/>
  <c r="T2" i="1" l="1"/>
  <c r="T3" i="1"/>
  <c r="T4" i="1"/>
  <c r="T5" i="1"/>
  <c r="T6" i="1"/>
  <c r="T7" i="1"/>
  <c r="T8" i="1"/>
  <c r="T9" i="1"/>
  <c r="T10" i="1"/>
  <c r="T11" i="1"/>
  <c r="T12" i="1"/>
  <c r="T13" i="1"/>
  <c r="T14" i="1"/>
  <c r="T15" i="1"/>
  <c r="T16" i="1"/>
  <c r="T17" i="1"/>
  <c r="T20" i="1"/>
  <c r="T21" i="1"/>
  <c r="T18" i="1"/>
  <c r="T19" i="1"/>
  <c r="T22" i="1"/>
  <c r="T23" i="1"/>
  <c r="T26" i="1"/>
  <c r="T27" i="1"/>
  <c r="T267" i="1"/>
  <c r="T30" i="1"/>
  <c r="T31" i="1"/>
  <c r="T32"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4" i="1"/>
  <c r="T85" i="1"/>
  <c r="T86" i="1"/>
  <c r="T87" i="1"/>
  <c r="T88" i="1"/>
  <c r="T89" i="1"/>
  <c r="T90" i="1"/>
  <c r="T91" i="1"/>
  <c r="T83" i="1"/>
  <c r="T92" i="1"/>
  <c r="T93" i="1"/>
  <c r="T94" i="1"/>
  <c r="T95" i="1"/>
  <c r="T96" i="1"/>
  <c r="T97" i="1"/>
  <c r="T98" i="1"/>
  <c r="T99" i="1"/>
  <c r="T100" i="1"/>
  <c r="T101" i="1"/>
  <c r="T102"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255" i="1"/>
  <c r="T240" i="1"/>
  <c r="T256" i="1"/>
  <c r="T257" i="1"/>
  <c r="T258" i="1"/>
  <c r="T259" i="1"/>
  <c r="T260" i="1"/>
  <c r="T261" i="1"/>
  <c r="T262" i="1"/>
  <c r="T263" i="1"/>
  <c r="T264" i="1"/>
  <c r="T172" i="1"/>
  <c r="T173" i="1"/>
  <c r="T158" i="1"/>
  <c r="T265" i="1"/>
  <c r="T241" i="1"/>
  <c r="T24" i="1"/>
  <c r="T242" i="1"/>
  <c r="T243" i="1"/>
  <c r="T244" i="1"/>
  <c r="T245" i="1"/>
  <c r="T246" i="1"/>
  <c r="T247" i="1"/>
  <c r="T248" i="1"/>
  <c r="T249" i="1"/>
  <c r="T250" i="1"/>
  <c r="T145" i="1"/>
  <c r="T146" i="1"/>
  <c r="T147" i="1"/>
  <c r="T148" i="1"/>
  <c r="T149" i="1"/>
  <c r="T159" i="1"/>
  <c r="T160" i="1"/>
  <c r="T150" i="1"/>
  <c r="T161" i="1"/>
  <c r="T151" i="1"/>
  <c r="T162" i="1"/>
  <c r="T163" i="1"/>
  <c r="T164" i="1"/>
  <c r="T103" i="1"/>
  <c r="T165" i="1"/>
  <c r="T152" i="1"/>
  <c r="T166" i="1"/>
  <c r="T167" i="1"/>
  <c r="T168" i="1"/>
  <c r="T169" i="1"/>
  <c r="T174" i="1"/>
  <c r="T175" i="1"/>
  <c r="T176" i="1"/>
  <c r="T177" i="1"/>
  <c r="T178" i="1"/>
  <c r="T153" i="1"/>
  <c r="T154" i="1"/>
  <c r="T268" i="1"/>
  <c r="T210" i="1"/>
  <c r="T211" i="1"/>
  <c r="T212" i="1"/>
  <c r="T213" i="1"/>
  <c r="T214" i="1"/>
  <c r="T215" i="1"/>
  <c r="T225" i="1"/>
  <c r="T196" i="1"/>
  <c r="T216" i="1"/>
  <c r="T170" i="1"/>
  <c r="T251" i="1"/>
  <c r="T144" i="1"/>
  <c r="T185" i="1"/>
  <c r="T186" i="1"/>
  <c r="T25" i="1"/>
  <c r="T179" i="1"/>
  <c r="T187" i="1"/>
  <c r="T188" i="1"/>
  <c r="T217" i="1"/>
  <c r="T197" i="1"/>
  <c r="T218" i="1"/>
  <c r="T219" i="1"/>
  <c r="T220" i="1"/>
  <c r="T198" i="1"/>
  <c r="T199" i="1"/>
  <c r="T221" i="1"/>
  <c r="T189" i="1"/>
  <c r="T200" i="1"/>
  <c r="T201" i="1"/>
  <c r="T190" i="1"/>
  <c r="T191" i="1"/>
  <c r="T192" i="1"/>
  <c r="T193" i="1"/>
  <c r="T202" i="1"/>
  <c r="T226" i="1"/>
  <c r="T227" i="1"/>
  <c r="T33" i="1"/>
  <c r="T28" i="1"/>
  <c r="T29" i="1"/>
  <c r="T228" i="1"/>
  <c r="T229" i="1"/>
  <c r="T230" i="1"/>
  <c r="T231" i="1"/>
  <c r="T232" i="1"/>
  <c r="T203" i="1"/>
  <c r="T233" i="1"/>
  <c r="T234" i="1"/>
  <c r="T235" i="1"/>
  <c r="T236" i="1"/>
  <c r="T237" i="1"/>
  <c r="T238" i="1"/>
  <c r="T204" i="1"/>
  <c r="T205" i="1"/>
  <c r="T206" i="1"/>
  <c r="T222" i="1"/>
  <c r="T207" i="1"/>
  <c r="T208" i="1"/>
  <c r="T223" i="1"/>
  <c r="T252" i="1"/>
  <c r="T266" i="1"/>
  <c r="T253" i="1"/>
  <c r="T155" i="1"/>
  <c r="T156" i="1"/>
  <c r="T180" i="1"/>
  <c r="T181" i="1"/>
  <c r="T182" i="1"/>
  <c r="T183" i="1"/>
  <c r="T184" i="1"/>
  <c r="T209" i="1"/>
  <c r="T239" i="1"/>
  <c r="T224" i="1"/>
  <c r="T254" i="1"/>
  <c r="T194" i="1"/>
  <c r="T195" i="1"/>
  <c r="T171" i="1"/>
  <c r="I3" i="1" l="1"/>
  <c r="I4" i="1"/>
  <c r="I5" i="1"/>
  <c r="I6" i="1"/>
  <c r="I7" i="1"/>
  <c r="I8" i="1"/>
  <c r="I9" i="1"/>
  <c r="I10" i="1"/>
  <c r="I11" i="1"/>
  <c r="I12" i="1"/>
  <c r="I13" i="1"/>
  <c r="I14" i="1"/>
  <c r="I15" i="1"/>
  <c r="I16" i="1"/>
  <c r="I17" i="1"/>
  <c r="I20" i="1"/>
  <c r="I21" i="1"/>
  <c r="I18" i="1"/>
  <c r="I19" i="1"/>
  <c r="I22" i="1"/>
  <c r="I23" i="1"/>
  <c r="I26" i="1"/>
  <c r="I27" i="1"/>
  <c r="I267" i="1"/>
  <c r="I30" i="1"/>
  <c r="I31" i="1"/>
  <c r="I32"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4" i="1"/>
  <c r="I85" i="1"/>
  <c r="I86" i="1"/>
  <c r="I87" i="1"/>
  <c r="I88" i="1"/>
  <c r="I89" i="1"/>
  <c r="I90" i="1"/>
  <c r="I91" i="1"/>
  <c r="I83" i="1"/>
  <c r="I92" i="1"/>
  <c r="I93" i="1"/>
  <c r="I94" i="1"/>
  <c r="I95" i="1"/>
  <c r="I96" i="1"/>
  <c r="I97" i="1"/>
  <c r="I98" i="1"/>
  <c r="I99" i="1"/>
  <c r="I100" i="1"/>
  <c r="I101" i="1"/>
  <c r="I102"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255" i="1"/>
  <c r="I240" i="1"/>
  <c r="I256" i="1"/>
  <c r="I257" i="1"/>
  <c r="I258" i="1"/>
  <c r="I259" i="1"/>
  <c r="I260" i="1"/>
  <c r="I261" i="1"/>
  <c r="I262" i="1"/>
  <c r="I263" i="1"/>
  <c r="I264" i="1"/>
  <c r="I172" i="1"/>
  <c r="I173" i="1"/>
  <c r="I265" i="1"/>
  <c r="I241" i="1"/>
  <c r="I24" i="1"/>
  <c r="I242" i="1"/>
  <c r="I243" i="1"/>
  <c r="I244" i="1"/>
  <c r="I245" i="1"/>
  <c r="I246" i="1"/>
  <c r="I247" i="1"/>
  <c r="I248" i="1"/>
  <c r="I249" i="1"/>
  <c r="I250" i="1"/>
  <c r="I145" i="1"/>
  <c r="I146" i="1"/>
  <c r="I147" i="1"/>
  <c r="I148" i="1"/>
  <c r="I149" i="1"/>
  <c r="I159" i="1"/>
  <c r="I150" i="1"/>
  <c r="I161" i="1"/>
  <c r="I151" i="1"/>
  <c r="I162" i="1"/>
  <c r="I163" i="1"/>
  <c r="I164" i="1"/>
  <c r="I103" i="1"/>
  <c r="I165" i="1"/>
  <c r="I152" i="1"/>
  <c r="I166" i="1"/>
  <c r="I167" i="1"/>
  <c r="I168" i="1"/>
  <c r="I169" i="1"/>
  <c r="I174" i="1"/>
  <c r="I175" i="1"/>
  <c r="I176" i="1"/>
  <c r="I177" i="1"/>
  <c r="I178" i="1"/>
  <c r="I153" i="1"/>
  <c r="I154" i="1"/>
  <c r="I268" i="1"/>
  <c r="I210" i="1"/>
  <c r="I211" i="1"/>
  <c r="I212" i="1"/>
  <c r="I213" i="1"/>
  <c r="I214" i="1"/>
  <c r="I215" i="1"/>
  <c r="I225" i="1"/>
  <c r="I196" i="1"/>
  <c r="I216" i="1"/>
  <c r="I170" i="1"/>
  <c r="I251" i="1"/>
  <c r="I144" i="1"/>
  <c r="I185" i="1"/>
  <c r="I186" i="1"/>
  <c r="I25" i="1"/>
  <c r="I179" i="1"/>
  <c r="I187" i="1"/>
  <c r="I188" i="1"/>
  <c r="I217" i="1"/>
  <c r="I197" i="1"/>
  <c r="I218" i="1"/>
  <c r="I219" i="1"/>
  <c r="I220" i="1"/>
  <c r="I198" i="1"/>
  <c r="I199" i="1"/>
  <c r="I221" i="1"/>
  <c r="I189" i="1"/>
  <c r="I200" i="1"/>
  <c r="I201" i="1"/>
  <c r="I190" i="1"/>
  <c r="I191" i="1"/>
  <c r="I192" i="1"/>
  <c r="I193" i="1"/>
  <c r="I202" i="1"/>
  <c r="I226" i="1"/>
  <c r="I227" i="1"/>
  <c r="I33" i="1"/>
  <c r="I28" i="1"/>
  <c r="I29" i="1"/>
  <c r="I228" i="1"/>
  <c r="I229" i="1"/>
  <c r="I230" i="1"/>
  <c r="I231" i="1"/>
  <c r="I232" i="1"/>
  <c r="I203" i="1"/>
  <c r="I233" i="1"/>
  <c r="I234" i="1"/>
  <c r="I235" i="1"/>
  <c r="I236" i="1"/>
  <c r="I237" i="1"/>
  <c r="I238" i="1"/>
  <c r="I204" i="1"/>
  <c r="I205" i="1"/>
  <c r="I206" i="1"/>
  <c r="I222" i="1"/>
  <c r="I207" i="1"/>
  <c r="I208" i="1"/>
  <c r="I223" i="1"/>
  <c r="I252" i="1"/>
  <c r="I266" i="1"/>
  <c r="I253" i="1"/>
  <c r="I155" i="1"/>
  <c r="I156" i="1"/>
  <c r="I180" i="1"/>
  <c r="I181" i="1"/>
  <c r="I182" i="1"/>
  <c r="I183" i="1"/>
  <c r="I184" i="1"/>
  <c r="I209" i="1"/>
  <c r="I239" i="1"/>
  <c r="I224" i="1"/>
  <c r="I254" i="1"/>
  <c r="I194" i="1"/>
  <c r="I195" i="1"/>
  <c r="I171" i="1"/>
  <c r="H3" i="1"/>
  <c r="H4" i="1"/>
  <c r="H5" i="1"/>
  <c r="H6" i="1"/>
  <c r="H7" i="1"/>
  <c r="H8" i="1"/>
  <c r="H9" i="1"/>
  <c r="H10" i="1"/>
  <c r="H11" i="1"/>
  <c r="H12" i="1"/>
  <c r="H13" i="1"/>
  <c r="H14" i="1"/>
  <c r="H15" i="1"/>
  <c r="H16" i="1"/>
  <c r="H17" i="1"/>
  <c r="H20" i="1"/>
  <c r="H21" i="1"/>
  <c r="H18" i="1"/>
  <c r="H19" i="1"/>
  <c r="H22" i="1"/>
  <c r="H23" i="1"/>
  <c r="H26" i="1"/>
  <c r="H27" i="1"/>
  <c r="H267" i="1"/>
  <c r="H30" i="1"/>
  <c r="H31" i="1"/>
  <c r="H32"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4" i="1"/>
  <c r="H85" i="1"/>
  <c r="H86" i="1"/>
  <c r="H87" i="1"/>
  <c r="H88" i="1"/>
  <c r="H89" i="1"/>
  <c r="H90" i="1"/>
  <c r="H91" i="1"/>
  <c r="H83" i="1"/>
  <c r="H92" i="1"/>
  <c r="H93" i="1"/>
  <c r="H94" i="1"/>
  <c r="H95" i="1"/>
  <c r="H96" i="1"/>
  <c r="H97" i="1"/>
  <c r="H98" i="1"/>
  <c r="H99" i="1"/>
  <c r="H100" i="1"/>
  <c r="H101" i="1"/>
  <c r="H102"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255" i="1"/>
  <c r="H240" i="1"/>
  <c r="H256" i="1"/>
  <c r="H257" i="1"/>
  <c r="H258" i="1"/>
  <c r="H259" i="1"/>
  <c r="H260" i="1"/>
  <c r="H261" i="1"/>
  <c r="H262" i="1"/>
  <c r="H263" i="1"/>
  <c r="H264" i="1"/>
  <c r="H172" i="1"/>
  <c r="H173" i="1"/>
  <c r="H265" i="1"/>
  <c r="H241" i="1"/>
  <c r="H24" i="1"/>
  <c r="H242" i="1"/>
  <c r="H243" i="1"/>
  <c r="H244" i="1"/>
  <c r="H245" i="1"/>
  <c r="H246" i="1"/>
  <c r="H247" i="1"/>
  <c r="H248" i="1"/>
  <c r="H249" i="1"/>
  <c r="H250" i="1"/>
  <c r="H145" i="1"/>
  <c r="H146" i="1"/>
  <c r="H147" i="1"/>
  <c r="H148" i="1"/>
  <c r="H149" i="1"/>
  <c r="H159" i="1"/>
  <c r="H160" i="1"/>
  <c r="H150" i="1"/>
  <c r="H161" i="1"/>
  <c r="H151" i="1"/>
  <c r="H162" i="1"/>
  <c r="H163" i="1"/>
  <c r="H164" i="1"/>
  <c r="H103" i="1"/>
  <c r="H165" i="1"/>
  <c r="H152" i="1"/>
  <c r="H166" i="1"/>
  <c r="H167" i="1"/>
  <c r="H168" i="1"/>
  <c r="H169" i="1"/>
  <c r="H174" i="1"/>
  <c r="H175" i="1"/>
  <c r="H176" i="1"/>
  <c r="H177" i="1"/>
  <c r="H178" i="1"/>
  <c r="H153" i="1"/>
  <c r="H154" i="1"/>
  <c r="H268" i="1"/>
  <c r="H210" i="1"/>
  <c r="H211" i="1"/>
  <c r="H212" i="1"/>
  <c r="H213" i="1"/>
  <c r="H214" i="1"/>
  <c r="H215" i="1"/>
  <c r="H225" i="1"/>
  <c r="H196" i="1"/>
  <c r="H216" i="1"/>
  <c r="H170" i="1"/>
  <c r="H251" i="1"/>
  <c r="H144" i="1"/>
  <c r="H185" i="1"/>
  <c r="H186" i="1"/>
  <c r="H25" i="1"/>
  <c r="H179" i="1"/>
  <c r="H187" i="1"/>
  <c r="H188" i="1"/>
  <c r="H217" i="1"/>
  <c r="H197" i="1"/>
  <c r="H218" i="1"/>
  <c r="H219" i="1"/>
  <c r="H220" i="1"/>
  <c r="H198" i="1"/>
  <c r="H199" i="1"/>
  <c r="H221" i="1"/>
  <c r="H189" i="1"/>
  <c r="H200" i="1"/>
  <c r="H201" i="1"/>
  <c r="H190" i="1"/>
  <c r="H191" i="1"/>
  <c r="H192" i="1"/>
  <c r="H193" i="1"/>
  <c r="H202" i="1"/>
  <c r="H226" i="1"/>
  <c r="H227" i="1"/>
  <c r="H33" i="1"/>
  <c r="H28" i="1"/>
  <c r="H29" i="1"/>
  <c r="H228" i="1"/>
  <c r="H229" i="1"/>
  <c r="H230" i="1"/>
  <c r="H231" i="1"/>
  <c r="H232" i="1"/>
  <c r="H203" i="1"/>
  <c r="H233" i="1"/>
  <c r="H234" i="1"/>
  <c r="H235" i="1"/>
  <c r="H236" i="1"/>
  <c r="H237" i="1"/>
  <c r="H238" i="1"/>
  <c r="H204" i="1"/>
  <c r="H205" i="1"/>
  <c r="H206" i="1"/>
  <c r="H222" i="1"/>
  <c r="H207" i="1"/>
  <c r="H208" i="1"/>
  <c r="H223" i="1"/>
  <c r="H252" i="1"/>
  <c r="H266" i="1"/>
  <c r="H253" i="1"/>
  <c r="H155" i="1"/>
  <c r="H156" i="1"/>
  <c r="H180" i="1"/>
  <c r="H181" i="1"/>
  <c r="H182" i="1"/>
  <c r="H183" i="1"/>
  <c r="H184" i="1"/>
  <c r="H209" i="1"/>
  <c r="H239" i="1"/>
  <c r="H224" i="1"/>
  <c r="H254" i="1"/>
  <c r="H194" i="1"/>
  <c r="H195" i="1"/>
  <c r="H171" i="1"/>
  <c r="I2" i="1"/>
  <c r="J2" i="1"/>
  <c r="J3" i="1"/>
  <c r="J4" i="1"/>
  <c r="J5" i="1"/>
  <c r="J6" i="1"/>
  <c r="J7" i="1"/>
  <c r="J8" i="1"/>
  <c r="J9" i="1"/>
  <c r="J10" i="1"/>
  <c r="J11" i="1"/>
  <c r="J12" i="1"/>
  <c r="J13" i="1"/>
  <c r="J14" i="1"/>
  <c r="J15" i="1"/>
  <c r="J16" i="1"/>
  <c r="J17" i="1"/>
  <c r="J20" i="1"/>
  <c r="J21" i="1"/>
  <c r="J18" i="1"/>
  <c r="J19" i="1"/>
  <c r="J22" i="1"/>
  <c r="J23" i="1"/>
  <c r="J26" i="1"/>
  <c r="J27" i="1"/>
  <c r="J267" i="1"/>
  <c r="J30" i="1"/>
  <c r="J31" i="1"/>
  <c r="J32"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4" i="1"/>
  <c r="J85" i="1"/>
  <c r="J86" i="1"/>
  <c r="J87" i="1"/>
  <c r="J88" i="1"/>
  <c r="J89" i="1"/>
  <c r="J90" i="1"/>
  <c r="J91" i="1"/>
  <c r="J83" i="1"/>
  <c r="J92" i="1"/>
  <c r="J93" i="1"/>
  <c r="J94" i="1"/>
  <c r="J95" i="1"/>
  <c r="J96" i="1"/>
  <c r="J97" i="1"/>
  <c r="J98" i="1"/>
  <c r="J99" i="1"/>
  <c r="J100" i="1"/>
  <c r="J101" i="1"/>
  <c r="J102"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255" i="1"/>
  <c r="J240" i="1"/>
  <c r="J256" i="1"/>
  <c r="J257" i="1"/>
  <c r="J258" i="1"/>
  <c r="J259" i="1"/>
  <c r="J260" i="1"/>
  <c r="J261" i="1"/>
  <c r="J262" i="1"/>
  <c r="J263" i="1"/>
  <c r="J264" i="1"/>
  <c r="J172" i="1"/>
  <c r="J173" i="1"/>
  <c r="J265" i="1"/>
  <c r="J241" i="1"/>
  <c r="J24" i="1"/>
  <c r="J242" i="1"/>
  <c r="J243" i="1"/>
  <c r="J244" i="1"/>
  <c r="J245" i="1"/>
  <c r="J246" i="1"/>
  <c r="J247" i="1"/>
  <c r="J248" i="1"/>
  <c r="J249" i="1"/>
  <c r="J250" i="1"/>
  <c r="J145" i="1"/>
  <c r="J146" i="1"/>
  <c r="J147" i="1"/>
  <c r="J148" i="1"/>
  <c r="J149" i="1"/>
  <c r="J159" i="1"/>
  <c r="J150" i="1"/>
  <c r="J161" i="1"/>
  <c r="J151" i="1"/>
  <c r="J162" i="1"/>
  <c r="J163" i="1"/>
  <c r="J164" i="1"/>
  <c r="J103" i="1"/>
  <c r="J165" i="1"/>
  <c r="J152" i="1"/>
  <c r="J166" i="1"/>
  <c r="J167" i="1"/>
  <c r="J168" i="1"/>
  <c r="J169" i="1"/>
  <c r="J174" i="1"/>
  <c r="J175" i="1"/>
  <c r="J176" i="1"/>
  <c r="J177" i="1"/>
  <c r="J178" i="1"/>
  <c r="J153" i="1"/>
  <c r="J154" i="1"/>
  <c r="J268" i="1"/>
  <c r="J210" i="1"/>
  <c r="J211" i="1"/>
  <c r="J212" i="1"/>
  <c r="J213" i="1"/>
  <c r="J214" i="1"/>
  <c r="J215" i="1"/>
  <c r="J225" i="1"/>
  <c r="J196" i="1"/>
  <c r="J216" i="1"/>
  <c r="J170" i="1"/>
  <c r="J251" i="1"/>
  <c r="J144" i="1"/>
  <c r="J185" i="1"/>
  <c r="J186" i="1"/>
  <c r="J25" i="1"/>
  <c r="J179" i="1"/>
  <c r="J187" i="1"/>
  <c r="J188" i="1"/>
  <c r="J217" i="1"/>
  <c r="J197" i="1"/>
  <c r="J218" i="1"/>
  <c r="J219" i="1"/>
  <c r="J220" i="1"/>
  <c r="J198" i="1"/>
  <c r="J199" i="1"/>
  <c r="J221" i="1"/>
  <c r="J189" i="1"/>
  <c r="J200" i="1"/>
  <c r="J201" i="1"/>
  <c r="J190" i="1"/>
  <c r="J191" i="1"/>
  <c r="J192" i="1"/>
  <c r="J193" i="1"/>
  <c r="J202" i="1"/>
  <c r="J226" i="1"/>
  <c r="J227" i="1"/>
  <c r="J33" i="1"/>
  <c r="J28" i="1"/>
  <c r="J29" i="1"/>
  <c r="J228" i="1"/>
  <c r="J229" i="1"/>
  <c r="J230" i="1"/>
  <c r="J231" i="1"/>
  <c r="J232" i="1"/>
  <c r="J203" i="1"/>
  <c r="J233" i="1"/>
  <c r="J234" i="1"/>
  <c r="J235" i="1"/>
  <c r="J236" i="1"/>
  <c r="J237" i="1"/>
  <c r="J238" i="1"/>
  <c r="J204" i="1"/>
  <c r="J205" i="1"/>
  <c r="J206" i="1"/>
  <c r="J222" i="1"/>
  <c r="J207" i="1"/>
  <c r="J208" i="1"/>
  <c r="J223" i="1"/>
  <c r="J252" i="1"/>
  <c r="J266" i="1"/>
  <c r="J253" i="1"/>
  <c r="J155" i="1"/>
  <c r="J156" i="1"/>
  <c r="J180" i="1"/>
  <c r="J181" i="1"/>
  <c r="J182" i="1"/>
  <c r="J183" i="1"/>
  <c r="J184" i="1"/>
  <c r="J209" i="1"/>
  <c r="J239" i="1"/>
  <c r="J224" i="1"/>
  <c r="J254" i="1"/>
  <c r="J194" i="1"/>
  <c r="J195" i="1"/>
  <c r="J171" i="1"/>
  <c r="H2" i="1"/>
  <c r="K2" i="1"/>
  <c r="K3" i="1"/>
  <c r="K4" i="1"/>
  <c r="K5" i="1"/>
  <c r="K6" i="1"/>
  <c r="K7" i="1"/>
  <c r="K8" i="1"/>
  <c r="K9" i="1"/>
  <c r="K10" i="1"/>
  <c r="K11" i="1"/>
  <c r="K12" i="1"/>
  <c r="K13" i="1"/>
  <c r="K14" i="1"/>
  <c r="K15" i="1"/>
  <c r="K16" i="1"/>
  <c r="K17" i="1"/>
  <c r="K20" i="1"/>
  <c r="K21" i="1"/>
  <c r="K18" i="1"/>
  <c r="K19" i="1"/>
  <c r="K22" i="1"/>
  <c r="K23" i="1"/>
  <c r="K26" i="1"/>
  <c r="K27" i="1"/>
  <c r="K267" i="1"/>
  <c r="K30" i="1"/>
  <c r="K31" i="1"/>
  <c r="K32"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4" i="1"/>
  <c r="K85" i="1"/>
  <c r="K86" i="1"/>
  <c r="K87" i="1"/>
  <c r="K88" i="1"/>
  <c r="K89" i="1"/>
  <c r="K90" i="1"/>
  <c r="K91" i="1"/>
  <c r="K83" i="1"/>
  <c r="K92" i="1"/>
  <c r="K93" i="1"/>
  <c r="K94" i="1"/>
  <c r="K95" i="1"/>
  <c r="K96" i="1"/>
  <c r="K97" i="1"/>
  <c r="K98" i="1"/>
  <c r="K99" i="1"/>
  <c r="K100" i="1"/>
  <c r="K101" i="1"/>
  <c r="K102"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255" i="1"/>
  <c r="K240" i="1"/>
  <c r="K256" i="1"/>
  <c r="K257" i="1"/>
  <c r="K258" i="1"/>
  <c r="K259" i="1"/>
  <c r="K260" i="1"/>
  <c r="K261" i="1"/>
  <c r="K262" i="1"/>
  <c r="K263" i="1"/>
  <c r="K264" i="1"/>
  <c r="K172" i="1"/>
  <c r="K173" i="1"/>
  <c r="K158" i="1"/>
  <c r="K265" i="1"/>
  <c r="K241" i="1"/>
  <c r="K24" i="1"/>
  <c r="K242" i="1"/>
  <c r="K243" i="1"/>
  <c r="K244" i="1"/>
  <c r="K245" i="1"/>
  <c r="K246" i="1"/>
  <c r="K247" i="1"/>
  <c r="K248" i="1"/>
  <c r="K249" i="1"/>
  <c r="K250" i="1"/>
  <c r="K145" i="1"/>
  <c r="K146" i="1"/>
  <c r="K147" i="1"/>
  <c r="K148" i="1"/>
  <c r="K149" i="1"/>
  <c r="K159" i="1"/>
  <c r="K160" i="1"/>
  <c r="K150" i="1"/>
  <c r="K161" i="1"/>
  <c r="K151" i="1"/>
  <c r="K162" i="1"/>
  <c r="K163" i="1"/>
  <c r="K164" i="1"/>
  <c r="K103" i="1"/>
  <c r="K165" i="1"/>
  <c r="K152" i="1"/>
  <c r="K166" i="1"/>
  <c r="K167" i="1"/>
  <c r="K168" i="1"/>
  <c r="K169" i="1"/>
  <c r="K174" i="1"/>
  <c r="K175" i="1"/>
  <c r="K176" i="1"/>
  <c r="K177" i="1"/>
  <c r="K178" i="1"/>
  <c r="K153" i="1"/>
  <c r="K154" i="1"/>
  <c r="K268" i="1"/>
  <c r="K210" i="1"/>
  <c r="K211" i="1"/>
  <c r="K212" i="1"/>
  <c r="K213" i="1"/>
  <c r="K214" i="1"/>
  <c r="K215" i="1"/>
  <c r="K225" i="1"/>
  <c r="K196" i="1"/>
  <c r="K216" i="1"/>
  <c r="K170" i="1"/>
  <c r="K251" i="1"/>
  <c r="K144" i="1"/>
  <c r="K185" i="1"/>
  <c r="K186" i="1"/>
  <c r="K25" i="1"/>
  <c r="K179" i="1"/>
  <c r="K187" i="1"/>
  <c r="K188" i="1"/>
  <c r="K217" i="1"/>
  <c r="K197" i="1"/>
  <c r="K218" i="1"/>
  <c r="K219" i="1"/>
  <c r="K220" i="1"/>
  <c r="K198" i="1"/>
  <c r="K199" i="1"/>
  <c r="K221" i="1"/>
  <c r="K189" i="1"/>
  <c r="K200" i="1"/>
  <c r="K201" i="1"/>
  <c r="K190" i="1"/>
  <c r="K191" i="1"/>
  <c r="K192" i="1"/>
  <c r="K193" i="1"/>
  <c r="K202" i="1"/>
  <c r="K226" i="1"/>
  <c r="K227" i="1"/>
  <c r="K33" i="1"/>
  <c r="K28" i="1"/>
  <c r="K29" i="1"/>
  <c r="K228" i="1"/>
  <c r="K229" i="1"/>
  <c r="K230" i="1"/>
  <c r="K231" i="1"/>
  <c r="K232" i="1"/>
  <c r="K203" i="1"/>
  <c r="K233" i="1"/>
  <c r="K234" i="1"/>
  <c r="K235" i="1"/>
  <c r="K236" i="1"/>
  <c r="K237" i="1"/>
  <c r="K238" i="1"/>
  <c r="K204" i="1"/>
  <c r="K205" i="1"/>
  <c r="K206" i="1"/>
  <c r="K222" i="1"/>
  <c r="K207" i="1"/>
  <c r="K208" i="1"/>
  <c r="K223" i="1"/>
  <c r="K252" i="1"/>
  <c r="K266" i="1"/>
  <c r="K253" i="1"/>
  <c r="K155" i="1"/>
  <c r="K156" i="1"/>
  <c r="K180" i="1"/>
  <c r="K181" i="1"/>
  <c r="K182" i="1"/>
  <c r="K183" i="1"/>
  <c r="K184" i="1"/>
  <c r="K209" i="1"/>
  <c r="K239" i="1"/>
  <c r="K224" i="1"/>
  <c r="K254" i="1"/>
  <c r="K194" i="1"/>
  <c r="K195" i="1"/>
  <c r="K171" i="1"/>
  <c r="I269" i="1" l="1"/>
  <c r="H269" i="1"/>
  <c r="J269" i="1"/>
  <c r="M22" i="1"/>
  <c r="L23" i="1"/>
  <c r="M26" i="1"/>
  <c r="L22" i="1"/>
  <c r="F2" i="1"/>
  <c r="F3" i="1"/>
  <c r="F4" i="1"/>
  <c r="F5" i="1"/>
  <c r="F6" i="1"/>
  <c r="F7" i="1"/>
  <c r="F8" i="1"/>
  <c r="F9" i="1"/>
  <c r="F10" i="1"/>
  <c r="F11" i="1"/>
  <c r="F12" i="1"/>
  <c r="F13" i="1"/>
  <c r="F14" i="1"/>
  <c r="F15" i="1"/>
  <c r="F16" i="1"/>
  <c r="F17" i="1"/>
  <c r="F20" i="1"/>
  <c r="F21" i="1"/>
  <c r="F18" i="1"/>
  <c r="F19" i="1"/>
  <c r="F22" i="1"/>
  <c r="F23" i="1"/>
  <c r="F26" i="1"/>
  <c r="F27" i="1"/>
  <c r="F267" i="1"/>
  <c r="F30" i="1"/>
  <c r="F31" i="1"/>
  <c r="F32"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4" i="1"/>
  <c r="F85" i="1"/>
  <c r="F86" i="1"/>
  <c r="F87" i="1"/>
  <c r="F88" i="1"/>
  <c r="F89" i="1"/>
  <c r="F90" i="1"/>
  <c r="F91" i="1"/>
  <c r="F83" i="1"/>
  <c r="F92" i="1"/>
  <c r="F93" i="1"/>
  <c r="F94" i="1"/>
  <c r="F95" i="1"/>
  <c r="F96" i="1"/>
  <c r="F97" i="1"/>
  <c r="F98" i="1"/>
  <c r="F99" i="1"/>
  <c r="F100" i="1"/>
  <c r="F101" i="1"/>
  <c r="F102"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255" i="1"/>
  <c r="F240" i="1"/>
  <c r="F256" i="1"/>
  <c r="F257" i="1"/>
  <c r="F258" i="1"/>
  <c r="F259" i="1"/>
  <c r="F260" i="1"/>
  <c r="F261" i="1"/>
  <c r="F262" i="1"/>
  <c r="F263" i="1"/>
  <c r="F264" i="1"/>
  <c r="F172" i="1"/>
  <c r="F173" i="1"/>
  <c r="F158" i="1"/>
  <c r="F265" i="1"/>
  <c r="F241" i="1"/>
  <c r="F24" i="1"/>
  <c r="F242" i="1"/>
  <c r="F243" i="1"/>
  <c r="F244" i="1"/>
  <c r="F245" i="1"/>
  <c r="F246" i="1"/>
  <c r="F247" i="1"/>
  <c r="F248" i="1"/>
  <c r="F249" i="1"/>
  <c r="F250" i="1"/>
  <c r="F145" i="1"/>
  <c r="F146" i="1"/>
  <c r="F147" i="1"/>
  <c r="F148" i="1"/>
  <c r="F149" i="1"/>
  <c r="F159" i="1"/>
  <c r="F160" i="1"/>
  <c r="F150" i="1"/>
  <c r="F161" i="1"/>
  <c r="F151" i="1"/>
  <c r="F162" i="1"/>
  <c r="F163" i="1"/>
  <c r="F164" i="1"/>
  <c r="F103" i="1"/>
  <c r="F165" i="1"/>
  <c r="F152" i="1"/>
  <c r="F166" i="1"/>
  <c r="F167" i="1"/>
  <c r="F168" i="1"/>
  <c r="F169" i="1"/>
  <c r="F174" i="1"/>
  <c r="F175" i="1"/>
  <c r="F176" i="1"/>
  <c r="F177" i="1"/>
  <c r="F178" i="1"/>
  <c r="F153" i="1"/>
  <c r="F154" i="1"/>
  <c r="F268" i="1"/>
  <c r="F210" i="1"/>
  <c r="F211" i="1"/>
  <c r="F212" i="1"/>
  <c r="F213" i="1"/>
  <c r="F214" i="1"/>
  <c r="F215" i="1"/>
  <c r="F225" i="1"/>
  <c r="F196" i="1"/>
  <c r="F216" i="1"/>
  <c r="F170" i="1"/>
  <c r="F251" i="1"/>
  <c r="F144" i="1"/>
  <c r="F185" i="1"/>
  <c r="F186" i="1"/>
  <c r="F25" i="1"/>
  <c r="F179" i="1"/>
  <c r="F187" i="1"/>
  <c r="F188" i="1"/>
  <c r="F217" i="1"/>
  <c r="F197" i="1"/>
  <c r="F218" i="1"/>
  <c r="F219" i="1"/>
  <c r="F220" i="1"/>
  <c r="F198" i="1"/>
  <c r="F199" i="1"/>
  <c r="F221" i="1"/>
  <c r="F189" i="1"/>
  <c r="F200" i="1"/>
  <c r="F201" i="1"/>
  <c r="F190" i="1"/>
  <c r="F191" i="1"/>
  <c r="F192" i="1"/>
  <c r="F193" i="1"/>
  <c r="F202" i="1"/>
  <c r="F226" i="1"/>
  <c r="F227" i="1"/>
  <c r="F33" i="1"/>
  <c r="F28" i="1"/>
  <c r="F29" i="1"/>
  <c r="F228" i="1"/>
  <c r="F229" i="1"/>
  <c r="F230" i="1"/>
  <c r="F231" i="1"/>
  <c r="F232" i="1"/>
  <c r="F203" i="1"/>
  <c r="F233" i="1"/>
  <c r="F234" i="1"/>
  <c r="F235" i="1"/>
  <c r="F236" i="1"/>
  <c r="F237" i="1"/>
  <c r="F238" i="1"/>
  <c r="F204" i="1"/>
  <c r="F205" i="1"/>
  <c r="F206" i="1"/>
  <c r="F222" i="1"/>
  <c r="F207" i="1"/>
  <c r="F208" i="1"/>
  <c r="F223" i="1"/>
  <c r="F252" i="1"/>
  <c r="F266" i="1"/>
  <c r="F253" i="1"/>
  <c r="F155" i="1"/>
  <c r="F156" i="1"/>
  <c r="F180" i="1"/>
  <c r="F181" i="1"/>
  <c r="F182" i="1"/>
  <c r="F183" i="1"/>
  <c r="F184" i="1"/>
  <c r="F209" i="1"/>
  <c r="F239" i="1"/>
  <c r="F224" i="1"/>
  <c r="F254" i="1"/>
  <c r="F194" i="1"/>
  <c r="F195" i="1"/>
  <c r="F171" i="1"/>
  <c r="E2" i="1"/>
  <c r="E3" i="1"/>
  <c r="E4" i="1"/>
  <c r="E5" i="1"/>
  <c r="E6" i="1"/>
  <c r="E7" i="1"/>
  <c r="E8" i="1"/>
  <c r="E9" i="1"/>
  <c r="E10" i="1"/>
  <c r="E11" i="1"/>
  <c r="E12" i="1"/>
  <c r="E13" i="1"/>
  <c r="E14" i="1"/>
  <c r="E15" i="1"/>
  <c r="E16" i="1"/>
  <c r="E17" i="1"/>
  <c r="E20" i="1"/>
  <c r="E21" i="1"/>
  <c r="E18" i="1"/>
  <c r="E19" i="1"/>
  <c r="E22" i="1"/>
  <c r="E23" i="1"/>
  <c r="E26" i="1"/>
  <c r="E27" i="1"/>
  <c r="E267" i="1"/>
  <c r="E30" i="1"/>
  <c r="E31" i="1"/>
  <c r="E32"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4" i="1"/>
  <c r="E85" i="1"/>
  <c r="E86" i="1"/>
  <c r="E87" i="1"/>
  <c r="E88" i="1"/>
  <c r="E89" i="1"/>
  <c r="E90" i="1"/>
  <c r="E91" i="1"/>
  <c r="E83" i="1"/>
  <c r="E92" i="1"/>
  <c r="E93" i="1"/>
  <c r="E94" i="1"/>
  <c r="E95" i="1"/>
  <c r="E96" i="1"/>
  <c r="E97" i="1"/>
  <c r="E98" i="1"/>
  <c r="E99" i="1"/>
  <c r="E100" i="1"/>
  <c r="E101" i="1"/>
  <c r="E102"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255" i="1"/>
  <c r="E240" i="1"/>
  <c r="E256" i="1"/>
  <c r="E257" i="1"/>
  <c r="E258" i="1"/>
  <c r="E259" i="1"/>
  <c r="E260" i="1"/>
  <c r="E261" i="1"/>
  <c r="E262" i="1"/>
  <c r="E263" i="1"/>
  <c r="E264" i="1"/>
  <c r="E172" i="1"/>
  <c r="E173" i="1"/>
  <c r="E158" i="1"/>
  <c r="E265" i="1"/>
  <c r="E241" i="1"/>
  <c r="E24" i="1"/>
  <c r="E242" i="1"/>
  <c r="E243" i="1"/>
  <c r="E244" i="1"/>
  <c r="E245" i="1"/>
  <c r="E246" i="1"/>
  <c r="E247" i="1"/>
  <c r="E248" i="1"/>
  <c r="E249" i="1"/>
  <c r="E250" i="1"/>
  <c r="E145" i="1"/>
  <c r="E146" i="1"/>
  <c r="E147" i="1"/>
  <c r="E148" i="1"/>
  <c r="E149" i="1"/>
  <c r="E159" i="1"/>
  <c r="E160" i="1"/>
  <c r="E150" i="1"/>
  <c r="E161" i="1"/>
  <c r="E151" i="1"/>
  <c r="E162" i="1"/>
  <c r="E163" i="1"/>
  <c r="E164" i="1"/>
  <c r="E103" i="1"/>
  <c r="E165" i="1"/>
  <c r="E152" i="1"/>
  <c r="E166" i="1"/>
  <c r="E167" i="1"/>
  <c r="E168" i="1"/>
  <c r="E169" i="1"/>
  <c r="E174" i="1"/>
  <c r="E175" i="1"/>
  <c r="E176" i="1"/>
  <c r="E177" i="1"/>
  <c r="E178" i="1"/>
  <c r="E153" i="1"/>
  <c r="E154" i="1"/>
  <c r="E268" i="1"/>
  <c r="E210" i="1"/>
  <c r="E211" i="1"/>
  <c r="E212" i="1"/>
  <c r="E213" i="1"/>
  <c r="E214" i="1"/>
  <c r="E215" i="1"/>
  <c r="E225" i="1"/>
  <c r="E196" i="1"/>
  <c r="E216" i="1"/>
  <c r="E170" i="1"/>
  <c r="E251" i="1"/>
  <c r="E144" i="1"/>
  <c r="E185" i="1"/>
  <c r="E186" i="1"/>
  <c r="E25" i="1"/>
  <c r="E179" i="1"/>
  <c r="E187" i="1"/>
  <c r="E188" i="1"/>
  <c r="E217" i="1"/>
  <c r="E197" i="1"/>
  <c r="E218" i="1"/>
  <c r="E219" i="1"/>
  <c r="E220" i="1"/>
  <c r="E198" i="1"/>
  <c r="E199" i="1"/>
  <c r="E221" i="1"/>
  <c r="E189" i="1"/>
  <c r="E200" i="1"/>
  <c r="E201" i="1"/>
  <c r="E190" i="1"/>
  <c r="E191" i="1"/>
  <c r="E192" i="1"/>
  <c r="E193" i="1"/>
  <c r="E202" i="1"/>
  <c r="E226" i="1"/>
  <c r="E227" i="1"/>
  <c r="E33" i="1"/>
  <c r="E28" i="1"/>
  <c r="E29" i="1"/>
  <c r="E228" i="1"/>
  <c r="E229" i="1"/>
  <c r="E230" i="1"/>
  <c r="E231" i="1"/>
  <c r="E232" i="1"/>
  <c r="E203" i="1"/>
  <c r="E233" i="1"/>
  <c r="E234" i="1"/>
  <c r="E235" i="1"/>
  <c r="E236" i="1"/>
  <c r="E237" i="1"/>
  <c r="E238" i="1"/>
  <c r="E204" i="1"/>
  <c r="E205" i="1"/>
  <c r="E206" i="1"/>
  <c r="E222" i="1"/>
  <c r="E207" i="1"/>
  <c r="E208" i="1"/>
  <c r="E223" i="1"/>
  <c r="E252" i="1"/>
  <c r="E266" i="1"/>
  <c r="E253" i="1"/>
  <c r="E155" i="1"/>
  <c r="E156" i="1"/>
  <c r="E180" i="1"/>
  <c r="E181" i="1"/>
  <c r="E182" i="1"/>
  <c r="E183" i="1"/>
  <c r="E184" i="1"/>
  <c r="E209" i="1"/>
  <c r="E239" i="1"/>
  <c r="E224" i="1"/>
  <c r="E254" i="1"/>
  <c r="E194" i="1"/>
  <c r="E195" i="1"/>
  <c r="E171" i="1"/>
  <c r="D2" i="1"/>
  <c r="D3" i="1"/>
  <c r="D4" i="1"/>
  <c r="D5" i="1"/>
  <c r="D6" i="1"/>
  <c r="D7" i="1"/>
  <c r="D8" i="1"/>
  <c r="D9" i="1"/>
  <c r="D10" i="1"/>
  <c r="D11" i="1"/>
  <c r="D12" i="1"/>
  <c r="D13" i="1"/>
  <c r="D14" i="1"/>
  <c r="D15" i="1"/>
  <c r="D16" i="1"/>
  <c r="D17" i="1"/>
  <c r="D20" i="1"/>
  <c r="D21" i="1"/>
  <c r="D18" i="1"/>
  <c r="D19" i="1"/>
  <c r="D22" i="1"/>
  <c r="D23" i="1"/>
  <c r="D26" i="1"/>
  <c r="D27" i="1"/>
  <c r="D267" i="1"/>
  <c r="D30" i="1"/>
  <c r="D31" i="1"/>
  <c r="D32"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4" i="1"/>
  <c r="D85" i="1"/>
  <c r="D86" i="1"/>
  <c r="D87" i="1"/>
  <c r="D88" i="1"/>
  <c r="D89" i="1"/>
  <c r="D90" i="1"/>
  <c r="D91" i="1"/>
  <c r="D83" i="1"/>
  <c r="D92" i="1"/>
  <c r="D93" i="1"/>
  <c r="D94" i="1"/>
  <c r="D95" i="1"/>
  <c r="D96" i="1"/>
  <c r="D97" i="1"/>
  <c r="D98" i="1"/>
  <c r="D99" i="1"/>
  <c r="D100" i="1"/>
  <c r="D101" i="1"/>
  <c r="D102"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255" i="1"/>
  <c r="D240" i="1"/>
  <c r="D256" i="1"/>
  <c r="D257" i="1"/>
  <c r="D258" i="1"/>
  <c r="D259" i="1"/>
  <c r="D260" i="1"/>
  <c r="D261" i="1"/>
  <c r="D262" i="1"/>
  <c r="D263" i="1"/>
  <c r="D264" i="1"/>
  <c r="D172" i="1"/>
  <c r="D173" i="1"/>
  <c r="D158" i="1"/>
  <c r="D265" i="1"/>
  <c r="D241" i="1"/>
  <c r="D24" i="1"/>
  <c r="D242" i="1"/>
  <c r="D243" i="1"/>
  <c r="D244" i="1"/>
  <c r="D245" i="1"/>
  <c r="D246" i="1"/>
  <c r="D247" i="1"/>
  <c r="D248" i="1"/>
  <c r="D249" i="1"/>
  <c r="D250" i="1"/>
  <c r="D145" i="1"/>
  <c r="D146" i="1"/>
  <c r="D147" i="1"/>
  <c r="D148" i="1"/>
  <c r="D149" i="1"/>
  <c r="D159" i="1"/>
  <c r="D160" i="1"/>
  <c r="D150" i="1"/>
  <c r="D161" i="1"/>
  <c r="D151" i="1"/>
  <c r="D162" i="1"/>
  <c r="D163" i="1"/>
  <c r="D164" i="1"/>
  <c r="D103" i="1"/>
  <c r="D165" i="1"/>
  <c r="D152" i="1"/>
  <c r="D166" i="1"/>
  <c r="D167" i="1"/>
  <c r="D168" i="1"/>
  <c r="D169" i="1"/>
  <c r="D174" i="1"/>
  <c r="D175" i="1"/>
  <c r="D176" i="1"/>
  <c r="D177" i="1"/>
  <c r="D178" i="1"/>
  <c r="D153" i="1"/>
  <c r="D154" i="1"/>
  <c r="D268" i="1"/>
  <c r="D210" i="1"/>
  <c r="D211" i="1"/>
  <c r="D212" i="1"/>
  <c r="D213" i="1"/>
  <c r="D214" i="1"/>
  <c r="D215" i="1"/>
  <c r="D225" i="1"/>
  <c r="D196" i="1"/>
  <c r="D216" i="1"/>
  <c r="D170" i="1"/>
  <c r="D251" i="1"/>
  <c r="D144" i="1"/>
  <c r="D185" i="1"/>
  <c r="D186" i="1"/>
  <c r="D25" i="1"/>
  <c r="D179" i="1"/>
  <c r="D187" i="1"/>
  <c r="D188" i="1"/>
  <c r="D217" i="1"/>
  <c r="D197" i="1"/>
  <c r="D218" i="1"/>
  <c r="D219" i="1"/>
  <c r="D220" i="1"/>
  <c r="D198" i="1"/>
  <c r="D199" i="1"/>
  <c r="D221" i="1"/>
  <c r="D189" i="1"/>
  <c r="D200" i="1"/>
  <c r="D201" i="1"/>
  <c r="D190" i="1"/>
  <c r="D191" i="1"/>
  <c r="D192" i="1"/>
  <c r="D193" i="1"/>
  <c r="D202" i="1"/>
  <c r="D226" i="1"/>
  <c r="D227" i="1"/>
  <c r="D33" i="1"/>
  <c r="D28" i="1"/>
  <c r="D29" i="1"/>
  <c r="D228" i="1"/>
  <c r="D229" i="1"/>
  <c r="D230" i="1"/>
  <c r="D231" i="1"/>
  <c r="D232" i="1"/>
  <c r="D203" i="1"/>
  <c r="D233" i="1"/>
  <c r="D234" i="1"/>
  <c r="D235" i="1"/>
  <c r="D236" i="1"/>
  <c r="D237" i="1"/>
  <c r="D238" i="1"/>
  <c r="D204" i="1"/>
  <c r="D205" i="1"/>
  <c r="D206" i="1"/>
  <c r="D222" i="1"/>
  <c r="D207" i="1"/>
  <c r="D208" i="1"/>
  <c r="D223" i="1"/>
  <c r="D252" i="1"/>
  <c r="D266" i="1"/>
  <c r="D253" i="1"/>
  <c r="D155" i="1"/>
  <c r="D156" i="1"/>
  <c r="D180" i="1"/>
  <c r="D181" i="1"/>
  <c r="D182" i="1"/>
  <c r="D183" i="1"/>
  <c r="D184" i="1"/>
  <c r="D209" i="1"/>
  <c r="D239" i="1"/>
  <c r="D224" i="1"/>
  <c r="D254" i="1"/>
  <c r="D194" i="1"/>
  <c r="D195" i="1"/>
  <c r="D171" i="1"/>
  <c r="C2" i="1"/>
  <c r="C3" i="1"/>
  <c r="C4" i="1"/>
  <c r="C5" i="1"/>
  <c r="C6" i="1"/>
  <c r="C7" i="1"/>
  <c r="C8" i="1"/>
  <c r="C9" i="1"/>
  <c r="C10" i="1"/>
  <c r="C11" i="1"/>
  <c r="C12" i="1"/>
  <c r="C13" i="1"/>
  <c r="C14" i="1"/>
  <c r="C15" i="1"/>
  <c r="C16" i="1"/>
  <c r="C17" i="1"/>
  <c r="C20" i="1"/>
  <c r="C21" i="1"/>
  <c r="C18" i="1"/>
  <c r="C19" i="1"/>
  <c r="C22" i="1"/>
  <c r="C23" i="1"/>
  <c r="C26" i="1"/>
  <c r="C27" i="1"/>
  <c r="C267" i="1"/>
  <c r="C30" i="1"/>
  <c r="C31" i="1"/>
  <c r="C32"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4" i="1"/>
  <c r="C85" i="1"/>
  <c r="C86" i="1"/>
  <c r="C87" i="1"/>
  <c r="C88" i="1"/>
  <c r="C89" i="1"/>
  <c r="C90" i="1"/>
  <c r="C91" i="1"/>
  <c r="C83" i="1"/>
  <c r="C92" i="1"/>
  <c r="C93" i="1"/>
  <c r="C94" i="1"/>
  <c r="C95" i="1"/>
  <c r="C96" i="1"/>
  <c r="C97" i="1"/>
  <c r="C98" i="1"/>
  <c r="C99" i="1"/>
  <c r="C100" i="1"/>
  <c r="C101" i="1"/>
  <c r="C102"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255" i="1"/>
  <c r="C240" i="1"/>
  <c r="C256" i="1"/>
  <c r="C257" i="1"/>
  <c r="C258" i="1"/>
  <c r="C259" i="1"/>
  <c r="C260" i="1"/>
  <c r="C261" i="1"/>
  <c r="C262" i="1"/>
  <c r="C263" i="1"/>
  <c r="C264" i="1"/>
  <c r="C172" i="1"/>
  <c r="C173" i="1"/>
  <c r="C158" i="1"/>
  <c r="C265" i="1"/>
  <c r="C241" i="1"/>
  <c r="C24" i="1"/>
  <c r="C242" i="1"/>
  <c r="C243" i="1"/>
  <c r="C244" i="1"/>
  <c r="C245" i="1"/>
  <c r="C246" i="1"/>
  <c r="C247" i="1"/>
  <c r="C248" i="1"/>
  <c r="C249" i="1"/>
  <c r="C250" i="1"/>
  <c r="C145" i="1"/>
  <c r="C146" i="1"/>
  <c r="C147" i="1"/>
  <c r="C148" i="1"/>
  <c r="C149" i="1"/>
  <c r="C159" i="1"/>
  <c r="C160" i="1"/>
  <c r="C150" i="1"/>
  <c r="C161" i="1"/>
  <c r="C151" i="1"/>
  <c r="C162" i="1"/>
  <c r="C163" i="1"/>
  <c r="C164" i="1"/>
  <c r="C103" i="1"/>
  <c r="C165" i="1"/>
  <c r="C152" i="1"/>
  <c r="C166" i="1"/>
  <c r="C167" i="1"/>
  <c r="C168" i="1"/>
  <c r="C169" i="1"/>
  <c r="C174" i="1"/>
  <c r="C175" i="1"/>
  <c r="C176" i="1"/>
  <c r="C177" i="1"/>
  <c r="C178" i="1"/>
  <c r="C153" i="1"/>
  <c r="C154" i="1"/>
  <c r="C268" i="1"/>
  <c r="C210" i="1"/>
  <c r="C211" i="1"/>
  <c r="C212" i="1"/>
  <c r="C213" i="1"/>
  <c r="C214" i="1"/>
  <c r="C215" i="1"/>
  <c r="C225" i="1"/>
  <c r="C196" i="1"/>
  <c r="C216" i="1"/>
  <c r="C170" i="1"/>
  <c r="C251" i="1"/>
  <c r="C144" i="1"/>
  <c r="C185" i="1"/>
  <c r="C186" i="1"/>
  <c r="C25" i="1"/>
  <c r="C179" i="1"/>
  <c r="C187" i="1"/>
  <c r="C188" i="1"/>
  <c r="C217" i="1"/>
  <c r="C197" i="1"/>
  <c r="C218" i="1"/>
  <c r="C219" i="1"/>
  <c r="C220" i="1"/>
  <c r="C198" i="1"/>
  <c r="C199" i="1"/>
  <c r="C221" i="1"/>
  <c r="C189" i="1"/>
  <c r="C200" i="1"/>
  <c r="C201" i="1"/>
  <c r="C190" i="1"/>
  <c r="C191" i="1"/>
  <c r="C192" i="1"/>
  <c r="C193" i="1"/>
  <c r="C202" i="1"/>
  <c r="C226" i="1"/>
  <c r="C227" i="1"/>
  <c r="C33" i="1"/>
  <c r="C28" i="1"/>
  <c r="C29" i="1"/>
  <c r="C228" i="1"/>
  <c r="C229" i="1"/>
  <c r="C230" i="1"/>
  <c r="C231" i="1"/>
  <c r="C232" i="1"/>
  <c r="C203" i="1"/>
  <c r="C233" i="1"/>
  <c r="C234" i="1"/>
  <c r="C235" i="1"/>
  <c r="C236" i="1"/>
  <c r="C237" i="1"/>
  <c r="C238" i="1"/>
  <c r="C204" i="1"/>
  <c r="C205" i="1"/>
  <c r="C206" i="1"/>
  <c r="C222" i="1"/>
  <c r="C207" i="1"/>
  <c r="C208" i="1"/>
  <c r="C223" i="1"/>
  <c r="C252" i="1"/>
  <c r="C266" i="1"/>
  <c r="C253" i="1"/>
  <c r="C155" i="1"/>
  <c r="C156" i="1"/>
  <c r="C180" i="1"/>
  <c r="C181" i="1"/>
  <c r="C182" i="1"/>
  <c r="C183" i="1"/>
  <c r="C184" i="1"/>
  <c r="C209" i="1"/>
  <c r="C239" i="1"/>
  <c r="C224" i="1"/>
  <c r="C254" i="1"/>
  <c r="C194" i="1"/>
  <c r="C195" i="1"/>
  <c r="C171" i="1"/>
  <c r="M23" i="1" l="1"/>
  <c r="G195" i="1"/>
  <c r="G239" i="1"/>
  <c r="G182" i="1"/>
  <c r="G155" i="1"/>
  <c r="G223" i="1"/>
  <c r="G206" i="1"/>
  <c r="G237" i="1"/>
  <c r="G233" i="1"/>
  <c r="G230" i="1"/>
  <c r="G28" i="1"/>
  <c r="G202" i="1"/>
  <c r="G190" i="1"/>
  <c r="G221" i="1"/>
  <c r="G219" i="1"/>
  <c r="G188" i="1"/>
  <c r="G186" i="1"/>
  <c r="G170" i="1"/>
  <c r="G215" i="1"/>
  <c r="G211" i="1"/>
  <c r="G153" i="1"/>
  <c r="G175" i="1"/>
  <c r="G152" i="1"/>
  <c r="G163" i="1"/>
  <c r="G150" i="1"/>
  <c r="G148" i="1"/>
  <c r="G247" i="1"/>
  <c r="G243" i="1"/>
  <c r="G24" i="1"/>
  <c r="G173" i="1"/>
  <c r="G262" i="1"/>
  <c r="G259" i="1"/>
  <c r="G240" i="1"/>
  <c r="G143" i="1"/>
  <c r="G139" i="1"/>
  <c r="G135" i="1"/>
  <c r="G131" i="1"/>
  <c r="G127" i="1"/>
  <c r="G123" i="1"/>
  <c r="G119" i="1"/>
  <c r="G115" i="1"/>
  <c r="G111" i="1"/>
  <c r="G107" i="1"/>
  <c r="G102" i="1"/>
  <c r="G98" i="1"/>
  <c r="G94" i="1"/>
  <c r="G91" i="1"/>
  <c r="G87" i="1"/>
  <c r="G82" i="1"/>
  <c r="G78" i="1"/>
  <c r="G74" i="1"/>
  <c r="G70" i="1"/>
  <c r="G66" i="1"/>
  <c r="G62" i="1"/>
  <c r="G58" i="1"/>
  <c r="G54" i="1"/>
  <c r="G50" i="1"/>
  <c r="G46" i="1"/>
  <c r="G42" i="1"/>
  <c r="G38" i="1"/>
  <c r="G34" i="1"/>
  <c r="G267" i="1"/>
  <c r="G22" i="1"/>
  <c r="Q22" i="1" s="1"/>
  <c r="G20" i="1"/>
  <c r="G14" i="1"/>
  <c r="G10" i="1"/>
  <c r="G6" i="1"/>
  <c r="G2" i="1"/>
  <c r="L26" i="1"/>
  <c r="G171" i="1"/>
  <c r="G224" i="1"/>
  <c r="G183" i="1"/>
  <c r="G156" i="1"/>
  <c r="G252" i="1"/>
  <c r="G222" i="1"/>
  <c r="G238" i="1"/>
  <c r="G234" i="1"/>
  <c r="G231" i="1"/>
  <c r="G29" i="1"/>
  <c r="G226" i="1"/>
  <c r="G191" i="1"/>
  <c r="G189" i="1"/>
  <c r="G220" i="1"/>
  <c r="G217" i="1"/>
  <c r="G25" i="1"/>
  <c r="G251" i="1"/>
  <c r="G225" i="1"/>
  <c r="G212" i="1"/>
  <c r="G154" i="1"/>
  <c r="G176" i="1"/>
  <c r="G169" i="1"/>
  <c r="G166" i="1"/>
  <c r="G164" i="1"/>
  <c r="G161" i="1"/>
  <c r="G149" i="1"/>
  <c r="G145" i="1"/>
  <c r="G248" i="1"/>
  <c r="G244" i="1"/>
  <c r="G158" i="1"/>
  <c r="G263" i="1"/>
  <c r="G260" i="1"/>
  <c r="G256" i="1"/>
  <c r="G140" i="1"/>
  <c r="G136" i="1"/>
  <c r="G132" i="1"/>
  <c r="G128" i="1"/>
  <c r="G124" i="1"/>
  <c r="G120" i="1"/>
  <c r="G116" i="1"/>
  <c r="G112" i="1"/>
  <c r="G108" i="1"/>
  <c r="G104" i="1"/>
  <c r="G99" i="1"/>
  <c r="G95" i="1"/>
  <c r="G83" i="1"/>
  <c r="G88" i="1"/>
  <c r="G84" i="1"/>
  <c r="G79" i="1"/>
  <c r="G75" i="1"/>
  <c r="G71" i="1"/>
  <c r="G67" i="1"/>
  <c r="G63" i="1"/>
  <c r="G59" i="1"/>
  <c r="G55" i="1"/>
  <c r="G51" i="1"/>
  <c r="G47" i="1"/>
  <c r="G43" i="1"/>
  <c r="G39" i="1"/>
  <c r="G35" i="1"/>
  <c r="G30" i="1"/>
  <c r="G23" i="1"/>
  <c r="Q23" i="1" s="1"/>
  <c r="G21" i="1"/>
  <c r="G15" i="1"/>
  <c r="G11" i="1"/>
  <c r="G7" i="1"/>
  <c r="G3" i="1"/>
  <c r="G118" i="1"/>
  <c r="G114" i="1"/>
  <c r="G110" i="1"/>
  <c r="G106" i="1"/>
  <c r="G101" i="1"/>
  <c r="G97" i="1"/>
  <c r="G93" i="1"/>
  <c r="G90" i="1"/>
  <c r="G86" i="1"/>
  <c r="G81" i="1"/>
  <c r="G77" i="1"/>
  <c r="G194" i="1"/>
  <c r="G209" i="1"/>
  <c r="G181" i="1"/>
  <c r="G253" i="1"/>
  <c r="G208" i="1"/>
  <c r="G205" i="1"/>
  <c r="G236" i="1"/>
  <c r="G203" i="1"/>
  <c r="G229" i="1"/>
  <c r="G33" i="1"/>
  <c r="G193" i="1"/>
  <c r="G201" i="1"/>
  <c r="G199" i="1"/>
  <c r="G218" i="1"/>
  <c r="G187" i="1"/>
  <c r="G185" i="1"/>
  <c r="G216" i="1"/>
  <c r="G214" i="1"/>
  <c r="G210" i="1"/>
  <c r="G178" i="1"/>
  <c r="G174" i="1"/>
  <c r="G168" i="1"/>
  <c r="G165" i="1"/>
  <c r="G162" i="1"/>
  <c r="G160" i="1"/>
  <c r="G147" i="1"/>
  <c r="G250" i="1"/>
  <c r="G246" i="1"/>
  <c r="G242" i="1"/>
  <c r="G241" i="1"/>
  <c r="G172" i="1"/>
  <c r="G261" i="1"/>
  <c r="G258" i="1"/>
  <c r="G255" i="1"/>
  <c r="G142" i="1"/>
  <c r="G138" i="1"/>
  <c r="G134" i="1"/>
  <c r="G130" i="1"/>
  <c r="G126" i="1"/>
  <c r="G122" i="1"/>
  <c r="G254" i="1"/>
  <c r="G184" i="1"/>
  <c r="G180" i="1"/>
  <c r="G266" i="1"/>
  <c r="G207" i="1"/>
  <c r="G204" i="1"/>
  <c r="G235" i="1"/>
  <c r="G232" i="1"/>
  <c r="G228" i="1"/>
  <c r="G227" i="1"/>
  <c r="G192" i="1"/>
  <c r="G200" i="1"/>
  <c r="G198" i="1"/>
  <c r="G197" i="1"/>
  <c r="G179" i="1"/>
  <c r="G144" i="1"/>
  <c r="G196" i="1"/>
  <c r="G213" i="1"/>
  <c r="G268" i="1"/>
  <c r="G177" i="1"/>
  <c r="G167" i="1"/>
  <c r="G103" i="1"/>
  <c r="G151" i="1"/>
  <c r="G159" i="1"/>
  <c r="G146" i="1"/>
  <c r="G249" i="1"/>
  <c r="G245" i="1"/>
  <c r="G265" i="1"/>
  <c r="G264" i="1"/>
  <c r="G257" i="1"/>
  <c r="G141" i="1"/>
  <c r="G137" i="1"/>
  <c r="G133" i="1"/>
  <c r="G129" i="1"/>
  <c r="G125" i="1"/>
  <c r="G121" i="1"/>
  <c r="G117" i="1"/>
  <c r="G113" i="1"/>
  <c r="G109" i="1"/>
  <c r="G105" i="1"/>
  <c r="G100" i="1"/>
  <c r="G96" i="1"/>
  <c r="G92" i="1"/>
  <c r="G89" i="1"/>
  <c r="G85" i="1"/>
  <c r="G80" i="1"/>
  <c r="G76" i="1"/>
  <c r="G72" i="1"/>
  <c r="G68" i="1"/>
  <c r="G64" i="1"/>
  <c r="G60" i="1"/>
  <c r="G56" i="1"/>
  <c r="G52" i="1"/>
  <c r="G48" i="1"/>
  <c r="G44" i="1"/>
  <c r="G40" i="1"/>
  <c r="G36" i="1"/>
  <c r="G31" i="1"/>
  <c r="G26" i="1"/>
  <c r="G18" i="1"/>
  <c r="G16" i="1"/>
  <c r="G12" i="1"/>
  <c r="G8" i="1"/>
  <c r="G4" i="1"/>
  <c r="G73" i="1"/>
  <c r="G69" i="1"/>
  <c r="G65" i="1"/>
  <c r="G61" i="1"/>
  <c r="G57" i="1"/>
  <c r="G53" i="1"/>
  <c r="G49" i="1"/>
  <c r="G45" i="1"/>
  <c r="G41" i="1"/>
  <c r="G37" i="1"/>
  <c r="G32" i="1"/>
  <c r="G27" i="1"/>
  <c r="G19" i="1"/>
  <c r="G17" i="1"/>
  <c r="G13" i="1"/>
  <c r="G9" i="1"/>
  <c r="G5" i="1"/>
  <c r="Q26" i="1" l="1"/>
  <c r="L109" i="1"/>
  <c r="Q109" i="1" s="1"/>
  <c r="L3" i="1"/>
  <c r="Q3" i="1" s="1"/>
  <c r="M3" i="1"/>
  <c r="L4" i="1"/>
  <c r="Q4" i="1" s="1"/>
  <c r="M4" i="1"/>
  <c r="L5" i="1"/>
  <c r="Q5" i="1" s="1"/>
  <c r="M5" i="1"/>
  <c r="L6" i="1"/>
  <c r="Q6" i="1" s="1"/>
  <c r="M6" i="1"/>
  <c r="L7" i="1"/>
  <c r="Q7" i="1" s="1"/>
  <c r="M7" i="1"/>
  <c r="L8" i="1"/>
  <c r="Q8" i="1" s="1"/>
  <c r="M8" i="1"/>
  <c r="L9" i="1"/>
  <c r="Q9" i="1" s="1"/>
  <c r="M9" i="1"/>
  <c r="L10" i="1"/>
  <c r="Q10" i="1" s="1"/>
  <c r="M10" i="1"/>
  <c r="L11" i="1"/>
  <c r="Q11" i="1" s="1"/>
  <c r="M11" i="1"/>
  <c r="L12" i="1"/>
  <c r="Q12" i="1" s="1"/>
  <c r="M12" i="1"/>
  <c r="L13" i="1"/>
  <c r="Q13" i="1" s="1"/>
  <c r="M13" i="1"/>
  <c r="L14" i="1"/>
  <c r="Q14" i="1" s="1"/>
  <c r="M14" i="1"/>
  <c r="L15" i="1"/>
  <c r="Q15" i="1" s="1"/>
  <c r="M15" i="1"/>
  <c r="L16" i="1"/>
  <c r="Q16" i="1" s="1"/>
  <c r="M16" i="1"/>
  <c r="L17" i="1"/>
  <c r="Q17" i="1" s="1"/>
  <c r="M17" i="1"/>
  <c r="L20" i="1"/>
  <c r="Q20" i="1" s="1"/>
  <c r="M20" i="1"/>
  <c r="L21" i="1"/>
  <c r="Q21" i="1" s="1"/>
  <c r="M21" i="1"/>
  <c r="L18" i="1"/>
  <c r="Q18" i="1" s="1"/>
  <c r="M18" i="1"/>
  <c r="L19" i="1"/>
  <c r="Q19" i="1" s="1"/>
  <c r="M19" i="1"/>
  <c r="L27" i="1"/>
  <c r="Q27" i="1" s="1"/>
  <c r="M27" i="1"/>
  <c r="L267" i="1"/>
  <c r="Q267" i="1" s="1"/>
  <c r="M267" i="1"/>
  <c r="L30" i="1"/>
  <c r="Q30" i="1" s="1"/>
  <c r="M30" i="1"/>
  <c r="L31" i="1"/>
  <c r="Q31" i="1" s="1"/>
  <c r="M31" i="1"/>
  <c r="L32" i="1"/>
  <c r="Q32" i="1" s="1"/>
  <c r="M32" i="1"/>
  <c r="L34" i="1"/>
  <c r="Q34" i="1" s="1"/>
  <c r="M34" i="1"/>
  <c r="L35" i="1"/>
  <c r="Q35" i="1" s="1"/>
  <c r="M35" i="1"/>
  <c r="L36" i="1"/>
  <c r="Q36" i="1" s="1"/>
  <c r="M36" i="1"/>
  <c r="L37" i="1"/>
  <c r="Q37" i="1" s="1"/>
  <c r="M37" i="1"/>
  <c r="L38" i="1"/>
  <c r="Q38" i="1" s="1"/>
  <c r="M38" i="1"/>
  <c r="L39" i="1"/>
  <c r="Q39" i="1" s="1"/>
  <c r="M39" i="1"/>
  <c r="L40" i="1"/>
  <c r="Q40" i="1" s="1"/>
  <c r="M40" i="1"/>
  <c r="L41" i="1"/>
  <c r="Q41" i="1" s="1"/>
  <c r="M41" i="1"/>
  <c r="L42" i="1"/>
  <c r="Q42" i="1" s="1"/>
  <c r="M42" i="1"/>
  <c r="L43" i="1"/>
  <c r="Q43" i="1" s="1"/>
  <c r="M43" i="1"/>
  <c r="L44" i="1"/>
  <c r="Q44" i="1" s="1"/>
  <c r="M44" i="1"/>
  <c r="L45" i="1"/>
  <c r="Q45" i="1" s="1"/>
  <c r="M45" i="1"/>
  <c r="L46" i="1"/>
  <c r="Q46" i="1" s="1"/>
  <c r="M46" i="1"/>
  <c r="L47" i="1"/>
  <c r="Q47" i="1" s="1"/>
  <c r="M47" i="1"/>
  <c r="L48" i="1"/>
  <c r="Q48" i="1" s="1"/>
  <c r="M48" i="1"/>
  <c r="L49" i="1"/>
  <c r="Q49" i="1" s="1"/>
  <c r="M49" i="1"/>
  <c r="L50" i="1"/>
  <c r="Q50" i="1" s="1"/>
  <c r="M50" i="1"/>
  <c r="L51" i="1"/>
  <c r="Q51" i="1" s="1"/>
  <c r="M51" i="1"/>
  <c r="L52" i="1"/>
  <c r="Q52" i="1" s="1"/>
  <c r="M52" i="1"/>
  <c r="L53" i="1"/>
  <c r="Q53" i="1" s="1"/>
  <c r="M53" i="1"/>
  <c r="L54" i="1"/>
  <c r="Q54" i="1" s="1"/>
  <c r="M54" i="1"/>
  <c r="L55" i="1"/>
  <c r="Q55" i="1" s="1"/>
  <c r="M55" i="1"/>
  <c r="L56" i="1"/>
  <c r="Q56" i="1" s="1"/>
  <c r="M56" i="1"/>
  <c r="L57" i="1"/>
  <c r="Q57" i="1" s="1"/>
  <c r="M57" i="1"/>
  <c r="L58" i="1"/>
  <c r="Q58" i="1" s="1"/>
  <c r="M58" i="1"/>
  <c r="L59" i="1"/>
  <c r="Q59" i="1" s="1"/>
  <c r="M59" i="1"/>
  <c r="L60" i="1"/>
  <c r="Q60" i="1" s="1"/>
  <c r="M60" i="1"/>
  <c r="L61" i="1"/>
  <c r="Q61" i="1" s="1"/>
  <c r="M61" i="1"/>
  <c r="L62" i="1"/>
  <c r="Q62" i="1" s="1"/>
  <c r="M62" i="1"/>
  <c r="L63" i="1"/>
  <c r="Q63" i="1" s="1"/>
  <c r="M63" i="1"/>
  <c r="L64" i="1"/>
  <c r="Q64" i="1" s="1"/>
  <c r="M64" i="1"/>
  <c r="L65" i="1"/>
  <c r="Q65" i="1" s="1"/>
  <c r="M65" i="1"/>
  <c r="L66" i="1"/>
  <c r="Q66" i="1" s="1"/>
  <c r="M66" i="1"/>
  <c r="L67" i="1"/>
  <c r="Q67" i="1" s="1"/>
  <c r="M67" i="1"/>
  <c r="L68" i="1"/>
  <c r="Q68" i="1" s="1"/>
  <c r="M68" i="1"/>
  <c r="L69" i="1"/>
  <c r="Q69" i="1" s="1"/>
  <c r="M69" i="1"/>
  <c r="L70" i="1"/>
  <c r="Q70" i="1" s="1"/>
  <c r="M70" i="1"/>
  <c r="L71" i="1"/>
  <c r="Q71" i="1" s="1"/>
  <c r="M71" i="1"/>
  <c r="L72" i="1"/>
  <c r="Q72" i="1" s="1"/>
  <c r="M72" i="1"/>
  <c r="L73" i="1"/>
  <c r="Q73" i="1" s="1"/>
  <c r="M73" i="1"/>
  <c r="L74" i="1"/>
  <c r="Q74" i="1" s="1"/>
  <c r="M74" i="1"/>
  <c r="L75" i="1"/>
  <c r="Q75" i="1" s="1"/>
  <c r="M75" i="1"/>
  <c r="L76" i="1"/>
  <c r="Q76" i="1" s="1"/>
  <c r="M76" i="1"/>
  <c r="L77" i="1"/>
  <c r="Q77" i="1" s="1"/>
  <c r="M77" i="1"/>
  <c r="L78" i="1"/>
  <c r="Q78" i="1" s="1"/>
  <c r="M78" i="1"/>
  <c r="L79" i="1"/>
  <c r="Q79" i="1" s="1"/>
  <c r="M79" i="1"/>
  <c r="L80" i="1"/>
  <c r="Q80" i="1" s="1"/>
  <c r="M80" i="1"/>
  <c r="L81" i="1"/>
  <c r="Q81" i="1" s="1"/>
  <c r="M81" i="1"/>
  <c r="L82" i="1"/>
  <c r="Q82" i="1" s="1"/>
  <c r="M82" i="1"/>
  <c r="L84" i="1"/>
  <c r="Q84" i="1" s="1"/>
  <c r="M84" i="1"/>
  <c r="L85" i="1"/>
  <c r="Q85" i="1" s="1"/>
  <c r="M85" i="1"/>
  <c r="L86" i="1"/>
  <c r="Q86" i="1" s="1"/>
  <c r="M86" i="1"/>
  <c r="L87" i="1"/>
  <c r="Q87" i="1" s="1"/>
  <c r="M87" i="1"/>
  <c r="L88" i="1"/>
  <c r="Q88" i="1" s="1"/>
  <c r="M88" i="1"/>
  <c r="L89" i="1"/>
  <c r="Q89" i="1" s="1"/>
  <c r="M89" i="1"/>
  <c r="L90" i="1"/>
  <c r="M90" i="1"/>
  <c r="L91" i="1"/>
  <c r="Q91" i="1" s="1"/>
  <c r="M91" i="1"/>
  <c r="L83" i="1"/>
  <c r="M83" i="1"/>
  <c r="L92" i="1"/>
  <c r="Q92" i="1" s="1"/>
  <c r="M92" i="1"/>
  <c r="L93" i="1"/>
  <c r="Q93" i="1" s="1"/>
  <c r="M93" i="1"/>
  <c r="L94" i="1"/>
  <c r="Q94" i="1" s="1"/>
  <c r="M94" i="1"/>
  <c r="L95" i="1"/>
  <c r="Q95" i="1" s="1"/>
  <c r="M95" i="1"/>
  <c r="L96" i="1"/>
  <c r="Q96" i="1" s="1"/>
  <c r="M96" i="1"/>
  <c r="L97" i="1"/>
  <c r="Q97" i="1" s="1"/>
  <c r="M97" i="1"/>
  <c r="L98" i="1"/>
  <c r="Q98" i="1" s="1"/>
  <c r="M98" i="1"/>
  <c r="L99" i="1"/>
  <c r="Q99" i="1" s="1"/>
  <c r="M99" i="1"/>
  <c r="L100" i="1"/>
  <c r="Q100" i="1" s="1"/>
  <c r="M100" i="1"/>
  <c r="L101" i="1"/>
  <c r="Q101" i="1" s="1"/>
  <c r="M101" i="1"/>
  <c r="L102" i="1"/>
  <c r="Q102" i="1" s="1"/>
  <c r="M102" i="1"/>
  <c r="L104" i="1"/>
  <c r="Q104" i="1" s="1"/>
  <c r="M104" i="1"/>
  <c r="L105" i="1"/>
  <c r="Q105" i="1" s="1"/>
  <c r="M105" i="1"/>
  <c r="L106" i="1"/>
  <c r="Q106" i="1" s="1"/>
  <c r="M106" i="1"/>
  <c r="L107" i="1"/>
  <c r="Q107" i="1" s="1"/>
  <c r="M107" i="1"/>
  <c r="L108" i="1"/>
  <c r="Q108" i="1" s="1"/>
  <c r="M108" i="1"/>
  <c r="M109" i="1"/>
  <c r="L110" i="1"/>
  <c r="Q110" i="1" s="1"/>
  <c r="M110" i="1"/>
  <c r="L111" i="1"/>
  <c r="Q111" i="1" s="1"/>
  <c r="M111" i="1"/>
  <c r="L112" i="1"/>
  <c r="Q112" i="1" s="1"/>
  <c r="M112" i="1"/>
  <c r="L113" i="1"/>
  <c r="Q113" i="1" s="1"/>
  <c r="M113" i="1"/>
  <c r="L114" i="1"/>
  <c r="Q114" i="1" s="1"/>
  <c r="M114" i="1"/>
  <c r="L115" i="1"/>
  <c r="Q115" i="1" s="1"/>
  <c r="M115" i="1"/>
  <c r="L116" i="1"/>
  <c r="Q116" i="1" s="1"/>
  <c r="M116" i="1"/>
  <c r="L117" i="1"/>
  <c r="Q117" i="1" s="1"/>
  <c r="M117" i="1"/>
  <c r="L118" i="1"/>
  <c r="Q118" i="1" s="1"/>
  <c r="M118" i="1"/>
  <c r="L119" i="1"/>
  <c r="Q119" i="1" s="1"/>
  <c r="M119" i="1"/>
  <c r="L120" i="1"/>
  <c r="Q120" i="1" s="1"/>
  <c r="M120" i="1"/>
  <c r="L121" i="1"/>
  <c r="Q121" i="1" s="1"/>
  <c r="M121" i="1"/>
  <c r="L122" i="1"/>
  <c r="Q122" i="1" s="1"/>
  <c r="M122" i="1"/>
  <c r="L123" i="1"/>
  <c r="Q123" i="1" s="1"/>
  <c r="M123" i="1"/>
  <c r="L124" i="1"/>
  <c r="Q124" i="1" s="1"/>
  <c r="M124" i="1"/>
  <c r="L125" i="1"/>
  <c r="Q125" i="1" s="1"/>
  <c r="M125" i="1"/>
  <c r="L126" i="1"/>
  <c r="Q126" i="1" s="1"/>
  <c r="M126" i="1"/>
  <c r="L127" i="1"/>
  <c r="Q127" i="1" s="1"/>
  <c r="M127" i="1"/>
  <c r="L128" i="1"/>
  <c r="Q128" i="1" s="1"/>
  <c r="M128" i="1"/>
  <c r="L129" i="1"/>
  <c r="Q129" i="1" s="1"/>
  <c r="M129" i="1"/>
  <c r="L130" i="1"/>
  <c r="Q130" i="1" s="1"/>
  <c r="M130" i="1"/>
  <c r="L131" i="1"/>
  <c r="Q131" i="1" s="1"/>
  <c r="M131" i="1"/>
  <c r="L132" i="1"/>
  <c r="Q132" i="1" s="1"/>
  <c r="M132" i="1"/>
  <c r="L133" i="1"/>
  <c r="Q133" i="1" s="1"/>
  <c r="M133" i="1"/>
  <c r="L134" i="1"/>
  <c r="Q134" i="1" s="1"/>
  <c r="M134" i="1"/>
  <c r="L135" i="1"/>
  <c r="Q135" i="1" s="1"/>
  <c r="M135" i="1"/>
  <c r="L136" i="1"/>
  <c r="Q136" i="1" s="1"/>
  <c r="M136" i="1"/>
  <c r="L137" i="1"/>
  <c r="Q137" i="1" s="1"/>
  <c r="M137" i="1"/>
  <c r="L138" i="1"/>
  <c r="Q138" i="1" s="1"/>
  <c r="M138" i="1"/>
  <c r="L139" i="1"/>
  <c r="Q139" i="1" s="1"/>
  <c r="M139" i="1"/>
  <c r="L140" i="1"/>
  <c r="Q140" i="1" s="1"/>
  <c r="M140" i="1"/>
  <c r="L141" i="1"/>
  <c r="Q141" i="1" s="1"/>
  <c r="M141" i="1"/>
  <c r="L142" i="1"/>
  <c r="Q142" i="1" s="1"/>
  <c r="M142" i="1"/>
  <c r="L143" i="1"/>
  <c r="Q143" i="1" s="1"/>
  <c r="M143" i="1"/>
  <c r="L255" i="1"/>
  <c r="Q255" i="1" s="1"/>
  <c r="M255" i="1"/>
  <c r="L240" i="1"/>
  <c r="Q240" i="1" s="1"/>
  <c r="M240" i="1"/>
  <c r="L256" i="1"/>
  <c r="Q256" i="1" s="1"/>
  <c r="M256" i="1"/>
  <c r="L257" i="1"/>
  <c r="Q257" i="1" s="1"/>
  <c r="M257" i="1"/>
  <c r="L258" i="1"/>
  <c r="Q258" i="1" s="1"/>
  <c r="M258" i="1"/>
  <c r="L259" i="1"/>
  <c r="Q259" i="1" s="1"/>
  <c r="M259" i="1"/>
  <c r="L260" i="1"/>
  <c r="Q260" i="1" s="1"/>
  <c r="M260" i="1"/>
  <c r="L261" i="1"/>
  <c r="Q261" i="1" s="1"/>
  <c r="M261" i="1"/>
  <c r="L262" i="1"/>
  <c r="Q262" i="1" s="1"/>
  <c r="M262" i="1"/>
  <c r="L263" i="1"/>
  <c r="Q263" i="1" s="1"/>
  <c r="M263" i="1"/>
  <c r="L264" i="1"/>
  <c r="Q264" i="1" s="1"/>
  <c r="M264" i="1"/>
  <c r="L172" i="1"/>
  <c r="Q172" i="1" s="1"/>
  <c r="M172" i="1"/>
  <c r="L173" i="1"/>
  <c r="Q173" i="1" s="1"/>
  <c r="M173" i="1"/>
  <c r="L158" i="1"/>
  <c r="Q158" i="1" s="1"/>
  <c r="M158" i="1"/>
  <c r="L265" i="1"/>
  <c r="Q265" i="1" s="1"/>
  <c r="M265" i="1"/>
  <c r="L241" i="1"/>
  <c r="Q241" i="1" s="1"/>
  <c r="M241" i="1"/>
  <c r="L24" i="1"/>
  <c r="Q24" i="1" s="1"/>
  <c r="M24" i="1"/>
  <c r="L242" i="1"/>
  <c r="Q242" i="1" s="1"/>
  <c r="M242" i="1"/>
  <c r="L243" i="1"/>
  <c r="Q243" i="1" s="1"/>
  <c r="M243" i="1"/>
  <c r="L244" i="1"/>
  <c r="Q244" i="1" s="1"/>
  <c r="M244" i="1"/>
  <c r="L245" i="1"/>
  <c r="Q245" i="1" s="1"/>
  <c r="M245" i="1"/>
  <c r="L246" i="1"/>
  <c r="Q246" i="1" s="1"/>
  <c r="M246" i="1"/>
  <c r="L247" i="1"/>
  <c r="Q247" i="1" s="1"/>
  <c r="M247" i="1"/>
  <c r="L248" i="1"/>
  <c r="Q248" i="1" s="1"/>
  <c r="M248" i="1"/>
  <c r="L249" i="1"/>
  <c r="Q249" i="1" s="1"/>
  <c r="M249" i="1"/>
  <c r="L250" i="1"/>
  <c r="Q250" i="1" s="1"/>
  <c r="M250" i="1"/>
  <c r="L145" i="1"/>
  <c r="Q145" i="1" s="1"/>
  <c r="M145" i="1"/>
  <c r="L146" i="1"/>
  <c r="Q146" i="1" s="1"/>
  <c r="M146" i="1"/>
  <c r="L147" i="1"/>
  <c r="Q147" i="1" s="1"/>
  <c r="M147" i="1"/>
  <c r="L148" i="1"/>
  <c r="Q148" i="1" s="1"/>
  <c r="M148" i="1"/>
  <c r="L149" i="1"/>
  <c r="Q149" i="1" s="1"/>
  <c r="M149" i="1"/>
  <c r="L159" i="1"/>
  <c r="Q159" i="1" s="1"/>
  <c r="M159" i="1"/>
  <c r="L160" i="1"/>
  <c r="Q160" i="1" s="1"/>
  <c r="M160" i="1"/>
  <c r="L150" i="1"/>
  <c r="Q150" i="1" s="1"/>
  <c r="M150" i="1"/>
  <c r="L161" i="1"/>
  <c r="Q161" i="1" s="1"/>
  <c r="M161" i="1"/>
  <c r="L151" i="1"/>
  <c r="Q151" i="1" s="1"/>
  <c r="M151" i="1"/>
  <c r="L162" i="1"/>
  <c r="Q162" i="1" s="1"/>
  <c r="M162" i="1"/>
  <c r="L163" i="1"/>
  <c r="Q163" i="1" s="1"/>
  <c r="M163" i="1"/>
  <c r="L164" i="1"/>
  <c r="Q164" i="1" s="1"/>
  <c r="M164" i="1"/>
  <c r="L103" i="1"/>
  <c r="Q103" i="1" s="1"/>
  <c r="M103" i="1"/>
  <c r="L165" i="1"/>
  <c r="Q165" i="1" s="1"/>
  <c r="M165" i="1"/>
  <c r="L152" i="1"/>
  <c r="Q152" i="1" s="1"/>
  <c r="M152" i="1"/>
  <c r="L166" i="1"/>
  <c r="Q166" i="1" s="1"/>
  <c r="M166" i="1"/>
  <c r="L167" i="1"/>
  <c r="Q167" i="1" s="1"/>
  <c r="M167" i="1"/>
  <c r="L168" i="1"/>
  <c r="Q168" i="1" s="1"/>
  <c r="M168" i="1"/>
  <c r="L169" i="1"/>
  <c r="Q169" i="1" s="1"/>
  <c r="M169" i="1"/>
  <c r="L174" i="1"/>
  <c r="Q174" i="1" s="1"/>
  <c r="M174" i="1"/>
  <c r="L175" i="1"/>
  <c r="Q175" i="1" s="1"/>
  <c r="M175" i="1"/>
  <c r="L176" i="1"/>
  <c r="Q176" i="1" s="1"/>
  <c r="M176" i="1"/>
  <c r="L177" i="1"/>
  <c r="Q177" i="1" s="1"/>
  <c r="M177" i="1"/>
  <c r="L178" i="1"/>
  <c r="Q178" i="1" s="1"/>
  <c r="M178" i="1"/>
  <c r="L153" i="1"/>
  <c r="Q153" i="1" s="1"/>
  <c r="M153" i="1"/>
  <c r="L154" i="1"/>
  <c r="Q154" i="1" s="1"/>
  <c r="M154" i="1"/>
  <c r="L268" i="1"/>
  <c r="Q268" i="1" s="1"/>
  <c r="M268" i="1"/>
  <c r="L210" i="1"/>
  <c r="Q210" i="1" s="1"/>
  <c r="M210" i="1"/>
  <c r="L211" i="1"/>
  <c r="Q211" i="1" s="1"/>
  <c r="M211" i="1"/>
  <c r="L212" i="1"/>
  <c r="Q212" i="1" s="1"/>
  <c r="M212" i="1"/>
  <c r="L213" i="1"/>
  <c r="Q213" i="1" s="1"/>
  <c r="M213" i="1"/>
  <c r="L214" i="1"/>
  <c r="Q214" i="1" s="1"/>
  <c r="M214" i="1"/>
  <c r="L215" i="1"/>
  <c r="Q215" i="1" s="1"/>
  <c r="M215" i="1"/>
  <c r="L225" i="1"/>
  <c r="Q225" i="1" s="1"/>
  <c r="M225" i="1"/>
  <c r="L196" i="1"/>
  <c r="Q196" i="1" s="1"/>
  <c r="M196" i="1"/>
  <c r="L216" i="1"/>
  <c r="Q216" i="1" s="1"/>
  <c r="M216" i="1"/>
  <c r="L170" i="1"/>
  <c r="Q170" i="1" s="1"/>
  <c r="M170" i="1"/>
  <c r="L251" i="1"/>
  <c r="Q251" i="1" s="1"/>
  <c r="M251" i="1"/>
  <c r="L144" i="1"/>
  <c r="Q144" i="1" s="1"/>
  <c r="M144" i="1"/>
  <c r="L185" i="1"/>
  <c r="Q185" i="1" s="1"/>
  <c r="M185" i="1"/>
  <c r="L186" i="1"/>
  <c r="Q186" i="1" s="1"/>
  <c r="M186" i="1"/>
  <c r="L25" i="1"/>
  <c r="Q25" i="1" s="1"/>
  <c r="M25" i="1"/>
  <c r="L179" i="1"/>
  <c r="Q179" i="1" s="1"/>
  <c r="M179" i="1"/>
  <c r="L187" i="1"/>
  <c r="Q187" i="1" s="1"/>
  <c r="M187" i="1"/>
  <c r="L188" i="1"/>
  <c r="Q188" i="1" s="1"/>
  <c r="M188" i="1"/>
  <c r="L217" i="1"/>
  <c r="Q217" i="1" s="1"/>
  <c r="M217" i="1"/>
  <c r="L197" i="1"/>
  <c r="Q197" i="1" s="1"/>
  <c r="M197" i="1"/>
  <c r="L218" i="1"/>
  <c r="Q218" i="1" s="1"/>
  <c r="M218" i="1"/>
  <c r="L219" i="1"/>
  <c r="Q219" i="1" s="1"/>
  <c r="M219" i="1"/>
  <c r="L220" i="1"/>
  <c r="Q220" i="1" s="1"/>
  <c r="M220" i="1"/>
  <c r="L198" i="1"/>
  <c r="Q198" i="1" s="1"/>
  <c r="M198" i="1"/>
  <c r="L199" i="1"/>
  <c r="Q199" i="1" s="1"/>
  <c r="M199" i="1"/>
  <c r="L221" i="1"/>
  <c r="Q221" i="1" s="1"/>
  <c r="M221" i="1"/>
  <c r="L189" i="1"/>
  <c r="Q189" i="1" s="1"/>
  <c r="M189" i="1"/>
  <c r="L200" i="1"/>
  <c r="Q200" i="1" s="1"/>
  <c r="M200" i="1"/>
  <c r="L201" i="1"/>
  <c r="Q201" i="1" s="1"/>
  <c r="M201" i="1"/>
  <c r="L190" i="1"/>
  <c r="Q190" i="1" s="1"/>
  <c r="M190" i="1"/>
  <c r="L191" i="1"/>
  <c r="Q191" i="1" s="1"/>
  <c r="M191" i="1"/>
  <c r="L192" i="1"/>
  <c r="Q192" i="1" s="1"/>
  <c r="M192" i="1"/>
  <c r="L193" i="1"/>
  <c r="Q193" i="1" s="1"/>
  <c r="M193" i="1"/>
  <c r="L202" i="1"/>
  <c r="Q202" i="1" s="1"/>
  <c r="M202" i="1"/>
  <c r="L226" i="1"/>
  <c r="Q226" i="1" s="1"/>
  <c r="M226" i="1"/>
  <c r="L227" i="1"/>
  <c r="Q227" i="1" s="1"/>
  <c r="M227" i="1"/>
  <c r="L33" i="1"/>
  <c r="Q33" i="1" s="1"/>
  <c r="M33" i="1"/>
  <c r="L28" i="1"/>
  <c r="Q28" i="1" s="1"/>
  <c r="M28" i="1"/>
  <c r="L29" i="1"/>
  <c r="Q29" i="1" s="1"/>
  <c r="M29" i="1"/>
  <c r="L228" i="1"/>
  <c r="Q228" i="1" s="1"/>
  <c r="M228" i="1"/>
  <c r="L229" i="1"/>
  <c r="Q229" i="1" s="1"/>
  <c r="M229" i="1"/>
  <c r="L230" i="1"/>
  <c r="Q230" i="1" s="1"/>
  <c r="M230" i="1"/>
  <c r="L231" i="1"/>
  <c r="Q231" i="1" s="1"/>
  <c r="M231" i="1"/>
  <c r="L232" i="1"/>
  <c r="Q232" i="1" s="1"/>
  <c r="M232" i="1"/>
  <c r="L203" i="1"/>
  <c r="Q203" i="1" s="1"/>
  <c r="M203" i="1"/>
  <c r="L233" i="1"/>
  <c r="Q233" i="1" s="1"/>
  <c r="M233" i="1"/>
  <c r="L234" i="1"/>
  <c r="Q234" i="1" s="1"/>
  <c r="M234" i="1"/>
  <c r="L235" i="1"/>
  <c r="Q235" i="1" s="1"/>
  <c r="M235" i="1"/>
  <c r="L236" i="1"/>
  <c r="Q236" i="1" s="1"/>
  <c r="M236" i="1"/>
  <c r="L237" i="1"/>
  <c r="Q237" i="1" s="1"/>
  <c r="M237" i="1"/>
  <c r="L238" i="1"/>
  <c r="Q238" i="1" s="1"/>
  <c r="M238" i="1"/>
  <c r="L204" i="1"/>
  <c r="Q204" i="1" s="1"/>
  <c r="M204" i="1"/>
  <c r="L205" i="1"/>
  <c r="Q205" i="1" s="1"/>
  <c r="M205" i="1"/>
  <c r="L206" i="1"/>
  <c r="Q206" i="1" s="1"/>
  <c r="M206" i="1"/>
  <c r="L222" i="1"/>
  <c r="Q222" i="1" s="1"/>
  <c r="M222" i="1"/>
  <c r="L207" i="1"/>
  <c r="Q207" i="1" s="1"/>
  <c r="M207" i="1"/>
  <c r="L208" i="1"/>
  <c r="Q208" i="1" s="1"/>
  <c r="M208" i="1"/>
  <c r="L223" i="1"/>
  <c r="Q223" i="1" s="1"/>
  <c r="M223" i="1"/>
  <c r="L252" i="1"/>
  <c r="Q252" i="1" s="1"/>
  <c r="M252" i="1"/>
  <c r="L266" i="1"/>
  <c r="Q266" i="1" s="1"/>
  <c r="M266" i="1"/>
  <c r="L253" i="1"/>
  <c r="Q253" i="1" s="1"/>
  <c r="M253" i="1"/>
  <c r="L155" i="1"/>
  <c r="Q155" i="1" s="1"/>
  <c r="M155" i="1"/>
  <c r="L156" i="1"/>
  <c r="Q156" i="1" s="1"/>
  <c r="M156" i="1"/>
  <c r="L180" i="1"/>
  <c r="Q180" i="1" s="1"/>
  <c r="M180" i="1"/>
  <c r="L181" i="1"/>
  <c r="Q181" i="1" s="1"/>
  <c r="M181" i="1"/>
  <c r="L182" i="1"/>
  <c r="Q182" i="1" s="1"/>
  <c r="M182" i="1"/>
  <c r="L183" i="1"/>
  <c r="Q183" i="1" s="1"/>
  <c r="M183" i="1"/>
  <c r="L184" i="1"/>
  <c r="Q184" i="1" s="1"/>
  <c r="M184" i="1"/>
  <c r="L209" i="1"/>
  <c r="Q209" i="1" s="1"/>
  <c r="M209" i="1"/>
  <c r="L239" i="1"/>
  <c r="Q239" i="1" s="1"/>
  <c r="M239" i="1"/>
  <c r="L224" i="1"/>
  <c r="Q224" i="1" s="1"/>
  <c r="M224" i="1"/>
  <c r="L254" i="1"/>
  <c r="Q254" i="1" s="1"/>
  <c r="M254" i="1"/>
  <c r="L194" i="1"/>
  <c r="Q194" i="1" s="1"/>
  <c r="M194" i="1"/>
  <c r="L195" i="1"/>
  <c r="Q195" i="1" s="1"/>
  <c r="M195" i="1"/>
  <c r="L171" i="1"/>
  <c r="Q171" i="1" s="1"/>
  <c r="M171" i="1"/>
  <c r="L2" i="1"/>
  <c r="Q2" i="1" s="1"/>
  <c r="M2" i="1"/>
  <c r="Q83" i="1" l="1"/>
  <c r="Q90" i="1"/>
</calcChain>
</file>

<file path=xl/comments1.xml><?xml version="1.0" encoding="utf-8"?>
<comments xmlns="http://schemas.openxmlformats.org/spreadsheetml/2006/main">
  <authors>
    <author>Carmack, Tim</author>
  </authors>
  <commentList>
    <comment ref="AC152" authorId="0" shapeId="0">
      <text>
        <r>
          <rPr>
            <b/>
            <sz val="9"/>
            <color indexed="81"/>
            <rFont val="Tahoma"/>
            <charset val="1"/>
          </rPr>
          <t xml:space="preserve">Carmack, Tim: Add 2 for scanners
</t>
        </r>
        <r>
          <rPr>
            <sz val="9"/>
            <color indexed="81"/>
            <rFont val="Tahoma"/>
            <charset val="1"/>
          </rPr>
          <t xml:space="preserve">
</t>
        </r>
      </text>
    </comment>
    <comment ref="AC153" authorId="0" shapeId="0">
      <text>
        <r>
          <rPr>
            <b/>
            <sz val="9"/>
            <color indexed="81"/>
            <rFont val="Tahoma"/>
            <charset val="1"/>
          </rPr>
          <t>Carmack, Tim:</t>
        </r>
        <r>
          <rPr>
            <sz val="9"/>
            <color indexed="81"/>
            <rFont val="Tahoma"/>
            <charset val="1"/>
          </rPr>
          <t xml:space="preserve">
Add 2 for scanners
</t>
        </r>
      </text>
    </comment>
    <comment ref="AC179" authorId="0" shapeId="0">
      <text>
        <r>
          <rPr>
            <b/>
            <sz val="9"/>
            <color indexed="81"/>
            <rFont val="Tahoma"/>
            <charset val="1"/>
          </rPr>
          <t>Carmack, Tim:</t>
        </r>
        <r>
          <rPr>
            <sz val="9"/>
            <color indexed="81"/>
            <rFont val="Tahoma"/>
            <charset val="1"/>
          </rPr>
          <t xml:space="preserve">
Add 5 for scanners
</t>
        </r>
      </text>
    </comment>
  </commentList>
</comments>
</file>

<file path=xl/comments2.xml><?xml version="1.0" encoding="utf-8"?>
<comments xmlns="http://schemas.openxmlformats.org/spreadsheetml/2006/main">
  <authors>
    <author>Young, Hunter</author>
  </authors>
  <commentList>
    <comment ref="N57" authorId="0" shapeId="0">
      <text>
        <r>
          <rPr>
            <b/>
            <sz val="9"/>
            <color indexed="81"/>
            <rFont val="Tahoma"/>
            <charset val="1"/>
          </rPr>
          <t>Young, Hunter:</t>
        </r>
        <r>
          <rPr>
            <sz val="9"/>
            <color indexed="81"/>
            <rFont val="Tahoma"/>
            <charset val="1"/>
          </rPr>
          <t xml:space="preserve">
Cawthorn, Joshua
Dawson, Michael</t>
        </r>
      </text>
    </comment>
    <comment ref="N58" authorId="0" shapeId="0">
      <text>
        <r>
          <rPr>
            <b/>
            <sz val="9"/>
            <color indexed="81"/>
            <rFont val="Tahoma"/>
            <charset val="1"/>
          </rPr>
          <t>Young, Hunter:</t>
        </r>
        <r>
          <rPr>
            <sz val="9"/>
            <color indexed="81"/>
            <rFont val="Tahoma"/>
            <charset val="1"/>
          </rPr>
          <t xml:space="preserve">
Cawthorn, Joshua
Dawson, Michael</t>
        </r>
      </text>
    </comment>
    <comment ref="N59" authorId="0" shapeId="0">
      <text>
        <r>
          <rPr>
            <b/>
            <sz val="9"/>
            <color indexed="81"/>
            <rFont val="Tahoma"/>
            <charset val="1"/>
          </rPr>
          <t>Young, Hunter:</t>
        </r>
        <r>
          <rPr>
            <sz val="9"/>
            <color indexed="81"/>
            <rFont val="Tahoma"/>
            <charset val="1"/>
          </rPr>
          <t xml:space="preserve">
Cawthorn, Joshua
Dawson, Michael</t>
        </r>
      </text>
    </comment>
    <comment ref="N60" authorId="0" shapeId="0">
      <text>
        <r>
          <rPr>
            <b/>
            <sz val="9"/>
            <color indexed="81"/>
            <rFont val="Tahoma"/>
            <charset val="1"/>
          </rPr>
          <t>Young, Hunter:</t>
        </r>
        <r>
          <rPr>
            <sz val="9"/>
            <color indexed="81"/>
            <rFont val="Tahoma"/>
            <charset val="1"/>
          </rPr>
          <t xml:space="preserve">
Cawthorn, Joshua
Dawson, Michael</t>
        </r>
      </text>
    </comment>
    <comment ref="N61" authorId="0" shapeId="0">
      <text>
        <r>
          <rPr>
            <b/>
            <sz val="9"/>
            <color indexed="81"/>
            <rFont val="Tahoma"/>
            <charset val="1"/>
          </rPr>
          <t>Young, Hunter:</t>
        </r>
        <r>
          <rPr>
            <sz val="9"/>
            <color indexed="81"/>
            <rFont val="Tahoma"/>
            <charset val="1"/>
          </rPr>
          <t xml:space="preserve">
Cawthorn, Joshua
Dawson, Michael</t>
        </r>
      </text>
    </comment>
    <comment ref="N62" authorId="0" shapeId="0">
      <text>
        <r>
          <rPr>
            <b/>
            <sz val="9"/>
            <color indexed="81"/>
            <rFont val="Tahoma"/>
            <charset val="1"/>
          </rPr>
          <t>Young, Hunter:</t>
        </r>
        <r>
          <rPr>
            <sz val="9"/>
            <color indexed="81"/>
            <rFont val="Tahoma"/>
            <charset val="1"/>
          </rPr>
          <t xml:space="preserve">
Cawthorn, Joshua
Dawson, Michael</t>
        </r>
      </text>
    </comment>
    <comment ref="N63" authorId="0" shapeId="0">
      <text>
        <r>
          <rPr>
            <b/>
            <sz val="9"/>
            <color indexed="81"/>
            <rFont val="Tahoma"/>
            <charset val="1"/>
          </rPr>
          <t>Young, Hunter:</t>
        </r>
        <r>
          <rPr>
            <sz val="9"/>
            <color indexed="81"/>
            <rFont val="Tahoma"/>
            <charset val="1"/>
          </rPr>
          <t xml:space="preserve">
Cawthorn, Joshua
Dawson, Michael</t>
        </r>
      </text>
    </comment>
    <comment ref="N64" authorId="0" shapeId="0">
      <text>
        <r>
          <rPr>
            <b/>
            <sz val="9"/>
            <color indexed="81"/>
            <rFont val="Tahoma"/>
            <charset val="1"/>
          </rPr>
          <t>Young, Hunter:</t>
        </r>
        <r>
          <rPr>
            <sz val="9"/>
            <color indexed="81"/>
            <rFont val="Tahoma"/>
            <charset val="1"/>
          </rPr>
          <t xml:space="preserve">
Cawthorn, Joshua
Dawson, Michael</t>
        </r>
      </text>
    </comment>
    <comment ref="N65" authorId="0" shapeId="0">
      <text>
        <r>
          <rPr>
            <b/>
            <sz val="9"/>
            <color indexed="81"/>
            <rFont val="Tahoma"/>
            <charset val="1"/>
          </rPr>
          <t>Young, Hunter:</t>
        </r>
        <r>
          <rPr>
            <sz val="9"/>
            <color indexed="81"/>
            <rFont val="Tahoma"/>
            <charset val="1"/>
          </rPr>
          <t xml:space="preserve">
Cawthorn, Joshua
Dawson, Michael</t>
        </r>
      </text>
    </comment>
    <comment ref="N66" authorId="0" shapeId="0">
      <text>
        <r>
          <rPr>
            <b/>
            <sz val="9"/>
            <color indexed="81"/>
            <rFont val="Tahoma"/>
            <charset val="1"/>
          </rPr>
          <t>Young, Hunter:</t>
        </r>
        <r>
          <rPr>
            <sz val="9"/>
            <color indexed="81"/>
            <rFont val="Tahoma"/>
            <charset val="1"/>
          </rPr>
          <t xml:space="preserve">
Cawthorn, Joshua
Dawson, Michael</t>
        </r>
      </text>
    </comment>
    <comment ref="N67" authorId="0" shapeId="0">
      <text>
        <r>
          <rPr>
            <b/>
            <sz val="9"/>
            <color indexed="81"/>
            <rFont val="Tahoma"/>
            <charset val="1"/>
          </rPr>
          <t>Young, Hunter:</t>
        </r>
        <r>
          <rPr>
            <sz val="9"/>
            <color indexed="81"/>
            <rFont val="Tahoma"/>
            <charset val="1"/>
          </rPr>
          <t xml:space="preserve">
Cawthorn, Joshua
Dawson, Michael</t>
        </r>
      </text>
    </comment>
    <comment ref="N68" authorId="0" shapeId="0">
      <text>
        <r>
          <rPr>
            <b/>
            <sz val="9"/>
            <color indexed="81"/>
            <rFont val="Tahoma"/>
            <charset val="1"/>
          </rPr>
          <t>Young, Hunter:</t>
        </r>
        <r>
          <rPr>
            <sz val="9"/>
            <color indexed="81"/>
            <rFont val="Tahoma"/>
            <charset val="1"/>
          </rPr>
          <t xml:space="preserve">
Cawthorn, Joshua
Dawson, Michael</t>
        </r>
      </text>
    </comment>
    <comment ref="N69" authorId="0" shapeId="0">
      <text>
        <r>
          <rPr>
            <b/>
            <sz val="9"/>
            <color indexed="81"/>
            <rFont val="Tahoma"/>
            <charset val="1"/>
          </rPr>
          <t>Young, Hunter:</t>
        </r>
        <r>
          <rPr>
            <sz val="9"/>
            <color indexed="81"/>
            <rFont val="Tahoma"/>
            <charset val="1"/>
          </rPr>
          <t xml:space="preserve">
Cawthorn, Joshua
Dawson, Michael</t>
        </r>
      </text>
    </comment>
    <comment ref="N70" authorId="0" shapeId="0">
      <text>
        <r>
          <rPr>
            <b/>
            <sz val="9"/>
            <color indexed="81"/>
            <rFont val="Tahoma"/>
            <charset val="1"/>
          </rPr>
          <t>Young, Hunter:</t>
        </r>
        <r>
          <rPr>
            <sz val="9"/>
            <color indexed="81"/>
            <rFont val="Tahoma"/>
            <charset val="1"/>
          </rPr>
          <t xml:space="preserve">
Cawthorn, Joshua
Dawson, Michael</t>
        </r>
      </text>
    </comment>
    <comment ref="N71" authorId="0" shapeId="0">
      <text>
        <r>
          <rPr>
            <b/>
            <sz val="9"/>
            <color indexed="81"/>
            <rFont val="Tahoma"/>
            <charset val="1"/>
          </rPr>
          <t>Young, Hunter:</t>
        </r>
        <r>
          <rPr>
            <sz val="9"/>
            <color indexed="81"/>
            <rFont val="Tahoma"/>
            <charset val="1"/>
          </rPr>
          <t xml:space="preserve">
Cawthorn, Joshua
Dawson, Michael</t>
        </r>
      </text>
    </comment>
    <comment ref="N72" authorId="0" shapeId="0">
      <text>
        <r>
          <rPr>
            <b/>
            <sz val="9"/>
            <color indexed="81"/>
            <rFont val="Tahoma"/>
            <charset val="1"/>
          </rPr>
          <t>Young, Hunter:</t>
        </r>
        <r>
          <rPr>
            <sz val="9"/>
            <color indexed="81"/>
            <rFont val="Tahoma"/>
            <charset val="1"/>
          </rPr>
          <t xml:space="preserve">
Cawthorn, Joshua
Dawson, Michael</t>
        </r>
      </text>
    </comment>
    <comment ref="N73" authorId="0" shapeId="0">
      <text>
        <r>
          <rPr>
            <b/>
            <sz val="9"/>
            <color indexed="81"/>
            <rFont val="Tahoma"/>
            <charset val="1"/>
          </rPr>
          <t>Young, Hunter:</t>
        </r>
        <r>
          <rPr>
            <sz val="9"/>
            <color indexed="81"/>
            <rFont val="Tahoma"/>
            <charset val="1"/>
          </rPr>
          <t xml:space="preserve">
Cawthorn, Joshua
Dawson, Michael</t>
        </r>
      </text>
    </comment>
    <comment ref="N74" authorId="0" shapeId="0">
      <text>
        <r>
          <rPr>
            <b/>
            <sz val="9"/>
            <color indexed="81"/>
            <rFont val="Tahoma"/>
            <charset val="1"/>
          </rPr>
          <t>Young, Hunter:</t>
        </r>
        <r>
          <rPr>
            <sz val="9"/>
            <color indexed="81"/>
            <rFont val="Tahoma"/>
            <charset val="1"/>
          </rPr>
          <t xml:space="preserve">
Cawthorn, Joshua
Dawson, Michael</t>
        </r>
      </text>
    </comment>
    <comment ref="N75" authorId="0" shapeId="0">
      <text>
        <r>
          <rPr>
            <b/>
            <sz val="9"/>
            <color indexed="81"/>
            <rFont val="Tahoma"/>
            <charset val="1"/>
          </rPr>
          <t>Young, Hunter:</t>
        </r>
        <r>
          <rPr>
            <sz val="9"/>
            <color indexed="81"/>
            <rFont val="Tahoma"/>
            <charset val="1"/>
          </rPr>
          <t xml:space="preserve">
Cawthorn, Joshua
Dawson, Michael</t>
        </r>
      </text>
    </comment>
    <comment ref="N76" authorId="0" shapeId="0">
      <text>
        <r>
          <rPr>
            <b/>
            <sz val="9"/>
            <color indexed="81"/>
            <rFont val="Tahoma"/>
            <charset val="1"/>
          </rPr>
          <t>Young, Hunter:</t>
        </r>
        <r>
          <rPr>
            <sz val="9"/>
            <color indexed="81"/>
            <rFont val="Tahoma"/>
            <charset val="1"/>
          </rPr>
          <t xml:space="preserve">
Cawthorn, Joshua
Dawson, Michael</t>
        </r>
      </text>
    </comment>
    <comment ref="N77" authorId="0" shapeId="0">
      <text>
        <r>
          <rPr>
            <b/>
            <sz val="9"/>
            <color indexed="81"/>
            <rFont val="Tahoma"/>
            <charset val="1"/>
          </rPr>
          <t>Young, Hunter:</t>
        </r>
        <r>
          <rPr>
            <sz val="9"/>
            <color indexed="81"/>
            <rFont val="Tahoma"/>
            <charset val="1"/>
          </rPr>
          <t xml:space="preserve">
Cawthorn, Joshua
Dawson, Michael</t>
        </r>
      </text>
    </comment>
    <comment ref="N78" authorId="0" shapeId="0">
      <text>
        <r>
          <rPr>
            <b/>
            <sz val="9"/>
            <color indexed="81"/>
            <rFont val="Tahoma"/>
            <charset val="1"/>
          </rPr>
          <t>Young, Hunter:</t>
        </r>
        <r>
          <rPr>
            <sz val="9"/>
            <color indexed="81"/>
            <rFont val="Tahoma"/>
            <charset val="1"/>
          </rPr>
          <t xml:space="preserve">
Cawthorn, Joshua
Dawson, Michael</t>
        </r>
      </text>
    </comment>
    <comment ref="N79" authorId="0" shapeId="0">
      <text>
        <r>
          <rPr>
            <b/>
            <sz val="9"/>
            <color indexed="81"/>
            <rFont val="Tahoma"/>
            <charset val="1"/>
          </rPr>
          <t>Young, Hunter:</t>
        </r>
        <r>
          <rPr>
            <sz val="9"/>
            <color indexed="81"/>
            <rFont val="Tahoma"/>
            <charset val="1"/>
          </rPr>
          <t xml:space="preserve">
Cawthorn, Joshua
Dawson, Michael</t>
        </r>
      </text>
    </comment>
    <comment ref="N80" authorId="0" shapeId="0">
      <text>
        <r>
          <rPr>
            <b/>
            <sz val="9"/>
            <color indexed="81"/>
            <rFont val="Tahoma"/>
            <charset val="1"/>
          </rPr>
          <t>Young, Hunter:</t>
        </r>
        <r>
          <rPr>
            <sz val="9"/>
            <color indexed="81"/>
            <rFont val="Tahoma"/>
            <charset val="1"/>
          </rPr>
          <t xml:space="preserve">
Cawthorn, Joshua
Dawson, Michael</t>
        </r>
      </text>
    </comment>
    <comment ref="N81" authorId="0" shapeId="0">
      <text>
        <r>
          <rPr>
            <b/>
            <sz val="9"/>
            <color indexed="81"/>
            <rFont val="Tahoma"/>
            <charset val="1"/>
          </rPr>
          <t>Young, Hunter:</t>
        </r>
        <r>
          <rPr>
            <sz val="9"/>
            <color indexed="81"/>
            <rFont val="Tahoma"/>
            <charset val="1"/>
          </rPr>
          <t xml:space="preserve">
Cawthorn, Joshua
Dawson, Michael</t>
        </r>
      </text>
    </comment>
    <comment ref="N82" authorId="0" shapeId="0">
      <text>
        <r>
          <rPr>
            <b/>
            <sz val="9"/>
            <color indexed="81"/>
            <rFont val="Tahoma"/>
            <charset val="1"/>
          </rPr>
          <t>Young, Hunter:</t>
        </r>
        <r>
          <rPr>
            <sz val="9"/>
            <color indexed="81"/>
            <rFont val="Tahoma"/>
            <charset val="1"/>
          </rPr>
          <t xml:space="preserve">
Cawthorn, Joshua
Dawson, Michael</t>
        </r>
      </text>
    </comment>
    <comment ref="N83" authorId="0" shapeId="0">
      <text>
        <r>
          <rPr>
            <b/>
            <sz val="9"/>
            <color indexed="81"/>
            <rFont val="Tahoma"/>
            <charset val="1"/>
          </rPr>
          <t>Young, Hunter:</t>
        </r>
        <r>
          <rPr>
            <sz val="9"/>
            <color indexed="81"/>
            <rFont val="Tahoma"/>
            <charset val="1"/>
          </rPr>
          <t xml:space="preserve">
Cawthorn, Joshua
Dawson, Michael</t>
        </r>
      </text>
    </comment>
    <comment ref="N84" authorId="0" shapeId="0">
      <text>
        <r>
          <rPr>
            <b/>
            <sz val="9"/>
            <color indexed="81"/>
            <rFont val="Tahoma"/>
            <charset val="1"/>
          </rPr>
          <t>Young, Hunter:</t>
        </r>
        <r>
          <rPr>
            <sz val="9"/>
            <color indexed="81"/>
            <rFont val="Tahoma"/>
            <charset val="1"/>
          </rPr>
          <t xml:space="preserve">
Cawthorn, Joshua
Dawson, Michael</t>
        </r>
      </text>
    </comment>
    <comment ref="N85" authorId="0" shapeId="0">
      <text>
        <r>
          <rPr>
            <b/>
            <sz val="9"/>
            <color indexed="81"/>
            <rFont val="Tahoma"/>
            <charset val="1"/>
          </rPr>
          <t>Young, Hunter:</t>
        </r>
        <r>
          <rPr>
            <sz val="9"/>
            <color indexed="81"/>
            <rFont val="Tahoma"/>
            <charset val="1"/>
          </rPr>
          <t xml:space="preserve">
Cawthorn, Joshua
Dawson, Michael</t>
        </r>
      </text>
    </comment>
    <comment ref="N86" authorId="0" shapeId="0">
      <text>
        <r>
          <rPr>
            <b/>
            <sz val="9"/>
            <color indexed="81"/>
            <rFont val="Tahoma"/>
            <charset val="1"/>
          </rPr>
          <t>Young, Hunter:</t>
        </r>
        <r>
          <rPr>
            <sz val="9"/>
            <color indexed="81"/>
            <rFont val="Tahoma"/>
            <charset val="1"/>
          </rPr>
          <t xml:space="preserve">
Cawthorn, Joshua
Dawson, Michael</t>
        </r>
      </text>
    </comment>
    <comment ref="N87" authorId="0" shapeId="0">
      <text>
        <r>
          <rPr>
            <b/>
            <sz val="9"/>
            <color indexed="81"/>
            <rFont val="Tahoma"/>
            <charset val="1"/>
          </rPr>
          <t>Young, Hunter:</t>
        </r>
        <r>
          <rPr>
            <sz val="9"/>
            <color indexed="81"/>
            <rFont val="Tahoma"/>
            <charset val="1"/>
          </rPr>
          <t xml:space="preserve">
Cawthorn, Joshua
Dawson, Michael</t>
        </r>
      </text>
    </comment>
    <comment ref="N88" authorId="0" shapeId="0">
      <text>
        <r>
          <rPr>
            <b/>
            <sz val="9"/>
            <color indexed="81"/>
            <rFont val="Tahoma"/>
            <charset val="1"/>
          </rPr>
          <t>Young, Hunter:</t>
        </r>
        <r>
          <rPr>
            <sz val="9"/>
            <color indexed="81"/>
            <rFont val="Tahoma"/>
            <charset val="1"/>
          </rPr>
          <t xml:space="preserve">
Cawthorn, Joshua
Dawson, Michael</t>
        </r>
      </text>
    </comment>
    <comment ref="N89" authorId="0" shapeId="0">
      <text>
        <r>
          <rPr>
            <b/>
            <sz val="9"/>
            <color indexed="81"/>
            <rFont val="Tahoma"/>
            <charset val="1"/>
          </rPr>
          <t>Young, Hunter:</t>
        </r>
        <r>
          <rPr>
            <sz val="9"/>
            <color indexed="81"/>
            <rFont val="Tahoma"/>
            <charset val="1"/>
          </rPr>
          <t xml:space="preserve">
Cawthorn, Joshua
Dawson, Michael</t>
        </r>
      </text>
    </comment>
    <comment ref="N90" authorId="0" shapeId="0">
      <text>
        <r>
          <rPr>
            <b/>
            <sz val="9"/>
            <color indexed="81"/>
            <rFont val="Tahoma"/>
            <charset val="1"/>
          </rPr>
          <t>Young, Hunter:</t>
        </r>
        <r>
          <rPr>
            <sz val="9"/>
            <color indexed="81"/>
            <rFont val="Tahoma"/>
            <charset val="1"/>
          </rPr>
          <t xml:space="preserve">
Cawthorn, Joshua
Dawson, Michael</t>
        </r>
      </text>
    </comment>
    <comment ref="N91" authorId="0" shapeId="0">
      <text>
        <r>
          <rPr>
            <b/>
            <sz val="9"/>
            <color indexed="81"/>
            <rFont val="Tahoma"/>
            <charset val="1"/>
          </rPr>
          <t>Young, Hunter:</t>
        </r>
        <r>
          <rPr>
            <sz val="9"/>
            <color indexed="81"/>
            <rFont val="Tahoma"/>
            <charset val="1"/>
          </rPr>
          <t xml:space="preserve">
Cawthorn, Joshua
Dawson, Michael</t>
        </r>
      </text>
    </comment>
    <comment ref="N134" authorId="0" shapeId="0">
      <text>
        <r>
          <rPr>
            <b/>
            <sz val="9"/>
            <color indexed="81"/>
            <rFont val="Tahoma"/>
            <charset val="1"/>
          </rPr>
          <t>Young, Hunter:</t>
        </r>
        <r>
          <rPr>
            <sz val="9"/>
            <color indexed="81"/>
            <rFont val="Tahoma"/>
            <charset val="1"/>
          </rPr>
          <t xml:space="preserve">
Freeman, Jamil
McMurry, Barry</t>
        </r>
      </text>
    </comment>
    <comment ref="N135" authorId="0" shapeId="0">
      <text>
        <r>
          <rPr>
            <b/>
            <sz val="9"/>
            <color indexed="81"/>
            <rFont val="Tahoma"/>
            <charset val="1"/>
          </rPr>
          <t>Young, Hunter:</t>
        </r>
        <r>
          <rPr>
            <sz val="9"/>
            <color indexed="81"/>
            <rFont val="Tahoma"/>
            <charset val="1"/>
          </rPr>
          <t xml:space="preserve">
Freeman, Jamil
McMurry, Barry</t>
        </r>
      </text>
    </comment>
    <comment ref="N136" authorId="0" shapeId="0">
      <text>
        <r>
          <rPr>
            <b/>
            <sz val="9"/>
            <color indexed="81"/>
            <rFont val="Tahoma"/>
            <charset val="1"/>
          </rPr>
          <t>Young, Hunter:</t>
        </r>
        <r>
          <rPr>
            <sz val="9"/>
            <color indexed="81"/>
            <rFont val="Tahoma"/>
            <charset val="1"/>
          </rPr>
          <t xml:space="preserve">
Freeman, Jamil
McMurry, Barry</t>
        </r>
      </text>
    </comment>
    <comment ref="N137" authorId="0" shapeId="0">
      <text>
        <r>
          <rPr>
            <b/>
            <sz val="9"/>
            <color indexed="81"/>
            <rFont val="Tahoma"/>
            <charset val="1"/>
          </rPr>
          <t>Young, Hunter:</t>
        </r>
        <r>
          <rPr>
            <sz val="9"/>
            <color indexed="81"/>
            <rFont val="Tahoma"/>
            <charset val="1"/>
          </rPr>
          <t xml:space="preserve">
Freeman, Jamil
McMurry, Barry</t>
        </r>
      </text>
    </comment>
    <comment ref="N138" authorId="0" shapeId="0">
      <text>
        <r>
          <rPr>
            <b/>
            <sz val="9"/>
            <color indexed="81"/>
            <rFont val="Tahoma"/>
            <charset val="1"/>
          </rPr>
          <t>Young, Hunter:</t>
        </r>
        <r>
          <rPr>
            <sz val="9"/>
            <color indexed="81"/>
            <rFont val="Tahoma"/>
            <charset val="1"/>
          </rPr>
          <t xml:space="preserve">
Freeman, Jamil
McMurry, Barry</t>
        </r>
      </text>
    </comment>
    <comment ref="N139" authorId="0" shapeId="0">
      <text>
        <r>
          <rPr>
            <b/>
            <sz val="9"/>
            <color indexed="81"/>
            <rFont val="Tahoma"/>
            <charset val="1"/>
          </rPr>
          <t>Young, Hunter:</t>
        </r>
        <r>
          <rPr>
            <sz val="9"/>
            <color indexed="81"/>
            <rFont val="Tahoma"/>
            <charset val="1"/>
          </rPr>
          <t xml:space="preserve">
Freeman, Jamil
McMurry, Barry</t>
        </r>
      </text>
    </comment>
    <comment ref="N140" authorId="0" shapeId="0">
      <text>
        <r>
          <rPr>
            <b/>
            <sz val="9"/>
            <color indexed="81"/>
            <rFont val="Tahoma"/>
            <charset val="1"/>
          </rPr>
          <t>Young, Hunter:</t>
        </r>
        <r>
          <rPr>
            <sz val="9"/>
            <color indexed="81"/>
            <rFont val="Tahoma"/>
            <charset val="1"/>
          </rPr>
          <t xml:space="preserve">
Freeman, Jamil
McMurry, Barry</t>
        </r>
      </text>
    </comment>
    <comment ref="N141" authorId="0" shapeId="0">
      <text>
        <r>
          <rPr>
            <b/>
            <sz val="9"/>
            <color indexed="81"/>
            <rFont val="Tahoma"/>
            <charset val="1"/>
          </rPr>
          <t>Young, Hunter:</t>
        </r>
        <r>
          <rPr>
            <sz val="9"/>
            <color indexed="81"/>
            <rFont val="Tahoma"/>
            <charset val="1"/>
          </rPr>
          <t xml:space="preserve">
Freeman, Jamil
McMurry, Barry</t>
        </r>
      </text>
    </comment>
    <comment ref="N142" authorId="0" shapeId="0">
      <text>
        <r>
          <rPr>
            <b/>
            <sz val="9"/>
            <color indexed="81"/>
            <rFont val="Tahoma"/>
            <charset val="1"/>
          </rPr>
          <t>Young, Hunter:</t>
        </r>
        <r>
          <rPr>
            <sz val="9"/>
            <color indexed="81"/>
            <rFont val="Tahoma"/>
            <charset val="1"/>
          </rPr>
          <t xml:space="preserve">
Freeman, Jamil
McMurry, Barry</t>
        </r>
      </text>
    </comment>
    <comment ref="N143" authorId="0" shapeId="0">
      <text>
        <r>
          <rPr>
            <b/>
            <sz val="9"/>
            <color indexed="81"/>
            <rFont val="Tahoma"/>
            <charset val="1"/>
          </rPr>
          <t>Young, Hunter:</t>
        </r>
        <r>
          <rPr>
            <sz val="9"/>
            <color indexed="81"/>
            <rFont val="Tahoma"/>
            <charset val="1"/>
          </rPr>
          <t xml:space="preserve">
Freeman, Jamil
McMurry, Barry</t>
        </r>
      </text>
    </comment>
    <comment ref="N144" authorId="0" shapeId="0">
      <text>
        <r>
          <rPr>
            <b/>
            <sz val="9"/>
            <color indexed="81"/>
            <rFont val="Tahoma"/>
            <charset val="1"/>
          </rPr>
          <t>Young, Hunter:</t>
        </r>
        <r>
          <rPr>
            <sz val="9"/>
            <color indexed="81"/>
            <rFont val="Tahoma"/>
            <charset val="1"/>
          </rPr>
          <t xml:space="preserve">
Freeman, Jamil
McMurry, Barry</t>
        </r>
      </text>
    </comment>
    <comment ref="N145" authorId="0" shapeId="0">
      <text>
        <r>
          <rPr>
            <b/>
            <sz val="9"/>
            <color indexed="81"/>
            <rFont val="Tahoma"/>
            <charset val="1"/>
          </rPr>
          <t>Young, Hunter:</t>
        </r>
        <r>
          <rPr>
            <sz val="9"/>
            <color indexed="81"/>
            <rFont val="Tahoma"/>
            <charset val="1"/>
          </rPr>
          <t xml:space="preserve">
Freeman, Jamil
McMurry, Barry</t>
        </r>
      </text>
    </comment>
    <comment ref="N146" authorId="0" shapeId="0">
      <text>
        <r>
          <rPr>
            <b/>
            <sz val="9"/>
            <color indexed="81"/>
            <rFont val="Tahoma"/>
            <charset val="1"/>
          </rPr>
          <t>Young, Hunter:</t>
        </r>
        <r>
          <rPr>
            <sz val="9"/>
            <color indexed="81"/>
            <rFont val="Tahoma"/>
            <charset val="1"/>
          </rPr>
          <t xml:space="preserve">
Freeman, Jamil
McMurry, Barry</t>
        </r>
      </text>
    </comment>
    <comment ref="N147" authorId="0" shapeId="0">
      <text>
        <r>
          <rPr>
            <b/>
            <sz val="9"/>
            <color indexed="81"/>
            <rFont val="Tahoma"/>
            <charset val="1"/>
          </rPr>
          <t>Young, Hunter:</t>
        </r>
        <r>
          <rPr>
            <sz val="9"/>
            <color indexed="81"/>
            <rFont val="Tahoma"/>
            <charset val="1"/>
          </rPr>
          <t xml:space="preserve">
Freeman, Jamil
McMurry, Barry</t>
        </r>
      </text>
    </comment>
    <comment ref="N148" authorId="0" shapeId="0">
      <text>
        <r>
          <rPr>
            <b/>
            <sz val="9"/>
            <color indexed="81"/>
            <rFont val="Tahoma"/>
            <charset val="1"/>
          </rPr>
          <t>Young, Hunter:</t>
        </r>
        <r>
          <rPr>
            <sz val="9"/>
            <color indexed="81"/>
            <rFont val="Tahoma"/>
            <charset val="1"/>
          </rPr>
          <t xml:space="preserve">
Freeman, Jamil
McMurry, Barry</t>
        </r>
      </text>
    </comment>
    <comment ref="N149" authorId="0" shapeId="0">
      <text>
        <r>
          <rPr>
            <b/>
            <sz val="9"/>
            <color indexed="81"/>
            <rFont val="Tahoma"/>
            <charset val="1"/>
          </rPr>
          <t>Young, Hunter:</t>
        </r>
        <r>
          <rPr>
            <sz val="9"/>
            <color indexed="81"/>
            <rFont val="Tahoma"/>
            <charset val="1"/>
          </rPr>
          <t xml:space="preserve">
Freeman, Jamil
McMurry, Barry</t>
        </r>
      </text>
    </comment>
    <comment ref="N150" authorId="0" shapeId="0">
      <text>
        <r>
          <rPr>
            <b/>
            <sz val="9"/>
            <color indexed="81"/>
            <rFont val="Tahoma"/>
            <charset val="1"/>
          </rPr>
          <t>Young, Hunter:</t>
        </r>
        <r>
          <rPr>
            <sz val="9"/>
            <color indexed="81"/>
            <rFont val="Tahoma"/>
            <charset val="1"/>
          </rPr>
          <t xml:space="preserve">
Freeman, Jamil
McMurry, Barry</t>
        </r>
      </text>
    </comment>
    <comment ref="N151" authorId="0" shapeId="0">
      <text>
        <r>
          <rPr>
            <b/>
            <sz val="9"/>
            <color indexed="81"/>
            <rFont val="Tahoma"/>
            <charset val="1"/>
          </rPr>
          <t>Young, Hunter:</t>
        </r>
        <r>
          <rPr>
            <sz val="9"/>
            <color indexed="81"/>
            <rFont val="Tahoma"/>
            <charset val="1"/>
          </rPr>
          <t xml:space="preserve">
Freeman, Jamil
McMurry, Barry</t>
        </r>
      </text>
    </comment>
    <comment ref="N152" authorId="0" shapeId="0">
      <text>
        <r>
          <rPr>
            <b/>
            <sz val="9"/>
            <color indexed="81"/>
            <rFont val="Tahoma"/>
            <charset val="1"/>
          </rPr>
          <t>Young, Hunter:</t>
        </r>
        <r>
          <rPr>
            <sz val="9"/>
            <color indexed="81"/>
            <rFont val="Tahoma"/>
            <charset val="1"/>
          </rPr>
          <t xml:space="preserve">
Freeman, Jamil
McMurry, Barry</t>
        </r>
      </text>
    </comment>
    <comment ref="N153" authorId="0" shapeId="0">
      <text>
        <r>
          <rPr>
            <b/>
            <sz val="9"/>
            <color indexed="81"/>
            <rFont val="Tahoma"/>
            <charset val="1"/>
          </rPr>
          <t>Young, Hunter:</t>
        </r>
        <r>
          <rPr>
            <sz val="9"/>
            <color indexed="81"/>
            <rFont val="Tahoma"/>
            <charset val="1"/>
          </rPr>
          <t xml:space="preserve">
Freeman, Jamil
McMurry, Barry</t>
        </r>
      </text>
    </comment>
    <comment ref="N154" authorId="0" shapeId="0">
      <text>
        <r>
          <rPr>
            <b/>
            <sz val="9"/>
            <color indexed="81"/>
            <rFont val="Tahoma"/>
            <charset val="1"/>
          </rPr>
          <t>Young, Hunter:</t>
        </r>
        <r>
          <rPr>
            <sz val="9"/>
            <color indexed="81"/>
            <rFont val="Tahoma"/>
            <charset val="1"/>
          </rPr>
          <t xml:space="preserve">
Freeman, Jamil
McMurry, Barry</t>
        </r>
      </text>
    </comment>
    <comment ref="N155" authorId="0" shapeId="0">
      <text>
        <r>
          <rPr>
            <b/>
            <sz val="9"/>
            <color indexed="81"/>
            <rFont val="Tahoma"/>
            <charset val="1"/>
          </rPr>
          <t>Young, Hunter:</t>
        </r>
        <r>
          <rPr>
            <sz val="9"/>
            <color indexed="81"/>
            <rFont val="Tahoma"/>
            <charset val="1"/>
          </rPr>
          <t xml:space="preserve">
Freeman, Jamil
McMurry, Barry</t>
        </r>
      </text>
    </comment>
    <comment ref="N156" authorId="0" shapeId="0">
      <text>
        <r>
          <rPr>
            <b/>
            <sz val="9"/>
            <color indexed="81"/>
            <rFont val="Tahoma"/>
            <charset val="1"/>
          </rPr>
          <t>Young, Hunter:</t>
        </r>
        <r>
          <rPr>
            <sz val="9"/>
            <color indexed="81"/>
            <rFont val="Tahoma"/>
            <charset val="1"/>
          </rPr>
          <t xml:space="preserve">
Freeman, Jamil
McMurry, Barry</t>
        </r>
      </text>
    </comment>
    <comment ref="N157" authorId="0" shapeId="0">
      <text>
        <r>
          <rPr>
            <b/>
            <sz val="9"/>
            <color indexed="81"/>
            <rFont val="Tahoma"/>
            <charset val="1"/>
          </rPr>
          <t>Young, Hunter:</t>
        </r>
        <r>
          <rPr>
            <sz val="9"/>
            <color indexed="81"/>
            <rFont val="Tahoma"/>
            <charset val="1"/>
          </rPr>
          <t xml:space="preserve">
Freeman, Jamil
McMurry, Barry</t>
        </r>
      </text>
    </comment>
    <comment ref="N158" authorId="0" shapeId="0">
      <text>
        <r>
          <rPr>
            <b/>
            <sz val="9"/>
            <color indexed="81"/>
            <rFont val="Tahoma"/>
            <charset val="1"/>
          </rPr>
          <t>Young, Hunter:</t>
        </r>
        <r>
          <rPr>
            <sz val="9"/>
            <color indexed="81"/>
            <rFont val="Tahoma"/>
            <charset val="1"/>
          </rPr>
          <t xml:space="preserve">
Freeman, Jamil
McMurry, Barry</t>
        </r>
      </text>
    </comment>
    <comment ref="N159" authorId="0" shapeId="0">
      <text>
        <r>
          <rPr>
            <b/>
            <sz val="9"/>
            <color indexed="81"/>
            <rFont val="Tahoma"/>
            <charset val="1"/>
          </rPr>
          <t>Young, Hunter:</t>
        </r>
        <r>
          <rPr>
            <sz val="9"/>
            <color indexed="81"/>
            <rFont val="Tahoma"/>
            <charset val="1"/>
          </rPr>
          <t xml:space="preserve">
Freeman, Jamil
McMurry, Barry</t>
        </r>
      </text>
    </comment>
    <comment ref="N160" authorId="0" shapeId="0">
      <text>
        <r>
          <rPr>
            <b/>
            <sz val="9"/>
            <color indexed="81"/>
            <rFont val="Tahoma"/>
            <charset val="1"/>
          </rPr>
          <t>Young, Hunter:</t>
        </r>
        <r>
          <rPr>
            <sz val="9"/>
            <color indexed="81"/>
            <rFont val="Tahoma"/>
            <charset val="1"/>
          </rPr>
          <t xml:space="preserve">
Freeman, Jamil
McMurry, Barry</t>
        </r>
      </text>
    </comment>
    <comment ref="N161" authorId="0" shapeId="0">
      <text>
        <r>
          <rPr>
            <b/>
            <sz val="9"/>
            <color indexed="81"/>
            <rFont val="Tahoma"/>
            <charset val="1"/>
          </rPr>
          <t>Young, Hunter:</t>
        </r>
        <r>
          <rPr>
            <sz val="9"/>
            <color indexed="81"/>
            <rFont val="Tahoma"/>
            <charset val="1"/>
          </rPr>
          <t xml:space="preserve">
Freeman, Jamil
McMurry, Barry</t>
        </r>
      </text>
    </comment>
    <comment ref="N162" authorId="0" shapeId="0">
      <text>
        <r>
          <rPr>
            <b/>
            <sz val="9"/>
            <color indexed="81"/>
            <rFont val="Tahoma"/>
            <charset val="1"/>
          </rPr>
          <t>Young, Hunter:</t>
        </r>
        <r>
          <rPr>
            <sz val="9"/>
            <color indexed="81"/>
            <rFont val="Tahoma"/>
            <charset val="1"/>
          </rPr>
          <t xml:space="preserve">
Freeman, Jamil
McMurry, Barry</t>
        </r>
      </text>
    </comment>
    <comment ref="N163" authorId="0" shapeId="0">
      <text>
        <r>
          <rPr>
            <b/>
            <sz val="9"/>
            <color indexed="81"/>
            <rFont val="Tahoma"/>
            <charset val="1"/>
          </rPr>
          <t>Young, Hunter:</t>
        </r>
        <r>
          <rPr>
            <sz val="9"/>
            <color indexed="81"/>
            <rFont val="Tahoma"/>
            <charset val="1"/>
          </rPr>
          <t xml:space="preserve">
Freeman, Jamil
McMurry, Barry</t>
        </r>
      </text>
    </comment>
    <comment ref="N164" authorId="0" shapeId="0">
      <text>
        <r>
          <rPr>
            <b/>
            <sz val="9"/>
            <color indexed="81"/>
            <rFont val="Tahoma"/>
            <charset val="1"/>
          </rPr>
          <t>Young, Hunter:</t>
        </r>
        <r>
          <rPr>
            <sz val="9"/>
            <color indexed="81"/>
            <rFont val="Tahoma"/>
            <charset val="1"/>
          </rPr>
          <t xml:space="preserve">
Freeman, Jamil
McMurry, Barry</t>
        </r>
      </text>
    </comment>
    <comment ref="N165" authorId="0" shapeId="0">
      <text>
        <r>
          <rPr>
            <b/>
            <sz val="9"/>
            <color indexed="81"/>
            <rFont val="Tahoma"/>
            <charset val="1"/>
          </rPr>
          <t>Young, Hunter:</t>
        </r>
        <r>
          <rPr>
            <sz val="9"/>
            <color indexed="81"/>
            <rFont val="Tahoma"/>
            <charset val="1"/>
          </rPr>
          <t xml:space="preserve">
Freeman, Jamil
McMurry, Barry</t>
        </r>
      </text>
    </comment>
    <comment ref="N166" authorId="0" shapeId="0">
      <text>
        <r>
          <rPr>
            <b/>
            <sz val="9"/>
            <color indexed="81"/>
            <rFont val="Tahoma"/>
            <charset val="1"/>
          </rPr>
          <t>Young, Hunter:</t>
        </r>
        <r>
          <rPr>
            <sz val="9"/>
            <color indexed="81"/>
            <rFont val="Tahoma"/>
            <charset val="1"/>
          </rPr>
          <t xml:space="preserve">
Freeman, Jamil
McMurry, Barry</t>
        </r>
      </text>
    </comment>
    <comment ref="N167" authorId="0" shapeId="0">
      <text>
        <r>
          <rPr>
            <b/>
            <sz val="9"/>
            <color indexed="81"/>
            <rFont val="Tahoma"/>
            <charset val="1"/>
          </rPr>
          <t>Young, Hunter:</t>
        </r>
        <r>
          <rPr>
            <sz val="9"/>
            <color indexed="81"/>
            <rFont val="Tahoma"/>
            <charset val="1"/>
          </rPr>
          <t xml:space="preserve">
Freeman, Jamil
McMurry, Barry</t>
        </r>
      </text>
    </comment>
    <comment ref="N168" authorId="0" shapeId="0">
      <text>
        <r>
          <rPr>
            <b/>
            <sz val="9"/>
            <color indexed="81"/>
            <rFont val="Tahoma"/>
            <charset val="1"/>
          </rPr>
          <t>Young, Hunter:</t>
        </r>
        <r>
          <rPr>
            <sz val="9"/>
            <color indexed="81"/>
            <rFont val="Tahoma"/>
            <charset val="1"/>
          </rPr>
          <t xml:space="preserve">
Freeman, Jamil
McMurry, Barry</t>
        </r>
      </text>
    </comment>
    <comment ref="N169" authorId="0" shapeId="0">
      <text>
        <r>
          <rPr>
            <b/>
            <sz val="9"/>
            <color indexed="81"/>
            <rFont val="Tahoma"/>
            <charset val="1"/>
          </rPr>
          <t>Young, Hunter:</t>
        </r>
        <r>
          <rPr>
            <sz val="9"/>
            <color indexed="81"/>
            <rFont val="Tahoma"/>
            <charset val="1"/>
          </rPr>
          <t xml:space="preserve">
Freeman, Jamil
McMurry, Barry</t>
        </r>
      </text>
    </comment>
    <comment ref="N170" authorId="0" shapeId="0">
      <text>
        <r>
          <rPr>
            <b/>
            <sz val="9"/>
            <color indexed="81"/>
            <rFont val="Tahoma"/>
            <charset val="1"/>
          </rPr>
          <t>Young, Hunter:</t>
        </r>
        <r>
          <rPr>
            <sz val="9"/>
            <color indexed="81"/>
            <rFont val="Tahoma"/>
            <charset val="1"/>
          </rPr>
          <t xml:space="preserve">
Sanchez, George</t>
        </r>
      </text>
    </comment>
    <comment ref="N171" authorId="0" shapeId="0">
      <text>
        <r>
          <rPr>
            <b/>
            <sz val="9"/>
            <color indexed="81"/>
            <rFont val="Tahoma"/>
            <charset val="1"/>
          </rPr>
          <t>Young, Hunter:</t>
        </r>
        <r>
          <rPr>
            <sz val="9"/>
            <color indexed="81"/>
            <rFont val="Tahoma"/>
            <charset val="1"/>
          </rPr>
          <t xml:space="preserve">
Sanchez, George</t>
        </r>
      </text>
    </comment>
    <comment ref="N172" authorId="0" shapeId="0">
      <text>
        <r>
          <rPr>
            <b/>
            <sz val="9"/>
            <color indexed="81"/>
            <rFont val="Tahoma"/>
            <charset val="1"/>
          </rPr>
          <t>Young, Hunter:</t>
        </r>
        <r>
          <rPr>
            <sz val="9"/>
            <color indexed="81"/>
            <rFont val="Tahoma"/>
            <charset val="1"/>
          </rPr>
          <t xml:space="preserve">
Sanchez, George</t>
        </r>
      </text>
    </comment>
    <comment ref="N173" authorId="0" shapeId="0">
      <text>
        <r>
          <rPr>
            <b/>
            <sz val="9"/>
            <color indexed="81"/>
            <rFont val="Tahoma"/>
            <charset val="1"/>
          </rPr>
          <t>Young, Hunter:</t>
        </r>
        <r>
          <rPr>
            <sz val="9"/>
            <color indexed="81"/>
            <rFont val="Tahoma"/>
            <charset val="1"/>
          </rPr>
          <t xml:space="preserve">
Sanchez, George</t>
        </r>
      </text>
    </comment>
    <comment ref="N174" authorId="0" shapeId="0">
      <text>
        <r>
          <rPr>
            <b/>
            <sz val="9"/>
            <color indexed="81"/>
            <rFont val="Tahoma"/>
            <charset val="1"/>
          </rPr>
          <t>Young, Hunter:</t>
        </r>
        <r>
          <rPr>
            <sz val="9"/>
            <color indexed="81"/>
            <rFont val="Tahoma"/>
            <charset val="1"/>
          </rPr>
          <t xml:space="preserve">
Sanchez, George</t>
        </r>
      </text>
    </comment>
    <comment ref="N175" authorId="0" shapeId="0">
      <text>
        <r>
          <rPr>
            <b/>
            <sz val="9"/>
            <color indexed="81"/>
            <rFont val="Tahoma"/>
            <charset val="1"/>
          </rPr>
          <t>Young, Hunter:</t>
        </r>
        <r>
          <rPr>
            <sz val="9"/>
            <color indexed="81"/>
            <rFont val="Tahoma"/>
            <charset val="1"/>
          </rPr>
          <t xml:space="preserve">
Sanchez, George</t>
        </r>
      </text>
    </comment>
    <comment ref="N176" authorId="0" shapeId="0">
      <text>
        <r>
          <rPr>
            <b/>
            <sz val="9"/>
            <color indexed="81"/>
            <rFont val="Tahoma"/>
            <charset val="1"/>
          </rPr>
          <t>Young, Hunter:</t>
        </r>
        <r>
          <rPr>
            <sz val="9"/>
            <color indexed="81"/>
            <rFont val="Tahoma"/>
            <charset val="1"/>
          </rPr>
          <t xml:space="preserve">
Sanchez, George</t>
        </r>
      </text>
    </comment>
    <comment ref="N177" authorId="0" shapeId="0">
      <text>
        <r>
          <rPr>
            <b/>
            <sz val="9"/>
            <color indexed="81"/>
            <rFont val="Tahoma"/>
            <charset val="1"/>
          </rPr>
          <t>Young, Hunter:</t>
        </r>
        <r>
          <rPr>
            <sz val="9"/>
            <color indexed="81"/>
            <rFont val="Tahoma"/>
            <charset val="1"/>
          </rPr>
          <t xml:space="preserve">
Sanchez, George</t>
        </r>
      </text>
    </comment>
    <comment ref="N178" authorId="0" shapeId="0">
      <text>
        <r>
          <rPr>
            <b/>
            <sz val="9"/>
            <color indexed="81"/>
            <rFont val="Tahoma"/>
            <charset val="1"/>
          </rPr>
          <t>Young, Hunter:</t>
        </r>
        <r>
          <rPr>
            <sz val="9"/>
            <color indexed="81"/>
            <rFont val="Tahoma"/>
            <charset val="1"/>
          </rPr>
          <t xml:space="preserve">
Sanchez, George</t>
        </r>
      </text>
    </comment>
    <comment ref="N179" authorId="0" shapeId="0">
      <text>
        <r>
          <rPr>
            <b/>
            <sz val="9"/>
            <color indexed="81"/>
            <rFont val="Tahoma"/>
            <charset val="1"/>
          </rPr>
          <t>Young, Hunter:</t>
        </r>
        <r>
          <rPr>
            <sz val="9"/>
            <color indexed="81"/>
            <rFont val="Tahoma"/>
            <charset val="1"/>
          </rPr>
          <t xml:space="preserve">
Sanchez, George</t>
        </r>
      </text>
    </comment>
    <comment ref="N180" authorId="0" shapeId="0">
      <text>
        <r>
          <rPr>
            <b/>
            <sz val="9"/>
            <color indexed="81"/>
            <rFont val="Tahoma"/>
            <charset val="1"/>
          </rPr>
          <t>Young, Hunter:</t>
        </r>
        <r>
          <rPr>
            <sz val="9"/>
            <color indexed="81"/>
            <rFont val="Tahoma"/>
            <charset val="1"/>
          </rPr>
          <t xml:space="preserve">
Sanchez, George</t>
        </r>
      </text>
    </comment>
    <comment ref="N181" authorId="0" shapeId="0">
      <text>
        <r>
          <rPr>
            <b/>
            <sz val="9"/>
            <color indexed="81"/>
            <rFont val="Tahoma"/>
            <charset val="1"/>
          </rPr>
          <t>Young, Hunter:</t>
        </r>
        <r>
          <rPr>
            <sz val="9"/>
            <color indexed="81"/>
            <rFont val="Tahoma"/>
            <charset val="1"/>
          </rPr>
          <t xml:space="preserve">
Sanchez, George</t>
        </r>
      </text>
    </comment>
    <comment ref="N182" authorId="0" shapeId="0">
      <text>
        <r>
          <rPr>
            <b/>
            <sz val="9"/>
            <color indexed="81"/>
            <rFont val="Tahoma"/>
            <charset val="1"/>
          </rPr>
          <t>Young, Hunter:</t>
        </r>
        <r>
          <rPr>
            <sz val="9"/>
            <color indexed="81"/>
            <rFont val="Tahoma"/>
            <charset val="1"/>
          </rPr>
          <t xml:space="preserve">
Sanchez, George</t>
        </r>
      </text>
    </comment>
    <comment ref="N183" authorId="0" shapeId="0">
      <text>
        <r>
          <rPr>
            <b/>
            <sz val="9"/>
            <color indexed="81"/>
            <rFont val="Tahoma"/>
            <charset val="1"/>
          </rPr>
          <t>Young, Hunter:</t>
        </r>
        <r>
          <rPr>
            <sz val="9"/>
            <color indexed="81"/>
            <rFont val="Tahoma"/>
            <charset val="1"/>
          </rPr>
          <t xml:space="preserve">
Sanchez, George</t>
        </r>
      </text>
    </comment>
    <comment ref="N184" authorId="0" shapeId="0">
      <text>
        <r>
          <rPr>
            <b/>
            <sz val="9"/>
            <color indexed="81"/>
            <rFont val="Tahoma"/>
            <charset val="1"/>
          </rPr>
          <t>Young, Hunter:</t>
        </r>
        <r>
          <rPr>
            <sz val="9"/>
            <color indexed="81"/>
            <rFont val="Tahoma"/>
            <charset val="1"/>
          </rPr>
          <t xml:space="preserve">
Sanchez, George</t>
        </r>
      </text>
    </comment>
    <comment ref="N185" authorId="0" shapeId="0">
      <text>
        <r>
          <rPr>
            <b/>
            <sz val="9"/>
            <color indexed="81"/>
            <rFont val="Tahoma"/>
            <charset val="1"/>
          </rPr>
          <t>Young, Hunter:</t>
        </r>
        <r>
          <rPr>
            <sz val="9"/>
            <color indexed="81"/>
            <rFont val="Tahoma"/>
            <charset val="1"/>
          </rPr>
          <t xml:space="preserve">
Sanchez, George</t>
        </r>
      </text>
    </comment>
    <comment ref="N186" authorId="0" shapeId="0">
      <text>
        <r>
          <rPr>
            <b/>
            <sz val="9"/>
            <color indexed="81"/>
            <rFont val="Tahoma"/>
            <charset val="1"/>
          </rPr>
          <t>Young, Hunter:</t>
        </r>
        <r>
          <rPr>
            <sz val="9"/>
            <color indexed="81"/>
            <rFont val="Tahoma"/>
            <charset val="1"/>
          </rPr>
          <t xml:space="preserve">
Sanchez, George</t>
        </r>
      </text>
    </comment>
    <comment ref="N187" authorId="0" shapeId="0">
      <text>
        <r>
          <rPr>
            <b/>
            <sz val="9"/>
            <color indexed="81"/>
            <rFont val="Tahoma"/>
            <charset val="1"/>
          </rPr>
          <t>Young, Hunter:</t>
        </r>
        <r>
          <rPr>
            <sz val="9"/>
            <color indexed="81"/>
            <rFont val="Tahoma"/>
            <charset val="1"/>
          </rPr>
          <t xml:space="preserve">
Sanchez, George</t>
        </r>
      </text>
    </comment>
    <comment ref="N188" authorId="0" shapeId="0">
      <text>
        <r>
          <rPr>
            <b/>
            <sz val="9"/>
            <color indexed="81"/>
            <rFont val="Tahoma"/>
            <charset val="1"/>
          </rPr>
          <t>Young, Hunter:</t>
        </r>
        <r>
          <rPr>
            <sz val="9"/>
            <color indexed="81"/>
            <rFont val="Tahoma"/>
            <charset val="1"/>
          </rPr>
          <t xml:space="preserve">
Sanchez, George</t>
        </r>
      </text>
    </comment>
    <comment ref="N189" authorId="0" shapeId="0">
      <text>
        <r>
          <rPr>
            <b/>
            <sz val="9"/>
            <color indexed="81"/>
            <rFont val="Tahoma"/>
            <charset val="1"/>
          </rPr>
          <t>Young, Hunter:</t>
        </r>
        <r>
          <rPr>
            <sz val="9"/>
            <color indexed="81"/>
            <rFont val="Tahoma"/>
            <charset val="1"/>
          </rPr>
          <t xml:space="preserve">
Sanchez, George</t>
        </r>
      </text>
    </comment>
    <comment ref="N190" authorId="0" shapeId="0">
      <text>
        <r>
          <rPr>
            <b/>
            <sz val="9"/>
            <color indexed="81"/>
            <rFont val="Tahoma"/>
            <charset val="1"/>
          </rPr>
          <t>Young, Hunter:</t>
        </r>
        <r>
          <rPr>
            <sz val="9"/>
            <color indexed="81"/>
            <rFont val="Tahoma"/>
            <charset val="1"/>
          </rPr>
          <t xml:space="preserve">
Sanchez, George</t>
        </r>
      </text>
    </comment>
    <comment ref="N191" authorId="0" shapeId="0">
      <text>
        <r>
          <rPr>
            <b/>
            <sz val="9"/>
            <color indexed="81"/>
            <rFont val="Tahoma"/>
            <charset val="1"/>
          </rPr>
          <t>Young, Hunter:</t>
        </r>
        <r>
          <rPr>
            <sz val="9"/>
            <color indexed="81"/>
            <rFont val="Tahoma"/>
            <charset val="1"/>
          </rPr>
          <t xml:space="preserve">
Sanchez, George</t>
        </r>
      </text>
    </comment>
    <comment ref="N192" authorId="0" shapeId="0">
      <text>
        <r>
          <rPr>
            <b/>
            <sz val="9"/>
            <color indexed="81"/>
            <rFont val="Tahoma"/>
            <charset val="1"/>
          </rPr>
          <t>Young, Hunter:</t>
        </r>
        <r>
          <rPr>
            <sz val="9"/>
            <color indexed="81"/>
            <rFont val="Tahoma"/>
            <charset val="1"/>
          </rPr>
          <t xml:space="preserve">
Sanchez, George</t>
        </r>
      </text>
    </comment>
    <comment ref="N193" authorId="0" shapeId="0">
      <text>
        <r>
          <rPr>
            <b/>
            <sz val="9"/>
            <color indexed="81"/>
            <rFont val="Tahoma"/>
            <charset val="1"/>
          </rPr>
          <t>Young, Hunter:</t>
        </r>
        <r>
          <rPr>
            <sz val="9"/>
            <color indexed="81"/>
            <rFont val="Tahoma"/>
            <charset val="1"/>
          </rPr>
          <t xml:space="preserve">
Sanchez, George</t>
        </r>
      </text>
    </comment>
    <comment ref="N194" authorId="0" shapeId="0">
      <text>
        <r>
          <rPr>
            <b/>
            <sz val="9"/>
            <color indexed="81"/>
            <rFont val="Tahoma"/>
            <charset val="1"/>
          </rPr>
          <t>Young, Hunter:</t>
        </r>
        <r>
          <rPr>
            <sz val="9"/>
            <color indexed="81"/>
            <rFont val="Tahoma"/>
            <charset val="1"/>
          </rPr>
          <t xml:space="preserve">
Sanchez, George</t>
        </r>
      </text>
    </comment>
    <comment ref="N195" authorId="0" shapeId="0">
      <text>
        <r>
          <rPr>
            <b/>
            <sz val="9"/>
            <color indexed="81"/>
            <rFont val="Tahoma"/>
            <charset val="1"/>
          </rPr>
          <t>Young, Hunter:</t>
        </r>
        <r>
          <rPr>
            <sz val="9"/>
            <color indexed="81"/>
            <rFont val="Tahoma"/>
            <charset val="1"/>
          </rPr>
          <t xml:space="preserve">
Sanchez, George</t>
        </r>
      </text>
    </comment>
    <comment ref="N196" authorId="0" shapeId="0">
      <text>
        <r>
          <rPr>
            <b/>
            <sz val="9"/>
            <color indexed="81"/>
            <rFont val="Tahoma"/>
            <charset val="1"/>
          </rPr>
          <t>Young, Hunter:</t>
        </r>
        <r>
          <rPr>
            <sz val="9"/>
            <color indexed="81"/>
            <rFont val="Tahoma"/>
            <charset val="1"/>
          </rPr>
          <t xml:space="preserve">
Sanchez, George</t>
        </r>
      </text>
    </comment>
    <comment ref="N197" authorId="0" shapeId="0">
      <text>
        <r>
          <rPr>
            <b/>
            <sz val="9"/>
            <color indexed="81"/>
            <rFont val="Tahoma"/>
            <charset val="1"/>
          </rPr>
          <t>Young, Hunter:</t>
        </r>
        <r>
          <rPr>
            <sz val="9"/>
            <color indexed="81"/>
            <rFont val="Tahoma"/>
            <charset val="1"/>
          </rPr>
          <t xml:space="preserve">
Sanchez, George</t>
        </r>
      </text>
    </comment>
    <comment ref="N198" authorId="0" shapeId="0">
      <text>
        <r>
          <rPr>
            <b/>
            <sz val="9"/>
            <color indexed="81"/>
            <rFont val="Tahoma"/>
            <charset val="1"/>
          </rPr>
          <t>Young, Hunter:</t>
        </r>
        <r>
          <rPr>
            <sz val="9"/>
            <color indexed="81"/>
            <rFont val="Tahoma"/>
            <charset val="1"/>
          </rPr>
          <t xml:space="preserve">
Sanchez, George</t>
        </r>
      </text>
    </comment>
    <comment ref="N199" authorId="0" shapeId="0">
      <text>
        <r>
          <rPr>
            <b/>
            <sz val="9"/>
            <color indexed="81"/>
            <rFont val="Tahoma"/>
            <charset val="1"/>
          </rPr>
          <t>Young, Hunter:</t>
        </r>
        <r>
          <rPr>
            <sz val="9"/>
            <color indexed="81"/>
            <rFont val="Tahoma"/>
            <charset val="1"/>
          </rPr>
          <t xml:space="preserve">
Sanchez, George</t>
        </r>
      </text>
    </comment>
    <comment ref="N200" authorId="0" shapeId="0">
      <text>
        <r>
          <rPr>
            <b/>
            <sz val="9"/>
            <color indexed="81"/>
            <rFont val="Tahoma"/>
            <charset val="1"/>
          </rPr>
          <t>Young, Hunter:</t>
        </r>
        <r>
          <rPr>
            <sz val="9"/>
            <color indexed="81"/>
            <rFont val="Tahoma"/>
            <charset val="1"/>
          </rPr>
          <t xml:space="preserve">
Sanchez, George</t>
        </r>
      </text>
    </comment>
    <comment ref="N201" authorId="0" shapeId="0">
      <text>
        <r>
          <rPr>
            <b/>
            <sz val="9"/>
            <color indexed="81"/>
            <rFont val="Tahoma"/>
            <charset val="1"/>
          </rPr>
          <t>Young, Hunter:</t>
        </r>
        <r>
          <rPr>
            <sz val="9"/>
            <color indexed="81"/>
            <rFont val="Tahoma"/>
            <charset val="1"/>
          </rPr>
          <t xml:space="preserve">
Sanchez, George</t>
        </r>
      </text>
    </comment>
    <comment ref="N202" authorId="0" shapeId="0">
      <text>
        <r>
          <rPr>
            <b/>
            <sz val="9"/>
            <color indexed="81"/>
            <rFont val="Tahoma"/>
            <charset val="1"/>
          </rPr>
          <t>Young, Hunter:</t>
        </r>
        <r>
          <rPr>
            <sz val="9"/>
            <color indexed="81"/>
            <rFont val="Tahoma"/>
            <charset val="1"/>
          </rPr>
          <t xml:space="preserve">
Sanchez, George</t>
        </r>
      </text>
    </comment>
    <comment ref="N203" authorId="0" shapeId="0">
      <text>
        <r>
          <rPr>
            <b/>
            <sz val="9"/>
            <color indexed="81"/>
            <rFont val="Tahoma"/>
            <charset val="1"/>
          </rPr>
          <t>Young, Hunter:</t>
        </r>
        <r>
          <rPr>
            <sz val="9"/>
            <color indexed="81"/>
            <rFont val="Tahoma"/>
            <charset val="1"/>
          </rPr>
          <t xml:space="preserve">
Sanchez, George</t>
        </r>
      </text>
    </comment>
    <comment ref="N204" authorId="0" shapeId="0">
      <text>
        <r>
          <rPr>
            <b/>
            <sz val="9"/>
            <color indexed="81"/>
            <rFont val="Tahoma"/>
            <charset val="1"/>
          </rPr>
          <t>Young, Hunter:</t>
        </r>
        <r>
          <rPr>
            <sz val="9"/>
            <color indexed="81"/>
            <rFont val="Tahoma"/>
            <charset val="1"/>
          </rPr>
          <t xml:space="preserve">
Sanchez, George</t>
        </r>
      </text>
    </comment>
    <comment ref="N205" authorId="0" shapeId="0">
      <text>
        <r>
          <rPr>
            <b/>
            <sz val="9"/>
            <color indexed="81"/>
            <rFont val="Tahoma"/>
            <charset val="1"/>
          </rPr>
          <t>Young, Hunter:</t>
        </r>
        <r>
          <rPr>
            <sz val="9"/>
            <color indexed="81"/>
            <rFont val="Tahoma"/>
            <charset val="1"/>
          </rPr>
          <t xml:space="preserve">
Sanchez, George</t>
        </r>
      </text>
    </comment>
    <comment ref="N206" authorId="0" shapeId="0">
      <text>
        <r>
          <rPr>
            <b/>
            <sz val="9"/>
            <color indexed="81"/>
            <rFont val="Tahoma"/>
            <charset val="1"/>
          </rPr>
          <t>Young, Hunter:</t>
        </r>
        <r>
          <rPr>
            <sz val="9"/>
            <color indexed="81"/>
            <rFont val="Tahoma"/>
            <charset val="1"/>
          </rPr>
          <t xml:space="preserve">
Sanchez, George</t>
        </r>
      </text>
    </comment>
    <comment ref="N207" authorId="0" shapeId="0">
      <text>
        <r>
          <rPr>
            <b/>
            <sz val="9"/>
            <color indexed="81"/>
            <rFont val="Tahoma"/>
            <charset val="1"/>
          </rPr>
          <t>Young, Hunter:</t>
        </r>
        <r>
          <rPr>
            <sz val="9"/>
            <color indexed="81"/>
            <rFont val="Tahoma"/>
            <charset val="1"/>
          </rPr>
          <t xml:space="preserve">
Sanchez, George</t>
        </r>
      </text>
    </comment>
    <comment ref="N208" authorId="0" shapeId="0">
      <text>
        <r>
          <rPr>
            <b/>
            <sz val="9"/>
            <color indexed="81"/>
            <rFont val="Tahoma"/>
            <charset val="1"/>
          </rPr>
          <t>Young, Hunter:</t>
        </r>
        <r>
          <rPr>
            <sz val="9"/>
            <color indexed="81"/>
            <rFont val="Tahoma"/>
            <charset val="1"/>
          </rPr>
          <t xml:space="preserve">
Sanchez, George</t>
        </r>
      </text>
    </comment>
    <comment ref="N209" authorId="0" shapeId="0">
      <text>
        <r>
          <rPr>
            <b/>
            <sz val="9"/>
            <color indexed="81"/>
            <rFont val="Tahoma"/>
            <charset val="1"/>
          </rPr>
          <t>Young, Hunter:</t>
        </r>
        <r>
          <rPr>
            <sz val="9"/>
            <color indexed="81"/>
            <rFont val="Tahoma"/>
            <charset val="1"/>
          </rPr>
          <t xml:space="preserve">
Sanchez, George</t>
        </r>
      </text>
    </comment>
    <comment ref="N210" authorId="0" shapeId="0">
      <text>
        <r>
          <rPr>
            <b/>
            <sz val="9"/>
            <color indexed="81"/>
            <rFont val="Tahoma"/>
            <charset val="1"/>
          </rPr>
          <t>Young, Hunter:</t>
        </r>
        <r>
          <rPr>
            <sz val="9"/>
            <color indexed="81"/>
            <rFont val="Tahoma"/>
            <charset val="1"/>
          </rPr>
          <t xml:space="preserve">
Sanchez, George</t>
        </r>
      </text>
    </comment>
    <comment ref="N211" authorId="0" shapeId="0">
      <text>
        <r>
          <rPr>
            <b/>
            <sz val="9"/>
            <color indexed="81"/>
            <rFont val="Tahoma"/>
            <charset val="1"/>
          </rPr>
          <t>Young, Hunter:</t>
        </r>
        <r>
          <rPr>
            <sz val="9"/>
            <color indexed="81"/>
            <rFont val="Tahoma"/>
            <charset val="1"/>
          </rPr>
          <t xml:space="preserve">
Sanchez, George</t>
        </r>
      </text>
    </comment>
    <comment ref="N212" authorId="0" shapeId="0">
      <text>
        <r>
          <rPr>
            <b/>
            <sz val="9"/>
            <color indexed="81"/>
            <rFont val="Tahoma"/>
            <charset val="1"/>
          </rPr>
          <t>Young, Hunter:</t>
        </r>
        <r>
          <rPr>
            <sz val="9"/>
            <color indexed="81"/>
            <rFont val="Tahoma"/>
            <charset val="1"/>
          </rPr>
          <t xml:space="preserve">
Sanchez, George</t>
        </r>
      </text>
    </comment>
    <comment ref="N213" authorId="0" shapeId="0">
      <text>
        <r>
          <rPr>
            <b/>
            <sz val="9"/>
            <color indexed="81"/>
            <rFont val="Tahoma"/>
            <charset val="1"/>
          </rPr>
          <t>Young, Hunter:</t>
        </r>
        <r>
          <rPr>
            <sz val="9"/>
            <color indexed="81"/>
            <rFont val="Tahoma"/>
            <charset val="1"/>
          </rPr>
          <t xml:space="preserve">
Sanchez, George</t>
        </r>
      </text>
    </comment>
    <comment ref="N353" authorId="0" shapeId="0">
      <text>
        <r>
          <rPr>
            <b/>
            <sz val="9"/>
            <color indexed="81"/>
            <rFont val="Tahoma"/>
            <charset val="1"/>
          </rPr>
          <t>Young, Hunter:</t>
        </r>
        <r>
          <rPr>
            <sz val="9"/>
            <color indexed="81"/>
            <rFont val="Tahoma"/>
            <charset val="1"/>
          </rPr>
          <t xml:space="preserve">
Alegbeley, Ladi</t>
        </r>
      </text>
    </comment>
    <comment ref="N354" authorId="0" shapeId="0">
      <text>
        <r>
          <rPr>
            <b/>
            <sz val="9"/>
            <color indexed="81"/>
            <rFont val="Tahoma"/>
            <charset val="1"/>
          </rPr>
          <t>Young, Hunter:</t>
        </r>
        <r>
          <rPr>
            <sz val="9"/>
            <color indexed="81"/>
            <rFont val="Tahoma"/>
            <charset val="1"/>
          </rPr>
          <t xml:space="preserve">
Alegbeley, Ladi</t>
        </r>
      </text>
    </comment>
    <comment ref="N355" authorId="0" shapeId="0">
      <text>
        <r>
          <rPr>
            <b/>
            <sz val="9"/>
            <color indexed="81"/>
            <rFont val="Tahoma"/>
            <charset val="1"/>
          </rPr>
          <t>Young, Hunter:</t>
        </r>
        <r>
          <rPr>
            <sz val="9"/>
            <color indexed="81"/>
            <rFont val="Tahoma"/>
            <charset val="1"/>
          </rPr>
          <t xml:space="preserve">
Alegbeley, Ladi</t>
        </r>
      </text>
    </comment>
    <comment ref="N356" authorId="0" shapeId="0">
      <text>
        <r>
          <rPr>
            <b/>
            <sz val="9"/>
            <color indexed="81"/>
            <rFont val="Tahoma"/>
            <charset val="1"/>
          </rPr>
          <t>Young, Hunter:</t>
        </r>
        <r>
          <rPr>
            <sz val="9"/>
            <color indexed="81"/>
            <rFont val="Tahoma"/>
            <charset val="1"/>
          </rPr>
          <t xml:space="preserve">
Alegbeley, Ladi</t>
        </r>
      </text>
    </comment>
    <comment ref="N357" authorId="0" shapeId="0">
      <text>
        <r>
          <rPr>
            <b/>
            <sz val="9"/>
            <color indexed="81"/>
            <rFont val="Tahoma"/>
            <charset val="1"/>
          </rPr>
          <t>Young, Hunter:</t>
        </r>
        <r>
          <rPr>
            <sz val="9"/>
            <color indexed="81"/>
            <rFont val="Tahoma"/>
            <charset val="1"/>
          </rPr>
          <t xml:space="preserve">
Alegbeley, Ladi</t>
        </r>
      </text>
    </comment>
    <comment ref="N358" authorId="0" shapeId="0">
      <text>
        <r>
          <rPr>
            <b/>
            <sz val="9"/>
            <color indexed="81"/>
            <rFont val="Tahoma"/>
            <charset val="1"/>
          </rPr>
          <t>Young, Hunter:</t>
        </r>
        <r>
          <rPr>
            <sz val="9"/>
            <color indexed="81"/>
            <rFont val="Tahoma"/>
            <charset val="1"/>
          </rPr>
          <t xml:space="preserve">
Alegbeley, Ladi</t>
        </r>
      </text>
    </comment>
    <comment ref="N359" authorId="0" shapeId="0">
      <text>
        <r>
          <rPr>
            <b/>
            <sz val="9"/>
            <color indexed="81"/>
            <rFont val="Tahoma"/>
            <charset val="1"/>
          </rPr>
          <t>Young, Hunter:</t>
        </r>
        <r>
          <rPr>
            <sz val="9"/>
            <color indexed="81"/>
            <rFont val="Tahoma"/>
            <charset val="1"/>
          </rPr>
          <t xml:space="preserve">
Alegbeley, Ladi</t>
        </r>
      </text>
    </comment>
    <comment ref="N360" authorId="0" shapeId="0">
      <text>
        <r>
          <rPr>
            <b/>
            <sz val="9"/>
            <color indexed="81"/>
            <rFont val="Tahoma"/>
            <charset val="1"/>
          </rPr>
          <t>Young, Hunter:</t>
        </r>
        <r>
          <rPr>
            <sz val="9"/>
            <color indexed="81"/>
            <rFont val="Tahoma"/>
            <charset val="1"/>
          </rPr>
          <t xml:space="preserve">
Alegbeley, Ladi</t>
        </r>
      </text>
    </comment>
    <comment ref="N361" authorId="0" shapeId="0">
      <text>
        <r>
          <rPr>
            <b/>
            <sz val="9"/>
            <color indexed="81"/>
            <rFont val="Tahoma"/>
            <charset val="1"/>
          </rPr>
          <t>Young, Hunter:</t>
        </r>
        <r>
          <rPr>
            <sz val="9"/>
            <color indexed="81"/>
            <rFont val="Tahoma"/>
            <charset val="1"/>
          </rPr>
          <t xml:space="preserve">
Alegbeley, Ladi</t>
        </r>
      </text>
    </comment>
    <comment ref="N362" authorId="0" shapeId="0">
      <text>
        <r>
          <rPr>
            <b/>
            <sz val="9"/>
            <color indexed="81"/>
            <rFont val="Tahoma"/>
            <charset val="1"/>
          </rPr>
          <t>Young, Hunter:</t>
        </r>
        <r>
          <rPr>
            <sz val="9"/>
            <color indexed="81"/>
            <rFont val="Tahoma"/>
            <charset val="1"/>
          </rPr>
          <t xml:space="preserve">
Alegbeley, Ladi</t>
        </r>
      </text>
    </comment>
    <comment ref="N363" authorId="0" shapeId="0">
      <text>
        <r>
          <rPr>
            <b/>
            <sz val="9"/>
            <color indexed="81"/>
            <rFont val="Tahoma"/>
            <charset val="1"/>
          </rPr>
          <t>Young, Hunter:</t>
        </r>
        <r>
          <rPr>
            <sz val="9"/>
            <color indexed="81"/>
            <rFont val="Tahoma"/>
            <charset val="1"/>
          </rPr>
          <t xml:space="preserve">
Alegbeley, Ladi</t>
        </r>
      </text>
    </comment>
    <comment ref="N364" authorId="0" shapeId="0">
      <text>
        <r>
          <rPr>
            <b/>
            <sz val="9"/>
            <color indexed="81"/>
            <rFont val="Tahoma"/>
            <charset val="1"/>
          </rPr>
          <t>Young, Hunter:</t>
        </r>
        <r>
          <rPr>
            <sz val="9"/>
            <color indexed="81"/>
            <rFont val="Tahoma"/>
            <charset val="1"/>
          </rPr>
          <t xml:space="preserve">
Alegbeley, Ladi</t>
        </r>
      </text>
    </comment>
    <comment ref="N365" authorId="0" shapeId="0">
      <text>
        <r>
          <rPr>
            <b/>
            <sz val="9"/>
            <color indexed="81"/>
            <rFont val="Tahoma"/>
            <charset val="1"/>
          </rPr>
          <t>Young, Hunter:</t>
        </r>
        <r>
          <rPr>
            <sz val="9"/>
            <color indexed="81"/>
            <rFont val="Tahoma"/>
            <charset val="1"/>
          </rPr>
          <t xml:space="preserve">
Alegbeley, Ladi</t>
        </r>
      </text>
    </comment>
    <comment ref="N366" authorId="0" shapeId="0">
      <text>
        <r>
          <rPr>
            <b/>
            <sz val="9"/>
            <color indexed="81"/>
            <rFont val="Tahoma"/>
            <charset val="1"/>
          </rPr>
          <t>Young, Hunter:</t>
        </r>
        <r>
          <rPr>
            <sz val="9"/>
            <color indexed="81"/>
            <rFont val="Tahoma"/>
            <charset val="1"/>
          </rPr>
          <t xml:space="preserve">
Alegbeley, Ladi</t>
        </r>
      </text>
    </comment>
    <comment ref="N367" authorId="0" shapeId="0">
      <text>
        <r>
          <rPr>
            <b/>
            <sz val="9"/>
            <color indexed="81"/>
            <rFont val="Tahoma"/>
            <charset val="1"/>
          </rPr>
          <t>Young, Hunter:</t>
        </r>
        <r>
          <rPr>
            <sz val="9"/>
            <color indexed="81"/>
            <rFont val="Tahoma"/>
            <charset val="1"/>
          </rPr>
          <t xml:space="preserve">
Alegbeley, Ladi</t>
        </r>
      </text>
    </comment>
    <comment ref="N368" authorId="0" shapeId="0">
      <text>
        <r>
          <rPr>
            <b/>
            <sz val="9"/>
            <color indexed="81"/>
            <rFont val="Tahoma"/>
            <charset val="1"/>
          </rPr>
          <t>Young, Hunter:</t>
        </r>
        <r>
          <rPr>
            <sz val="9"/>
            <color indexed="81"/>
            <rFont val="Tahoma"/>
            <charset val="1"/>
          </rPr>
          <t xml:space="preserve">
Alegbeley, Ladi</t>
        </r>
      </text>
    </comment>
    <comment ref="N369" authorId="0" shapeId="0">
      <text>
        <r>
          <rPr>
            <b/>
            <sz val="9"/>
            <color indexed="81"/>
            <rFont val="Tahoma"/>
            <charset val="1"/>
          </rPr>
          <t>Young, Hunter:</t>
        </r>
        <r>
          <rPr>
            <sz val="9"/>
            <color indexed="81"/>
            <rFont val="Tahoma"/>
            <charset val="1"/>
          </rPr>
          <t xml:space="preserve">
Alegbeley, Ladi</t>
        </r>
      </text>
    </comment>
    <comment ref="N370" authorId="0" shapeId="0">
      <text>
        <r>
          <rPr>
            <b/>
            <sz val="9"/>
            <color indexed="81"/>
            <rFont val="Tahoma"/>
            <charset val="1"/>
          </rPr>
          <t>Young, Hunter:</t>
        </r>
        <r>
          <rPr>
            <sz val="9"/>
            <color indexed="81"/>
            <rFont val="Tahoma"/>
            <charset val="1"/>
          </rPr>
          <t xml:space="preserve">
Gamboa, Andrew</t>
        </r>
      </text>
    </comment>
    <comment ref="N371" authorId="0" shapeId="0">
      <text>
        <r>
          <rPr>
            <b/>
            <sz val="9"/>
            <color indexed="81"/>
            <rFont val="Tahoma"/>
            <charset val="1"/>
          </rPr>
          <t>Young, Hunter:</t>
        </r>
        <r>
          <rPr>
            <sz val="9"/>
            <color indexed="81"/>
            <rFont val="Tahoma"/>
            <charset val="1"/>
          </rPr>
          <t xml:space="preserve">
Gamboa, Andrew</t>
        </r>
      </text>
    </comment>
    <comment ref="N372" authorId="0" shapeId="0">
      <text>
        <r>
          <rPr>
            <b/>
            <sz val="9"/>
            <color indexed="81"/>
            <rFont val="Tahoma"/>
            <charset val="1"/>
          </rPr>
          <t>Young, Hunter:</t>
        </r>
        <r>
          <rPr>
            <sz val="9"/>
            <color indexed="81"/>
            <rFont val="Tahoma"/>
            <charset val="1"/>
          </rPr>
          <t xml:space="preserve">
Gamboa, Andrew</t>
        </r>
      </text>
    </comment>
    <comment ref="N373" authorId="0" shapeId="0">
      <text>
        <r>
          <rPr>
            <b/>
            <sz val="9"/>
            <color indexed="81"/>
            <rFont val="Tahoma"/>
            <charset val="1"/>
          </rPr>
          <t>Young, Hunter:</t>
        </r>
        <r>
          <rPr>
            <sz val="9"/>
            <color indexed="81"/>
            <rFont val="Tahoma"/>
            <charset val="1"/>
          </rPr>
          <t xml:space="preserve">
Gamboa, Andrew</t>
        </r>
      </text>
    </comment>
    <comment ref="N374" authorId="0" shapeId="0">
      <text>
        <r>
          <rPr>
            <b/>
            <sz val="9"/>
            <color indexed="81"/>
            <rFont val="Tahoma"/>
            <charset val="1"/>
          </rPr>
          <t>Young, Hunter:</t>
        </r>
        <r>
          <rPr>
            <sz val="9"/>
            <color indexed="81"/>
            <rFont val="Tahoma"/>
            <charset val="1"/>
          </rPr>
          <t xml:space="preserve">
Gamboa, Andrew</t>
        </r>
      </text>
    </comment>
    <comment ref="N375" authorId="0" shapeId="0">
      <text>
        <r>
          <rPr>
            <b/>
            <sz val="9"/>
            <color indexed="81"/>
            <rFont val="Tahoma"/>
            <charset val="1"/>
          </rPr>
          <t>Young, Hunter:</t>
        </r>
        <r>
          <rPr>
            <sz val="9"/>
            <color indexed="81"/>
            <rFont val="Tahoma"/>
            <charset val="1"/>
          </rPr>
          <t xml:space="preserve">
Gamboa, Andrew</t>
        </r>
      </text>
    </comment>
    <comment ref="N376" authorId="0" shapeId="0">
      <text>
        <r>
          <rPr>
            <b/>
            <sz val="9"/>
            <color indexed="81"/>
            <rFont val="Tahoma"/>
            <charset val="1"/>
          </rPr>
          <t>Young, Hunter:</t>
        </r>
        <r>
          <rPr>
            <sz val="9"/>
            <color indexed="81"/>
            <rFont val="Tahoma"/>
            <charset val="1"/>
          </rPr>
          <t xml:space="preserve">
Gamboa, Andrew</t>
        </r>
      </text>
    </comment>
    <comment ref="N377" authorId="0" shapeId="0">
      <text>
        <r>
          <rPr>
            <b/>
            <sz val="9"/>
            <color indexed="81"/>
            <rFont val="Tahoma"/>
            <charset val="1"/>
          </rPr>
          <t>Young, Hunter:</t>
        </r>
        <r>
          <rPr>
            <sz val="9"/>
            <color indexed="81"/>
            <rFont val="Tahoma"/>
            <charset val="1"/>
          </rPr>
          <t xml:space="preserve">
Gamboa, Andrew</t>
        </r>
      </text>
    </comment>
    <comment ref="N378" authorId="0" shapeId="0">
      <text>
        <r>
          <rPr>
            <b/>
            <sz val="9"/>
            <color indexed="81"/>
            <rFont val="Tahoma"/>
            <charset val="1"/>
          </rPr>
          <t>Young, Hunter:</t>
        </r>
        <r>
          <rPr>
            <sz val="9"/>
            <color indexed="81"/>
            <rFont val="Tahoma"/>
            <charset val="1"/>
          </rPr>
          <t xml:space="preserve">
Gamboa, Andrew</t>
        </r>
      </text>
    </comment>
    <comment ref="N379" authorId="0" shapeId="0">
      <text>
        <r>
          <rPr>
            <b/>
            <sz val="9"/>
            <color indexed="81"/>
            <rFont val="Tahoma"/>
            <charset val="1"/>
          </rPr>
          <t>Young, Hunter:</t>
        </r>
        <r>
          <rPr>
            <sz val="9"/>
            <color indexed="81"/>
            <rFont val="Tahoma"/>
            <charset val="1"/>
          </rPr>
          <t xml:space="preserve">
Gamboa, Andrew</t>
        </r>
      </text>
    </comment>
    <comment ref="N380" authorId="0" shapeId="0">
      <text>
        <r>
          <rPr>
            <b/>
            <sz val="9"/>
            <color indexed="81"/>
            <rFont val="Tahoma"/>
            <charset val="1"/>
          </rPr>
          <t>Young, Hunter:</t>
        </r>
        <r>
          <rPr>
            <sz val="9"/>
            <color indexed="81"/>
            <rFont val="Tahoma"/>
            <charset val="1"/>
          </rPr>
          <t xml:space="preserve">
Gamboa, Andrew</t>
        </r>
      </text>
    </comment>
    <comment ref="N381" authorId="0" shapeId="0">
      <text>
        <r>
          <rPr>
            <b/>
            <sz val="9"/>
            <color indexed="81"/>
            <rFont val="Tahoma"/>
            <charset val="1"/>
          </rPr>
          <t>Young, Hunter:</t>
        </r>
        <r>
          <rPr>
            <sz val="9"/>
            <color indexed="81"/>
            <rFont val="Tahoma"/>
            <charset val="1"/>
          </rPr>
          <t xml:space="preserve">
Gamboa, Andrew</t>
        </r>
      </text>
    </comment>
    <comment ref="N382" authorId="0" shapeId="0">
      <text>
        <r>
          <rPr>
            <b/>
            <sz val="9"/>
            <color indexed="81"/>
            <rFont val="Tahoma"/>
            <charset val="1"/>
          </rPr>
          <t>Young, Hunter:</t>
        </r>
        <r>
          <rPr>
            <sz val="9"/>
            <color indexed="81"/>
            <rFont val="Tahoma"/>
            <charset val="1"/>
          </rPr>
          <t xml:space="preserve">
Gamboa, Andrew</t>
        </r>
      </text>
    </comment>
    <comment ref="N383" authorId="0" shapeId="0">
      <text>
        <r>
          <rPr>
            <b/>
            <sz val="9"/>
            <color indexed="81"/>
            <rFont val="Tahoma"/>
            <charset val="1"/>
          </rPr>
          <t>Young, Hunter:</t>
        </r>
        <r>
          <rPr>
            <sz val="9"/>
            <color indexed="81"/>
            <rFont val="Tahoma"/>
            <charset val="1"/>
          </rPr>
          <t xml:space="preserve">
Gamboa, Andrew</t>
        </r>
      </text>
    </comment>
    <comment ref="N384" authorId="0" shapeId="0">
      <text>
        <r>
          <rPr>
            <b/>
            <sz val="9"/>
            <color indexed="81"/>
            <rFont val="Tahoma"/>
            <charset val="1"/>
          </rPr>
          <t>Young, Hunter:</t>
        </r>
        <r>
          <rPr>
            <sz val="9"/>
            <color indexed="81"/>
            <rFont val="Tahoma"/>
            <charset val="1"/>
          </rPr>
          <t xml:space="preserve">
Gamboa, Andrew</t>
        </r>
      </text>
    </comment>
    <comment ref="N385" authorId="0" shapeId="0">
      <text>
        <r>
          <rPr>
            <b/>
            <sz val="9"/>
            <color indexed="81"/>
            <rFont val="Tahoma"/>
            <charset val="1"/>
          </rPr>
          <t>Young, Hunter:</t>
        </r>
        <r>
          <rPr>
            <sz val="9"/>
            <color indexed="81"/>
            <rFont val="Tahoma"/>
            <charset val="1"/>
          </rPr>
          <t xml:space="preserve">
Gamboa, Andrew</t>
        </r>
      </text>
    </comment>
    <comment ref="N386" authorId="0" shapeId="0">
      <text>
        <r>
          <rPr>
            <b/>
            <sz val="9"/>
            <color indexed="81"/>
            <rFont val="Tahoma"/>
            <charset val="1"/>
          </rPr>
          <t>Young, Hunter:</t>
        </r>
        <r>
          <rPr>
            <sz val="9"/>
            <color indexed="81"/>
            <rFont val="Tahoma"/>
            <charset val="1"/>
          </rPr>
          <t xml:space="preserve">
Gamboa, Andrew</t>
        </r>
      </text>
    </comment>
    <comment ref="N387" authorId="0" shapeId="0">
      <text>
        <r>
          <rPr>
            <b/>
            <sz val="9"/>
            <color indexed="81"/>
            <rFont val="Tahoma"/>
            <charset val="1"/>
          </rPr>
          <t>Young, Hunter:</t>
        </r>
        <r>
          <rPr>
            <sz val="9"/>
            <color indexed="81"/>
            <rFont val="Tahoma"/>
            <charset val="1"/>
          </rPr>
          <t xml:space="preserve">
Gamboa, Andrew</t>
        </r>
      </text>
    </comment>
    <comment ref="N388" authorId="0" shapeId="0">
      <text>
        <r>
          <rPr>
            <b/>
            <sz val="9"/>
            <color indexed="81"/>
            <rFont val="Tahoma"/>
            <charset val="1"/>
          </rPr>
          <t>Young, Hunter:</t>
        </r>
        <r>
          <rPr>
            <sz val="9"/>
            <color indexed="81"/>
            <rFont val="Tahoma"/>
            <charset val="1"/>
          </rPr>
          <t xml:space="preserve">
Gamboa, Andrew</t>
        </r>
      </text>
    </comment>
    <comment ref="N389" authorId="0" shapeId="0">
      <text>
        <r>
          <rPr>
            <b/>
            <sz val="9"/>
            <color indexed="81"/>
            <rFont val="Tahoma"/>
            <charset val="1"/>
          </rPr>
          <t>Young, Hunter:</t>
        </r>
        <r>
          <rPr>
            <sz val="9"/>
            <color indexed="81"/>
            <rFont val="Tahoma"/>
            <charset val="1"/>
          </rPr>
          <t xml:space="preserve">
Gamboa, Andrew</t>
        </r>
      </text>
    </comment>
    <comment ref="N390" authorId="0" shapeId="0">
      <text>
        <r>
          <rPr>
            <b/>
            <sz val="9"/>
            <color indexed="81"/>
            <rFont val="Tahoma"/>
            <charset val="1"/>
          </rPr>
          <t>Young, Hunter:</t>
        </r>
        <r>
          <rPr>
            <sz val="9"/>
            <color indexed="81"/>
            <rFont val="Tahoma"/>
            <charset val="1"/>
          </rPr>
          <t xml:space="preserve">
Gamboa, Andrew</t>
        </r>
      </text>
    </comment>
    <comment ref="N391" authorId="0" shapeId="0">
      <text>
        <r>
          <rPr>
            <b/>
            <sz val="9"/>
            <color indexed="81"/>
            <rFont val="Tahoma"/>
            <charset val="1"/>
          </rPr>
          <t>Young, Hunter:</t>
        </r>
        <r>
          <rPr>
            <sz val="9"/>
            <color indexed="81"/>
            <rFont val="Tahoma"/>
            <charset val="1"/>
          </rPr>
          <t xml:space="preserve">
Gamboa, Andrew</t>
        </r>
      </text>
    </comment>
    <comment ref="N392" authorId="0" shapeId="0">
      <text>
        <r>
          <rPr>
            <b/>
            <sz val="9"/>
            <color indexed="81"/>
            <rFont val="Tahoma"/>
            <charset val="1"/>
          </rPr>
          <t>Young, Hunter:</t>
        </r>
        <r>
          <rPr>
            <sz val="9"/>
            <color indexed="81"/>
            <rFont val="Tahoma"/>
            <charset val="1"/>
          </rPr>
          <t xml:space="preserve">
Gamboa, Andrew</t>
        </r>
      </text>
    </comment>
    <comment ref="N393" authorId="0" shapeId="0">
      <text>
        <r>
          <rPr>
            <b/>
            <sz val="9"/>
            <color indexed="81"/>
            <rFont val="Tahoma"/>
            <charset val="1"/>
          </rPr>
          <t>Young, Hunter:</t>
        </r>
        <r>
          <rPr>
            <sz val="9"/>
            <color indexed="81"/>
            <rFont val="Tahoma"/>
            <charset val="1"/>
          </rPr>
          <t xml:space="preserve">
Gamboa, Andrew</t>
        </r>
      </text>
    </comment>
    <comment ref="N394" authorId="0" shapeId="0">
      <text>
        <r>
          <rPr>
            <b/>
            <sz val="9"/>
            <color indexed="81"/>
            <rFont val="Tahoma"/>
            <charset val="1"/>
          </rPr>
          <t>Young, Hunter:</t>
        </r>
        <r>
          <rPr>
            <sz val="9"/>
            <color indexed="81"/>
            <rFont val="Tahoma"/>
            <charset val="1"/>
          </rPr>
          <t xml:space="preserve">
Gamboa, Andrew</t>
        </r>
      </text>
    </comment>
    <comment ref="N395" authorId="0" shapeId="0">
      <text>
        <r>
          <rPr>
            <b/>
            <sz val="9"/>
            <color indexed="81"/>
            <rFont val="Tahoma"/>
            <charset val="1"/>
          </rPr>
          <t>Young, Hunter:</t>
        </r>
        <r>
          <rPr>
            <sz val="9"/>
            <color indexed="81"/>
            <rFont val="Tahoma"/>
            <charset val="1"/>
          </rPr>
          <t xml:space="preserve">
Gamboa, Andrew</t>
        </r>
      </text>
    </comment>
    <comment ref="N396" authorId="0" shapeId="0">
      <text>
        <r>
          <rPr>
            <b/>
            <sz val="9"/>
            <color indexed="81"/>
            <rFont val="Tahoma"/>
            <charset val="1"/>
          </rPr>
          <t>Young, Hunter:</t>
        </r>
        <r>
          <rPr>
            <sz val="9"/>
            <color indexed="81"/>
            <rFont val="Tahoma"/>
            <charset val="1"/>
          </rPr>
          <t xml:space="preserve">
Gamboa, Andrew</t>
        </r>
      </text>
    </comment>
    <comment ref="N766" authorId="0" shapeId="0">
      <text>
        <r>
          <rPr>
            <b/>
            <sz val="9"/>
            <color indexed="81"/>
            <rFont val="Tahoma"/>
            <charset val="1"/>
          </rPr>
          <t>Young, Hunter:</t>
        </r>
        <r>
          <rPr>
            <sz val="9"/>
            <color indexed="81"/>
            <rFont val="Tahoma"/>
            <charset val="1"/>
          </rPr>
          <t xml:space="preserve">
Gamboa, Andrew</t>
        </r>
      </text>
    </comment>
    <comment ref="N767" authorId="0" shapeId="0">
      <text>
        <r>
          <rPr>
            <b/>
            <sz val="9"/>
            <color indexed="81"/>
            <rFont val="Tahoma"/>
            <charset val="1"/>
          </rPr>
          <t>Young, Hunter:</t>
        </r>
        <r>
          <rPr>
            <sz val="9"/>
            <color indexed="81"/>
            <rFont val="Tahoma"/>
            <charset val="1"/>
          </rPr>
          <t xml:space="preserve">
Gamboa, Andrew</t>
        </r>
      </text>
    </comment>
    <comment ref="N768" authorId="0" shapeId="0">
      <text>
        <r>
          <rPr>
            <b/>
            <sz val="9"/>
            <color indexed="81"/>
            <rFont val="Tahoma"/>
            <charset val="1"/>
          </rPr>
          <t>Young, Hunter:</t>
        </r>
        <r>
          <rPr>
            <sz val="9"/>
            <color indexed="81"/>
            <rFont val="Tahoma"/>
            <charset val="1"/>
          </rPr>
          <t xml:space="preserve">
Gamboa, Andrew</t>
        </r>
      </text>
    </comment>
    <comment ref="N769" authorId="0" shapeId="0">
      <text>
        <r>
          <rPr>
            <b/>
            <sz val="9"/>
            <color indexed="81"/>
            <rFont val="Tahoma"/>
            <charset val="1"/>
          </rPr>
          <t>Young, Hunter:</t>
        </r>
        <r>
          <rPr>
            <sz val="9"/>
            <color indexed="81"/>
            <rFont val="Tahoma"/>
            <charset val="1"/>
          </rPr>
          <t xml:space="preserve">
Gamboa, Andrew</t>
        </r>
      </text>
    </comment>
    <comment ref="N770" authorId="0" shapeId="0">
      <text>
        <r>
          <rPr>
            <b/>
            <sz val="9"/>
            <color indexed="81"/>
            <rFont val="Tahoma"/>
            <charset val="1"/>
          </rPr>
          <t>Young, Hunter:</t>
        </r>
        <r>
          <rPr>
            <sz val="9"/>
            <color indexed="81"/>
            <rFont val="Tahoma"/>
            <charset val="1"/>
          </rPr>
          <t xml:space="preserve">
Gamboa, Andrew</t>
        </r>
      </text>
    </comment>
    <comment ref="N771" authorId="0" shapeId="0">
      <text>
        <r>
          <rPr>
            <b/>
            <sz val="9"/>
            <color indexed="81"/>
            <rFont val="Tahoma"/>
            <charset val="1"/>
          </rPr>
          <t>Young, Hunter:</t>
        </r>
        <r>
          <rPr>
            <sz val="9"/>
            <color indexed="81"/>
            <rFont val="Tahoma"/>
            <charset val="1"/>
          </rPr>
          <t xml:space="preserve">
Gamboa, Andrew</t>
        </r>
      </text>
    </comment>
    <comment ref="N772" authorId="0" shapeId="0">
      <text>
        <r>
          <rPr>
            <b/>
            <sz val="9"/>
            <color indexed="81"/>
            <rFont val="Tahoma"/>
            <charset val="1"/>
          </rPr>
          <t>Young, Hunter:</t>
        </r>
        <r>
          <rPr>
            <sz val="9"/>
            <color indexed="81"/>
            <rFont val="Tahoma"/>
            <charset val="1"/>
          </rPr>
          <t xml:space="preserve">
Gamboa, Andrew</t>
        </r>
      </text>
    </comment>
    <comment ref="N773" authorId="0" shapeId="0">
      <text>
        <r>
          <rPr>
            <b/>
            <sz val="9"/>
            <color indexed="81"/>
            <rFont val="Tahoma"/>
            <charset val="1"/>
          </rPr>
          <t>Young, Hunter:</t>
        </r>
        <r>
          <rPr>
            <sz val="9"/>
            <color indexed="81"/>
            <rFont val="Tahoma"/>
            <charset val="1"/>
          </rPr>
          <t xml:space="preserve">
Gamboa, Andrew</t>
        </r>
      </text>
    </comment>
    <comment ref="N774" authorId="0" shapeId="0">
      <text>
        <r>
          <rPr>
            <b/>
            <sz val="9"/>
            <color indexed="81"/>
            <rFont val="Tahoma"/>
            <charset val="1"/>
          </rPr>
          <t>Young, Hunter:</t>
        </r>
        <r>
          <rPr>
            <sz val="9"/>
            <color indexed="81"/>
            <rFont val="Tahoma"/>
            <charset val="1"/>
          </rPr>
          <t xml:space="preserve">
Gamboa, Andrew</t>
        </r>
      </text>
    </comment>
    <comment ref="N775" authorId="0" shapeId="0">
      <text>
        <r>
          <rPr>
            <b/>
            <sz val="9"/>
            <color indexed="81"/>
            <rFont val="Tahoma"/>
            <charset val="1"/>
          </rPr>
          <t>Young, Hunter:</t>
        </r>
        <r>
          <rPr>
            <sz val="9"/>
            <color indexed="81"/>
            <rFont val="Tahoma"/>
            <charset val="1"/>
          </rPr>
          <t xml:space="preserve">
Gamboa, Andrew</t>
        </r>
      </text>
    </comment>
    <comment ref="N776" authorId="0" shapeId="0">
      <text>
        <r>
          <rPr>
            <b/>
            <sz val="9"/>
            <color indexed="81"/>
            <rFont val="Tahoma"/>
            <charset val="1"/>
          </rPr>
          <t>Young, Hunter:</t>
        </r>
        <r>
          <rPr>
            <sz val="9"/>
            <color indexed="81"/>
            <rFont val="Tahoma"/>
            <charset val="1"/>
          </rPr>
          <t xml:space="preserve">
Gamboa, Andrew</t>
        </r>
      </text>
    </comment>
    <comment ref="N777" authorId="0" shapeId="0">
      <text>
        <r>
          <rPr>
            <b/>
            <sz val="9"/>
            <color indexed="81"/>
            <rFont val="Tahoma"/>
            <charset val="1"/>
          </rPr>
          <t>Young, Hunter:</t>
        </r>
        <r>
          <rPr>
            <sz val="9"/>
            <color indexed="81"/>
            <rFont val="Tahoma"/>
            <charset val="1"/>
          </rPr>
          <t xml:space="preserve">
Gamboa, Andrew</t>
        </r>
      </text>
    </comment>
    <comment ref="N778" authorId="0" shapeId="0">
      <text>
        <r>
          <rPr>
            <b/>
            <sz val="9"/>
            <color indexed="81"/>
            <rFont val="Tahoma"/>
            <charset val="1"/>
          </rPr>
          <t>Young, Hunter:</t>
        </r>
        <r>
          <rPr>
            <sz val="9"/>
            <color indexed="81"/>
            <rFont val="Tahoma"/>
            <charset val="1"/>
          </rPr>
          <t xml:space="preserve">
Gamboa, Andrew</t>
        </r>
      </text>
    </comment>
    <comment ref="N779" authorId="0" shapeId="0">
      <text>
        <r>
          <rPr>
            <b/>
            <sz val="9"/>
            <color indexed="81"/>
            <rFont val="Tahoma"/>
            <charset val="1"/>
          </rPr>
          <t>Young, Hunter:</t>
        </r>
        <r>
          <rPr>
            <sz val="9"/>
            <color indexed="81"/>
            <rFont val="Tahoma"/>
            <charset val="1"/>
          </rPr>
          <t xml:space="preserve">
Gamboa, Andrew</t>
        </r>
      </text>
    </comment>
    <comment ref="N780" authorId="0" shapeId="0">
      <text>
        <r>
          <rPr>
            <b/>
            <sz val="9"/>
            <color indexed="81"/>
            <rFont val="Tahoma"/>
            <charset val="1"/>
          </rPr>
          <t>Young, Hunter:</t>
        </r>
        <r>
          <rPr>
            <sz val="9"/>
            <color indexed="81"/>
            <rFont val="Tahoma"/>
            <charset val="1"/>
          </rPr>
          <t xml:space="preserve">
Gamboa, Andrew</t>
        </r>
      </text>
    </comment>
    <comment ref="N781" authorId="0" shapeId="0">
      <text>
        <r>
          <rPr>
            <b/>
            <sz val="9"/>
            <color indexed="81"/>
            <rFont val="Tahoma"/>
            <charset val="1"/>
          </rPr>
          <t>Young, Hunter:</t>
        </r>
        <r>
          <rPr>
            <sz val="9"/>
            <color indexed="81"/>
            <rFont val="Tahoma"/>
            <charset val="1"/>
          </rPr>
          <t xml:space="preserve">
Gamboa, Andrew</t>
        </r>
      </text>
    </comment>
    <comment ref="N782" authorId="0" shapeId="0">
      <text>
        <r>
          <rPr>
            <b/>
            <sz val="9"/>
            <color indexed="81"/>
            <rFont val="Tahoma"/>
            <charset val="1"/>
          </rPr>
          <t>Young, Hunter:</t>
        </r>
        <r>
          <rPr>
            <sz val="9"/>
            <color indexed="81"/>
            <rFont val="Tahoma"/>
            <charset val="1"/>
          </rPr>
          <t xml:space="preserve">
Gamboa, Andrew</t>
        </r>
      </text>
    </comment>
    <comment ref="N783" authorId="0" shapeId="0">
      <text>
        <r>
          <rPr>
            <b/>
            <sz val="9"/>
            <color indexed="81"/>
            <rFont val="Tahoma"/>
            <charset val="1"/>
          </rPr>
          <t>Young, Hunter:</t>
        </r>
        <r>
          <rPr>
            <sz val="9"/>
            <color indexed="81"/>
            <rFont val="Tahoma"/>
            <charset val="1"/>
          </rPr>
          <t xml:space="preserve">
Gamboa, Andrew</t>
        </r>
      </text>
    </comment>
    <comment ref="N784" authorId="0" shapeId="0">
      <text>
        <r>
          <rPr>
            <b/>
            <sz val="9"/>
            <color indexed="81"/>
            <rFont val="Tahoma"/>
            <charset val="1"/>
          </rPr>
          <t>Young, Hunter:</t>
        </r>
        <r>
          <rPr>
            <sz val="9"/>
            <color indexed="81"/>
            <rFont val="Tahoma"/>
            <charset val="1"/>
          </rPr>
          <t xml:space="preserve">
Gamboa, Andrew</t>
        </r>
      </text>
    </comment>
    <comment ref="N785" authorId="0" shapeId="0">
      <text>
        <r>
          <rPr>
            <b/>
            <sz val="9"/>
            <color indexed="81"/>
            <rFont val="Tahoma"/>
            <charset val="1"/>
          </rPr>
          <t>Young, Hunter:</t>
        </r>
        <r>
          <rPr>
            <sz val="9"/>
            <color indexed="81"/>
            <rFont val="Tahoma"/>
            <charset val="1"/>
          </rPr>
          <t xml:space="preserve">
Gamboa, Andrew</t>
        </r>
      </text>
    </comment>
    <comment ref="N786" authorId="0" shapeId="0">
      <text>
        <r>
          <rPr>
            <b/>
            <sz val="9"/>
            <color indexed="81"/>
            <rFont val="Tahoma"/>
            <charset val="1"/>
          </rPr>
          <t>Young, Hunter:</t>
        </r>
        <r>
          <rPr>
            <sz val="9"/>
            <color indexed="81"/>
            <rFont val="Tahoma"/>
            <charset val="1"/>
          </rPr>
          <t xml:space="preserve">
Gamboa, Andrew</t>
        </r>
      </text>
    </comment>
    <comment ref="N787" authorId="0" shapeId="0">
      <text>
        <r>
          <rPr>
            <b/>
            <sz val="9"/>
            <color indexed="81"/>
            <rFont val="Tahoma"/>
            <charset val="1"/>
          </rPr>
          <t>Young, Hunter:</t>
        </r>
        <r>
          <rPr>
            <sz val="9"/>
            <color indexed="81"/>
            <rFont val="Tahoma"/>
            <charset val="1"/>
          </rPr>
          <t xml:space="preserve">
Gamboa, Andrew</t>
        </r>
      </text>
    </comment>
    <comment ref="N788" authorId="0" shapeId="0">
      <text>
        <r>
          <rPr>
            <b/>
            <sz val="9"/>
            <color indexed="81"/>
            <rFont val="Tahoma"/>
            <charset val="1"/>
          </rPr>
          <t>Young, Hunter:</t>
        </r>
        <r>
          <rPr>
            <sz val="9"/>
            <color indexed="81"/>
            <rFont val="Tahoma"/>
            <charset val="1"/>
          </rPr>
          <t xml:space="preserve">
Gamboa, Andrew</t>
        </r>
      </text>
    </comment>
    <comment ref="N789" authorId="0" shapeId="0">
      <text>
        <r>
          <rPr>
            <b/>
            <sz val="9"/>
            <color indexed="81"/>
            <rFont val="Tahoma"/>
            <charset val="1"/>
          </rPr>
          <t>Young, Hunter:</t>
        </r>
        <r>
          <rPr>
            <sz val="9"/>
            <color indexed="81"/>
            <rFont val="Tahoma"/>
            <charset val="1"/>
          </rPr>
          <t xml:space="preserve">
Gamboa, Andrew</t>
        </r>
      </text>
    </comment>
    <comment ref="N790" authorId="0" shapeId="0">
      <text>
        <r>
          <rPr>
            <b/>
            <sz val="9"/>
            <color indexed="81"/>
            <rFont val="Tahoma"/>
            <charset val="1"/>
          </rPr>
          <t>Young, Hunter:</t>
        </r>
        <r>
          <rPr>
            <sz val="9"/>
            <color indexed="81"/>
            <rFont val="Tahoma"/>
            <charset val="1"/>
          </rPr>
          <t xml:space="preserve">
Gamboa, Andrew</t>
        </r>
      </text>
    </comment>
    <comment ref="N791" authorId="0" shapeId="0">
      <text>
        <r>
          <rPr>
            <b/>
            <sz val="9"/>
            <color indexed="81"/>
            <rFont val="Tahoma"/>
            <charset val="1"/>
          </rPr>
          <t>Young, Hunter:</t>
        </r>
        <r>
          <rPr>
            <sz val="9"/>
            <color indexed="81"/>
            <rFont val="Tahoma"/>
            <charset val="1"/>
          </rPr>
          <t xml:space="preserve">
Gamboa, Andrew</t>
        </r>
      </text>
    </comment>
    <comment ref="N792" authorId="0" shapeId="0">
      <text>
        <r>
          <rPr>
            <b/>
            <sz val="9"/>
            <color indexed="81"/>
            <rFont val="Tahoma"/>
            <charset val="1"/>
          </rPr>
          <t>Young, Hunter:</t>
        </r>
        <r>
          <rPr>
            <sz val="9"/>
            <color indexed="81"/>
            <rFont val="Tahoma"/>
            <charset val="1"/>
          </rPr>
          <t xml:space="preserve">
Gamboa, Andrew</t>
        </r>
      </text>
    </comment>
    <comment ref="N793" authorId="0" shapeId="0">
      <text>
        <r>
          <rPr>
            <b/>
            <sz val="9"/>
            <color indexed="81"/>
            <rFont val="Tahoma"/>
            <charset val="1"/>
          </rPr>
          <t>Young, Hunter:</t>
        </r>
        <r>
          <rPr>
            <sz val="9"/>
            <color indexed="81"/>
            <rFont val="Tahoma"/>
            <charset val="1"/>
          </rPr>
          <t xml:space="preserve">
Gamboa, Andrew</t>
        </r>
      </text>
    </comment>
    <comment ref="N794" authorId="0" shapeId="0">
      <text>
        <r>
          <rPr>
            <b/>
            <sz val="9"/>
            <color indexed="81"/>
            <rFont val="Tahoma"/>
            <charset val="1"/>
          </rPr>
          <t>Young, Hunter:</t>
        </r>
        <r>
          <rPr>
            <sz val="9"/>
            <color indexed="81"/>
            <rFont val="Tahoma"/>
            <charset val="1"/>
          </rPr>
          <t xml:space="preserve">
Gamboa, Andrew</t>
        </r>
      </text>
    </comment>
    <comment ref="N795" authorId="0" shapeId="0">
      <text>
        <r>
          <rPr>
            <b/>
            <sz val="9"/>
            <color indexed="81"/>
            <rFont val="Tahoma"/>
            <charset val="1"/>
          </rPr>
          <t>Young, Hunter:</t>
        </r>
        <r>
          <rPr>
            <sz val="9"/>
            <color indexed="81"/>
            <rFont val="Tahoma"/>
            <charset val="1"/>
          </rPr>
          <t xml:space="preserve">
Gamboa, Andrew</t>
        </r>
      </text>
    </comment>
    <comment ref="N796" authorId="0" shapeId="0">
      <text>
        <r>
          <rPr>
            <b/>
            <sz val="9"/>
            <color indexed="81"/>
            <rFont val="Tahoma"/>
            <charset val="1"/>
          </rPr>
          <t>Young, Hunter:</t>
        </r>
        <r>
          <rPr>
            <sz val="9"/>
            <color indexed="81"/>
            <rFont val="Tahoma"/>
            <charset val="1"/>
          </rPr>
          <t xml:space="preserve">
Gamboa, Andrew</t>
        </r>
      </text>
    </comment>
    <comment ref="N797" authorId="0" shapeId="0">
      <text>
        <r>
          <rPr>
            <b/>
            <sz val="9"/>
            <color indexed="81"/>
            <rFont val="Tahoma"/>
            <charset val="1"/>
          </rPr>
          <t>Young, Hunter:</t>
        </r>
        <r>
          <rPr>
            <sz val="9"/>
            <color indexed="81"/>
            <rFont val="Tahoma"/>
            <charset val="1"/>
          </rPr>
          <t xml:space="preserve">
Gamboa, Andrew</t>
        </r>
      </text>
    </comment>
    <comment ref="N798" authorId="0" shapeId="0">
      <text>
        <r>
          <rPr>
            <b/>
            <sz val="9"/>
            <color indexed="81"/>
            <rFont val="Tahoma"/>
            <charset val="1"/>
          </rPr>
          <t>Young, Hunter:</t>
        </r>
        <r>
          <rPr>
            <sz val="9"/>
            <color indexed="81"/>
            <rFont val="Tahoma"/>
            <charset val="1"/>
          </rPr>
          <t xml:space="preserve">
Gamboa, Andrew</t>
        </r>
      </text>
    </comment>
    <comment ref="N799" authorId="0" shapeId="0">
      <text>
        <r>
          <rPr>
            <b/>
            <sz val="9"/>
            <color indexed="81"/>
            <rFont val="Tahoma"/>
            <charset val="1"/>
          </rPr>
          <t>Young, Hunter:</t>
        </r>
        <r>
          <rPr>
            <sz val="9"/>
            <color indexed="81"/>
            <rFont val="Tahoma"/>
            <charset val="1"/>
          </rPr>
          <t xml:space="preserve">
Gamboa, Andrew</t>
        </r>
      </text>
    </comment>
    <comment ref="N800" authorId="0" shapeId="0">
      <text>
        <r>
          <rPr>
            <b/>
            <sz val="9"/>
            <color indexed="81"/>
            <rFont val="Tahoma"/>
            <charset val="1"/>
          </rPr>
          <t>Young, Hunter:</t>
        </r>
        <r>
          <rPr>
            <sz val="9"/>
            <color indexed="81"/>
            <rFont val="Tahoma"/>
            <charset val="1"/>
          </rPr>
          <t xml:space="preserve">
Gamboa, Andrew</t>
        </r>
      </text>
    </comment>
    <comment ref="N801" authorId="0" shapeId="0">
      <text>
        <r>
          <rPr>
            <b/>
            <sz val="9"/>
            <color indexed="81"/>
            <rFont val="Tahoma"/>
            <charset val="1"/>
          </rPr>
          <t>Young, Hunter:</t>
        </r>
        <r>
          <rPr>
            <sz val="9"/>
            <color indexed="81"/>
            <rFont val="Tahoma"/>
            <charset val="1"/>
          </rPr>
          <t xml:space="preserve">
Gamboa, Andrew</t>
        </r>
      </text>
    </comment>
    <comment ref="N802" authorId="0" shapeId="0">
      <text>
        <r>
          <rPr>
            <b/>
            <sz val="9"/>
            <color indexed="81"/>
            <rFont val="Tahoma"/>
            <charset val="1"/>
          </rPr>
          <t>Young, Hunter:</t>
        </r>
        <r>
          <rPr>
            <sz val="9"/>
            <color indexed="81"/>
            <rFont val="Tahoma"/>
            <charset val="1"/>
          </rPr>
          <t xml:space="preserve">
Gamboa, Andrew</t>
        </r>
      </text>
    </comment>
    <comment ref="N803" authorId="0" shapeId="0">
      <text>
        <r>
          <rPr>
            <b/>
            <sz val="9"/>
            <color indexed="81"/>
            <rFont val="Tahoma"/>
            <charset val="1"/>
          </rPr>
          <t>Young, Hunter:</t>
        </r>
        <r>
          <rPr>
            <sz val="9"/>
            <color indexed="81"/>
            <rFont val="Tahoma"/>
            <charset val="1"/>
          </rPr>
          <t xml:space="preserve">
Gamboa, Andrew</t>
        </r>
      </text>
    </comment>
    <comment ref="N804" authorId="0" shapeId="0">
      <text>
        <r>
          <rPr>
            <b/>
            <sz val="9"/>
            <color indexed="81"/>
            <rFont val="Tahoma"/>
            <charset val="1"/>
          </rPr>
          <t>Young, Hunter:</t>
        </r>
        <r>
          <rPr>
            <sz val="9"/>
            <color indexed="81"/>
            <rFont val="Tahoma"/>
            <charset val="1"/>
          </rPr>
          <t xml:space="preserve">
Gamboa, Andrew</t>
        </r>
      </text>
    </comment>
    <comment ref="N805" authorId="0" shapeId="0">
      <text>
        <r>
          <rPr>
            <b/>
            <sz val="9"/>
            <color indexed="81"/>
            <rFont val="Tahoma"/>
            <charset val="1"/>
          </rPr>
          <t>Young, Hunter:</t>
        </r>
        <r>
          <rPr>
            <sz val="9"/>
            <color indexed="81"/>
            <rFont val="Tahoma"/>
            <charset val="1"/>
          </rPr>
          <t xml:space="preserve">
Gamboa, Andrew</t>
        </r>
      </text>
    </comment>
    <comment ref="N806" authorId="0" shapeId="0">
      <text>
        <r>
          <rPr>
            <b/>
            <sz val="9"/>
            <color indexed="81"/>
            <rFont val="Tahoma"/>
            <charset val="1"/>
          </rPr>
          <t>Young, Hunter:</t>
        </r>
        <r>
          <rPr>
            <sz val="9"/>
            <color indexed="81"/>
            <rFont val="Tahoma"/>
            <charset val="1"/>
          </rPr>
          <t xml:space="preserve">
Gamboa, Andrew</t>
        </r>
      </text>
    </comment>
    <comment ref="N807" authorId="0" shapeId="0">
      <text>
        <r>
          <rPr>
            <b/>
            <sz val="9"/>
            <color indexed="81"/>
            <rFont val="Tahoma"/>
            <charset val="1"/>
          </rPr>
          <t>Young, Hunter:</t>
        </r>
        <r>
          <rPr>
            <sz val="9"/>
            <color indexed="81"/>
            <rFont val="Tahoma"/>
            <charset val="1"/>
          </rPr>
          <t xml:space="preserve">
Gamboa, Andrew</t>
        </r>
      </text>
    </comment>
    <comment ref="N808" authorId="0" shapeId="0">
      <text>
        <r>
          <rPr>
            <b/>
            <sz val="9"/>
            <color indexed="81"/>
            <rFont val="Tahoma"/>
            <charset val="1"/>
          </rPr>
          <t>Young, Hunter:</t>
        </r>
        <r>
          <rPr>
            <sz val="9"/>
            <color indexed="81"/>
            <rFont val="Tahoma"/>
            <charset val="1"/>
          </rPr>
          <t xml:space="preserve">
Gamboa, Andrew</t>
        </r>
      </text>
    </comment>
    <comment ref="N809" authorId="0" shapeId="0">
      <text>
        <r>
          <rPr>
            <b/>
            <sz val="9"/>
            <color indexed="81"/>
            <rFont val="Tahoma"/>
            <charset val="1"/>
          </rPr>
          <t>Young, Hunter:</t>
        </r>
        <r>
          <rPr>
            <sz val="9"/>
            <color indexed="81"/>
            <rFont val="Tahoma"/>
            <charset val="1"/>
          </rPr>
          <t xml:space="preserve">
Gamboa, Andrew</t>
        </r>
      </text>
    </comment>
    <comment ref="N810" authorId="0" shapeId="0">
      <text>
        <r>
          <rPr>
            <b/>
            <sz val="9"/>
            <color indexed="81"/>
            <rFont val="Tahoma"/>
            <charset val="1"/>
          </rPr>
          <t>Young, Hunter:</t>
        </r>
        <r>
          <rPr>
            <sz val="9"/>
            <color indexed="81"/>
            <rFont val="Tahoma"/>
            <charset val="1"/>
          </rPr>
          <t xml:space="preserve">
Gamboa, Andrew</t>
        </r>
      </text>
    </comment>
    <comment ref="N811" authorId="0" shapeId="0">
      <text>
        <r>
          <rPr>
            <b/>
            <sz val="9"/>
            <color indexed="81"/>
            <rFont val="Tahoma"/>
            <charset val="1"/>
          </rPr>
          <t>Young, Hunter:</t>
        </r>
        <r>
          <rPr>
            <sz val="9"/>
            <color indexed="81"/>
            <rFont val="Tahoma"/>
            <charset val="1"/>
          </rPr>
          <t xml:space="preserve">
Gamboa, Andrew</t>
        </r>
      </text>
    </comment>
    <comment ref="N812" authorId="0" shapeId="0">
      <text>
        <r>
          <rPr>
            <b/>
            <sz val="9"/>
            <color indexed="81"/>
            <rFont val="Tahoma"/>
            <charset val="1"/>
          </rPr>
          <t>Young, Hunter:</t>
        </r>
        <r>
          <rPr>
            <sz val="9"/>
            <color indexed="81"/>
            <rFont val="Tahoma"/>
            <charset val="1"/>
          </rPr>
          <t xml:space="preserve">
Gamboa, Andrew</t>
        </r>
      </text>
    </comment>
    <comment ref="N813" authorId="0" shapeId="0">
      <text>
        <r>
          <rPr>
            <b/>
            <sz val="9"/>
            <color indexed="81"/>
            <rFont val="Tahoma"/>
            <charset val="1"/>
          </rPr>
          <t>Young, Hunter:</t>
        </r>
        <r>
          <rPr>
            <sz val="9"/>
            <color indexed="81"/>
            <rFont val="Tahoma"/>
            <charset val="1"/>
          </rPr>
          <t xml:space="preserve">
Gamboa, Andrew</t>
        </r>
      </text>
    </comment>
    <comment ref="N814" authorId="0" shapeId="0">
      <text>
        <r>
          <rPr>
            <b/>
            <sz val="9"/>
            <color indexed="81"/>
            <rFont val="Tahoma"/>
            <charset val="1"/>
          </rPr>
          <t>Young, Hunter:</t>
        </r>
        <r>
          <rPr>
            <sz val="9"/>
            <color indexed="81"/>
            <rFont val="Tahoma"/>
            <charset val="1"/>
          </rPr>
          <t xml:space="preserve">
Gamboa, Andrew</t>
        </r>
      </text>
    </comment>
    <comment ref="N815" authorId="0" shapeId="0">
      <text>
        <r>
          <rPr>
            <b/>
            <sz val="9"/>
            <color indexed="81"/>
            <rFont val="Tahoma"/>
            <charset val="1"/>
          </rPr>
          <t>Young, Hunter:</t>
        </r>
        <r>
          <rPr>
            <sz val="9"/>
            <color indexed="81"/>
            <rFont val="Tahoma"/>
            <charset val="1"/>
          </rPr>
          <t xml:space="preserve">
Gamboa, Andrew</t>
        </r>
      </text>
    </comment>
    <comment ref="N816" authorId="0" shapeId="0">
      <text>
        <r>
          <rPr>
            <b/>
            <sz val="9"/>
            <color indexed="81"/>
            <rFont val="Tahoma"/>
            <charset val="1"/>
          </rPr>
          <t>Young, Hunter:</t>
        </r>
        <r>
          <rPr>
            <sz val="9"/>
            <color indexed="81"/>
            <rFont val="Tahoma"/>
            <charset val="1"/>
          </rPr>
          <t xml:space="preserve">
Gamboa, Andrew</t>
        </r>
      </text>
    </comment>
    <comment ref="N817" authorId="0" shapeId="0">
      <text>
        <r>
          <rPr>
            <b/>
            <sz val="9"/>
            <color indexed="81"/>
            <rFont val="Tahoma"/>
            <charset val="1"/>
          </rPr>
          <t>Young, Hunter:</t>
        </r>
        <r>
          <rPr>
            <sz val="9"/>
            <color indexed="81"/>
            <rFont val="Tahoma"/>
            <charset val="1"/>
          </rPr>
          <t xml:space="preserve">
Gamboa, Andrew</t>
        </r>
      </text>
    </comment>
    <comment ref="N818" authorId="0" shapeId="0">
      <text>
        <r>
          <rPr>
            <b/>
            <sz val="9"/>
            <color indexed="81"/>
            <rFont val="Tahoma"/>
            <charset val="1"/>
          </rPr>
          <t>Young, Hunter:</t>
        </r>
        <r>
          <rPr>
            <sz val="9"/>
            <color indexed="81"/>
            <rFont val="Tahoma"/>
            <charset val="1"/>
          </rPr>
          <t xml:space="preserve">
Gamboa, Andrew</t>
        </r>
      </text>
    </comment>
  </commentList>
</comments>
</file>

<file path=xl/sharedStrings.xml><?xml version="1.0" encoding="utf-8"?>
<sst xmlns="http://schemas.openxmlformats.org/spreadsheetml/2006/main" count="3604" uniqueCount="1958">
  <si>
    <t>Site</t>
  </si>
  <si>
    <t>1294 HH - LILLINGTON NC</t>
  </si>
  <si>
    <t>2355 HH - SPRINGFIELD BEHAV HEALTH</t>
  </si>
  <si>
    <t>2361 HH - BANGOR</t>
  </si>
  <si>
    <t>2363 HH - PITTSFIELD</t>
  </si>
  <si>
    <t>2366 HH - PORTLAND ME</t>
  </si>
  <si>
    <t>2372 HH - AUBURN NY</t>
  </si>
  <si>
    <t>2373 HH - OSWEGO</t>
  </si>
  <si>
    <t>2374 HH - LIVERPOOL</t>
  </si>
  <si>
    <t>2375 HH - FARMINGTON CT</t>
  </si>
  <si>
    <t>2376 HH - STRATFORD</t>
  </si>
  <si>
    <t>2377 HH - HAMDEN</t>
  </si>
  <si>
    <t>2378 HH - OLD SAYBROOK</t>
  </si>
  <si>
    <t>2379 HH - MALTA NY</t>
  </si>
  <si>
    <t>2380 HH - ROCK ISLAND</t>
  </si>
  <si>
    <t>2382 HH - RACINE</t>
  </si>
  <si>
    <t>2383 HH - CEDAR RAPIDS</t>
  </si>
  <si>
    <t>2387 HH - ST PAUL - ROSEVILLE</t>
  </si>
  <si>
    <t>2388 HH - OMAHA</t>
  </si>
  <si>
    <t>2389 HH - DULUTH</t>
  </si>
  <si>
    <t>2391 HH - ST PAUL - BLOOMINGTON</t>
  </si>
  <si>
    <t>2392 HH - ST PAUL - MAPLE GROVE</t>
  </si>
  <si>
    <t>2393 HH - KALAMAZOO</t>
  </si>
  <si>
    <t>2394 HH - FLINT</t>
  </si>
  <si>
    <t>2395 HH - GRAND RAPIDS</t>
  </si>
  <si>
    <t>2396 HH - CHICAGO</t>
  </si>
  <si>
    <t>2397 HH - INDIANAPOLIS NORTH</t>
  </si>
  <si>
    <t>2399 HH - AKRON</t>
  </si>
  <si>
    <t>2433 HH - INDIANAPOLIS SOUTH</t>
  </si>
  <si>
    <t>2434 HH - CORNING</t>
  </si>
  <si>
    <t>2435 HH - LANCASTER</t>
  </si>
  <si>
    <t>2436 HH - HAUPPAUGE</t>
  </si>
  <si>
    <t>2438 HH - WESTBURY</t>
  </si>
  <si>
    <t>2439 HH - STROUDSBURG PA</t>
  </si>
  <si>
    <t>2441 HH - LAKELAND</t>
  </si>
  <si>
    <t>2442 HH - VIERA</t>
  </si>
  <si>
    <t>2444 HH - PALM BAY</t>
  </si>
  <si>
    <t>2445 HH - ORLANDO SOUTH</t>
  </si>
  <si>
    <t>2446 HH - KISSIMMEE</t>
  </si>
  <si>
    <t>2447 HH - APOPKA</t>
  </si>
  <si>
    <t>2452 HH - TAMPA</t>
  </si>
  <si>
    <t>2454 HH - SARASOTA</t>
  </si>
  <si>
    <t>2455 HH - BRADENTON EAST</t>
  </si>
  <si>
    <t>2458 HH - COLUMBUS GA</t>
  </si>
  <si>
    <t>2459 HH - PHENIX CITY</t>
  </si>
  <si>
    <t>2460 HH - GWINNETT</t>
  </si>
  <si>
    <t>2461 HH - STOCKBRIDGE</t>
  </si>
  <si>
    <t>2463 HH - GRIFFIN</t>
  </si>
  <si>
    <t>2464 HH - VILLA RICA GA</t>
  </si>
  <si>
    <t>2465 HH - PEACHTREE CITY</t>
  </si>
  <si>
    <t>2466 HH - SANDY SPRINGS</t>
  </si>
  <si>
    <t>2467 HH - CUMMING</t>
  </si>
  <si>
    <t>2468 HH - ROME</t>
  </si>
  <si>
    <t>2469 HH - MARIETTA</t>
  </si>
  <si>
    <t>2470 HH - DAPHNE</t>
  </si>
  <si>
    <t>2472 HH - FT WALTON BEACH</t>
  </si>
  <si>
    <t>2473 HH - CRESTVIEW</t>
  </si>
  <si>
    <t>2474 HH - MOBILE</t>
  </si>
  <si>
    <t>2475 HH - PANAMA CITY</t>
  </si>
  <si>
    <t>2477 HH - MARIANNA 2</t>
  </si>
  <si>
    <t>2479 HH - DAYTONA BEACH</t>
  </si>
  <si>
    <t>2480 HH - DELAND</t>
  </si>
  <si>
    <t>2481 HH - GAINESVILLE</t>
  </si>
  <si>
    <t>2482 HH - TRENTON</t>
  </si>
  <si>
    <t>2483 HH - ORANGE PARK</t>
  </si>
  <si>
    <t>2484 HH - LIVE OAK</t>
  </si>
  <si>
    <t>2485 HH - LAKE CITY</t>
  </si>
  <si>
    <t>2487 HH - OCALA</t>
  </si>
  <si>
    <t>2488 HH - PALATKA-PUTNAM</t>
  </si>
  <si>
    <t>2489 HH - TALLAHASSEE</t>
  </si>
  <si>
    <t>2490 HH - MERIDIAN MS</t>
  </si>
  <si>
    <t>2491 HH - PHILADELPHIA MS</t>
  </si>
  <si>
    <t>2492 HH - GILBERTOWN AL</t>
  </si>
  <si>
    <t>2493 HH - TUPELO</t>
  </si>
  <si>
    <t>2494 HH - COLUMBUS MS</t>
  </si>
  <si>
    <t>2495 HH - CALHOUN CITY</t>
  </si>
  <si>
    <t>2496 HH - AMORY</t>
  </si>
  <si>
    <t>2497 HH - BOONEVILLE</t>
  </si>
  <si>
    <t>2498 HH - NEW ALBANY MS</t>
  </si>
  <si>
    <t>2499 HH - RIPLEY MS</t>
  </si>
  <si>
    <t>2502 HH - STARKVILLE MS</t>
  </si>
  <si>
    <t>2503 HH - JACKSON MS</t>
  </si>
  <si>
    <t>2504 HH - VICKSBURG</t>
  </si>
  <si>
    <t>2505 HH - MADISON</t>
  </si>
  <si>
    <t>2506 HH - HAZLEHURST</t>
  </si>
  <si>
    <t>2507 HH - MORTON MS</t>
  </si>
  <si>
    <t>2508 HH - MAGEE</t>
  </si>
  <si>
    <t>2509 HH - ANDALUSIA</t>
  </si>
  <si>
    <t>2510 HH - ENTERPRISE</t>
  </si>
  <si>
    <t>2511 HH - GENEVA</t>
  </si>
  <si>
    <t>2512 HH - DOTHAN 2</t>
  </si>
  <si>
    <t>2513 HH - BAINBRIDGE GA</t>
  </si>
  <si>
    <t>2514 HH - TRUSSVILLE</t>
  </si>
  <si>
    <t>2524 HH - SYLACAUGA</t>
  </si>
  <si>
    <t>2525 HH - BIRMINGHAM</t>
  </si>
  <si>
    <t>2526 HH - CLANTON</t>
  </si>
  <si>
    <t>2527 HH - PELL CITY</t>
  </si>
  <si>
    <t>2528 HH - PRATTVILLE</t>
  </si>
  <si>
    <t>2529 HH - SELMA</t>
  </si>
  <si>
    <t>2531 HH - MONTGOMERY</t>
  </si>
  <si>
    <t>2532 HH - ANNISTON</t>
  </si>
  <si>
    <t>2533 HH - ALBERTVILLE</t>
  </si>
  <si>
    <t>2534 HH - FORT PAYNE</t>
  </si>
  <si>
    <t>2535 HH - RAINBOW CITY</t>
  </si>
  <si>
    <t>2536 HH - FLORENCE</t>
  </si>
  <si>
    <t>2537 HH - MOULTON</t>
  </si>
  <si>
    <t>2538 HH - RUSSELLVILLE</t>
  </si>
  <si>
    <t>2539 HH - ATHENS AL</t>
  </si>
  <si>
    <t>2540 HH - MUSCLE SHOALS</t>
  </si>
  <si>
    <t>2541 HH - HUNTSVILLE</t>
  </si>
  <si>
    <t>2542 HH - CULLMAN</t>
  </si>
  <si>
    <t>2543 HH - JASPER</t>
  </si>
  <si>
    <t>2544 HH - COLUMBIA MO</t>
  </si>
  <si>
    <t>2546 HH - ROLLA</t>
  </si>
  <si>
    <t>2550 HH - FARMINGTON</t>
  </si>
  <si>
    <t>2551 HH - KANSAS CITY SOUTH</t>
  </si>
  <si>
    <t>2552 HH - KANSAS CITY EAST</t>
  </si>
  <si>
    <t>2565 HH - FT SMITH</t>
  </si>
  <si>
    <t>2573 HH - CORSICANA</t>
  </si>
  <si>
    <t>2575 HH - EASTLAND</t>
  </si>
  <si>
    <t>2578 HH - LONGVIEW</t>
  </si>
  <si>
    <t>2580 HH - SAN ANGELO - HARDEN</t>
  </si>
  <si>
    <t>2582 HH - TYLER - HARDEN</t>
  </si>
  <si>
    <t>2583 HH - WACO - HARDEN</t>
  </si>
  <si>
    <t>2585 HH - HUMBLE</t>
  </si>
  <si>
    <t>2586 HH - BEAUMONT - HARDEN</t>
  </si>
  <si>
    <t>2587 HH - BELLAIRE</t>
  </si>
  <si>
    <t>2591 HH - SAN ANTONIO - HARDEN</t>
  </si>
  <si>
    <t>2592 HH - SCHULENBURG</t>
  </si>
  <si>
    <t>2593 HH - VICTORIA</t>
  </si>
  <si>
    <t>2599 HH - MODESTO CA</t>
  </si>
  <si>
    <t>2617 HH - SAN JOSE HHA</t>
  </si>
  <si>
    <t>2618 HH - STOCKTON</t>
  </si>
  <si>
    <t>2620 HH - SAN LUIS OBISPO HHA</t>
  </si>
  <si>
    <t>2623 HH - OAKLAND</t>
  </si>
  <si>
    <t>2626 HH - SAN JOSE - HARDEN</t>
  </si>
  <si>
    <t>2629 HH - LAS CRUCES</t>
  </si>
  <si>
    <t>2631 HH - ALBUQUERQUE</t>
  </si>
  <si>
    <t>2632 HH - GRAND JUNCTION</t>
  </si>
  <si>
    <t>2634 HH - COLORADO SPRINGS</t>
  </si>
  <si>
    <t>2638 HH - PUEBLO</t>
  </si>
  <si>
    <t>2640 HH - PHOENIX - CENTRAL</t>
  </si>
  <si>
    <t>2643 HH - SCOTTSDALE</t>
  </si>
  <si>
    <t>2644 HH - MESA AZ</t>
  </si>
  <si>
    <t>2650 HH - TUCSON</t>
  </si>
  <si>
    <t>2653 HH - KENT</t>
  </si>
  <si>
    <t>2655 HH - SEATTLE</t>
  </si>
  <si>
    <t>2685 HH - VANCOUVER</t>
  </si>
  <si>
    <t>2686 HH - BREMERTON</t>
  </si>
  <si>
    <t>2697 HH - PORTLAND OR HHA</t>
  </si>
  <si>
    <t>2730 HH - PUYALLUP WA (2134 in KD)</t>
  </si>
  <si>
    <t>3122 HH-Catawba Co</t>
  </si>
  <si>
    <t>3182 HH - ANDERSON DHEC</t>
  </si>
  <si>
    <t>3183 HH - NEWBERRY</t>
  </si>
  <si>
    <t>3185 HH - FLORENCE</t>
  </si>
  <si>
    <t>3186 HH - CHESTERFIELD</t>
  </si>
  <si>
    <t>3187 HH - DILLON</t>
  </si>
  <si>
    <t>3188 HH - MANNING</t>
  </si>
  <si>
    <t>3190 HH - WALTERBORO</t>
  </si>
  <si>
    <t>3197 HH - RIVERHEAD NEW</t>
  </si>
  <si>
    <t>3207 HH - AIKEN</t>
  </si>
  <si>
    <t>3209 HH - ORANGEBURG</t>
  </si>
  <si>
    <t>RF3282 - Kindred at Home Billing</t>
  </si>
  <si>
    <t>3539 HH - BROWNWOOD</t>
  </si>
  <si>
    <t>3714 - Norfolk (confirmed open with Larry)</t>
  </si>
  <si>
    <t>3807 HH - THOMASVILLE</t>
  </si>
  <si>
    <t>3875 HH - DELCO NC</t>
  </si>
  <si>
    <t xml:space="preserve">5015 HH - LIBERTY LAKE </t>
  </si>
  <si>
    <t>5016 HH - PULLMAN</t>
  </si>
  <si>
    <t>5022 HH - GREENSBORO</t>
  </si>
  <si>
    <t>5023 HH - KIMEL PARK</t>
  </si>
  <si>
    <t>5024 HH - KERNERSVILLE</t>
  </si>
  <si>
    <t>5025 HH - VICEROY</t>
  </si>
  <si>
    <t>5027 HH - WAKE FOREST JV  (fka 2353)</t>
  </si>
  <si>
    <t>5029 HH - YOUNGSVILLE</t>
  </si>
  <si>
    <t>5030 HH - RALEIGH</t>
  </si>
  <si>
    <t>5031 HH - GOLDSBORO</t>
  </si>
  <si>
    <t>5032 HH - GREENVILLE NC</t>
  </si>
  <si>
    <t>5033 HH - KINSTON</t>
  </si>
  <si>
    <t>5034 HH - MOREHEAD</t>
  </si>
  <si>
    <t>5035 HH - PINK HILL</t>
  </si>
  <si>
    <t>5036 HH - POLLOCKSVILLE</t>
  </si>
  <si>
    <t>5037 HH - ROCKY MOUNT</t>
  </si>
  <si>
    <t>5038 HH - WASHINGTON</t>
  </si>
  <si>
    <t>5039 HH - COLUMBIA SC</t>
  </si>
  <si>
    <t>5040 HH - MYRTLE BEACH</t>
  </si>
  <si>
    <t>5041 HH - ROCK HILL 2</t>
  </si>
  <si>
    <t>5044 HH - NORTH CHARLOTTE</t>
  </si>
  <si>
    <t>5045 HH - SOUTH CHARLOTTE</t>
  </si>
  <si>
    <t>5047 HH - KING</t>
  </si>
  <si>
    <t>5048 HH - KANNAPOLIS</t>
  </si>
  <si>
    <t>5049 HH - SALISBURY</t>
  </si>
  <si>
    <t>5056 HH - IREDELL CO</t>
  </si>
  <si>
    <t>5058 HH - ASHEVILLE</t>
  </si>
  <si>
    <t>5059 HH - GASTONIA</t>
  </si>
  <si>
    <t>5060 HH - HICKORY</t>
  </si>
  <si>
    <t>5061 HH - HICKORY (Healthfield)</t>
  </si>
  <si>
    <t>5062 HH - MONROE, NC</t>
  </si>
  <si>
    <t>5063 HH - SHELBY</t>
  </si>
  <si>
    <t>5064 HH - BOONE</t>
  </si>
  <si>
    <t>5065 HH - NORTH WILKESBORO</t>
  </si>
  <si>
    <t>5066 HH - WAKE FOREST - WILKES JV</t>
  </si>
  <si>
    <t>5067 HH - ANNAPOLIS</t>
  </si>
  <si>
    <t>5068 HH - TOWSON MD</t>
  </si>
  <si>
    <t>5069 HH - COLUMBIA MD</t>
  </si>
  <si>
    <t>5070 HH - SILVER SPRINGS MD</t>
  </si>
  <si>
    <t>5076 HH - CHRISTIANSBURG</t>
  </si>
  <si>
    <t>5078 HH - HOPKINSVILLE HHA</t>
  </si>
  <si>
    <t>5079 HH - NASHVILLE</t>
  </si>
  <si>
    <t>5080 HH - LEBANON TN</t>
  </si>
  <si>
    <t>5082 HH - SMYRNA</t>
  </si>
  <si>
    <t>5083 HH - KINGSPORT</t>
  </si>
  <si>
    <t>5084 HH - KNOXVILLE</t>
  </si>
  <si>
    <t>5085 HH - CHATTANOOGA</t>
  </si>
  <si>
    <t>5089 HH - PARKERSBURG WV</t>
  </si>
  <si>
    <t>5764 HH - CHARLESTON WV</t>
  </si>
  <si>
    <t>5883 HH - CHAPMANVILLE</t>
  </si>
  <si>
    <t>5884 HH - BECKLEY WV</t>
  </si>
  <si>
    <t>5885 HH - HUNTINGTON WV</t>
  </si>
  <si>
    <t>5886 HH - PRINCETON WV</t>
  </si>
  <si>
    <t>5887 HH - SUMMERSVILLE WV</t>
  </si>
  <si>
    <t>6227 HH - LOUISVILLE</t>
  </si>
  <si>
    <t>6238 HH - N KENTUCKY</t>
  </si>
  <si>
    <t>6248 HH - LEXINGTON</t>
  </si>
  <si>
    <t>6522 HH - SHELBYVILLE</t>
  </si>
  <si>
    <t>6524 HH - DANVILLE - NEW</t>
  </si>
  <si>
    <t>6527 HH - STATESBORO</t>
  </si>
  <si>
    <t>6528 HH - AUGUSTA GA</t>
  </si>
  <si>
    <t>6529 HH - GREENVILLE SC</t>
  </si>
  <si>
    <t>6531 HH - SENECA</t>
  </si>
  <si>
    <t>6532 HH - SPARTANBURG</t>
  </si>
  <si>
    <t>6533 HH - GAFFNEY</t>
  </si>
  <si>
    <t>6534 HH - UNION 2</t>
  </si>
  <si>
    <t>6964 HH - Charlotte Cntrl Intk - Shrd Svcs</t>
  </si>
  <si>
    <t>6989 HH - LINCOLN COUNTY</t>
  </si>
  <si>
    <t>7010 HH - MUNCIE</t>
  </si>
  <si>
    <t>7012 HH - SANDWICH (fka 2364)</t>
  </si>
  <si>
    <t>7013 HH - SANFORD ME</t>
  </si>
  <si>
    <t>7014 HH - ST LOUIS-WEST</t>
  </si>
  <si>
    <t>7015 HH - KANSAS CITY NORTH</t>
  </si>
  <si>
    <t>7016 HH - LINCOLN</t>
  </si>
  <si>
    <t>7017 HH - WEST ALLIS (fka 2381)</t>
  </si>
  <si>
    <t>7018 HH - GERMANTOWN</t>
  </si>
  <si>
    <t>7019 HH - FOLEY</t>
  </si>
  <si>
    <t>7020 HH - HUGO (fka 2558)</t>
  </si>
  <si>
    <t>7021 HH - SANTA ROSA (fka 2622)</t>
  </si>
  <si>
    <t>7022 HH - SAN DIEGO</t>
  </si>
  <si>
    <t>7023 HH - RENO (fka 2603)</t>
  </si>
  <si>
    <t xml:space="preserve">7024 HH - CARSON CITY </t>
  </si>
  <si>
    <t>7025 HH - FERNLEY</t>
  </si>
  <si>
    <t>7026 HH - EVERETT (fka 2654)</t>
  </si>
  <si>
    <t>7027 HH - BELLEVUE WA</t>
  </si>
  <si>
    <t>7028 HH - NORTH SPOKANE</t>
  </si>
  <si>
    <t>7029 HH - COEUR D'ALENE ID (fka 2984)</t>
  </si>
  <si>
    <t>7030 HH - SAVANNAH</t>
  </si>
  <si>
    <t>7031 HH - CHARLESTON SC</t>
  </si>
  <si>
    <t>7032 HH Charlotte University</t>
  </si>
  <si>
    <t>7033 HH - RICHMOND</t>
  </si>
  <si>
    <t>7034 HH - ROANOKE (fka 5073)</t>
  </si>
  <si>
    <t>7036 HH - LYNCHBURG (fka 5075)</t>
  </si>
  <si>
    <t>Thin Clients</t>
  </si>
  <si>
    <t>Net New Laptops</t>
  </si>
  <si>
    <t>Laptop Upgrade</t>
  </si>
  <si>
    <t>Onsite By</t>
  </si>
  <si>
    <t>Notes</t>
  </si>
  <si>
    <t>Totals</t>
  </si>
  <si>
    <t>Remaining Stock</t>
  </si>
  <si>
    <t xml:space="preserve">Ticket Number </t>
  </si>
  <si>
    <t>No</t>
  </si>
  <si>
    <t>Migration Date</t>
  </si>
  <si>
    <t>INC0028420</t>
  </si>
  <si>
    <t>INC0028801</t>
  </si>
  <si>
    <t>INC0028844</t>
  </si>
  <si>
    <t>INC0029583</t>
  </si>
  <si>
    <t>INC0029502</t>
  </si>
  <si>
    <t>INC0035911</t>
  </si>
  <si>
    <t>INC0035916</t>
  </si>
  <si>
    <t>Order By</t>
  </si>
  <si>
    <t>INC0035921</t>
  </si>
  <si>
    <t>INC0035928</t>
  </si>
  <si>
    <t>INC0035932</t>
  </si>
  <si>
    <t>INC0035936</t>
  </si>
  <si>
    <t>INC0035942</t>
  </si>
  <si>
    <t>INC0035945</t>
  </si>
  <si>
    <t>INC0035950</t>
  </si>
  <si>
    <t>INC0038656</t>
  </si>
  <si>
    <t>INC0039169</t>
  </si>
  <si>
    <t>INC0039422</t>
  </si>
  <si>
    <t>INC0039441</t>
  </si>
  <si>
    <t>Equipment had to go to Hickory, created new ticket</t>
  </si>
  <si>
    <t>INC0036253; 1959779</t>
  </si>
  <si>
    <t>Yes</t>
  </si>
  <si>
    <t>INC0054897</t>
  </si>
  <si>
    <t>Cherwell - 1960301</t>
  </si>
  <si>
    <t>Cherwell - 1960304</t>
  </si>
  <si>
    <t>INC0055015</t>
  </si>
  <si>
    <t>A 123 East Carolina/R140 South Region</t>
  </si>
  <si>
    <t>2111 HH - TACOMA</t>
  </si>
  <si>
    <t>laptops shipped from here (775926327268)</t>
  </si>
  <si>
    <t>added 1 additional on ticket 1967268</t>
  </si>
  <si>
    <t>Moved from wk of 11/11 (Adam resigned)</t>
  </si>
  <si>
    <t xml:space="preserve"> </t>
  </si>
  <si>
    <t>Started wk of 11/11; IGELs delayed</t>
  </si>
  <si>
    <t>A110 Southest Central Intake</t>
  </si>
  <si>
    <t>1982292/1984573</t>
  </si>
  <si>
    <t>Site Updated</t>
  </si>
  <si>
    <t>Started wk of 11/18; scanner issue, added 6 laptops</t>
  </si>
  <si>
    <t>Started wk of 11/18; scanner issue, added 2 laptops, + Luke Retherford</t>
  </si>
  <si>
    <t>Started wk of 11/18; scanner issue, added 3 laptops</t>
  </si>
  <si>
    <t>Completed</t>
  </si>
  <si>
    <t>Year Completed</t>
  </si>
  <si>
    <t>Added 1 IGEL on 1/2/2020</t>
  </si>
  <si>
    <t>1988966/1989189</t>
  </si>
  <si>
    <t>3776 HH - KOKOMO, IN  (closed)</t>
  </si>
  <si>
    <t>Add 3 laptops for scanners</t>
  </si>
  <si>
    <t>Replacement Device Information</t>
  </si>
  <si>
    <t>Project/Technician Information</t>
  </si>
  <si>
    <t>Device Type</t>
  </si>
  <si>
    <t>Device SN</t>
  </si>
  <si>
    <t>Action</t>
  </si>
  <si>
    <t>Project</t>
  </si>
  <si>
    <t>Project Phase</t>
  </si>
  <si>
    <t>Technician</t>
  </si>
  <si>
    <t>Facility ID</t>
  </si>
  <si>
    <t>Facility Name</t>
  </si>
  <si>
    <t>Facility Street 1</t>
  </si>
  <si>
    <t>Facility City</t>
  </si>
  <si>
    <t>Facility State</t>
  </si>
  <si>
    <t>Facility Zip</t>
  </si>
  <si>
    <t>Facility Phone</t>
  </si>
  <si>
    <t>Pre-PCN</t>
  </si>
  <si>
    <t>Post-PCN</t>
  </si>
  <si>
    <t>Device Type2</t>
  </si>
  <si>
    <t>Device SN2</t>
  </si>
  <si>
    <t>Reimage</t>
  </si>
  <si>
    <t>Replace</t>
  </si>
  <si>
    <t>Action (Col E)</t>
  </si>
  <si>
    <t>Berry, Michael</t>
  </si>
  <si>
    <t xml:space="preserve">Hargett, James </t>
  </si>
  <si>
    <t xml:space="preserve">Brooks, Justin </t>
  </si>
  <si>
    <t>Hendrickson, Bruce</t>
  </si>
  <si>
    <t>Gamboa, Andrew</t>
  </si>
  <si>
    <t>Martin, TJ</t>
  </si>
  <si>
    <t>Campbell, Jarion</t>
  </si>
  <si>
    <t>Berry, Andrew</t>
  </si>
  <si>
    <t>Goodson, Don</t>
  </si>
  <si>
    <t>Hayes, Rodney</t>
  </si>
  <si>
    <t>Tsedi, Vincent</t>
  </si>
  <si>
    <t>Banks, Charde</t>
  </si>
  <si>
    <t>Edmondson, Richard</t>
  </si>
  <si>
    <t>Dandy, Winston</t>
  </si>
  <si>
    <t>Raney, Joshua</t>
  </si>
  <si>
    <t>Case, Shawn</t>
  </si>
  <si>
    <t>Sanchez, George</t>
  </si>
  <si>
    <t>Dawson, Mike</t>
  </si>
  <si>
    <t>Moore, Johney</t>
  </si>
  <si>
    <t>Kennedy, Adam</t>
  </si>
  <si>
    <t>Alexander, Gary</t>
  </si>
  <si>
    <t>Chandler, Christopher</t>
  </si>
  <si>
    <t>Alegbeley, Ladi</t>
  </si>
  <si>
    <t>Cawthon, Joshua</t>
  </si>
  <si>
    <t>Technician (Col L)</t>
  </si>
  <si>
    <t>Open 1</t>
  </si>
  <si>
    <t>Open 2</t>
  </si>
  <si>
    <t>Open 3</t>
  </si>
  <si>
    <t>Open 4</t>
  </si>
  <si>
    <t>Open 5</t>
  </si>
  <si>
    <t>Open 6</t>
  </si>
  <si>
    <t>Open 7</t>
  </si>
  <si>
    <t>Open 8</t>
  </si>
  <si>
    <t>Open 9</t>
  </si>
  <si>
    <t>Open 10</t>
  </si>
  <si>
    <t>Return to Insight</t>
  </si>
  <si>
    <t>New Deployment</t>
  </si>
  <si>
    <t>Date Start</t>
  </si>
  <si>
    <t>Date Finish</t>
  </si>
  <si>
    <t xml:space="preserve">1309 Antioch Road  </t>
  </si>
  <si>
    <t>Andalusia</t>
  </si>
  <si>
    <t>AL</t>
  </si>
  <si>
    <t>(334)222-2172</t>
  </si>
  <si>
    <t>Wave</t>
  </si>
  <si>
    <t>WIN 10 Upgrade Date</t>
  </si>
  <si>
    <t xml:space="preserve">HCHB+75 days
HCHB
</t>
  </si>
  <si>
    <t>H-4
HCHB
OLH Training</t>
  </si>
  <si>
    <t>HCHB Go Live Date</t>
  </si>
  <si>
    <t>Tech Resources</t>
  </si>
  <si>
    <t>Number of Sites</t>
  </si>
  <si>
    <t>WIN 10 Upgraded</t>
  </si>
  <si>
    <t>Old CI</t>
  </si>
  <si>
    <t>Site Name 
(Intake sites in Bold)
(Blue background indicates Corp/Regional Offices)</t>
  </si>
  <si>
    <t xml:space="preserve">Shares Network </t>
  </si>
  <si>
    <t>Street Address</t>
  </si>
  <si>
    <t>City</t>
  </si>
  <si>
    <t>State</t>
  </si>
  <si>
    <t>ZIP</t>
  </si>
  <si>
    <t>Main Number</t>
  </si>
  <si>
    <t>Executive Director</t>
  </si>
  <si>
    <t>Office MGR</t>
  </si>
  <si>
    <t>Subnet</t>
  </si>
  <si>
    <t>Total Employees</t>
  </si>
  <si>
    <t>Approx. VDI Users</t>
  </si>
  <si>
    <t>%VDI</t>
  </si>
  <si>
    <t>System Scan Site Total</t>
  </si>
  <si>
    <t>Site Survey Total</t>
  </si>
  <si>
    <t>Job</t>
  </si>
  <si>
    <t>Alpha</t>
  </si>
  <si>
    <t>Y-6964</t>
  </si>
  <si>
    <t>WS</t>
  </si>
  <si>
    <t>1834 West Jake Alexander Blvd. STE 503</t>
  </si>
  <si>
    <t>Salisbury</t>
  </si>
  <si>
    <t>NC</t>
  </si>
  <si>
    <t>(704)636-3334</t>
  </si>
  <si>
    <t>Donna Willis</t>
  </si>
  <si>
    <t>Aulen Sellers-Cook</t>
  </si>
  <si>
    <t>10.25.92</t>
  </si>
  <si>
    <t>WIN 10 Upgrade</t>
  </si>
  <si>
    <t xml:space="preserve">1905 East Broad Street  </t>
  </si>
  <si>
    <t>Statesville</t>
  </si>
  <si>
    <t>(704)872-3606</t>
  </si>
  <si>
    <t>Christine Rombough</t>
  </si>
  <si>
    <t>10.25.94</t>
  </si>
  <si>
    <t>Y-2191</t>
  </si>
  <si>
    <t>EC</t>
  </si>
  <si>
    <t xml:space="preserve">1013 Beck Avenue  </t>
  </si>
  <si>
    <t>Panama City</t>
  </si>
  <si>
    <t>FL</t>
  </si>
  <si>
    <t>(850)769-3398</t>
  </si>
  <si>
    <t>Gwen Kady</t>
  </si>
  <si>
    <t>Lindsey Demro</t>
  </si>
  <si>
    <t>10.24.204</t>
  </si>
  <si>
    <t>Y-1143</t>
  </si>
  <si>
    <t>2111 North Queen Street STE C</t>
  </si>
  <si>
    <t>Kinston</t>
  </si>
  <si>
    <t>(252)522-1458</t>
  </si>
  <si>
    <t>Ginger Whaley</t>
  </si>
  <si>
    <t>Wilma Edwards</t>
  </si>
  <si>
    <t>10.25.84</t>
  </si>
  <si>
    <t xml:space="preserve">1200 Parkway Dr.  </t>
  </si>
  <si>
    <t>Goldsboro</t>
  </si>
  <si>
    <t>(919)731-7254</t>
  </si>
  <si>
    <t>Debra Walker</t>
  </si>
  <si>
    <t>10.25.77</t>
  </si>
  <si>
    <t>Wave 1</t>
  </si>
  <si>
    <t>2000 Frontis Plaza Blvd STE 300</t>
  </si>
  <si>
    <t>Winston-Salem</t>
  </si>
  <si>
    <t>(336)659-3300</t>
  </si>
  <si>
    <t>10.25.34</t>
  </si>
  <si>
    <t>5027 HH - WAKE FOREST JV  (fka 2353) Intake?</t>
  </si>
  <si>
    <t>2000 Frontis Plaza Blvd STE 303</t>
  </si>
  <si>
    <t>(336)760-1838</t>
  </si>
  <si>
    <t>Kristen Craver</t>
  </si>
  <si>
    <t>10.24.26</t>
  </si>
  <si>
    <t>621 Ingram Drive STE B</t>
  </si>
  <si>
    <t>King</t>
  </si>
  <si>
    <t>(336)983-2110</t>
  </si>
  <si>
    <t>Michelle Roseman</t>
  </si>
  <si>
    <t>10.25.83</t>
  </si>
  <si>
    <t>2472 HH - FT WALTON BEACH  Intake</t>
  </si>
  <si>
    <t>340 Beal Parkway NW STE A</t>
  </si>
  <si>
    <t>Fort Walton Beach</t>
  </si>
  <si>
    <t>(850)862-3240</t>
  </si>
  <si>
    <t>Kerry Colvin</t>
  </si>
  <si>
    <t>Jill Harvard</t>
  </si>
  <si>
    <t>10.24.186</t>
  </si>
  <si>
    <t>Cypress Bay Plaza, 5167 US Hwy 70 West STE 100</t>
  </si>
  <si>
    <t>Morehead City</t>
  </si>
  <si>
    <t>(252)726-9300</t>
  </si>
  <si>
    <t>Debra Vitelle</t>
  </si>
  <si>
    <t>10.25.87</t>
  </si>
  <si>
    <t xml:space="preserve">P. O. Box 399, 124 Main Street  </t>
  </si>
  <si>
    <t>Pollocksville</t>
  </si>
  <si>
    <t>(252)224-1012</t>
  </si>
  <si>
    <t>Kimberly Carder</t>
  </si>
  <si>
    <t>10.25.89</t>
  </si>
  <si>
    <t xml:space="preserve">74 Wheaton Avenue  </t>
  </si>
  <si>
    <t>Youngsville</t>
  </si>
  <si>
    <t>(919)554-2279</t>
  </si>
  <si>
    <t>Jessica Richardson</t>
  </si>
  <si>
    <t>10.25.101</t>
  </si>
  <si>
    <t xml:space="preserve">87 W Cornelius Harnett Boulevard  </t>
  </si>
  <si>
    <t>Lillington</t>
  </si>
  <si>
    <t>(910)808-4556</t>
  </si>
  <si>
    <t>Laura Hardison</t>
  </si>
  <si>
    <t>10.160.254</t>
  </si>
  <si>
    <t>CH</t>
  </si>
  <si>
    <t xml:space="preserve">9 Olde Eastwood Village Blvd.  </t>
  </si>
  <si>
    <t>Asheville</t>
  </si>
  <si>
    <t>(828)298-1370</t>
  </si>
  <si>
    <t>Jennifer Parker</t>
  </si>
  <si>
    <t>10.25.69</t>
  </si>
  <si>
    <t>1970 West Arlington Blvd. STE B-2</t>
  </si>
  <si>
    <t>Greenville</t>
  </si>
  <si>
    <t>(252)353-3300</t>
  </si>
  <si>
    <t>June Grimsley</t>
  </si>
  <si>
    <t>Tanya Letchworth</t>
  </si>
  <si>
    <t>10.25.79</t>
  </si>
  <si>
    <t xml:space="preserve">1638 Carolina Ave.  </t>
  </si>
  <si>
    <t>Washington</t>
  </si>
  <si>
    <t>(252)946-7145</t>
  </si>
  <si>
    <t>Christy Watkins</t>
  </si>
  <si>
    <t>Erin Wichard</t>
  </si>
  <si>
    <t>10.25.95</t>
  </si>
  <si>
    <t>1771 Tate Blvd. SE STE 104</t>
  </si>
  <si>
    <t>Hickory</t>
  </si>
  <si>
    <t>(828)322-6131</t>
  </si>
  <si>
    <t>Bobbi Willis</t>
  </si>
  <si>
    <t>10.25.81</t>
  </si>
  <si>
    <t>1771 Tate Blvd. SE STE 101</t>
  </si>
  <si>
    <t>(828)328-8090</t>
  </si>
  <si>
    <t xml:space="preserve">1405 N Lafayette Street  </t>
  </si>
  <si>
    <t>Shelby</t>
  </si>
  <si>
    <t>(704)484-3294</t>
  </si>
  <si>
    <t>Melissa Lackey</t>
  </si>
  <si>
    <t>Chasity Goode</t>
  </si>
  <si>
    <t>10.25.93</t>
  </si>
  <si>
    <t xml:space="preserve">308 S Academy Street  </t>
  </si>
  <si>
    <t>Lincolnton</t>
  </si>
  <si>
    <t>(704)736-4570</t>
  </si>
  <si>
    <t>10.234.49</t>
  </si>
  <si>
    <t>Wave 2</t>
  </si>
  <si>
    <t>Y-6956</t>
  </si>
  <si>
    <t>2439 HH - STROUDSBURG PA + Bethlehem Drop Site</t>
  </si>
  <si>
    <t>1250 N. 9th St. STE 105</t>
  </si>
  <si>
    <t>Stroudsburg</t>
  </si>
  <si>
    <t>PA</t>
  </si>
  <si>
    <t>(570)424-7790</t>
  </si>
  <si>
    <t>Lisa Goldner</t>
  </si>
  <si>
    <t>Paula Desmond</t>
  </si>
  <si>
    <t>10.25.140</t>
  </si>
  <si>
    <t>1531 Boettler Road STE E</t>
  </si>
  <si>
    <t>Uniontown</t>
  </si>
  <si>
    <t>OH</t>
  </si>
  <si>
    <t>(330)644-4447</t>
  </si>
  <si>
    <t>Cynthia Rodeman</t>
  </si>
  <si>
    <t>10.160.181</t>
  </si>
  <si>
    <t xml:space="preserve">370 W Redstone Ave  </t>
  </si>
  <si>
    <t>Crestview</t>
  </si>
  <si>
    <t>(850)682-9615</t>
  </si>
  <si>
    <t>Dionne Stauffer</t>
  </si>
  <si>
    <t>Marcia Clifton</t>
  </si>
  <si>
    <t>10.24.182</t>
  </si>
  <si>
    <t>3301 Benson Drive STE 222</t>
  </si>
  <si>
    <t>Raleigh</t>
  </si>
  <si>
    <t>(919)881-9492</t>
  </si>
  <si>
    <t>Pamela Williams</t>
  </si>
  <si>
    <t>Carol Allen</t>
  </si>
  <si>
    <t>10.25.90</t>
  </si>
  <si>
    <t>VB</t>
  </si>
  <si>
    <t xml:space="preserve">5084 HH - KNOXVILLE </t>
  </si>
  <si>
    <t>320 North Cedar Bluff Road STE 380/360</t>
  </si>
  <si>
    <t>Knoxville</t>
  </si>
  <si>
    <t>TN</t>
  </si>
  <si>
    <t>(865)690-7767</t>
  </si>
  <si>
    <t>Bethany Runions</t>
  </si>
  <si>
    <t>Kimberly Hall</t>
  </si>
  <si>
    <t>10.21.62</t>
  </si>
  <si>
    <t>2004 American Way STE 121</t>
  </si>
  <si>
    <t>Kingsport</t>
  </si>
  <si>
    <t>(423)230-1000</t>
  </si>
  <si>
    <t>Valerie Flint</t>
  </si>
  <si>
    <t>Danielle Bowman</t>
  </si>
  <si>
    <t>10.25.172</t>
  </si>
  <si>
    <t>5751 Cornelison Road Bldg 6400 B STE 100</t>
  </si>
  <si>
    <t>Chattanooga</t>
  </si>
  <si>
    <t>(423)892-1122</t>
  </si>
  <si>
    <t>September Smith</t>
  </si>
  <si>
    <t>10.25.170</t>
  </si>
  <si>
    <t>Y-6952</t>
  </si>
  <si>
    <t>GA</t>
  </si>
  <si>
    <t>504 Riverside Parkway NE STE 500</t>
  </si>
  <si>
    <t>Rome</t>
  </si>
  <si>
    <t>(706)235-1841</t>
  </si>
  <si>
    <t>Melissa Touchstone, AVP Ops</t>
  </si>
  <si>
    <t>Jana Hunter</t>
  </si>
  <si>
    <t>10.24.235</t>
  </si>
  <si>
    <t>115 Winwood Dr. STE 101</t>
  </si>
  <si>
    <t>Lebanon</t>
  </si>
  <si>
    <t>(615)449-0045</t>
  </si>
  <si>
    <t>Tracy Reddick</t>
  </si>
  <si>
    <t>Rita Maynard</t>
  </si>
  <si>
    <t>10.25.173</t>
  </si>
  <si>
    <t>697 President Place STE 303B</t>
  </si>
  <si>
    <t>Smyrna</t>
  </si>
  <si>
    <t>(615)220-6183</t>
  </si>
  <si>
    <t>Stephanie Todd, CTC</t>
  </si>
  <si>
    <t>10.25.175</t>
  </si>
  <si>
    <t>155 NE 100th Street STE 510</t>
  </si>
  <si>
    <t>Seattle</t>
  </si>
  <si>
    <t>WA</t>
  </si>
  <si>
    <t>(206)729-7773</t>
  </si>
  <si>
    <t>Sandra Winmill</t>
  </si>
  <si>
    <t>Eileen Vargas</t>
  </si>
  <si>
    <t>10.24.33</t>
  </si>
  <si>
    <t>728 134TH ST SW, Suite 203</t>
  </si>
  <si>
    <t>Everett</t>
  </si>
  <si>
    <t>(425)745-4345</t>
  </si>
  <si>
    <t>Dori Shane</t>
  </si>
  <si>
    <t>Jennifer Garcia</t>
  </si>
  <si>
    <t>10.25.114</t>
  </si>
  <si>
    <t>10940 NE 33rd Place STE 103</t>
  </si>
  <si>
    <t>Bellevue</t>
  </si>
  <si>
    <t>(425)827-2415</t>
  </si>
  <si>
    <t>Annalisa Atienza</t>
  </si>
  <si>
    <t>Erin King</t>
  </si>
  <si>
    <t>10.25.111</t>
  </si>
  <si>
    <t>NY</t>
  </si>
  <si>
    <t>865 Merrick Avenue STE 340 South</t>
  </si>
  <si>
    <t>Westbury</t>
  </si>
  <si>
    <t>(516)746-8013</t>
  </si>
  <si>
    <t>James Egan</t>
  </si>
  <si>
    <t>10.25.123</t>
  </si>
  <si>
    <t xml:space="preserve">877 East Main St.  </t>
  </si>
  <si>
    <t>Riverhead</t>
  </si>
  <si>
    <t>(631)727-5353</t>
  </si>
  <si>
    <t>Eric Lawrence</t>
  </si>
  <si>
    <t>Val Sutton-Risi</t>
  </si>
  <si>
    <t>10.25.122</t>
  </si>
  <si>
    <t>204 SE Stone Mill Drive STE 260</t>
  </si>
  <si>
    <t>Vancouver</t>
  </si>
  <si>
    <t>(360)253-7746</t>
  </si>
  <si>
    <t>Tamala Reno</t>
  </si>
  <si>
    <t>Daniela Jeffries</t>
  </si>
  <si>
    <t>10.25.213</t>
  </si>
  <si>
    <t>4500 Kruse Way STE 310</t>
  </si>
  <si>
    <t>Lake Oswego</t>
  </si>
  <si>
    <t>OR</t>
  </si>
  <si>
    <t>(503)620-3407</t>
  </si>
  <si>
    <t>Anna Snow</t>
  </si>
  <si>
    <t>10.25.132</t>
  </si>
  <si>
    <t>625 Kenmoor Avenue SE STE 306</t>
  </si>
  <si>
    <t>Grand Rapids</t>
  </si>
  <si>
    <t>MI</t>
  </si>
  <si>
    <t>(616)942-5744</t>
  </si>
  <si>
    <t>Jennifer Mamp</t>
  </si>
  <si>
    <t>10.25.45</t>
  </si>
  <si>
    <t>4458 Oakbridge Drive STE B</t>
  </si>
  <si>
    <t>Flint</t>
  </si>
  <si>
    <t>(810)732-9030</t>
  </si>
  <si>
    <t>Tobi Rutherford</t>
  </si>
  <si>
    <t>10.25.43</t>
  </si>
  <si>
    <t>5148 Lovers Lane STE 210</t>
  </si>
  <si>
    <t>Portage</t>
  </si>
  <si>
    <t>(269)381-5620</t>
  </si>
  <si>
    <t>Kaycie Churchman</t>
  </si>
  <si>
    <t>10.25.46</t>
  </si>
  <si>
    <t xml:space="preserve">1840 The Alameda  </t>
  </si>
  <si>
    <t>San Jose</t>
  </si>
  <si>
    <t>CA</t>
  </si>
  <si>
    <t>(408)283-5100</t>
  </si>
  <si>
    <t>Hui Fang</t>
  </si>
  <si>
    <t>Meiying Cao</t>
  </si>
  <si>
    <t>10.21.227</t>
  </si>
  <si>
    <t>4030 Moorpark Ave. STE 251</t>
  </si>
  <si>
    <t>(408)261-2801</t>
  </si>
  <si>
    <t>Anniebeth Nacino</t>
  </si>
  <si>
    <t>Grace Guidicotti</t>
  </si>
  <si>
    <t>10.24.148</t>
  </si>
  <si>
    <t>888 Veterans Memorial Highway STE 210</t>
  </si>
  <si>
    <t>Hauppauge</t>
  </si>
  <si>
    <t>(631)232-6030</t>
  </si>
  <si>
    <t>Elizabeth Anderson</t>
  </si>
  <si>
    <t>10.25.118</t>
  </si>
  <si>
    <t>1301 Marina Village Parkway STE 103</t>
  </si>
  <si>
    <t>Alameda</t>
  </si>
  <si>
    <t>(510)835-3268</t>
  </si>
  <si>
    <t>Shuchen Chen</t>
  </si>
  <si>
    <t>Lu Jiang</t>
  </si>
  <si>
    <t>10.21.228</t>
  </si>
  <si>
    <t xml:space="preserve">7021 HH - SANTA ROSA </t>
  </si>
  <si>
    <t xml:space="preserve">5341 Old Redwood Highway, STE 350 </t>
  </si>
  <si>
    <t>Peteluma</t>
  </si>
  <si>
    <t>(707)545-7114</t>
  </si>
  <si>
    <t>Beverly Garcia</t>
  </si>
  <si>
    <t>Amy Hayes</t>
  </si>
  <si>
    <t>10.24.151</t>
  </si>
  <si>
    <t>2111 HH - TACOMA (Equipment Onsite)</t>
  </si>
  <si>
    <t>4020 South 56th St. STE 101</t>
  </si>
  <si>
    <t>Tacoma</t>
  </si>
  <si>
    <t>(253)475-6862</t>
  </si>
  <si>
    <t>Mel Nickel</t>
  </si>
  <si>
    <t>10.25.212</t>
  </si>
  <si>
    <t>2913 NE 5th Avenue STE 202</t>
  </si>
  <si>
    <t>Puyallup</t>
  </si>
  <si>
    <t>(253)435-9953</t>
  </si>
  <si>
    <t>Latasha Newkirk</t>
  </si>
  <si>
    <t>10.25.209</t>
  </si>
  <si>
    <t>Y-6959</t>
  </si>
  <si>
    <t xml:space="preserve">716 Gault Avenue N  </t>
  </si>
  <si>
    <t>Fort Payne</t>
  </si>
  <si>
    <t>(256)845-8994</t>
  </si>
  <si>
    <t>Amanda Chisenhall</t>
  </si>
  <si>
    <t>10.24.103</t>
  </si>
  <si>
    <t xml:space="preserve">700 AL Hwy 75 N  </t>
  </si>
  <si>
    <t>Albertville</t>
  </si>
  <si>
    <t>(256)878-1113</t>
  </si>
  <si>
    <t>Tiffany Curvin</t>
  </si>
  <si>
    <t>10.24.85</t>
  </si>
  <si>
    <t xml:space="preserve">3242 Florence Boulevard  </t>
  </si>
  <si>
    <t>Florence</t>
  </si>
  <si>
    <t>(256)764-9001</t>
  </si>
  <si>
    <t>Vicki Tays</t>
  </si>
  <si>
    <t>Angie Marks</t>
  </si>
  <si>
    <t>10.24.100</t>
  </si>
  <si>
    <t>1921 Whittlesey Road STE 310</t>
  </si>
  <si>
    <t>Columbus</t>
  </si>
  <si>
    <t>(706)649-7990</t>
  </si>
  <si>
    <t>Jessica Hill</t>
  </si>
  <si>
    <t>Nikki Taft</t>
  </si>
  <si>
    <t>10.24.226</t>
  </si>
  <si>
    <t>MS</t>
  </si>
  <si>
    <t xml:space="preserve">114 North Academy Ave </t>
  </si>
  <si>
    <t>Butler</t>
  </si>
  <si>
    <t>(251)843-2808</t>
  </si>
  <si>
    <t>Kassie McInnis</t>
  </si>
  <si>
    <t>Suzanne Littlepage</t>
  </si>
  <si>
    <t>10.24.105</t>
  </si>
  <si>
    <t>Corporate Finance Office (Atlanta)</t>
  </si>
  <si>
    <t>3350 Riverwood Parkway, Suite 1400</t>
  </si>
  <si>
    <t>Atlanta</t>
  </si>
  <si>
    <t>R140 HH - South Region (need # migrated at sites) (10)</t>
  </si>
  <si>
    <t xml:space="preserve">Atlanta FSU HomeHealth </t>
  </si>
  <si>
    <t xml:space="preserve">Overland Park FSU Home Health </t>
  </si>
  <si>
    <t>12900 Foster Street, Suite 400</t>
  </si>
  <si>
    <t>Overland Park</t>
  </si>
  <si>
    <t>KS</t>
  </si>
  <si>
    <t>2 wks</t>
  </si>
  <si>
    <t>R100 - HH North Region</t>
  </si>
  <si>
    <t>7900 International Drive, Suite 140</t>
  </si>
  <si>
    <t>Bloomington</t>
  </si>
  <si>
    <t>MN</t>
  </si>
  <si>
    <t>Dianna Morgel (EA)</t>
  </si>
  <si>
    <t>North Regional Sales HH</t>
  </si>
  <si>
    <t>3 wks</t>
  </si>
  <si>
    <t>South Regional Sales HH</t>
  </si>
  <si>
    <t>3525 Whitehall Park Drive, Suite 220</t>
  </si>
  <si>
    <t>Charlotte</t>
  </si>
  <si>
    <t>HH South Regional Topside - Admin</t>
  </si>
  <si>
    <t xml:space="preserve">2600 Old North Hills Street  </t>
  </si>
  <si>
    <t>Meridian</t>
  </si>
  <si>
    <t>(601)482-5055</t>
  </si>
  <si>
    <t xml:space="preserve">Kimberly Bihn </t>
  </si>
  <si>
    <t>10.25.61</t>
  </si>
  <si>
    <t xml:space="preserve">250 Canal Place  </t>
  </si>
  <si>
    <t>Philadelphia</t>
  </si>
  <si>
    <t>(601)389-2105</t>
  </si>
  <si>
    <t>Juan Sparnecht</t>
  </si>
  <si>
    <t>Darlene Bryan</t>
  </si>
  <si>
    <t>10.25.63</t>
  </si>
  <si>
    <t>1082 Gluckstadt Road STE B</t>
  </si>
  <si>
    <t>Madison</t>
  </si>
  <si>
    <t>(601)605-2829</t>
  </si>
  <si>
    <t>Alice Wooten</t>
  </si>
  <si>
    <t>10.92.10</t>
  </si>
  <si>
    <t xml:space="preserve">407 Doctors Dr.   </t>
  </si>
  <si>
    <t>New Albany</t>
  </si>
  <si>
    <t>(662)534-0106</t>
  </si>
  <si>
    <t>Kimberly Brown</t>
  </si>
  <si>
    <t>10.22.10</t>
  </si>
  <si>
    <t xml:space="preserve">200 South Second St.   </t>
  </si>
  <si>
    <t>Booneville</t>
  </si>
  <si>
    <t>(662)720-0066</t>
  </si>
  <si>
    <t>Deborah Fleming</t>
  </si>
  <si>
    <t>10.25.10</t>
  </si>
  <si>
    <t>902 North Main Street  STE D</t>
  </si>
  <si>
    <t>Ripley</t>
  </si>
  <si>
    <t>(662)837-7005</t>
  </si>
  <si>
    <t>Carissa Hopkins</t>
  </si>
  <si>
    <t>10.23.10</t>
  </si>
  <si>
    <t>3402 West Main St.</t>
  </si>
  <si>
    <t>Tupelo</t>
  </si>
  <si>
    <t>(662)844-9725</t>
  </si>
  <si>
    <t>Angela Murphy</t>
  </si>
  <si>
    <t>Sandy Winfrey</t>
  </si>
  <si>
    <t>10.21.10</t>
  </si>
  <si>
    <t xml:space="preserve">1225 Hwy 278 East   </t>
  </si>
  <si>
    <t>Amory</t>
  </si>
  <si>
    <t>(662)256-5404</t>
  </si>
  <si>
    <t>Kelly Mann</t>
  </si>
  <si>
    <t>10.62.10</t>
  </si>
  <si>
    <t>2080 S. Frontage Rd. STE 101</t>
  </si>
  <si>
    <t>Vicksburg</t>
  </si>
  <si>
    <t>(601)638-3808</t>
  </si>
  <si>
    <t>Nena Longmire</t>
  </si>
  <si>
    <t>Jenny Bowers Sanders</t>
  </si>
  <si>
    <t>10.91.10</t>
  </si>
  <si>
    <t xml:space="preserve">217 Caldwell Drive   </t>
  </si>
  <si>
    <t>Hazlehurst</t>
  </si>
  <si>
    <t>(601)894-2701</t>
  </si>
  <si>
    <t>Wendy Falvey</t>
  </si>
  <si>
    <t>Renee Smith</t>
  </si>
  <si>
    <t>10.32.10</t>
  </si>
  <si>
    <t xml:space="preserve">306 2nd Street SE  </t>
  </si>
  <si>
    <t>Magee</t>
  </si>
  <si>
    <t>(601)849-6263</t>
  </si>
  <si>
    <t>Vicky Stubbs</t>
  </si>
  <si>
    <t>10.34.10</t>
  </si>
  <si>
    <t xml:space="preserve">5325 Hwy 80  </t>
  </si>
  <si>
    <t>Morton</t>
  </si>
  <si>
    <t>(601)732-3952</t>
  </si>
  <si>
    <t>Jennifer Russell</t>
  </si>
  <si>
    <t>10.94.10</t>
  </si>
  <si>
    <t xml:space="preserve">189 Park Creek Drive  </t>
  </si>
  <si>
    <t>(662)327-9669</t>
  </si>
  <si>
    <t>Joni Prescott</t>
  </si>
  <si>
    <t>Cassandra Bogan</t>
  </si>
  <si>
    <t>10.61.10</t>
  </si>
  <si>
    <t>TM</t>
  </si>
  <si>
    <t xml:space="preserve">311 SE 17th Place  </t>
  </si>
  <si>
    <t>Ocala</t>
  </si>
  <si>
    <t>(352)402-0660</t>
  </si>
  <si>
    <t>Mary Ryals</t>
  </si>
  <si>
    <t>Janelle Marshall</t>
  </si>
  <si>
    <t>10.24.200</t>
  </si>
  <si>
    <t>205 Zeagler Dr STE 401</t>
  </si>
  <si>
    <t>Palatka</t>
  </si>
  <si>
    <t>(386)328-0202</t>
  </si>
  <si>
    <t>Kasey Brown</t>
  </si>
  <si>
    <t>10.24.203</t>
  </si>
  <si>
    <t>350 Corporate Way STE 250</t>
  </si>
  <si>
    <t>Orange Park</t>
  </si>
  <si>
    <t>(904)731-3515</t>
  </si>
  <si>
    <t>Anna Niemiec</t>
  </si>
  <si>
    <t>Catrilla Stringfield</t>
  </si>
  <si>
    <t>10.24.189</t>
  </si>
  <si>
    <t>1717 North Clyde Morris Blvd. STE 140</t>
  </si>
  <si>
    <t>Daytona Beach</t>
  </si>
  <si>
    <t>(386)274-1088</t>
  </si>
  <si>
    <t>Jamie Cameron</t>
  </si>
  <si>
    <t>10.24.184</t>
  </si>
  <si>
    <t>929 North Spring Garden Ave STE 100</t>
  </si>
  <si>
    <t>Deland</t>
  </si>
  <si>
    <t>(386)736-9224</t>
  </si>
  <si>
    <t>Janice Price</t>
  </si>
  <si>
    <t>10.24.185</t>
  </si>
  <si>
    <t>200 South Pontotoc Drive, Suite A</t>
  </si>
  <si>
    <t>Bruce</t>
  </si>
  <si>
    <t>(662)628-6657</t>
  </si>
  <si>
    <t>Autumn Chrestman</t>
  </si>
  <si>
    <t>Donna Wall</t>
  </si>
  <si>
    <t>10.63.10</t>
  </si>
  <si>
    <t>1085 Stark Road  STE 306</t>
  </si>
  <si>
    <t>Starkville</t>
  </si>
  <si>
    <t>(662)323-6777</t>
  </si>
  <si>
    <t>Jennifer Alexander</t>
  </si>
  <si>
    <t>10.66.10</t>
  </si>
  <si>
    <t>3951 NW 48th Terrace STE 201</t>
  </si>
  <si>
    <t>Gainesville</t>
  </si>
  <si>
    <t>(352)376-3221</t>
  </si>
  <si>
    <t>Dyan Anderson</t>
  </si>
  <si>
    <t>Mary Ellis</t>
  </si>
  <si>
    <t>10.24.188</t>
  </si>
  <si>
    <t xml:space="preserve">2450 Tim Gamble Place  </t>
  </si>
  <si>
    <t>Tallahassee</t>
  </si>
  <si>
    <t>(850)878-2191</t>
  </si>
  <si>
    <t>Andrea Granger</t>
  </si>
  <si>
    <t>Deborah McKnight</t>
  </si>
  <si>
    <t>10.24.212</t>
  </si>
  <si>
    <t xml:space="preserve">2482 HH - TRENTON </t>
  </si>
  <si>
    <t xml:space="preserve">413 East Wade Street  </t>
  </si>
  <si>
    <t>Trenton</t>
  </si>
  <si>
    <t>(352)463-7411</t>
  </si>
  <si>
    <t>David Neilson</t>
  </si>
  <si>
    <t>10.24.179</t>
  </si>
  <si>
    <t xml:space="preserve">712 Ohio Avenue South  </t>
  </si>
  <si>
    <t>Live Oak</t>
  </si>
  <si>
    <t>(386)364-4593</t>
  </si>
  <si>
    <t>Marsha Jarrell</t>
  </si>
  <si>
    <t>10.24.195</t>
  </si>
  <si>
    <t>419 SW State Road 247 STE 109</t>
  </si>
  <si>
    <t>Lake City</t>
  </si>
  <si>
    <t>(386)758-3490</t>
  </si>
  <si>
    <t>Ashley Walker</t>
  </si>
  <si>
    <t>Peggy Lewis</t>
  </si>
  <si>
    <t>10.24.192</t>
  </si>
  <si>
    <t xml:space="preserve">2491 Commercial Park Dr.  </t>
  </si>
  <si>
    <t>Marianna</t>
  </si>
  <si>
    <t>(850)526-1932</t>
  </si>
  <si>
    <t>Amy Askew</t>
  </si>
  <si>
    <t>Joan Helmes</t>
  </si>
  <si>
    <t>10.24.197</t>
  </si>
  <si>
    <t>Y-6957</t>
  </si>
  <si>
    <t>4776 New Broad St. STE 110</t>
  </si>
  <si>
    <t>Orlando</t>
  </si>
  <si>
    <t>(407)894-5703</t>
  </si>
  <si>
    <t>Paula Wunderlich</t>
  </si>
  <si>
    <t>10.24.201</t>
  </si>
  <si>
    <t xml:space="preserve">2474 HH - MOBILE </t>
  </si>
  <si>
    <t xml:space="preserve">824 Western America Drive  </t>
  </si>
  <si>
    <t>Mobile</t>
  </si>
  <si>
    <t>(251)316-0917</t>
  </si>
  <si>
    <t>Cathy Lomax</t>
  </si>
  <si>
    <t>Diana Grimes Cole</t>
  </si>
  <si>
    <t>10.24.112</t>
  </si>
  <si>
    <t>2447 HH - APOPKA (moved to Orlando North)</t>
  </si>
  <si>
    <t xml:space="preserve">527 Wekiva Commons Circle  </t>
  </si>
  <si>
    <t>Apopka</t>
  </si>
  <si>
    <t>(407)865-7671</t>
  </si>
  <si>
    <t>Rita Margolis</t>
  </si>
  <si>
    <t>10.24.177</t>
  </si>
  <si>
    <t xml:space="preserve">3296 North Greenwald Way  </t>
  </si>
  <si>
    <t>Kissimmee</t>
  </si>
  <si>
    <t>(407)935-1235</t>
  </si>
  <si>
    <t>10.24.190</t>
  </si>
  <si>
    <t>101 Riverfront Blvd STE 400</t>
  </si>
  <si>
    <t>Bradenton</t>
  </si>
  <si>
    <t>(941)749-2990</t>
  </si>
  <si>
    <t>Margaret Tsai</t>
  </si>
  <si>
    <t>Lisa Kennedy</t>
  </si>
  <si>
    <t>10.160.177</t>
  </si>
  <si>
    <t>2601 Cattlemen Road STE 102</t>
  </si>
  <si>
    <t>Sarasota</t>
  </si>
  <si>
    <t>(941)363-4590</t>
  </si>
  <si>
    <t>Sherry Coval</t>
  </si>
  <si>
    <t>Margine Rivera</t>
  </si>
  <si>
    <t>10.234.77</t>
  </si>
  <si>
    <t xml:space="preserve">3671 Innovation Drive  </t>
  </si>
  <si>
    <t>Lakeland</t>
  </si>
  <si>
    <t>(863)648-9118</t>
  </si>
  <si>
    <t>Jessica Young</t>
  </si>
  <si>
    <t>Lynne Ross</t>
  </si>
  <si>
    <t>10.24.191</t>
  </si>
  <si>
    <t>8247 Devereux Drive STE 103</t>
  </si>
  <si>
    <t>Melbourne</t>
  </si>
  <si>
    <t>(321)255-9995</t>
  </si>
  <si>
    <t>Jo-Ann Harper</t>
  </si>
  <si>
    <t>Taquashia Morgan</t>
  </si>
  <si>
    <t>10.24.198</t>
  </si>
  <si>
    <t>2080 W Eau Gallie Blvd STE B</t>
  </si>
  <si>
    <t>(321)725-4799</t>
  </si>
  <si>
    <t>Donna Carter</t>
  </si>
  <si>
    <t>10.24.199</t>
  </si>
  <si>
    <t>2452 HH - TAMPA DALE MABRY</t>
  </si>
  <si>
    <t>4511 North Himes Ave STE 240</t>
  </si>
  <si>
    <t>Tampa</t>
  </si>
  <si>
    <t>(813)961-8446</t>
  </si>
  <si>
    <t>Brenda Gerst</t>
  </si>
  <si>
    <t>Darlene Johnson</t>
  </si>
  <si>
    <t>10.160.129</t>
  </si>
  <si>
    <t>A110 Southeast Central Intake</t>
  </si>
  <si>
    <t>4511 North Himes Ave, STE 240</t>
  </si>
  <si>
    <t>(800) 282-3010</t>
  </si>
  <si>
    <t>Sabrina Bolta</t>
  </si>
  <si>
    <t xml:space="preserve">1328 Greenbrier Dear Road  </t>
  </si>
  <si>
    <t>Anniston</t>
  </si>
  <si>
    <t>(256)835-7101</t>
  </si>
  <si>
    <t>Donna Honaker</t>
  </si>
  <si>
    <t>Tami Crumley</t>
  </si>
  <si>
    <t>10.24.87</t>
  </si>
  <si>
    <t>3225 Rainbow Drive STE 256</t>
  </si>
  <si>
    <t>Rainbow City</t>
  </si>
  <si>
    <t>(256)442-1138</t>
  </si>
  <si>
    <t>Caroline Milwee</t>
  </si>
  <si>
    <t>Angela Barron</t>
  </si>
  <si>
    <t>10.24.120</t>
  </si>
  <si>
    <t xml:space="preserve">716 State Street  </t>
  </si>
  <si>
    <t>Muscle Shoals</t>
  </si>
  <si>
    <t>(256)389-2855</t>
  </si>
  <si>
    <t>Terri Kennamore</t>
  </si>
  <si>
    <t>Shanna Gardner</t>
  </si>
  <si>
    <t>10.24.114</t>
  </si>
  <si>
    <t xml:space="preserve">12200 Highway 43 Bypass  </t>
  </si>
  <si>
    <t>Russellville</t>
  </si>
  <si>
    <t>(256)332-3375</t>
  </si>
  <si>
    <t>Mollie Henson</t>
  </si>
  <si>
    <t>Kelly Caldwell</t>
  </si>
  <si>
    <t>10.24.121</t>
  </si>
  <si>
    <t>1458 Jones Dairy Road STE 100</t>
  </si>
  <si>
    <t>Jasper</t>
  </si>
  <si>
    <t>(205)221-5234</t>
  </si>
  <si>
    <t>Deanna Barrett</t>
  </si>
  <si>
    <t>Janis Rutland</t>
  </si>
  <si>
    <t>10.24.109</t>
  </si>
  <si>
    <t>1015 1st Ave SW STE A</t>
  </si>
  <si>
    <t>Cullman</t>
  </si>
  <si>
    <t>(256)739-2992</t>
  </si>
  <si>
    <t>Narissa Alexander</t>
  </si>
  <si>
    <t>Tammy Green</t>
  </si>
  <si>
    <t>10.24.94</t>
  </si>
  <si>
    <t>7067 Old Madison Pike NW STE 105</t>
  </si>
  <si>
    <t>Huntsville</t>
  </si>
  <si>
    <t>(256)881-3266</t>
  </si>
  <si>
    <t>Paula Pressnell</t>
  </si>
  <si>
    <t>Jeremy Cox</t>
  </si>
  <si>
    <t>10.24.108</t>
  </si>
  <si>
    <t xml:space="preserve">2470 HH - DAPHNE </t>
  </si>
  <si>
    <t>9037 Independence Avenue STE B</t>
  </si>
  <si>
    <t>Daphne</t>
  </si>
  <si>
    <t>(251)621-0882</t>
  </si>
  <si>
    <t>Genny Holley</t>
  </si>
  <si>
    <t>Clana Douglas</t>
  </si>
  <si>
    <t>10.24.95</t>
  </si>
  <si>
    <t xml:space="preserve">7019 HH - FOLEY </t>
  </si>
  <si>
    <t>1628 N McKenzie St  STE 101</t>
  </si>
  <si>
    <t>Foley</t>
  </si>
  <si>
    <t>251 943 3002</t>
  </si>
  <si>
    <t>Traci Vickrey</t>
  </si>
  <si>
    <t>Jacqueline Rhodes</t>
  </si>
  <si>
    <t>10.24.102</t>
  </si>
  <si>
    <t xml:space="preserve">106 Riverview Drive  </t>
  </si>
  <si>
    <t>Flowood</t>
  </si>
  <si>
    <t>(601)362-7801</t>
  </si>
  <si>
    <t>Marcia Todd</t>
  </si>
  <si>
    <t>Stacey Roth</t>
  </si>
  <si>
    <t>10.31.10</t>
  </si>
  <si>
    <t xml:space="preserve">3775 HH - Mississippi Central Intake </t>
  </si>
  <si>
    <t xml:space="preserve">905A South Clinton Street  </t>
  </si>
  <si>
    <t>Athens</t>
  </si>
  <si>
    <t>(256)232-9180</t>
  </si>
  <si>
    <t>Jerri Williams</t>
  </si>
  <si>
    <t>Brooke Richardson</t>
  </si>
  <si>
    <t>10.24.88</t>
  </si>
  <si>
    <t>20 Almon Drive STE C</t>
  </si>
  <si>
    <t>Moulton</t>
  </si>
  <si>
    <t>(256)974-2741</t>
  </si>
  <si>
    <t>Pamela Parris Garrison</t>
  </si>
  <si>
    <t>Belinda Kimbrough</t>
  </si>
  <si>
    <t>10.24.113</t>
  </si>
  <si>
    <t xml:space="preserve">1025 West Fort Williams St.  </t>
  </si>
  <si>
    <t>Sylacauga</t>
  </si>
  <si>
    <t>(256)249-4363</t>
  </si>
  <si>
    <t>Tracy Haney</t>
  </si>
  <si>
    <t>10.24.123</t>
  </si>
  <si>
    <t xml:space="preserve">614 Martin Street North  </t>
  </si>
  <si>
    <t>Pell City</t>
  </si>
  <si>
    <t>(205)338-8440</t>
  </si>
  <si>
    <t>Robin Jones (previously Nye)</t>
  </si>
  <si>
    <t>10.24.116</t>
  </si>
  <si>
    <t xml:space="preserve">1239 Rucker Blvd.  </t>
  </si>
  <si>
    <t>Enterprise</t>
  </si>
  <si>
    <t>(334)347-0234</t>
  </si>
  <si>
    <t>Shasta Moore</t>
  </si>
  <si>
    <t>Teresa Boop</t>
  </si>
  <si>
    <t>10.24.98</t>
  </si>
  <si>
    <t>Sharon Kinsaul</t>
  </si>
  <si>
    <t>10.24.86</t>
  </si>
  <si>
    <t>1204 W. Magnolia Ave</t>
  </si>
  <si>
    <t>Geneva</t>
  </si>
  <si>
    <t>(334)684-3919</t>
  </si>
  <si>
    <t>JulieCarol Stephens</t>
  </si>
  <si>
    <t>10.24.104</t>
  </si>
  <si>
    <t xml:space="preserve">11123 Chantilly Parkway, Unit L  </t>
  </si>
  <si>
    <t>Pike Road</t>
  </si>
  <si>
    <t>(334)270-1151</t>
  </si>
  <si>
    <t>Sherry Ingram</t>
  </si>
  <si>
    <t>Lydia Gallardo</t>
  </si>
  <si>
    <t>10.24.118</t>
  </si>
  <si>
    <t xml:space="preserve">118 6th Street South  </t>
  </si>
  <si>
    <t>Clanton</t>
  </si>
  <si>
    <t>(205)755-9926</t>
  </si>
  <si>
    <t>Karen Varner</t>
  </si>
  <si>
    <t>Patricia Taddicken</t>
  </si>
  <si>
    <t>10.24.93</t>
  </si>
  <si>
    <t xml:space="preserve">200 Central Park Place  </t>
  </si>
  <si>
    <t>Selma</t>
  </si>
  <si>
    <t>(334)872-6637</t>
  </si>
  <si>
    <t>Wanda Winfield</t>
  </si>
  <si>
    <t>Sharron Stewart</t>
  </si>
  <si>
    <t>10.24.122</t>
  </si>
  <si>
    <t xml:space="preserve">16820 US Highway 19 N  </t>
  </si>
  <si>
    <t>Thomasville</t>
  </si>
  <si>
    <t>(229)233-6255</t>
  </si>
  <si>
    <t>Melissa Richardson</t>
  </si>
  <si>
    <t>10.160.170</t>
  </si>
  <si>
    <t xml:space="preserve">430 East Shotwell Street  </t>
  </si>
  <si>
    <t>Bainbridge</t>
  </si>
  <si>
    <t>(229)246-1941</t>
  </si>
  <si>
    <t>Anna Trawick</t>
  </si>
  <si>
    <t>10.24.224</t>
  </si>
  <si>
    <t>2100 Riverchase Center     Bldg 400 STE 450</t>
  </si>
  <si>
    <t>Hoover</t>
  </si>
  <si>
    <t>(205)739-7800</t>
  </si>
  <si>
    <t>Amy Terrell</t>
  </si>
  <si>
    <t>Misti Parsons</t>
  </si>
  <si>
    <t>10.24.89</t>
  </si>
  <si>
    <t>River Chase Office Park, 5009 River Chase Dr., Bldg 100 STE D</t>
  </si>
  <si>
    <t>Phenix City</t>
  </si>
  <si>
    <t>(334)297-6900</t>
  </si>
  <si>
    <t>Brittany Waddell</t>
  </si>
  <si>
    <t>10.24.117</t>
  </si>
  <si>
    <t>2100 Southbridge Parkway STE 480</t>
  </si>
  <si>
    <t>Birmingham</t>
  </si>
  <si>
    <t>(205)836-0777</t>
  </si>
  <si>
    <t>Catherine Kelley</t>
  </si>
  <si>
    <t>Rosalyn Johnson</t>
  </si>
  <si>
    <t>10.24.90</t>
  </si>
  <si>
    <t xml:space="preserve">1305 Boyson Loop Suite B </t>
  </si>
  <si>
    <t>Hiawatha</t>
  </si>
  <si>
    <t>IA</t>
  </si>
  <si>
    <t>(319)393-4742</t>
  </si>
  <si>
    <t>Theresa Pint</t>
  </si>
  <si>
    <t>10.24.246</t>
  </si>
  <si>
    <t>1910 South Stapely Drive STE 107</t>
  </si>
  <si>
    <t>Mesa</t>
  </si>
  <si>
    <t>AZ</t>
  </si>
  <si>
    <t>(480)558-7504</t>
  </si>
  <si>
    <t>Suellen Meadows</t>
  </si>
  <si>
    <t>10.24.134</t>
  </si>
  <si>
    <t>14050 North 83rd Avenue STE 150</t>
  </si>
  <si>
    <t>Peoria</t>
  </si>
  <si>
    <t>(623)979-7471</t>
  </si>
  <si>
    <t>Erin Hetrick</t>
  </si>
  <si>
    <t>10.24.135</t>
  </si>
  <si>
    <t>5424 Louie Lane STE B</t>
  </si>
  <si>
    <t>Reno</t>
  </si>
  <si>
    <t>NV</t>
  </si>
  <si>
    <t>(775)858-1900</t>
  </si>
  <si>
    <t>Debra Doran</t>
  </si>
  <si>
    <t>415 Highway 95A South STE F-604</t>
  </si>
  <si>
    <t>Fernley</t>
  </si>
  <si>
    <t>(775)575-1286</t>
  </si>
  <si>
    <t>Heather Ludeman</t>
  </si>
  <si>
    <t>10.24.150</t>
  </si>
  <si>
    <t>1600 Fourth Ave STE 201</t>
  </si>
  <si>
    <t>Rock Island</t>
  </si>
  <si>
    <t>IL</t>
  </si>
  <si>
    <t>(309)786-3700</t>
  </si>
  <si>
    <t>Corena Ferguson</t>
  </si>
  <si>
    <t>10.24.248</t>
  </si>
  <si>
    <t>725 Basque Way STE 3</t>
  </si>
  <si>
    <t>Carson City</t>
  </si>
  <si>
    <t>(775)884-0100</t>
  </si>
  <si>
    <t>Tobias DeLuca</t>
  </si>
  <si>
    <t>16620 North 40th Street STE D4</t>
  </si>
  <si>
    <t>Phoenix</t>
  </si>
  <si>
    <t>(602)992-0709</t>
  </si>
  <si>
    <t>Darlene Kaminski</t>
  </si>
  <si>
    <t>10.24.136</t>
  </si>
  <si>
    <t>5255 E. Williams Circle STE 6400</t>
  </si>
  <si>
    <t>Tucson</t>
  </si>
  <si>
    <t>(520)731-1333</t>
  </si>
  <si>
    <t>Tammy Susdorf</t>
  </si>
  <si>
    <t>Julie Gaines</t>
  </si>
  <si>
    <t>10.24.138</t>
  </si>
  <si>
    <t xml:space="preserve">1988 Fairview Avenue  </t>
  </si>
  <si>
    <t>Prattville</t>
  </si>
  <si>
    <t>(334)361-9806</t>
  </si>
  <si>
    <t>Lynne Williams Vickery</t>
  </si>
  <si>
    <t>Doris Gidley</t>
  </si>
  <si>
    <t>10.24.119</t>
  </si>
  <si>
    <t xml:space="preserve">2740 Headland Avenue  </t>
  </si>
  <si>
    <t>Dothan</t>
  </si>
  <si>
    <t>(334)944-2290</t>
  </si>
  <si>
    <t>Jennifer Wade</t>
  </si>
  <si>
    <t>10.24.97</t>
  </si>
  <si>
    <t>8606 Allisonville Rd STE 350</t>
  </si>
  <si>
    <t>Indianapolis</t>
  </si>
  <si>
    <t>IN</t>
  </si>
  <si>
    <t>(317)915-1440</t>
  </si>
  <si>
    <t>Bobbie Furr</t>
  </si>
  <si>
    <t>10.24.253</t>
  </si>
  <si>
    <t>701 East County Line Road STE 205</t>
  </si>
  <si>
    <t>Greenwood</t>
  </si>
  <si>
    <t>(317)881-3483</t>
  </si>
  <si>
    <t>Susan Ruble</t>
  </si>
  <si>
    <t>10.24.252</t>
  </si>
  <si>
    <t>400 N High Street STE 202</t>
  </si>
  <si>
    <t>Muncie</t>
  </si>
  <si>
    <t>(765)282-0351</t>
  </si>
  <si>
    <t>Tamera Nibarger</t>
  </si>
  <si>
    <t>Kelli McCord</t>
  </si>
  <si>
    <t>10.25.2</t>
  </si>
  <si>
    <t>1970 Oakcrest Avenue STE 107</t>
  </si>
  <si>
    <t>Roseville</t>
  </si>
  <si>
    <t>(651)636-6330</t>
  </si>
  <si>
    <t>Vikki Lindstrom</t>
  </si>
  <si>
    <t>10.25.53</t>
  </si>
  <si>
    <t>7101 Northland Circle STE 5101</t>
  </si>
  <si>
    <t>Brooklyn Park</t>
  </si>
  <si>
    <t>(763)416-0289</t>
  </si>
  <si>
    <t>Aimee Hager</t>
  </si>
  <si>
    <t>10.25.52</t>
  </si>
  <si>
    <t>925 East Superior St STE 104</t>
  </si>
  <si>
    <t>Duluth</t>
  </si>
  <si>
    <t>(218)723-8999</t>
  </si>
  <si>
    <t>Rachael Rhodes</t>
  </si>
  <si>
    <t>10.25.51</t>
  </si>
  <si>
    <t>7900 W 78th Street STE 180</t>
  </si>
  <si>
    <t>Edina</t>
  </si>
  <si>
    <t>(952)854-9628</t>
  </si>
  <si>
    <t>Jenny Jackson</t>
  </si>
  <si>
    <t>10.25.49</t>
  </si>
  <si>
    <t>CO</t>
  </si>
  <si>
    <t>2764 Compass Drive STE 108B</t>
  </si>
  <si>
    <t>Grand Junction</t>
  </si>
  <si>
    <t>(970)257-1275</t>
  </si>
  <si>
    <t>Suzanne Mapes</t>
  </si>
  <si>
    <t>10.21.144</t>
  </si>
  <si>
    <t>5755 Mark Dabling Blvd. STE 325</t>
  </si>
  <si>
    <t>Colorado Springs</t>
  </si>
  <si>
    <t>(719)531-9585</t>
  </si>
  <si>
    <t>Kristala Carlisle</t>
  </si>
  <si>
    <t>10.24.4</t>
  </si>
  <si>
    <t xml:space="preserve">1315 Fortino Boulevard Suite A  </t>
  </si>
  <si>
    <t>Pueblo</t>
  </si>
  <si>
    <t>(719)583-0832</t>
  </si>
  <si>
    <t xml:space="preserve">Alexa Dawn Medrano </t>
  </si>
  <si>
    <t>10.42.10</t>
  </si>
  <si>
    <t>SP</t>
  </si>
  <si>
    <t>8502 North Nevada STE 2</t>
  </si>
  <si>
    <t>Spokane</t>
  </si>
  <si>
    <t>(509)464-4970</t>
  </si>
  <si>
    <t>Tawnya Calkins</t>
  </si>
  <si>
    <t>Sherri Barber</t>
  </si>
  <si>
    <t>10.25.113</t>
  </si>
  <si>
    <t xml:space="preserve">22820 E. Appleway Ave  </t>
  </si>
  <si>
    <t>Liberty Lake</t>
  </si>
  <si>
    <t>(509)473-4900</t>
  </si>
  <si>
    <t>Karen White</t>
  </si>
  <si>
    <t>Kirby Clark</t>
  </si>
  <si>
    <t>10.160.202</t>
  </si>
  <si>
    <t>7029 HH - COEUR D'ALENE ID</t>
  </si>
  <si>
    <t>1230 N NORTHWOOD CENTER CT, Suite C</t>
  </si>
  <si>
    <t>Coeur D Alene</t>
  </si>
  <si>
    <t>ID</t>
  </si>
  <si>
    <t>(208)667-5470</t>
  </si>
  <si>
    <t>Tena Flores</t>
  </si>
  <si>
    <t>10.25.205</t>
  </si>
  <si>
    <t>1610 NE Eastgate Blvd STE 650</t>
  </si>
  <si>
    <t>Pullman</t>
  </si>
  <si>
    <t>(509)334-6016</t>
  </si>
  <si>
    <t>Anne Cline</t>
  </si>
  <si>
    <t>Susan Fleischman</t>
  </si>
  <si>
    <t>10.25.208</t>
  </si>
  <si>
    <t>20829 72nd Ave South STE 125</t>
  </si>
  <si>
    <t>Kent</t>
  </si>
  <si>
    <t>(253)395-5133</t>
  </si>
  <si>
    <t>Denise Pascal</t>
  </si>
  <si>
    <t>Karen Long-Kierig</t>
  </si>
  <si>
    <t>10.25.206</t>
  </si>
  <si>
    <t>4660 Kitsap Way STE 101</t>
  </si>
  <si>
    <t>Bremerton</t>
  </si>
  <si>
    <t>(360)373-6966</t>
  </si>
  <si>
    <t>Dina Johnson</t>
  </si>
  <si>
    <t>10.25.203</t>
  </si>
  <si>
    <t>SC</t>
  </si>
  <si>
    <t>4783 Flat River Road STE 100A</t>
  </si>
  <si>
    <t>Farmington</t>
  </si>
  <si>
    <t>MO</t>
  </si>
  <si>
    <t>(573)431-6685</t>
  </si>
  <si>
    <t>Crystal Rippee</t>
  </si>
  <si>
    <t>Michelle Hamm</t>
  </si>
  <si>
    <t>10.21.77</t>
  </si>
  <si>
    <t>12125 Woodcrest Executive Dr. STE 340</t>
  </si>
  <si>
    <t>Creve Coeur</t>
  </si>
  <si>
    <t>(314)434-3030</t>
  </si>
  <si>
    <t>Robyn Walton</t>
  </si>
  <si>
    <t>10.25.58</t>
  </si>
  <si>
    <t>2615 Calder Street STE 202</t>
  </si>
  <si>
    <t>Beaumont</t>
  </si>
  <si>
    <t>TX</t>
  </si>
  <si>
    <t>(409)895-0009</t>
  </si>
  <si>
    <t>Polly Matlock</t>
  </si>
  <si>
    <t>10.21.87</t>
  </si>
  <si>
    <t>2547 HH - WEST PLAINS</t>
  </si>
  <si>
    <t>707 Kentucky Avenue</t>
  </si>
  <si>
    <t>West Plains</t>
  </si>
  <si>
    <t>(417)257-2080</t>
  </si>
  <si>
    <t>Laura Thorn</t>
  </si>
  <si>
    <t>2404 Forum Boulevard STE 101</t>
  </si>
  <si>
    <t>Columbia</t>
  </si>
  <si>
    <t>(573)256-4705</t>
  </si>
  <si>
    <t>Jamie Seifert</t>
  </si>
  <si>
    <t>10.21.24</t>
  </si>
  <si>
    <t xml:space="preserve">1206 Homelife Plaza  </t>
  </si>
  <si>
    <t>Rolla</t>
  </si>
  <si>
    <t>(573)341-3456</t>
  </si>
  <si>
    <t>Linda Baehr</t>
  </si>
  <si>
    <t>10.21.221</t>
  </si>
  <si>
    <t>20101 E. Jackson Drive STE D</t>
  </si>
  <si>
    <t>Independence</t>
  </si>
  <si>
    <t>(816)524-5087</t>
  </si>
  <si>
    <t>Wendy Kullberg</t>
  </si>
  <si>
    <t>Melody Shanks</t>
  </si>
  <si>
    <t>10.25.56</t>
  </si>
  <si>
    <t>7280 NW 87th Terrace, Building C STE 206</t>
  </si>
  <si>
    <t>Kansas City</t>
  </si>
  <si>
    <t>(816)587-0441</t>
  </si>
  <si>
    <t>Cindy Fahlgren</t>
  </si>
  <si>
    <t>Melissa Goslee</t>
  </si>
  <si>
    <t>10.25.55</t>
  </si>
  <si>
    <t>11880 College Blvd. STE 4A</t>
  </si>
  <si>
    <t>(913)906-0522</t>
  </si>
  <si>
    <t>10.25.16</t>
  </si>
  <si>
    <t>4849 GREENVILLE AVE</t>
  </si>
  <si>
    <t>DALLAS</t>
  </si>
  <si>
    <t>(214)378-9913</t>
  </si>
  <si>
    <t>Robert Cleveland</t>
  </si>
  <si>
    <t>10.21.34</t>
  </si>
  <si>
    <t>6421 Camp Bowie Blvd, Ste 203</t>
  </si>
  <si>
    <t>Fort Worth</t>
  </si>
  <si>
    <t>(817)731-6124</t>
  </si>
  <si>
    <t>10.21.42</t>
  </si>
  <si>
    <t>434 East Loop 281 STE 100</t>
  </si>
  <si>
    <t>Longview</t>
  </si>
  <si>
    <t>(903)938-6776</t>
  </si>
  <si>
    <t>Delphine Andrews</t>
  </si>
  <si>
    <t>10.21.69</t>
  </si>
  <si>
    <t>4335 West Piedras Drive STE 100</t>
  </si>
  <si>
    <t>San Antonio</t>
  </si>
  <si>
    <t>(210)614-0473</t>
  </si>
  <si>
    <t>Yolanda Gonzalez</t>
  </si>
  <si>
    <t>Jo Ann Silvas</t>
  </si>
  <si>
    <t>10.21.96</t>
  </si>
  <si>
    <t xml:space="preserve">85 North Kessler Avenue  </t>
  </si>
  <si>
    <t>Schulenburg</t>
  </si>
  <si>
    <t>(979)743-2633</t>
  </si>
  <si>
    <t>Renee Hinze</t>
  </si>
  <si>
    <t>10.21.101</t>
  </si>
  <si>
    <t>1501 East Mockingbird Lane STE 301</t>
  </si>
  <si>
    <t>Victoria</t>
  </si>
  <si>
    <t>(361)576-2179</t>
  </si>
  <si>
    <t>Deana Lewis</t>
  </si>
  <si>
    <t>10.21.119</t>
  </si>
  <si>
    <t>800 North Main Street STE Q</t>
  </si>
  <si>
    <t>Corsicana</t>
  </si>
  <si>
    <t>(903)874-9147</t>
  </si>
  <si>
    <t>Shirley Irvin</t>
  </si>
  <si>
    <t>10.21.102</t>
  </si>
  <si>
    <t xml:space="preserve">405 East Commerce Street  </t>
  </si>
  <si>
    <t>Eastland</t>
  </si>
  <si>
    <t>(254)629-1268</t>
  </si>
  <si>
    <t>Gina Young Harper</t>
  </si>
  <si>
    <t>10.21.38</t>
  </si>
  <si>
    <t>118 South Park Drive STE D</t>
  </si>
  <si>
    <t>Brownwood</t>
  </si>
  <si>
    <t>(325)643-5525</t>
  </si>
  <si>
    <t>10.21.135</t>
  </si>
  <si>
    <t xml:space="preserve">1518 West Beauregard Avenue  </t>
  </si>
  <si>
    <t>San Angelo</t>
  </si>
  <si>
    <t>(325)949-1108</t>
  </si>
  <si>
    <t>Audra Clark</t>
  </si>
  <si>
    <t>10.21.91</t>
  </si>
  <si>
    <t>2579 HH - LUBBOCK (added 10/11/2019)</t>
  </si>
  <si>
    <t>3223 South Loop 289  Suite 325</t>
  </si>
  <si>
    <t>Lubbock</t>
  </si>
  <si>
    <t>(806) 788-5566</t>
  </si>
  <si>
    <t>6700 West Loop South STE 200</t>
  </si>
  <si>
    <t>Bellaire</t>
  </si>
  <si>
    <t>(713)781-6691</t>
  </si>
  <si>
    <t>10.21.52</t>
  </si>
  <si>
    <t>9810 FM 1960 Bypass Road West STE 215</t>
  </si>
  <si>
    <t>Humble</t>
  </si>
  <si>
    <t>(281)446-5366</t>
  </si>
  <si>
    <t>Toni BrooksGrowe</t>
  </si>
  <si>
    <t>10.21.54</t>
  </si>
  <si>
    <t>2120 South Waldron STE Bldg C</t>
  </si>
  <si>
    <t>Fort Smith</t>
  </si>
  <si>
    <t>AR</t>
  </si>
  <si>
    <t>(479)452-0424</t>
  </si>
  <si>
    <t>Ginger Carr</t>
  </si>
  <si>
    <t>10.24.125</t>
  </si>
  <si>
    <t>3849 HH - Kansas City Central Intake</t>
  </si>
  <si>
    <t>2211 York Road STE 215</t>
  </si>
  <si>
    <t>Oak Brook</t>
  </si>
  <si>
    <t>(708)442-6420</t>
  </si>
  <si>
    <t>10.21.22</t>
  </si>
  <si>
    <t>6233 Bankers Road STE 1</t>
  </si>
  <si>
    <t>Racine</t>
  </si>
  <si>
    <t>WI</t>
  </si>
  <si>
    <t>(262)636-9036</t>
  </si>
  <si>
    <t>Kristin Parey</t>
  </si>
  <si>
    <t>10.25.215</t>
  </si>
  <si>
    <t>7017 HH - WEST ALLIS (MILWAUKEE)</t>
  </si>
  <si>
    <t>West Allis</t>
  </si>
  <si>
    <t>(414)327-4553</t>
  </si>
  <si>
    <t>Traci Bitters</t>
  </si>
  <si>
    <t>10.25.216</t>
  </si>
  <si>
    <t>W177 N9886 Rivercrest Drive STE 112</t>
  </si>
  <si>
    <t>Germantown</t>
  </si>
  <si>
    <t>(262)251-3807</t>
  </si>
  <si>
    <t>10.25.214</t>
  </si>
  <si>
    <t>9140 West Dodge Road STE 401</t>
  </si>
  <si>
    <t>Omaha</t>
  </si>
  <si>
    <t>NE</t>
  </si>
  <si>
    <t>(402)343-9433</t>
  </si>
  <si>
    <t>Shari Ellison</t>
  </si>
  <si>
    <t>Michelle Yanes</t>
  </si>
  <si>
    <t>10.25.103</t>
  </si>
  <si>
    <t>8055 O Street STE 111</t>
  </si>
  <si>
    <t>Lincoln</t>
  </si>
  <si>
    <t>(402)434-8081</t>
  </si>
  <si>
    <t>Carrie Budd</t>
  </si>
  <si>
    <t>10.25.102</t>
  </si>
  <si>
    <t>10100 Trinity Parkway STE 425</t>
  </si>
  <si>
    <t>Stockton</t>
  </si>
  <si>
    <t>(209)474-7881</t>
  </si>
  <si>
    <t>10.24.154</t>
  </si>
  <si>
    <t>4216 Kiernan Avenue STE 100</t>
  </si>
  <si>
    <t>Modesto</t>
  </si>
  <si>
    <t>(209)545-7803</t>
  </si>
  <si>
    <t>Shelley Phillips</t>
  </si>
  <si>
    <t>Michelle Green</t>
  </si>
  <si>
    <t>10.24.145</t>
  </si>
  <si>
    <t>2525 Camino Del Rio South STE 220</t>
  </si>
  <si>
    <t>San Diego</t>
  </si>
  <si>
    <t>(619)299-9900</t>
  </si>
  <si>
    <t>Michael Barnard</t>
  </si>
  <si>
    <t>Karla Laird</t>
  </si>
  <si>
    <t>10.25.128</t>
  </si>
  <si>
    <t>3220 S. Higuera St. STE 101</t>
  </si>
  <si>
    <t>San Luis Obispo</t>
  </si>
  <si>
    <t>(805)544-4402</t>
  </si>
  <si>
    <t>Desarae Dolan</t>
  </si>
  <si>
    <t>10.24.149</t>
  </si>
  <si>
    <t>4401 Masthead Street NE STE 105</t>
  </si>
  <si>
    <t>Albuquerque</t>
  </si>
  <si>
    <t>NM</t>
  </si>
  <si>
    <t>(505)345-3754</t>
  </si>
  <si>
    <t>10.25.107</t>
  </si>
  <si>
    <t>505 South Main STE 132B</t>
  </si>
  <si>
    <t>Las Cruces</t>
  </si>
  <si>
    <t>(575)528-5620</t>
  </si>
  <si>
    <t>Mayra Santiago</t>
  </si>
  <si>
    <t>10.25.109</t>
  </si>
  <si>
    <t>720 Park Centre Drive Suite 350-A</t>
  </si>
  <si>
    <t>Kernersville</t>
  </si>
  <si>
    <t>(336)497-3870</t>
  </si>
  <si>
    <t>Rebecca Vaughn</t>
  </si>
  <si>
    <t>10.25.97</t>
  </si>
  <si>
    <t>3150 N Elm Street STE 102</t>
  </si>
  <si>
    <t>Greensboro</t>
  </si>
  <si>
    <t>(336)288-1181</t>
  </si>
  <si>
    <t>Janice Wilkinson</t>
  </si>
  <si>
    <t>10.25.78</t>
  </si>
  <si>
    <t>27385 Andrew Jackson Highway East STE C</t>
  </si>
  <si>
    <t>Delco</t>
  </si>
  <si>
    <t>(910)655-4946</t>
  </si>
  <si>
    <t>10.160.194</t>
  </si>
  <si>
    <t xml:space="preserve">4013 Capital Drive  </t>
  </si>
  <si>
    <t>Rocky Mount</t>
  </si>
  <si>
    <t>(252)443-7083</t>
  </si>
  <si>
    <t>Tony Gesell</t>
  </si>
  <si>
    <t>Joann Montgomery</t>
  </si>
  <si>
    <t>10.25.91</t>
  </si>
  <si>
    <t xml:space="preserve">206 S. Turner Street  </t>
  </si>
  <si>
    <t>Pink Hill</t>
  </si>
  <si>
    <t>(252)568-6022</t>
  </si>
  <si>
    <t>Nan Kennedy</t>
  </si>
  <si>
    <t>10.81.10</t>
  </si>
  <si>
    <t>12501 Prosperity Drive STE 225</t>
  </si>
  <si>
    <t>Silver Spring</t>
  </si>
  <si>
    <t>MD</t>
  </si>
  <si>
    <t>(301)622-2320</t>
  </si>
  <si>
    <t>Deborah Watt</t>
  </si>
  <si>
    <t>Francesca Manguiri</t>
  </si>
  <si>
    <t>10.25.37</t>
  </si>
  <si>
    <t>180 Admiral Cochrane Drive STE 310</t>
  </si>
  <si>
    <t>Annapolis</t>
  </si>
  <si>
    <t>(410)224-2988</t>
  </si>
  <si>
    <t>Nikkisha Mills</t>
  </si>
  <si>
    <t>Tonya Malloy</t>
  </si>
  <si>
    <t>10.25.38</t>
  </si>
  <si>
    <t>9250 Rumsey Road STE 200</t>
  </si>
  <si>
    <t>(410)997-5257</t>
  </si>
  <si>
    <t>Carolyn Faidley</t>
  </si>
  <si>
    <t>10.25.106</t>
  </si>
  <si>
    <t>8600 LaSalle Road STE 315</t>
  </si>
  <si>
    <t>Towson</t>
  </si>
  <si>
    <t>(410)337-3663</t>
  </si>
  <si>
    <t>Kayla Christopher</t>
  </si>
  <si>
    <t xml:space="preserve">1302 Plantation Road NE  </t>
  </si>
  <si>
    <t>Roanoke</t>
  </si>
  <si>
    <t>VA</t>
  </si>
  <si>
    <t>(540)362-7578</t>
  </si>
  <si>
    <t>Consuela Lemasters</t>
  </si>
  <si>
    <t>Lauren Hurley</t>
  </si>
  <si>
    <t>10.25.156</t>
  </si>
  <si>
    <t xml:space="preserve">1928 Thomson Drive  </t>
  </si>
  <si>
    <t>Lynchburg</t>
  </si>
  <si>
    <t>(434)846-5219</t>
  </si>
  <si>
    <t>Rachel Osborne</t>
  </si>
  <si>
    <t>Nicole Carter-Dominguez</t>
  </si>
  <si>
    <t>10.25.197</t>
  </si>
  <si>
    <t>579 Greenway Road STE 103</t>
  </si>
  <si>
    <t>Boone</t>
  </si>
  <si>
    <t>(828)266-1166</t>
  </si>
  <si>
    <t>Ginger Jordan</t>
  </si>
  <si>
    <t>10.25.70</t>
  </si>
  <si>
    <t>15 West Main Street STE 200</t>
  </si>
  <si>
    <t>Christiansburg</t>
  </si>
  <si>
    <t>(540)382-9311</t>
  </si>
  <si>
    <t>Carolyn Morgan</t>
  </si>
  <si>
    <t>Rebecca Wilson</t>
  </si>
  <si>
    <t>10.25.194</t>
  </si>
  <si>
    <t>150 Courthouse Road STE 301A</t>
  </si>
  <si>
    <t>Princeton</t>
  </si>
  <si>
    <t>WV</t>
  </si>
  <si>
    <t>(304)325-3378</t>
  </si>
  <si>
    <t>10.25.219</t>
  </si>
  <si>
    <t>126 Executive Drive Suite 104</t>
  </si>
  <si>
    <t>Wilkesboro</t>
  </si>
  <si>
    <t>(336)818-3170</t>
  </si>
  <si>
    <t>Sandra Faw</t>
  </si>
  <si>
    <t>Christina Johnson</t>
  </si>
  <si>
    <t>10.25.96</t>
  </si>
  <si>
    <t>126 Executive Drive STE 120</t>
  </si>
  <si>
    <t>(336)667-3389</t>
  </si>
  <si>
    <t xml:space="preserve">934 Cox Road  </t>
  </si>
  <si>
    <t>Gastonia</t>
  </si>
  <si>
    <t>(704)824-7099</t>
  </si>
  <si>
    <t>Kristy Linder</t>
  </si>
  <si>
    <t>10.25.76</t>
  </si>
  <si>
    <t xml:space="preserve">201 Security Street  </t>
  </si>
  <si>
    <t>Kannapolis</t>
  </si>
  <si>
    <t>(704)933-1001</t>
  </si>
  <si>
    <t>Elizabeth Record</t>
  </si>
  <si>
    <t>Patricia Coppin</t>
  </si>
  <si>
    <t>10.25.82</t>
  </si>
  <si>
    <t>1225 West Wheeler Parkway  Bldg C</t>
  </si>
  <si>
    <t>Augusta</t>
  </si>
  <si>
    <t>(706)651-1211</t>
  </si>
  <si>
    <t>Jennifer Sergent</t>
  </si>
  <si>
    <t>Heather Hagan</t>
  </si>
  <si>
    <t>10.160.147</t>
  </si>
  <si>
    <t>905 East Main Street STE 1</t>
  </si>
  <si>
    <t>Spartanburg</t>
  </si>
  <si>
    <t>(864)582-5936</t>
  </si>
  <si>
    <t>April Reininger</t>
  </si>
  <si>
    <t>10.25.164</t>
  </si>
  <si>
    <t>15 Brendan Way STE 250</t>
  </si>
  <si>
    <t>(864)297-5711</t>
  </si>
  <si>
    <t>Cynthia Fry</t>
  </si>
  <si>
    <t>10.25.159</t>
  </si>
  <si>
    <t>206 Chesnee Highway STE G &amp; H</t>
  </si>
  <si>
    <t>Gaffney</t>
  </si>
  <si>
    <t>(864)488-0898</t>
  </si>
  <si>
    <t>Teresa Randolph</t>
  </si>
  <si>
    <t>10.160.251</t>
  </si>
  <si>
    <t>2280 East Victory Drive STE B</t>
  </si>
  <si>
    <t>Savannah</t>
  </si>
  <si>
    <t>(912)355-3409</t>
  </si>
  <si>
    <t>Stephanie Fagnan</t>
  </si>
  <si>
    <t>10.25.202</t>
  </si>
  <si>
    <t>1525 Fair Road STE 106</t>
  </si>
  <si>
    <t>Statesboro</t>
  </si>
  <si>
    <t>(912)486-1900</t>
  </si>
  <si>
    <t>Amanda Anderson</t>
  </si>
  <si>
    <t>10.24.238</t>
  </si>
  <si>
    <t>1240 21st Avenue North STE 200</t>
  </si>
  <si>
    <t>Myrtle Beach</t>
  </si>
  <si>
    <t>(843)448-7060</t>
  </si>
  <si>
    <t>Amanda Miller</t>
  </si>
  <si>
    <t>10.25.161</t>
  </si>
  <si>
    <t xml:space="preserve">80 Physician Drive  </t>
  </si>
  <si>
    <t>Aiken</t>
  </si>
  <si>
    <t>(803)220-3818</t>
  </si>
  <si>
    <t>Erin Hamilton</t>
  </si>
  <si>
    <t>10.160.145</t>
  </si>
  <si>
    <t>2000 Center Point Road STE 2300</t>
  </si>
  <si>
    <t>(803)731-2365</t>
  </si>
  <si>
    <t>Natasha Brown</t>
  </si>
  <si>
    <t>Samantha Dittmar</t>
  </si>
  <si>
    <t>10.25.157</t>
  </si>
  <si>
    <t xml:space="preserve">2521 Evans Street  </t>
  </si>
  <si>
    <t>Newberry</t>
  </si>
  <si>
    <t>(803)276-0273</t>
  </si>
  <si>
    <t>Harriet Guy</t>
  </si>
  <si>
    <t>10.24.6</t>
  </si>
  <si>
    <t>5044 HH - NORTH CHARLOTTE (Now Charlotte HUMANA)</t>
  </si>
  <si>
    <t>9009-C Perimeter Woods Drive</t>
  </si>
  <si>
    <t>(704)598-2716</t>
  </si>
  <si>
    <t>10.25.72</t>
  </si>
  <si>
    <t>1995 Wellness Boulevard STE 220</t>
  </si>
  <si>
    <t>Monroe</t>
  </si>
  <si>
    <t>(704)283-0535</t>
  </si>
  <si>
    <t>Kimberly Cheek</t>
  </si>
  <si>
    <t>Michelle Plyler</t>
  </si>
  <si>
    <t>10.25.85</t>
  </si>
  <si>
    <t>11111 Carmel Commons Blvd. STE 350</t>
  </si>
  <si>
    <t>(704)543-1167</t>
  </si>
  <si>
    <t>Kimberly Selph</t>
  </si>
  <si>
    <t>DeeAnn Niehaus</t>
  </si>
  <si>
    <t>10.25.73</t>
  </si>
  <si>
    <t>7032 HH - CHARLOTTE UNIVERSITY (Now North Charlotte)</t>
  </si>
  <si>
    <t>11111 Carmel Commons Blvd. Suite 350-B</t>
  </si>
  <si>
    <t>(704)594-9029</t>
  </si>
  <si>
    <t>1704 E. Greenville Street STE 2D</t>
  </si>
  <si>
    <t>Anderson</t>
  </si>
  <si>
    <t>(864)332-8200</t>
  </si>
  <si>
    <t>Melissa Price</t>
  </si>
  <si>
    <t>Alysse Ford</t>
  </si>
  <si>
    <t>10.25.154</t>
  </si>
  <si>
    <t xml:space="preserve">977 Tiger Boulevard  </t>
  </si>
  <si>
    <t>Clemson</t>
  </si>
  <si>
    <t>(864)885-1085</t>
  </si>
  <si>
    <t>Sherri Smith</t>
  </si>
  <si>
    <t>10.25.163</t>
  </si>
  <si>
    <t xml:space="preserve">1261 South Duncan Bypass  </t>
  </si>
  <si>
    <t>Union</t>
  </si>
  <si>
    <t>(864)429-4821</t>
  </si>
  <si>
    <t>Elizabeth Moore</t>
  </si>
  <si>
    <t>10.25.166</t>
  </si>
  <si>
    <t xml:space="preserve">250 Piedmont Blvd  </t>
  </si>
  <si>
    <t>Rock Hill</t>
  </si>
  <si>
    <t>(803)329-3184</t>
  </si>
  <si>
    <t>Kay Hull</t>
  </si>
  <si>
    <t>10.25.162</t>
  </si>
  <si>
    <t xml:space="preserve">515 Market Street  </t>
  </si>
  <si>
    <t>Cheraw</t>
  </si>
  <si>
    <t>(843)320-8859</t>
  </si>
  <si>
    <t>Janice Privette</t>
  </si>
  <si>
    <t>10.24.9</t>
  </si>
  <si>
    <t>702 Pamplico Highway STE B</t>
  </si>
  <si>
    <t>(843)317-9686</t>
  </si>
  <si>
    <t>Edith Odom</t>
  </si>
  <si>
    <t>Rebecca Snipes</t>
  </si>
  <si>
    <t>10.24.8</t>
  </si>
  <si>
    <t>1311 N Main Street STE 102</t>
  </si>
  <si>
    <t>Marion</t>
  </si>
  <si>
    <t>(843)774-2284</t>
  </si>
  <si>
    <t>Lauren Jensen</t>
  </si>
  <si>
    <t>10.24.10</t>
  </si>
  <si>
    <t xml:space="preserve">1739 Village Park Drive  </t>
  </si>
  <si>
    <t>Orangeburg</t>
  </si>
  <si>
    <t>(803)937-2490</t>
  </si>
  <si>
    <t xml:space="preserve">Lauren McNeill </t>
  </si>
  <si>
    <t>10.160.173</t>
  </si>
  <si>
    <t xml:space="preserve">122 N. Brooks Street  </t>
  </si>
  <si>
    <t>Manning</t>
  </si>
  <si>
    <t>(803)435-2559</t>
  </si>
  <si>
    <t>April Gladden</t>
  </si>
  <si>
    <t>10.24.11</t>
  </si>
  <si>
    <t>4975 Lacross Road STE 354</t>
  </si>
  <si>
    <t>North Charleston</t>
  </si>
  <si>
    <t>(843)744-1191</t>
  </si>
  <si>
    <t>Alison Holloway</t>
  </si>
  <si>
    <t>Karen Kasper</t>
  </si>
  <si>
    <t xml:space="preserve">415-E Robertson Boulevard  </t>
  </si>
  <si>
    <t>Walterboro</t>
  </si>
  <si>
    <t>(843)542-9540</t>
  </si>
  <si>
    <t>Angela Bunton</t>
  </si>
  <si>
    <t>Rhonda Evans</t>
  </si>
  <si>
    <t>10.24.12</t>
  </si>
  <si>
    <t xml:space="preserve">112 Mellon Street  </t>
  </si>
  <si>
    <t>Beckley</t>
  </si>
  <si>
    <t>(304)255-5263</t>
  </si>
  <si>
    <t>Ashley Hall</t>
  </si>
  <si>
    <t>Robert Furey</t>
  </si>
  <si>
    <t>10.25.218</t>
  </si>
  <si>
    <t xml:space="preserve">800 Broad Street  </t>
  </si>
  <si>
    <t>Summersville</t>
  </si>
  <si>
    <t>(304)872-7380</t>
  </si>
  <si>
    <t>Sarah Nichols</t>
  </si>
  <si>
    <t>10.25.223</t>
  </si>
  <si>
    <t>105 Citation Dr STE B</t>
  </si>
  <si>
    <t>Danville</t>
  </si>
  <si>
    <t>KY</t>
  </si>
  <si>
    <t>(859)236-2193</t>
  </si>
  <si>
    <t>Nancy Yeager</t>
  </si>
  <si>
    <t>Caitlin Norris</t>
  </si>
  <si>
    <t>10.25.24</t>
  </si>
  <si>
    <t>624 Grassmere Park Drive STE 8</t>
  </si>
  <si>
    <t>Nashville</t>
  </si>
  <si>
    <t>(615)360-9000</t>
  </si>
  <si>
    <t>10.25.174</t>
  </si>
  <si>
    <t xml:space="preserve">540 Noel Avenue  </t>
  </si>
  <si>
    <t>Hopkinsville</t>
  </si>
  <si>
    <t>(270)885-7887</t>
  </si>
  <si>
    <t>Gilbert Rosales</t>
  </si>
  <si>
    <t>Mary Bouldin</t>
  </si>
  <si>
    <t>10.25.23</t>
  </si>
  <si>
    <t xml:space="preserve">710 Executive Park  </t>
  </si>
  <si>
    <t>Louisville</t>
  </si>
  <si>
    <t>(502)895-4213</t>
  </si>
  <si>
    <t>Dana Fallot</t>
  </si>
  <si>
    <t>Tamara Nash</t>
  </si>
  <si>
    <t>10.25.25</t>
  </si>
  <si>
    <t>140 Stonecrest Road STE 203</t>
  </si>
  <si>
    <t>Shelbyville</t>
  </si>
  <si>
    <t>(502)647-1025</t>
  </si>
  <si>
    <t>Linda Binion</t>
  </si>
  <si>
    <t>10.25.26</t>
  </si>
  <si>
    <t>5187 US Route 60 STE 28</t>
  </si>
  <si>
    <t>Huntington</t>
  </si>
  <si>
    <t>(304)733-9430</t>
  </si>
  <si>
    <t>Jason Gibson</t>
  </si>
  <si>
    <t>April Blanton</t>
  </si>
  <si>
    <t>10.25.221</t>
  </si>
  <si>
    <t xml:space="preserve">39 12th Street  </t>
  </si>
  <si>
    <t>Parkersburg</t>
  </si>
  <si>
    <t>(304)424-7172</t>
  </si>
  <si>
    <t>Jackie Benton</t>
  </si>
  <si>
    <t>Lora Toncray</t>
  </si>
  <si>
    <t>10.25.222</t>
  </si>
  <si>
    <t>1300 E New Circle Road STE 180</t>
  </si>
  <si>
    <t>Lexington</t>
  </si>
  <si>
    <t>(859)252-4206</t>
  </si>
  <si>
    <t>Michele Baysore</t>
  </si>
  <si>
    <t>Vickie Middleton</t>
  </si>
  <si>
    <t xml:space="preserve">2114 Chamber Center Drive  </t>
  </si>
  <si>
    <t>Fort Mitchell</t>
  </si>
  <si>
    <t>(859)331-5800</t>
  </si>
  <si>
    <t>Julie Brown</t>
  </si>
  <si>
    <t>Sharon Mason</t>
  </si>
  <si>
    <t>10.25.22</t>
  </si>
  <si>
    <t xml:space="preserve">100 Kanawha Blvd West  </t>
  </si>
  <si>
    <t>Charleston</t>
  </si>
  <si>
    <t>(304)346-9667</t>
  </si>
  <si>
    <t>Sharon Chambers</t>
  </si>
  <si>
    <t>10.25.220</t>
  </si>
  <si>
    <t xml:space="preserve">46 Friendly Neighbor Drive  </t>
  </si>
  <si>
    <t>Chapmanville</t>
  </si>
  <si>
    <t>(304)855-7104</t>
  </si>
  <si>
    <t>Lori Anderson</t>
  </si>
  <si>
    <t>10.21.21</t>
  </si>
  <si>
    <t xml:space="preserve">6964 HH - CHARLOTTE CNTRL INTK-SHRD SVCS </t>
  </si>
  <si>
    <t>2221 EDGE LAKE DRIVE</t>
  </si>
  <si>
    <t>CHARLOTTE</t>
  </si>
  <si>
    <t>(704)559-8121</t>
  </si>
  <si>
    <t>Tina Scott</t>
  </si>
  <si>
    <t>10.25.75</t>
  </si>
  <si>
    <t xml:space="preserve">3714 HH - NORFOLK </t>
  </si>
  <si>
    <t>410 N. Center Drive, Bldg. 9, Suite 102</t>
  </si>
  <si>
    <t xml:space="preserve">Norfolk </t>
  </si>
  <si>
    <t>(757)961-0049</t>
  </si>
  <si>
    <t>10.25.110</t>
  </si>
  <si>
    <t>Y-1154</t>
  </si>
  <si>
    <t>7113 Three Chopt Road STE 201</t>
  </si>
  <si>
    <t>Richmond</t>
  </si>
  <si>
    <t>(804)672-7500</t>
  </si>
  <si>
    <t>Onika Samuel</t>
  </si>
  <si>
    <t>Dollie Hamlin</t>
  </si>
  <si>
    <t>10.24.236</t>
  </si>
  <si>
    <t>1303 Hightower Trail STE 105</t>
  </si>
  <si>
    <t>(770)998-1393</t>
  </si>
  <si>
    <t>Tara Etheredge</t>
  </si>
  <si>
    <t>Nicole Dyke</t>
  </si>
  <si>
    <t>10.24.227</t>
  </si>
  <si>
    <t>2467 HH - CUMMINGS</t>
  </si>
  <si>
    <t>2080 Ronald Reagan Blvd STE 500</t>
  </si>
  <si>
    <t>Cumming</t>
  </si>
  <si>
    <t>(770)781-1999</t>
  </si>
  <si>
    <t>Audrey Lindsay</t>
  </si>
  <si>
    <t>10.24.225</t>
  </si>
  <si>
    <t>246 O'Dell Road STE Unit 3</t>
  </si>
  <si>
    <t>Griffin</t>
  </si>
  <si>
    <t>(770)233-0023</t>
  </si>
  <si>
    <t>Tequillia Flewellen</t>
  </si>
  <si>
    <t>10.24.228</t>
  </si>
  <si>
    <t>845 South Carroll Road STE C</t>
  </si>
  <si>
    <t>Villa Rica</t>
  </si>
  <si>
    <t>(678)840-4475</t>
  </si>
  <si>
    <t>Dana Noland</t>
  </si>
  <si>
    <t>Newana Williams</t>
  </si>
  <si>
    <t>10.24.241</t>
  </si>
  <si>
    <t>1075 Old Norcross Road STE S</t>
  </si>
  <si>
    <t>Lawrenceville</t>
  </si>
  <si>
    <t>(678)985-3300</t>
  </si>
  <si>
    <t>Sandra Epps</t>
  </si>
  <si>
    <t>Felicia Thomas</t>
  </si>
  <si>
    <t>10.24.230</t>
  </si>
  <si>
    <t>200 Business Center Drive STE 218</t>
  </si>
  <si>
    <t>Stockbridge</t>
  </si>
  <si>
    <t>(678)289-6044</t>
  </si>
  <si>
    <t>Pamela Heminger</t>
  </si>
  <si>
    <t>Irenee Phillips</t>
  </si>
  <si>
    <t>10.24.240</t>
  </si>
  <si>
    <t>1395 South Marietta Pkwy. STE 902</t>
  </si>
  <si>
    <t>Marietta</t>
  </si>
  <si>
    <t>(470)795-7907</t>
  </si>
  <si>
    <t>LaTonya Jones</t>
  </si>
  <si>
    <t>Jannis Parsons</t>
  </si>
  <si>
    <t>10.24.231</t>
  </si>
  <si>
    <t>277 Hwy 74 North STE 307</t>
  </si>
  <si>
    <t>Peachtree City</t>
  </si>
  <si>
    <t>(770)487-1399</t>
  </si>
  <si>
    <t>Althea Walker</t>
  </si>
  <si>
    <t>Michelle Parks</t>
  </si>
  <si>
    <t>10.24.234</t>
  </si>
  <si>
    <t>A113 - Atlanta Central Intake</t>
  </si>
  <si>
    <t>1303 Hightower Trail, Suite 160</t>
  </si>
  <si>
    <t>Sandy Springs</t>
  </si>
  <si>
    <t>Terron Taylor</t>
  </si>
  <si>
    <t>175 Exchange Street STE 100</t>
  </si>
  <si>
    <t>Bangor</t>
  </si>
  <si>
    <t>ME</t>
  </si>
  <si>
    <t>(207)990-9000</t>
  </si>
  <si>
    <t>Sheldon Brett</t>
  </si>
  <si>
    <t>10.25.39</t>
  </si>
  <si>
    <t>2 Livewell Drive STE 101</t>
  </si>
  <si>
    <t>Kennebunk</t>
  </si>
  <si>
    <t>(207)324-8790</t>
  </si>
  <si>
    <t>Christopher Sylvia</t>
  </si>
  <si>
    <t>10.25.40</t>
  </si>
  <si>
    <t>2435 HH - LANCASTER (PA)</t>
  </si>
  <si>
    <t>1860 Charter Lane STE 106</t>
  </si>
  <si>
    <t>Lancaster</t>
  </si>
  <si>
    <t>(717)291-5943</t>
  </si>
  <si>
    <t>Sandra Acton</t>
  </si>
  <si>
    <t>10.25.136</t>
  </si>
  <si>
    <t xml:space="preserve">2069 Roosevelt Avenue  </t>
  </si>
  <si>
    <t>Springfield</t>
  </si>
  <si>
    <t>MA</t>
  </si>
  <si>
    <t>(413)733-1132</t>
  </si>
  <si>
    <t>Meg Gleason</t>
  </si>
  <si>
    <t>Nicole Nicholson</t>
  </si>
  <si>
    <t>10.25.35</t>
  </si>
  <si>
    <t>279 Dalton Ave. STE B</t>
  </si>
  <si>
    <t>Pittsfield</t>
  </si>
  <si>
    <t>(413)443-3525</t>
  </si>
  <si>
    <t>Melissa Radovanovic</t>
  </si>
  <si>
    <t>10.25.33</t>
  </si>
  <si>
    <t>88 Route 6A STE 101</t>
  </si>
  <si>
    <t>Sandwich</t>
  </si>
  <si>
    <t>(508)888-2932</t>
  </si>
  <si>
    <t>Maureen Clancy</t>
  </si>
  <si>
    <t>210 Main Street STE 1A &amp; 2</t>
  </si>
  <si>
    <t>Old Saybrook</t>
  </si>
  <si>
    <t>CT</t>
  </si>
  <si>
    <t>(860)510-0210</t>
  </si>
  <si>
    <t>Lee Bridgewater</t>
  </si>
  <si>
    <t>10.24.170</t>
  </si>
  <si>
    <t xml:space="preserve">30 Stanford Drive  </t>
  </si>
  <si>
    <t>(860)674-1302</t>
  </si>
  <si>
    <t>Carissa Beaulieu</t>
  </si>
  <si>
    <t>10.24.168</t>
  </si>
  <si>
    <t xml:space="preserve">425 Grant Ave.  </t>
  </si>
  <si>
    <t>Auburn</t>
  </si>
  <si>
    <t>(315)255-1781</t>
  </si>
  <si>
    <t>Lisa Minnoe</t>
  </si>
  <si>
    <t>10.25.116</t>
  </si>
  <si>
    <t xml:space="preserve">1952 Whitney Avenue, 1st Floor  </t>
  </si>
  <si>
    <t>Hamden</t>
  </si>
  <si>
    <t>(203)287-3174</t>
  </si>
  <si>
    <t>Jullie Nuzzolillo</t>
  </si>
  <si>
    <t>10.24.169</t>
  </si>
  <si>
    <t>99 Hawley Lane STE 1101</t>
  </si>
  <si>
    <t>Stratford</t>
  </si>
  <si>
    <t>(203)377-5117</t>
  </si>
  <si>
    <t>Louise Giardina</t>
  </si>
  <si>
    <t>10.24.171</t>
  </si>
  <si>
    <t>11849 East Corning Road STE 108</t>
  </si>
  <si>
    <t>Corning</t>
  </si>
  <si>
    <t>(607)962-0102</t>
  </si>
  <si>
    <t>Kevin Devine</t>
  </si>
  <si>
    <t>Kimberly Calkins</t>
  </si>
  <si>
    <t>10.25.117</t>
  </si>
  <si>
    <t xml:space="preserve">51 Baxter Boulevard  </t>
  </si>
  <si>
    <t>Portland</t>
  </si>
  <si>
    <t>(207)772-0954</t>
  </si>
  <si>
    <t>Catherine Graham</t>
  </si>
  <si>
    <t>10.25.41</t>
  </si>
  <si>
    <t xml:space="preserve">200 Elwood Davis Rd  </t>
  </si>
  <si>
    <t>Liverpool</t>
  </si>
  <si>
    <t>(315)461-0209</t>
  </si>
  <si>
    <t>Christine Fordyce</t>
  </si>
  <si>
    <t>10.25.119</t>
  </si>
  <si>
    <t xml:space="preserve">19 Fourth Avenue  </t>
  </si>
  <si>
    <t>Oswego</t>
  </si>
  <si>
    <t>(315)342-0521</t>
  </si>
  <si>
    <t>Tracy Bender</t>
  </si>
  <si>
    <t>10.25.121</t>
  </si>
  <si>
    <t xml:space="preserve">Clifton Park Center, 320 Ushers Road  </t>
  </si>
  <si>
    <t>Ballston Lake</t>
  </si>
  <si>
    <t>(518)899-1158</t>
  </si>
  <si>
    <t>Sue Peterson</t>
  </si>
  <si>
    <t>10.25.120</t>
  </si>
  <si>
    <t>6956 HH - NO Central Malta Cntrl Intake - SS</t>
  </si>
  <si>
    <t xml:space="preserve">Sites below this line will not be included </t>
  </si>
  <si>
    <t>7020 HH - HUGO (fka 2558) (DM project)</t>
  </si>
  <si>
    <t xml:space="preserve">804 East Jackson Street  </t>
  </si>
  <si>
    <t>Hugo</t>
  </si>
  <si>
    <t>OK</t>
  </si>
  <si>
    <t>(580)326-8376</t>
  </si>
  <si>
    <t>Lou Ellis</t>
  </si>
  <si>
    <t>Rhonda Bozeman</t>
  </si>
  <si>
    <t>2582 HH - TYLER - HARDEN  (DM project)</t>
  </si>
  <si>
    <t>1700 S Southeast Loop 323 STE 110</t>
  </si>
  <si>
    <t>Tyler</t>
  </si>
  <si>
    <t>(903)595-5266</t>
  </si>
  <si>
    <t>Shavontrola Rodriguez</t>
  </si>
  <si>
    <t>10.153.98</t>
  </si>
  <si>
    <t>RF3282 - Kindred at Home Billing (DM project)</t>
  </si>
  <si>
    <t>2560 SW GRAPEVINE PKWY</t>
  </si>
  <si>
    <t>GRAPEVINE</t>
  </si>
  <si>
    <t>(817)310-3905</t>
  </si>
  <si>
    <t>10.140.148-10.140.151</t>
  </si>
  <si>
    <t>3776 HH - KOKOMO, IN closed</t>
  </si>
  <si>
    <t>2130 Sycamore St. STE 240</t>
  </si>
  <si>
    <t>Kokomo</t>
  </si>
  <si>
    <t>(765)878-6519</t>
  </si>
  <si>
    <t>Hannah Klepinger</t>
  </si>
  <si>
    <t>10.160.193</t>
  </si>
  <si>
    <t>2583 HH - WACO - HARDEN  - Moved to DM project</t>
  </si>
  <si>
    <t>5400 Bosque Boulevard STE 245</t>
  </si>
  <si>
    <t>Waco</t>
  </si>
  <si>
    <t>(254)405-6800</t>
  </si>
  <si>
    <t>Andrea Martin</t>
  </si>
  <si>
    <t>10.160.141</t>
  </si>
  <si>
    <t>West Region Office 1  (moved to DM project)</t>
  </si>
  <si>
    <t>2560 SW Grapevine Pkwy, Suite 120</t>
  </si>
  <si>
    <t>Grapevine</t>
  </si>
  <si>
    <t>Girling Community Care Texas by Harden Healthcare of Austin Admin</t>
  </si>
  <si>
    <t>3307 Northland Drive, Suite 260</t>
  </si>
  <si>
    <t>Austin</t>
  </si>
  <si>
    <t xml:space="preserve">R130 - HH West Region </t>
  </si>
  <si>
    <t>14614 N Kierland Blvd, Suite 300N</t>
  </si>
  <si>
    <t>Scottsdale</t>
  </si>
  <si>
    <t>West Regional Sales HH</t>
  </si>
  <si>
    <t>SHELF</t>
  </si>
  <si>
    <t>720 Park Centre Drive STE B</t>
  </si>
  <si>
    <t>(336)564-0185</t>
  </si>
  <si>
    <t>1771 Tate Blvd. SE STE 102</t>
  </si>
  <si>
    <t>(828)270-3990</t>
  </si>
  <si>
    <t>Indicates site was not listed in CI spreadsheet</t>
  </si>
  <si>
    <t>Indicates possible question regarding rollout schedule</t>
  </si>
  <si>
    <t>Indicates Corp site</t>
  </si>
  <si>
    <t>Indicates Win10 date is inside 75 HCHB go-live window</t>
  </si>
  <si>
    <t>Ticket Verbage</t>
  </si>
  <si>
    <t>Thin Client PO</t>
  </si>
  <si>
    <t>Laptop PO</t>
  </si>
  <si>
    <t>A 123</t>
  </si>
  <si>
    <t>Address</t>
  </si>
  <si>
    <t>Zip</t>
  </si>
  <si>
    <t>City_State_Zip</t>
  </si>
  <si>
    <t>CI Facility Number</t>
  </si>
  <si>
    <t>TOTALS</t>
  </si>
  <si>
    <t>Estimate Total Employees</t>
  </si>
  <si>
    <t>Estimate Total Laptops to Reimage</t>
  </si>
  <si>
    <t>Estimate Total Laptops to Replace</t>
  </si>
  <si>
    <t>Actual Total Laptops to Reimage</t>
  </si>
  <si>
    <t>Total Laptops to Replace</t>
  </si>
  <si>
    <t>Estimate Total Desktops To Replace</t>
  </si>
  <si>
    <t>Total Thin Clients to Install</t>
  </si>
  <si>
    <t>Added 2 laptops because inventory was incomplete</t>
  </si>
  <si>
    <t>Add 1 laptop for scanner</t>
  </si>
  <si>
    <t>Add 3 laptop for scanner</t>
  </si>
  <si>
    <t>Add 2 laptop for scanner</t>
  </si>
  <si>
    <t>Add 4 laptops for scanners</t>
  </si>
  <si>
    <t>Ticket Title</t>
  </si>
  <si>
    <t>2514 HH - TRUSSVILLE (now known as HOMEWOOD)</t>
  </si>
  <si>
    <t>Dodie Purnell</t>
  </si>
  <si>
    <t>2574 HH  - DALLAS (104T)</t>
  </si>
  <si>
    <t>2576 HH - Fort Worth (105T)</t>
  </si>
  <si>
    <t>Lindsey Bradley</t>
  </si>
  <si>
    <t>Tracy Jakusz</t>
  </si>
  <si>
    <t>10150 W National Avenue, Ste 300</t>
  </si>
  <si>
    <t>UserName</t>
  </si>
  <si>
    <t>UserNameme2</t>
  </si>
  <si>
    <t>Original Device Information</t>
  </si>
  <si>
    <t>2574 HH  - DALLAS</t>
  </si>
  <si>
    <t>2576 HH - Fort Worth</t>
  </si>
  <si>
    <t>Freeman, Jamil (Termed)</t>
  </si>
  <si>
    <t>Lemi, Noel (Termed)</t>
  </si>
  <si>
    <t>Rosa Cervantez</t>
  </si>
  <si>
    <t>Grant Innes</t>
  </si>
  <si>
    <t>Tulsi Parikh</t>
  </si>
  <si>
    <t>Susan Wilson</t>
  </si>
  <si>
    <t>2545 HH - OSAGE BEACH (added 1/21/20)</t>
  </si>
  <si>
    <t>980 Executive Drive, Suite D</t>
  </si>
  <si>
    <t>Osage Beach</t>
  </si>
  <si>
    <t>(573) 302-7898</t>
  </si>
  <si>
    <t>Kristin Brent</t>
  </si>
  <si>
    <t>Herbert Erne</t>
  </si>
  <si>
    <t>Robbin Lewis</t>
  </si>
  <si>
    <t>Leslie Gee</t>
  </si>
  <si>
    <t>Melissa Burks</t>
  </si>
  <si>
    <t>McMurry, Barry (Termed)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</si>
</sst>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409]d\-mmm;@"/>
    <numFmt numFmtId="165" formatCode="0.0%"/>
    <numFmt numFmtId="166" formatCode="0.0"/>
    <numFmt numFmtId="167" formatCode="00000"/>
    <numFmt numFmtId="168" formatCode="mm/dd/yy;@"/>
  </numFmts>
  <fonts count="34">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6"/>
      <name val="Calibri"/>
      <family val="2"/>
      <scheme val="minor"/>
    </font>
    <font>
      <sz val="11"/>
      <name val="Calibri"/>
      <family val="2"/>
      <scheme val="minor"/>
    </font>
    <font>
      <sz val="11"/>
      <name val="Calibri"/>
      <family val="2"/>
      <scheme val="minor"/>
    </font>
    <font>
      <sz val="11"/>
      <color theme="1"/>
      <name val="Calibri"/>
      <family val="2"/>
      <scheme val="minor"/>
    </font>
    <font>
      <b/>
      <sz val="9"/>
      <color theme="1"/>
      <name val="Calibri"/>
      <family val="2"/>
      <scheme val="minor"/>
    </font>
    <font>
      <b/>
      <sz val="9"/>
      <name val="Calibri"/>
      <family val="2"/>
      <scheme val="minor"/>
    </font>
    <font>
      <sz val="10"/>
      <color indexed="8"/>
      <name val="Arial"/>
      <family val="2"/>
    </font>
    <font>
      <b/>
      <sz val="9"/>
      <color indexed="8"/>
      <name val="Calibri"/>
      <family val="2"/>
      <scheme val="minor"/>
    </font>
    <font>
      <i/>
      <sz val="10"/>
      <name val="Arial"/>
      <family val="2"/>
    </font>
    <font>
      <i/>
      <sz val="10"/>
      <color theme="1"/>
      <name val="Arial"/>
      <family val="2"/>
    </font>
    <font>
      <sz val="10"/>
      <color theme="1"/>
      <name val="Arial"/>
      <family val="2"/>
    </font>
    <font>
      <sz val="11"/>
      <color theme="1"/>
      <name val="Arial"/>
      <family val="2"/>
    </font>
    <font>
      <sz val="11"/>
      <name val="Arial"/>
      <family val="2"/>
    </font>
    <font>
      <b/>
      <sz val="10"/>
      <color indexed="8"/>
      <name val="Arial"/>
      <family val="2"/>
    </font>
    <font>
      <b/>
      <sz val="10"/>
      <color theme="1"/>
      <name val="Arial"/>
      <family val="2"/>
    </font>
    <font>
      <sz val="10"/>
      <name val="Arial"/>
      <family val="2"/>
    </font>
    <font>
      <b/>
      <sz val="11"/>
      <name val="Arial"/>
      <family val="2"/>
    </font>
    <font>
      <b/>
      <sz val="10"/>
      <name val="Arial"/>
      <family val="2"/>
    </font>
    <font>
      <b/>
      <sz val="10"/>
      <color theme="1"/>
      <name val="Calibri"/>
      <family val="2"/>
      <scheme val="minor"/>
    </font>
    <font>
      <sz val="10"/>
      <color rgb="FF000000"/>
      <name val="Arial"/>
      <family val="2"/>
    </font>
    <font>
      <sz val="9"/>
      <name val="Arial"/>
      <family val="2"/>
    </font>
    <font>
      <sz val="8"/>
      <name val="Arial"/>
      <family val="2"/>
    </font>
    <font>
      <b/>
      <sz val="12"/>
      <color theme="0"/>
      <name val="Arial"/>
      <family val="2"/>
    </font>
    <font>
      <sz val="11"/>
      <color theme="0"/>
      <name val="Arial"/>
      <family val="2"/>
    </font>
    <font>
      <sz val="12"/>
      <name val="Arial"/>
      <family val="2"/>
    </font>
    <font>
      <sz val="11"/>
      <name val="Calibri"/>
      <scheme val="minor"/>
    </font>
    <font>
      <sz val="10"/>
      <name val="Calibri"/>
      <family val="2"/>
      <scheme val="minor"/>
    </font>
    <font>
      <b/>
      <sz val="9"/>
      <color indexed="81"/>
      <name val="Tahoma"/>
      <charset val="1"/>
    </font>
    <font>
      <sz val="9"/>
      <color indexed="81"/>
      <name val="Tahoma"/>
      <charset val="1"/>
    </font>
    <font>
      <b/>
      <sz val="11"/>
      <color theme="1"/>
      <name val="Calibri"/>
      <scheme val="minor"/>
    </font>
  </fonts>
  <fills count="18">
    <fill>
      <patternFill patternType="none"/>
    </fill>
    <fill>
      <patternFill patternType="gray125"/>
    </fill>
    <fill>
      <patternFill patternType="solid">
        <fgColor rgb="FFC6EFCE"/>
      </patternFill>
    </fill>
    <fill>
      <patternFill patternType="solid">
        <fgColor theme="0"/>
        <bgColor indexed="64"/>
      </patternFill>
    </fill>
    <fill>
      <patternFill patternType="solid">
        <fgColor rgb="FFFFC7CE"/>
      </patternFill>
    </fill>
    <fill>
      <patternFill patternType="solid">
        <fgColor rgb="FFFFFF00"/>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1"/>
        <bgColor indexed="64"/>
      </patternFill>
    </fill>
    <fill>
      <patternFill patternType="solid">
        <fgColor rgb="FFFF0000"/>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2" tint="0.79998168889431442"/>
        <bgColor indexed="64"/>
      </patternFill>
    </fill>
    <fill>
      <patternFill patternType="solid">
        <fgColor theme="9" tint="0.7999816888943144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auto="1"/>
      </right>
      <top/>
      <bottom style="thin">
        <color auto="1"/>
      </bottom>
      <diagonal/>
    </border>
    <border>
      <left style="thin">
        <color indexed="64"/>
      </left>
      <right style="thick">
        <color indexed="64"/>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thick">
        <color indexed="64"/>
      </right>
      <top style="thin">
        <color indexed="64"/>
      </top>
      <bottom style="medium">
        <color indexed="64"/>
      </bottom>
      <diagonal/>
    </border>
    <border>
      <left style="thin">
        <color indexed="64"/>
      </left>
      <right style="thick">
        <color indexed="64"/>
      </right>
      <top style="medium">
        <color indexed="64"/>
      </top>
      <bottom style="thin">
        <color indexed="64"/>
      </bottom>
      <diagonal/>
    </border>
    <border>
      <left style="thick">
        <color indexed="64"/>
      </left>
      <right style="thick">
        <color indexed="64"/>
      </right>
      <top style="thin">
        <color indexed="64"/>
      </top>
      <bottom/>
      <diagonal/>
    </border>
  </borders>
  <cellStyleXfs count="6">
    <xf numFmtId="0" fontId="0" fillId="0" borderId="0"/>
    <xf numFmtId="0" fontId="2" fillId="2" borderId="0" applyNumberFormat="0" applyBorder="0" applyAlignment="0" applyProtection="0"/>
    <xf numFmtId="0" fontId="3" fillId="4" borderId="0" applyNumberFormat="0" applyBorder="0" applyAlignment="0" applyProtection="0"/>
    <xf numFmtId="0" fontId="10" fillId="0" borderId="0"/>
    <xf numFmtId="0" fontId="7" fillId="0" borderId="0"/>
    <xf numFmtId="0" fontId="25" fillId="0" borderId="0"/>
  </cellStyleXfs>
  <cellXfs count="370">
    <xf numFmtId="0" fontId="0" fillId="0" borderId="0" xfId="0"/>
    <xf numFmtId="0" fontId="1" fillId="0" borderId="0" xfId="0" applyFont="1" applyAlignment="1">
      <alignment horizontal="right"/>
    </xf>
    <xf numFmtId="0" fontId="0" fillId="3" borderId="0" xfId="0" applyFill="1"/>
    <xf numFmtId="0" fontId="0" fillId="0" borderId="0" xfId="0" applyFill="1"/>
    <xf numFmtId="0" fontId="3" fillId="4" borderId="0" xfId="2"/>
    <xf numFmtId="0" fontId="0" fillId="5" borderId="0" xfId="0" applyFill="1"/>
    <xf numFmtId="0" fontId="0" fillId="8" borderId="1" xfId="0" applyFill="1" applyBorder="1"/>
    <xf numFmtId="0" fontId="0" fillId="7" borderId="1" xfId="0" applyFill="1" applyBorder="1"/>
    <xf numFmtId="0" fontId="0" fillId="0" borderId="1" xfId="0" applyFill="1" applyBorder="1"/>
    <xf numFmtId="0" fontId="0" fillId="7" borderId="2" xfId="0" applyFill="1" applyBorder="1"/>
    <xf numFmtId="0" fontId="5" fillId="9" borderId="3" xfId="0" applyFont="1" applyFill="1" applyBorder="1"/>
    <xf numFmtId="0" fontId="0" fillId="0" borderId="2" xfId="0" applyFill="1" applyBorder="1"/>
    <xf numFmtId="0" fontId="5" fillId="0" borderId="0" xfId="1" applyFont="1" applyFill="1"/>
    <xf numFmtId="0" fontId="0" fillId="8" borderId="2" xfId="0" applyFill="1" applyBorder="1"/>
    <xf numFmtId="0" fontId="0" fillId="7" borderId="4" xfId="0" applyFill="1" applyBorder="1"/>
    <xf numFmtId="0" fontId="0" fillId="0" borderId="4" xfId="0" applyFill="1" applyBorder="1"/>
    <xf numFmtId="0" fontId="4" fillId="9" borderId="3" xfId="0" applyFont="1" applyFill="1" applyBorder="1" applyAlignment="1">
      <alignment horizontal="center"/>
    </xf>
    <xf numFmtId="0" fontId="4" fillId="0" borderId="0" xfId="0" applyFont="1" applyAlignment="1">
      <alignment horizontal="center"/>
    </xf>
    <xf numFmtId="0" fontId="5" fillId="8" borderId="1" xfId="0" applyFont="1" applyFill="1" applyBorder="1" applyAlignment="1">
      <alignment horizontal="center"/>
    </xf>
    <xf numFmtId="0" fontId="5" fillId="8" borderId="2" xfId="0" applyFont="1" applyFill="1" applyBorder="1" applyAlignment="1">
      <alignment horizontal="center"/>
    </xf>
    <xf numFmtId="0" fontId="5" fillId="9" borderId="3" xfId="0" applyFont="1" applyFill="1" applyBorder="1" applyAlignment="1">
      <alignment horizontal="center"/>
    </xf>
    <xf numFmtId="0" fontId="5" fillId="7" borderId="4" xfId="0" applyFont="1" applyFill="1" applyBorder="1" applyAlignment="1">
      <alignment horizontal="center"/>
    </xf>
    <xf numFmtId="0" fontId="5" fillId="7" borderId="1" xfId="0" applyFont="1" applyFill="1" applyBorder="1" applyAlignment="1">
      <alignment horizontal="center"/>
    </xf>
    <xf numFmtId="0" fontId="5" fillId="7" borderId="2" xfId="0" applyFont="1" applyFill="1" applyBorder="1" applyAlignment="1">
      <alignment horizontal="center"/>
    </xf>
    <xf numFmtId="0" fontId="5" fillId="6" borderId="4" xfId="0" applyFont="1" applyFill="1" applyBorder="1" applyAlignment="1">
      <alignment horizontal="center"/>
    </xf>
    <xf numFmtId="0" fontId="5" fillId="6" borderId="1" xfId="0" applyFont="1" applyFill="1" applyBorder="1" applyAlignment="1">
      <alignment horizontal="center"/>
    </xf>
    <xf numFmtId="0" fontId="5" fillId="6" borderId="2" xfId="0" applyFont="1" applyFill="1" applyBorder="1" applyAlignment="1">
      <alignment horizontal="center"/>
    </xf>
    <xf numFmtId="0" fontId="5" fillId="0" borderId="0" xfId="0" applyFont="1" applyAlignment="1">
      <alignment horizontal="center"/>
    </xf>
    <xf numFmtId="14" fontId="5" fillId="6" borderId="1" xfId="0" applyNumberFormat="1" applyFont="1" applyFill="1" applyBorder="1" applyAlignment="1">
      <alignment horizontal="center"/>
    </xf>
    <xf numFmtId="14" fontId="0" fillId="0" borderId="1" xfId="0" applyNumberFormat="1" applyFill="1" applyBorder="1"/>
    <xf numFmtId="0" fontId="6" fillId="9" borderId="3" xfId="0" applyFont="1" applyFill="1" applyBorder="1"/>
    <xf numFmtId="0" fontId="0" fillId="8" borderId="6" xfId="0" applyFill="1" applyBorder="1"/>
    <xf numFmtId="0" fontId="0" fillId="0" borderId="0" xfId="0" applyFont="1"/>
    <xf numFmtId="164" fontId="14" fillId="0" borderId="1" xfId="0" applyNumberFormat="1" applyFont="1" applyFill="1" applyBorder="1" applyAlignment="1">
      <alignment horizontal="left" vertical="center"/>
    </xf>
    <xf numFmtId="0" fontId="14" fillId="0" borderId="1" xfId="0" applyFont="1" applyFill="1" applyBorder="1" applyAlignment="1">
      <alignment horizontal="left" vertical="center"/>
    </xf>
    <xf numFmtId="0" fontId="10" fillId="0" borderId="1" xfId="3" applyFont="1" applyFill="1" applyBorder="1" applyAlignment="1">
      <alignment horizontal="left" vertical="center"/>
    </xf>
    <xf numFmtId="0" fontId="10" fillId="0" borderId="1" xfId="3" applyFont="1" applyFill="1" applyBorder="1" applyAlignment="1">
      <alignment horizontal="center" vertical="center"/>
    </xf>
    <xf numFmtId="0" fontId="17" fillId="0" borderId="1" xfId="3" applyFont="1" applyFill="1" applyBorder="1" applyAlignment="1">
      <alignment horizontal="center" vertical="center"/>
    </xf>
    <xf numFmtId="0" fontId="14" fillId="0" borderId="1" xfId="0" applyFont="1" applyFill="1" applyBorder="1" applyAlignment="1">
      <alignment horizontal="center" vertical="center"/>
    </xf>
    <xf numFmtId="165" fontId="18" fillId="0" borderId="1" xfId="0" applyNumberFormat="1" applyFont="1" applyFill="1" applyBorder="1" applyAlignment="1">
      <alignment horizontal="center" vertical="center"/>
    </xf>
    <xf numFmtId="166" fontId="14" fillId="0" borderId="1" xfId="0" applyNumberFormat="1" applyFont="1" applyFill="1" applyBorder="1" applyAlignment="1">
      <alignment horizontal="center" vertical="center"/>
    </xf>
    <xf numFmtId="164" fontId="12" fillId="0" borderId="1" xfId="0" applyNumberFormat="1" applyFont="1" applyFill="1" applyBorder="1" applyAlignment="1">
      <alignment horizontal="center" vertical="center" wrapText="1"/>
    </xf>
    <xf numFmtId="0" fontId="10" fillId="0" borderId="8" xfId="3" applyFont="1" applyFill="1" applyBorder="1" applyAlignment="1">
      <alignment horizontal="left" vertical="center"/>
    </xf>
    <xf numFmtId="0" fontId="10" fillId="0" borderId="8" xfId="3" applyFont="1" applyFill="1" applyBorder="1" applyAlignment="1">
      <alignment horizontal="left" vertical="center" wrapText="1"/>
    </xf>
    <xf numFmtId="0" fontId="14" fillId="0" borderId="8" xfId="0" applyFont="1" applyFill="1" applyBorder="1" applyAlignment="1">
      <alignment horizontal="left" vertical="center" wrapText="1"/>
    </xf>
    <xf numFmtId="0" fontId="14" fillId="0" borderId="8" xfId="0" applyFont="1" applyFill="1" applyBorder="1" applyAlignment="1">
      <alignment horizontal="left" vertical="center"/>
    </xf>
    <xf numFmtId="0" fontId="10" fillId="0" borderId="8" xfId="3" applyFont="1" applyFill="1" applyBorder="1" applyAlignment="1">
      <alignment horizontal="center" vertical="center" wrapText="1"/>
    </xf>
    <xf numFmtId="1" fontId="14" fillId="0" borderId="8" xfId="0" applyNumberFormat="1" applyFont="1" applyFill="1" applyBorder="1" applyAlignment="1">
      <alignment horizontal="center" vertical="center" wrapText="1"/>
    </xf>
    <xf numFmtId="164" fontId="12" fillId="0" borderId="1" xfId="0" applyNumberFormat="1" applyFont="1" applyFill="1" applyBorder="1" applyAlignment="1">
      <alignment horizontal="center" vertical="center"/>
    </xf>
    <xf numFmtId="0" fontId="10" fillId="0" borderId="8" xfId="3" applyFont="1" applyFill="1" applyBorder="1" applyAlignment="1">
      <alignment horizontal="center" vertical="center"/>
    </xf>
    <xf numFmtId="164" fontId="14" fillId="0" borderId="8" xfId="0" applyNumberFormat="1" applyFont="1" applyFill="1" applyBorder="1" applyAlignment="1">
      <alignment horizontal="center" vertical="center"/>
    </xf>
    <xf numFmtId="164" fontId="10" fillId="0" borderId="8" xfId="3" applyNumberFormat="1" applyFont="1" applyFill="1" applyBorder="1" applyAlignment="1">
      <alignment horizontal="center" vertical="center"/>
    </xf>
    <xf numFmtId="164" fontId="21" fillId="0" borderId="1" xfId="0" applyNumberFormat="1" applyFont="1" applyFill="1" applyBorder="1" applyAlignment="1">
      <alignment horizontal="center" vertical="center"/>
    </xf>
    <xf numFmtId="164" fontId="18" fillId="0" borderId="1" xfId="0" applyNumberFormat="1" applyFont="1" applyFill="1" applyBorder="1" applyAlignment="1">
      <alignment horizontal="center" vertical="center"/>
    </xf>
    <xf numFmtId="164" fontId="17" fillId="0" borderId="1" xfId="3" applyNumberFormat="1" applyFont="1" applyFill="1" applyBorder="1" applyAlignment="1">
      <alignment horizontal="center" vertical="center"/>
    </xf>
    <xf numFmtId="0" fontId="17" fillId="0" borderId="1" xfId="3" applyFont="1" applyFill="1" applyBorder="1" applyAlignment="1">
      <alignment horizontal="left" vertical="center"/>
    </xf>
    <xf numFmtId="0" fontId="18" fillId="0" borderId="1" xfId="0" applyFont="1" applyFill="1" applyBorder="1" applyAlignment="1">
      <alignment horizontal="left" vertical="center"/>
    </xf>
    <xf numFmtId="1" fontId="18" fillId="0" borderId="1" xfId="0" applyNumberFormat="1" applyFont="1" applyFill="1" applyBorder="1" applyAlignment="1">
      <alignment horizontal="center" vertical="center"/>
    </xf>
    <xf numFmtId="164" fontId="19" fillId="0" borderId="1" xfId="0" applyNumberFormat="1" applyFont="1" applyFill="1" applyBorder="1" applyAlignment="1">
      <alignment horizontal="center" vertical="center"/>
    </xf>
    <xf numFmtId="164" fontId="14" fillId="0" borderId="1" xfId="0" applyNumberFormat="1" applyFont="1" applyFill="1" applyBorder="1" applyAlignment="1">
      <alignment horizontal="center" vertical="center"/>
    </xf>
    <xf numFmtId="164" fontId="10" fillId="0" borderId="1" xfId="3" applyNumberFormat="1" applyFont="1" applyFill="1" applyBorder="1" applyAlignment="1">
      <alignment horizontal="center" vertical="center"/>
    </xf>
    <xf numFmtId="1" fontId="14" fillId="0" borderId="1" xfId="0" applyNumberFormat="1" applyFont="1" applyFill="1" applyBorder="1" applyAlignment="1">
      <alignment horizontal="center" vertical="center"/>
    </xf>
    <xf numFmtId="166" fontId="10" fillId="0" borderId="1" xfId="3" applyNumberFormat="1" applyFont="1" applyFill="1" applyBorder="1" applyAlignment="1">
      <alignment horizontal="center" vertical="center"/>
    </xf>
    <xf numFmtId="164" fontId="21" fillId="0" borderId="1" xfId="0" applyNumberFormat="1" applyFont="1" applyFill="1" applyBorder="1" applyAlignment="1">
      <alignment horizontal="center" vertical="center" wrapText="1"/>
    </xf>
    <xf numFmtId="16" fontId="18" fillId="0" borderId="1" xfId="0" applyNumberFormat="1" applyFont="1" applyFill="1" applyBorder="1" applyAlignment="1">
      <alignment horizontal="center" vertical="center"/>
    </xf>
    <xf numFmtId="0" fontId="20" fillId="0" borderId="1" xfId="0" applyNumberFormat="1" applyFont="1" applyFill="1" applyBorder="1" applyAlignment="1">
      <alignment horizontal="center" vertical="center"/>
    </xf>
    <xf numFmtId="164" fontId="19" fillId="0" borderId="1" xfId="0" applyNumberFormat="1" applyFont="1" applyFill="1" applyBorder="1" applyAlignment="1">
      <alignment horizontal="center" vertical="center" wrapText="1"/>
    </xf>
    <xf numFmtId="0" fontId="10" fillId="0" borderId="1" xfId="3" applyFont="1" applyFill="1" applyBorder="1" applyAlignment="1">
      <alignment horizontal="left" vertical="center" wrapText="1"/>
    </xf>
    <xf numFmtId="0" fontId="10" fillId="0" borderId="1" xfId="3" applyFont="1" applyFill="1" applyBorder="1" applyAlignment="1">
      <alignment horizontal="center" vertical="center" wrapText="1"/>
    </xf>
    <xf numFmtId="0" fontId="17" fillId="0" borderId="1" xfId="3" applyFont="1" applyFill="1" applyBorder="1" applyAlignment="1">
      <alignment horizontal="center" vertical="center" wrapText="1"/>
    </xf>
    <xf numFmtId="1" fontId="14" fillId="0" borderId="1" xfId="0" applyNumberFormat="1" applyFont="1" applyFill="1" applyBorder="1" applyAlignment="1">
      <alignment horizontal="center" vertical="center" wrapText="1"/>
    </xf>
    <xf numFmtId="1" fontId="18" fillId="0" borderId="1" xfId="0" applyNumberFormat="1" applyFont="1" applyFill="1" applyBorder="1" applyAlignment="1">
      <alignment horizontal="center" vertical="center" wrapText="1"/>
    </xf>
    <xf numFmtId="165" fontId="18" fillId="0" borderId="1" xfId="0" applyNumberFormat="1" applyFont="1" applyFill="1" applyBorder="1" applyAlignment="1">
      <alignment horizontal="center" vertical="center" wrapText="1"/>
    </xf>
    <xf numFmtId="16" fontId="14" fillId="0" borderId="1" xfId="0" applyNumberFormat="1" applyFont="1" applyFill="1" applyBorder="1" applyAlignment="1">
      <alignment horizontal="center" vertical="center"/>
    </xf>
    <xf numFmtId="164" fontId="14" fillId="0" borderId="1" xfId="0" applyNumberFormat="1" applyFont="1" applyFill="1" applyBorder="1" applyAlignment="1">
      <alignment horizontal="center" vertical="center" wrapText="1"/>
    </xf>
    <xf numFmtId="0" fontId="14" fillId="0" borderId="1" xfId="0" applyFont="1" applyFill="1" applyBorder="1" applyAlignment="1">
      <alignment horizontal="left" vertical="center" wrapText="1"/>
    </xf>
    <xf numFmtId="166" fontId="14" fillId="0" borderId="1" xfId="0" applyNumberFormat="1" applyFont="1" applyFill="1" applyBorder="1" applyAlignment="1">
      <alignment horizontal="center" vertical="center" wrapText="1"/>
    </xf>
    <xf numFmtId="0" fontId="19" fillId="0" borderId="1" xfId="4" applyFont="1" applyFill="1" applyBorder="1" applyAlignment="1">
      <alignment horizontal="left" vertical="center" wrapText="1"/>
    </xf>
    <xf numFmtId="0" fontId="19" fillId="0" borderId="1" xfId="0" applyFont="1" applyFill="1" applyBorder="1" applyAlignment="1">
      <alignment horizontal="left" vertical="center"/>
    </xf>
    <xf numFmtId="1" fontId="10" fillId="0" borderId="1" xfId="3" applyNumberFormat="1" applyFont="1" applyFill="1" applyBorder="1" applyAlignment="1">
      <alignment horizontal="center" vertical="center"/>
    </xf>
    <xf numFmtId="166" fontId="14" fillId="0" borderId="8" xfId="0" applyNumberFormat="1" applyFont="1" applyFill="1" applyBorder="1" applyAlignment="1">
      <alignment horizontal="center" vertical="center"/>
    </xf>
    <xf numFmtId="0" fontId="23" fillId="0" borderId="1" xfId="0" applyFont="1" applyFill="1" applyBorder="1" applyAlignment="1">
      <alignment horizontal="left" vertical="center"/>
    </xf>
    <xf numFmtId="0" fontId="19" fillId="0" borderId="1" xfId="4" applyFont="1" applyFill="1" applyBorder="1" applyAlignment="1">
      <alignment horizontal="left" vertical="center"/>
    </xf>
    <xf numFmtId="164" fontId="19" fillId="0" borderId="1" xfId="3" applyNumberFormat="1" applyFont="1" applyFill="1" applyBorder="1" applyAlignment="1">
      <alignment horizontal="center" vertical="center"/>
    </xf>
    <xf numFmtId="0" fontId="19" fillId="0" borderId="1" xfId="5" applyFont="1" applyFill="1" applyBorder="1" applyAlignment="1">
      <alignment horizontal="left" vertical="center"/>
    </xf>
    <xf numFmtId="164" fontId="18" fillId="0" borderId="1" xfId="0" applyNumberFormat="1" applyFont="1" applyFill="1" applyBorder="1" applyAlignment="1">
      <alignment horizontal="center" vertical="center" wrapText="1"/>
    </xf>
    <xf numFmtId="0" fontId="17" fillId="0" borderId="1" xfId="3" applyFont="1" applyFill="1" applyBorder="1" applyAlignment="1">
      <alignment horizontal="left" vertical="center" wrapText="1"/>
    </xf>
    <xf numFmtId="16" fontId="19" fillId="0" borderId="1" xfId="0" applyNumberFormat="1" applyFont="1" applyFill="1" applyBorder="1" applyAlignment="1">
      <alignment horizontal="center" vertical="center"/>
    </xf>
    <xf numFmtId="0" fontId="19" fillId="0" borderId="1" xfId="3" applyFont="1" applyFill="1" applyBorder="1" applyAlignment="1">
      <alignment horizontal="left" vertical="center"/>
    </xf>
    <xf numFmtId="0" fontId="19" fillId="0" borderId="1" xfId="0" applyFont="1" applyFill="1" applyBorder="1" applyAlignment="1">
      <alignment horizontal="left" vertical="center" wrapText="1"/>
    </xf>
    <xf numFmtId="0" fontId="19" fillId="0" borderId="1" xfId="3" applyFont="1" applyFill="1" applyBorder="1" applyAlignment="1">
      <alignment horizontal="left" vertical="center" wrapText="1"/>
    </xf>
    <xf numFmtId="0" fontId="19" fillId="0" borderId="1" xfId="3" applyFont="1" applyFill="1" applyBorder="1" applyAlignment="1">
      <alignment horizontal="center" vertical="center" wrapText="1"/>
    </xf>
    <xf numFmtId="0" fontId="20" fillId="0" borderId="1" xfId="0" applyNumberFormat="1" applyFont="1" applyFill="1" applyBorder="1" applyAlignment="1">
      <alignment horizontal="center" vertical="center" wrapText="1"/>
    </xf>
    <xf numFmtId="0" fontId="21" fillId="0" borderId="1" xfId="0" applyFont="1" applyFill="1" applyBorder="1" applyAlignment="1">
      <alignment horizontal="left" vertical="center"/>
    </xf>
    <xf numFmtId="0" fontId="18" fillId="0" borderId="1" xfId="0" applyFont="1" applyFill="1" applyBorder="1" applyAlignment="1">
      <alignment horizontal="left" vertical="center" wrapText="1"/>
    </xf>
    <xf numFmtId="0" fontId="19" fillId="0" borderId="1" xfId="3" applyFont="1" applyFill="1" applyBorder="1" applyAlignment="1">
      <alignment horizontal="center" vertical="center"/>
    </xf>
    <xf numFmtId="164" fontId="19" fillId="0" borderId="8" xfId="0" applyNumberFormat="1" applyFont="1" applyFill="1" applyBorder="1" applyAlignment="1">
      <alignment horizontal="center" vertical="center" wrapText="1"/>
    </xf>
    <xf numFmtId="164" fontId="14" fillId="0" borderId="8" xfId="0" applyNumberFormat="1" applyFont="1" applyFill="1" applyBorder="1" applyAlignment="1">
      <alignment horizontal="center" vertical="center" wrapText="1"/>
    </xf>
    <xf numFmtId="0" fontId="19" fillId="0" borderId="1" xfId="0" applyNumberFormat="1" applyFont="1" applyFill="1" applyBorder="1" applyAlignment="1">
      <alignment horizontal="center" vertical="center"/>
    </xf>
    <xf numFmtId="1" fontId="19" fillId="0" borderId="1" xfId="0" applyNumberFormat="1" applyFont="1" applyFill="1" applyBorder="1" applyAlignment="1">
      <alignment horizontal="center" vertical="center" wrapText="1"/>
    </xf>
    <xf numFmtId="1" fontId="28" fillId="0" borderId="1" xfId="0" applyNumberFormat="1" applyFont="1" applyFill="1" applyBorder="1" applyAlignment="1">
      <alignment horizontal="center" vertical="center" wrapText="1"/>
    </xf>
    <xf numFmtId="0" fontId="0" fillId="12" borderId="0" xfId="0" applyFill="1"/>
    <xf numFmtId="0" fontId="0" fillId="6" borderId="0" xfId="0" applyFill="1"/>
    <xf numFmtId="0" fontId="0" fillId="13" borderId="0" xfId="0" applyFill="1"/>
    <xf numFmtId="1" fontId="14" fillId="0" borderId="9" xfId="0" applyNumberFormat="1" applyFont="1" applyFill="1" applyBorder="1" applyAlignment="1">
      <alignment horizontal="left" vertical="center"/>
    </xf>
    <xf numFmtId="1" fontId="10" fillId="0" borderId="10" xfId="3" applyNumberFormat="1" applyFont="1" applyFill="1" applyBorder="1" applyAlignment="1">
      <alignment horizontal="left" vertical="center"/>
    </xf>
    <xf numFmtId="1" fontId="17" fillId="0" borderId="9" xfId="3" applyNumberFormat="1" applyFont="1" applyFill="1" applyBorder="1" applyAlignment="1">
      <alignment horizontal="left" vertical="center"/>
    </xf>
    <xf numFmtId="1" fontId="10" fillId="0" borderId="9" xfId="3" applyNumberFormat="1" applyFont="1" applyFill="1" applyBorder="1" applyAlignment="1">
      <alignment horizontal="left" vertical="center"/>
    </xf>
    <xf numFmtId="1" fontId="19" fillId="0" borderId="9" xfId="3" applyNumberFormat="1" applyFont="1" applyFill="1" applyBorder="1" applyAlignment="1">
      <alignment horizontal="left" vertical="center"/>
    </xf>
    <xf numFmtId="1" fontId="10" fillId="0" borderId="1" xfId="3" applyNumberFormat="1" applyFont="1" applyFill="1" applyBorder="1" applyAlignment="1">
      <alignment horizontal="left" vertical="center"/>
    </xf>
    <xf numFmtId="1" fontId="0" fillId="0" borderId="0" xfId="0" applyNumberFormat="1"/>
    <xf numFmtId="1" fontId="5" fillId="0" borderId="0" xfId="1" applyNumberFormat="1" applyFont="1" applyFill="1"/>
    <xf numFmtId="1" fontId="0" fillId="0" borderId="0" xfId="0" applyNumberFormat="1" applyFill="1"/>
    <xf numFmtId="1" fontId="3" fillId="4" borderId="0" xfId="2" applyNumberFormat="1"/>
    <xf numFmtId="1" fontId="1" fillId="0" borderId="0" xfId="0" applyNumberFormat="1" applyFont="1" applyAlignment="1">
      <alignment horizontal="right"/>
    </xf>
    <xf numFmtId="1" fontId="0" fillId="0" borderId="0" xfId="0" applyNumberFormat="1" applyFont="1"/>
    <xf numFmtId="167" fontId="14" fillId="0" borderId="1" xfId="0" applyNumberFormat="1" applyFont="1" applyFill="1" applyBorder="1" applyAlignment="1">
      <alignment horizontal="left" vertical="center"/>
    </xf>
    <xf numFmtId="167" fontId="10" fillId="0" borderId="8" xfId="3" applyNumberFormat="1" applyFont="1" applyFill="1" applyBorder="1" applyAlignment="1">
      <alignment horizontal="left" vertical="center"/>
    </xf>
    <xf numFmtId="167" fontId="17" fillId="0" borderId="1" xfId="3" applyNumberFormat="1" applyFont="1" applyFill="1" applyBorder="1" applyAlignment="1">
      <alignment horizontal="left" vertical="center"/>
    </xf>
    <xf numFmtId="167" fontId="10" fillId="0" borderId="1" xfId="3" applyNumberFormat="1" applyFont="1" applyFill="1" applyBorder="1" applyAlignment="1">
      <alignment horizontal="left" vertical="center"/>
    </xf>
    <xf numFmtId="167" fontId="19" fillId="0" borderId="1" xfId="3" applyNumberFormat="1" applyFont="1" applyFill="1" applyBorder="1" applyAlignment="1">
      <alignment horizontal="left" vertical="center"/>
    </xf>
    <xf numFmtId="167" fontId="10" fillId="0" borderId="1" xfId="3" quotePrefix="1" applyNumberFormat="1" applyFont="1" applyFill="1" applyBorder="1" applyAlignment="1">
      <alignment horizontal="left" vertical="center"/>
    </xf>
    <xf numFmtId="168" fontId="0" fillId="0" borderId="0" xfId="0" applyNumberFormat="1"/>
    <xf numFmtId="168" fontId="5" fillId="0" borderId="0" xfId="1" applyNumberFormat="1" applyFont="1" applyFill="1"/>
    <xf numFmtId="168" fontId="0" fillId="0" borderId="0" xfId="0" applyNumberFormat="1" applyFill="1"/>
    <xf numFmtId="168" fontId="3" fillId="4" borderId="0" xfId="2" applyNumberFormat="1"/>
    <xf numFmtId="164" fontId="0" fillId="0" borderId="0" xfId="0" applyNumberFormat="1" applyAlignment="1"/>
    <xf numFmtId="164" fontId="5" fillId="0" borderId="0" xfId="1" applyNumberFormat="1" applyFont="1" applyFill="1" applyAlignment="1"/>
    <xf numFmtId="164" fontId="0" fillId="0" borderId="0" xfId="0" applyNumberFormat="1" applyFill="1" applyAlignment="1"/>
    <xf numFmtId="164" fontId="3" fillId="4" borderId="0" xfId="2" applyNumberFormat="1" applyAlignment="1"/>
    <xf numFmtId="0" fontId="0" fillId="0" borderId="0" xfId="0" applyAlignment="1">
      <alignment horizontal="center"/>
    </xf>
    <xf numFmtId="0" fontId="5" fillId="0" borderId="0" xfId="1" applyFont="1" applyFill="1" applyAlignment="1">
      <alignment horizontal="center"/>
    </xf>
    <xf numFmtId="0" fontId="0" fillId="0" borderId="0" xfId="0" applyFill="1" applyAlignment="1">
      <alignment horizontal="center"/>
    </xf>
    <xf numFmtId="0" fontId="3" fillId="4" borderId="0" xfId="2" applyAlignment="1">
      <alignment horizontal="center"/>
    </xf>
    <xf numFmtId="0" fontId="0" fillId="0" borderId="0" xfId="0" applyAlignment="1">
      <alignment horizontal="left" wrapText="1"/>
    </xf>
    <xf numFmtId="0" fontId="5" fillId="0" borderId="0" xfId="1" applyFont="1" applyFill="1" applyAlignment="1">
      <alignment horizontal="left" wrapText="1"/>
    </xf>
    <xf numFmtId="0" fontId="0" fillId="0" borderId="0" xfId="0" applyFill="1" applyAlignment="1">
      <alignment horizontal="left" wrapText="1"/>
    </xf>
    <xf numFmtId="0" fontId="3" fillId="4" borderId="0" xfId="2" applyAlignment="1">
      <alignment horizontal="left" wrapText="1"/>
    </xf>
    <xf numFmtId="1" fontId="14" fillId="0" borderId="1" xfId="0" applyNumberFormat="1" applyFont="1" applyFill="1" applyBorder="1" applyAlignment="1">
      <alignment horizontal="left" vertical="center"/>
    </xf>
    <xf numFmtId="164" fontId="13" fillId="0" borderId="1" xfId="0" applyNumberFormat="1" applyFont="1" applyFill="1" applyBorder="1" applyAlignment="1">
      <alignment horizontal="center" vertical="center" wrapText="1"/>
    </xf>
    <xf numFmtId="0" fontId="19" fillId="0" borderId="1" xfId="0" applyNumberFormat="1" applyFont="1" applyFill="1" applyBorder="1" applyAlignment="1">
      <alignment horizontal="center" vertical="center" wrapText="1"/>
    </xf>
    <xf numFmtId="164" fontId="13" fillId="0" borderId="1" xfId="0" applyNumberFormat="1" applyFont="1" applyFill="1" applyBorder="1" applyAlignment="1">
      <alignment horizontal="center" vertical="center"/>
    </xf>
    <xf numFmtId="1" fontId="17" fillId="0" borderId="1" xfId="3" applyNumberFormat="1" applyFont="1" applyFill="1" applyBorder="1" applyAlignment="1">
      <alignment horizontal="left" vertical="center"/>
    </xf>
    <xf numFmtId="0" fontId="21" fillId="0" borderId="1" xfId="0" applyNumberFormat="1" applyFont="1" applyFill="1" applyBorder="1" applyAlignment="1">
      <alignment horizontal="center" vertical="center"/>
    </xf>
    <xf numFmtId="1" fontId="20" fillId="0" borderId="1" xfId="0" applyNumberFormat="1" applyFont="1" applyFill="1" applyBorder="1" applyAlignment="1">
      <alignment horizontal="center" vertical="center" wrapText="1"/>
    </xf>
    <xf numFmtId="1" fontId="20" fillId="0" borderId="1" xfId="0" applyNumberFormat="1" applyFont="1" applyFill="1" applyBorder="1" applyAlignment="1">
      <alignment horizontal="center" vertical="center"/>
    </xf>
    <xf numFmtId="0" fontId="5" fillId="0" borderId="1" xfId="1" applyFont="1" applyFill="1" applyBorder="1"/>
    <xf numFmtId="0" fontId="24" fillId="0" borderId="1" xfId="0" applyNumberFormat="1" applyFont="1" applyFill="1" applyBorder="1" applyAlignment="1">
      <alignment horizontal="center" vertical="center" wrapText="1"/>
    </xf>
    <xf numFmtId="1" fontId="19" fillId="0" borderId="1" xfId="3" applyNumberFormat="1" applyFont="1" applyFill="1" applyBorder="1" applyAlignment="1">
      <alignment horizontal="left" vertical="center"/>
    </xf>
    <xf numFmtId="164" fontId="19" fillId="3" borderId="1" xfId="0" applyNumberFormat="1" applyFont="1" applyFill="1" applyBorder="1" applyAlignment="1">
      <alignment horizontal="center" vertical="center" wrapText="1"/>
    </xf>
    <xf numFmtId="1" fontId="10" fillId="0" borderId="8" xfId="3" applyNumberFormat="1" applyFont="1" applyFill="1" applyBorder="1" applyAlignment="1">
      <alignment horizontal="left" vertical="center"/>
    </xf>
    <xf numFmtId="1" fontId="10" fillId="0" borderId="14" xfId="3" applyNumberFormat="1" applyFont="1" applyFill="1" applyBorder="1" applyAlignment="1">
      <alignment horizontal="left" vertical="center"/>
    </xf>
    <xf numFmtId="164" fontId="12" fillId="0" borderId="14" xfId="0" applyNumberFormat="1" applyFont="1" applyFill="1" applyBorder="1" applyAlignment="1">
      <alignment horizontal="center" vertical="center"/>
    </xf>
    <xf numFmtId="164" fontId="13" fillId="0" borderId="14" xfId="0" applyNumberFormat="1" applyFont="1" applyFill="1" applyBorder="1" applyAlignment="1">
      <alignment horizontal="center" vertical="center"/>
    </xf>
    <xf numFmtId="164" fontId="10" fillId="0" borderId="14" xfId="3" applyNumberFormat="1" applyFont="1" applyFill="1" applyBorder="1" applyAlignment="1">
      <alignment horizontal="center" vertical="center"/>
    </xf>
    <xf numFmtId="0" fontId="10" fillId="0" borderId="14" xfId="3" applyFont="1" applyFill="1" applyBorder="1" applyAlignment="1">
      <alignment horizontal="left" vertical="center"/>
    </xf>
    <xf numFmtId="167" fontId="10" fillId="0" borderId="14" xfId="3" applyNumberFormat="1" applyFont="1" applyFill="1" applyBorder="1" applyAlignment="1">
      <alignment horizontal="left" vertical="center"/>
    </xf>
    <xf numFmtId="0" fontId="10" fillId="0" borderId="14" xfId="3" applyFont="1" applyFill="1" applyBorder="1" applyAlignment="1">
      <alignment horizontal="center" vertical="center"/>
    </xf>
    <xf numFmtId="1" fontId="14" fillId="0" borderId="14" xfId="0" applyNumberFormat="1" applyFont="1" applyFill="1" applyBorder="1" applyAlignment="1">
      <alignment horizontal="center" vertical="center"/>
    </xf>
    <xf numFmtId="166" fontId="10" fillId="0" borderId="14" xfId="3" applyNumberFormat="1" applyFont="1" applyFill="1" applyBorder="1" applyAlignment="1">
      <alignment horizontal="center" vertical="center"/>
    </xf>
    <xf numFmtId="0" fontId="19" fillId="0" borderId="8" xfId="0" applyNumberFormat="1" applyFont="1" applyFill="1" applyBorder="1" applyAlignment="1">
      <alignment horizontal="center" vertical="center" wrapText="1"/>
    </xf>
    <xf numFmtId="1" fontId="10" fillId="0" borderId="15" xfId="3" applyNumberFormat="1" applyFont="1" applyFill="1" applyBorder="1" applyAlignment="1">
      <alignment horizontal="left" vertical="center"/>
    </xf>
    <xf numFmtId="164" fontId="19" fillId="0" borderId="15" xfId="0" applyNumberFormat="1" applyFont="1" applyFill="1" applyBorder="1" applyAlignment="1">
      <alignment horizontal="center" vertical="center"/>
    </xf>
    <xf numFmtId="164" fontId="14" fillId="0" borderId="15" xfId="0" applyNumberFormat="1" applyFont="1" applyFill="1" applyBorder="1" applyAlignment="1">
      <alignment horizontal="center" vertical="center"/>
    </xf>
    <xf numFmtId="164" fontId="10" fillId="0" borderId="15" xfId="3" applyNumberFormat="1" applyFont="1" applyFill="1" applyBorder="1" applyAlignment="1">
      <alignment horizontal="center" vertical="center"/>
    </xf>
    <xf numFmtId="0" fontId="10" fillId="0" borderId="15" xfId="3" applyFont="1" applyFill="1" applyBorder="1" applyAlignment="1">
      <alignment horizontal="left" vertical="center"/>
    </xf>
    <xf numFmtId="167" fontId="10" fillId="0" borderId="15" xfId="3" applyNumberFormat="1" applyFont="1" applyFill="1" applyBorder="1" applyAlignment="1">
      <alignment horizontal="left" vertical="center"/>
    </xf>
    <xf numFmtId="0" fontId="14" fillId="0" borderId="15" xfId="0" applyFont="1" applyFill="1" applyBorder="1" applyAlignment="1">
      <alignment horizontal="left" vertical="center"/>
    </xf>
    <xf numFmtId="0" fontId="10" fillId="0" borderId="15" xfId="3" applyFont="1" applyFill="1" applyBorder="1" applyAlignment="1">
      <alignment horizontal="center" vertical="center"/>
    </xf>
    <xf numFmtId="1" fontId="14" fillId="0" borderId="15" xfId="0" applyNumberFormat="1" applyFont="1" applyFill="1" applyBorder="1" applyAlignment="1">
      <alignment horizontal="center" vertical="center"/>
    </xf>
    <xf numFmtId="0" fontId="19" fillId="0" borderId="15" xfId="0" applyNumberFormat="1" applyFont="1" applyFill="1" applyBorder="1" applyAlignment="1">
      <alignment horizontal="center" vertical="center"/>
    </xf>
    <xf numFmtId="164" fontId="19" fillId="0" borderId="14" xfId="0" applyNumberFormat="1" applyFont="1" applyFill="1" applyBorder="1" applyAlignment="1">
      <alignment horizontal="center" vertical="center"/>
    </xf>
    <xf numFmtId="164" fontId="14" fillId="0" borderId="14" xfId="0" applyNumberFormat="1" applyFont="1" applyFill="1" applyBorder="1" applyAlignment="1">
      <alignment horizontal="center" vertical="center"/>
    </xf>
    <xf numFmtId="0" fontId="14" fillId="0" borderId="14" xfId="0" applyFont="1" applyFill="1" applyBorder="1" applyAlignment="1">
      <alignment horizontal="left" vertical="center"/>
    </xf>
    <xf numFmtId="164" fontId="19" fillId="0" borderId="15" xfId="0" applyNumberFormat="1" applyFont="1" applyFill="1" applyBorder="1" applyAlignment="1">
      <alignment horizontal="center" vertical="center" wrapText="1"/>
    </xf>
    <xf numFmtId="164" fontId="14" fillId="0" borderId="15" xfId="0" applyNumberFormat="1" applyFont="1" applyFill="1" applyBorder="1" applyAlignment="1">
      <alignment horizontal="center" vertical="center" wrapText="1"/>
    </xf>
    <xf numFmtId="0" fontId="16" fillId="0" borderId="15" xfId="0" applyNumberFormat="1" applyFont="1" applyFill="1" applyBorder="1" applyAlignment="1">
      <alignment horizontal="center" vertical="center" wrapText="1"/>
    </xf>
    <xf numFmtId="0" fontId="14" fillId="0" borderId="15" xfId="0" applyFont="1" applyFill="1" applyBorder="1" applyAlignment="1">
      <alignment horizontal="left" vertical="center" wrapText="1"/>
    </xf>
    <xf numFmtId="0" fontId="10" fillId="0" borderId="15" xfId="3" applyFont="1" applyFill="1" applyBorder="1" applyAlignment="1">
      <alignment horizontal="left" vertical="center" wrapText="1"/>
    </xf>
    <xf numFmtId="0" fontId="10" fillId="0" borderId="15" xfId="3" applyFont="1" applyFill="1" applyBorder="1" applyAlignment="1">
      <alignment horizontal="center" vertical="center" wrapText="1"/>
    </xf>
    <xf numFmtId="1" fontId="14" fillId="0" borderId="15" xfId="0" applyNumberFormat="1" applyFont="1" applyFill="1" applyBorder="1" applyAlignment="1">
      <alignment horizontal="center" vertical="center" wrapText="1"/>
    </xf>
    <xf numFmtId="0" fontId="19" fillId="0" borderId="15" xfId="0" applyNumberFormat="1" applyFont="1" applyFill="1" applyBorder="1" applyAlignment="1">
      <alignment horizontal="center" vertical="center" wrapText="1"/>
    </xf>
    <xf numFmtId="164" fontId="19" fillId="0" borderId="14" xfId="0" applyNumberFormat="1" applyFont="1" applyFill="1" applyBorder="1" applyAlignment="1">
      <alignment horizontal="center" vertical="center" wrapText="1"/>
    </xf>
    <xf numFmtId="164" fontId="14" fillId="0" borderId="14" xfId="0" applyNumberFormat="1" applyFont="1" applyFill="1" applyBorder="1" applyAlignment="1">
      <alignment horizontal="center" vertical="center" wrapText="1"/>
    </xf>
    <xf numFmtId="0" fontId="14" fillId="0" borderId="14" xfId="0" applyFont="1" applyFill="1" applyBorder="1" applyAlignment="1">
      <alignment horizontal="left" vertical="center" wrapText="1"/>
    </xf>
    <xf numFmtId="0" fontId="10" fillId="0" borderId="14" xfId="3" applyFont="1" applyFill="1" applyBorder="1" applyAlignment="1">
      <alignment horizontal="left" vertical="center" wrapText="1"/>
    </xf>
    <xf numFmtId="0" fontId="10" fillId="0" borderId="14" xfId="3" applyFont="1" applyFill="1" applyBorder="1" applyAlignment="1">
      <alignment horizontal="center" vertical="center" wrapText="1"/>
    </xf>
    <xf numFmtId="1" fontId="14" fillId="0" borderId="14" xfId="0" applyNumberFormat="1" applyFont="1" applyFill="1" applyBorder="1" applyAlignment="1">
      <alignment horizontal="center" vertical="center" wrapText="1"/>
    </xf>
    <xf numFmtId="0" fontId="19" fillId="0" borderId="14" xfId="0" applyNumberFormat="1" applyFont="1" applyFill="1" applyBorder="1" applyAlignment="1">
      <alignment horizontal="center" vertical="center" wrapText="1"/>
    </xf>
    <xf numFmtId="1" fontId="10" fillId="0" borderId="16" xfId="3" applyNumberFormat="1" applyFont="1" applyFill="1" applyBorder="1" applyAlignment="1">
      <alignment horizontal="left" vertical="center"/>
    </xf>
    <xf numFmtId="1" fontId="10" fillId="0" borderId="17" xfId="3" applyNumberFormat="1" applyFont="1" applyFill="1" applyBorder="1" applyAlignment="1">
      <alignment horizontal="left" vertical="center"/>
    </xf>
    <xf numFmtId="0" fontId="22" fillId="0" borderId="11" xfId="0" applyFont="1" applyFill="1" applyBorder="1" applyAlignment="1">
      <alignment vertical="center" textRotation="255"/>
    </xf>
    <xf numFmtId="0" fontId="22" fillId="0" borderId="2" xfId="0" applyFont="1" applyFill="1" applyBorder="1" applyAlignment="1">
      <alignment vertical="center" textRotation="255"/>
    </xf>
    <xf numFmtId="0" fontId="1" fillId="0" borderId="2" xfId="0" applyFont="1" applyFill="1" applyBorder="1" applyAlignment="1">
      <alignment vertical="center" textRotation="255"/>
    </xf>
    <xf numFmtId="0" fontId="1" fillId="0" borderId="2" xfId="0" applyFont="1" applyBorder="1" applyAlignment="1">
      <alignment horizontal="center" vertical="center"/>
    </xf>
    <xf numFmtId="1" fontId="14" fillId="0" borderId="10" xfId="0" applyNumberFormat="1" applyFont="1" applyFill="1" applyBorder="1" applyAlignment="1">
      <alignment horizontal="left" vertical="center"/>
    </xf>
    <xf numFmtId="164" fontId="12" fillId="0" borderId="8" xfId="0" applyNumberFormat="1" applyFont="1" applyFill="1" applyBorder="1" applyAlignment="1">
      <alignment horizontal="center" vertical="center" wrapText="1"/>
    </xf>
    <xf numFmtId="164" fontId="13" fillId="0" borderId="8" xfId="0" applyNumberFormat="1" applyFont="1" applyFill="1" applyBorder="1" applyAlignment="1">
      <alignment horizontal="center" vertical="center" wrapText="1"/>
    </xf>
    <xf numFmtId="1" fontId="14" fillId="0" borderId="8" xfId="0" applyNumberFormat="1" applyFont="1" applyFill="1" applyBorder="1" applyAlignment="1">
      <alignment horizontal="left" vertical="center"/>
    </xf>
    <xf numFmtId="164" fontId="14" fillId="0" borderId="8" xfId="0" applyNumberFormat="1" applyFont="1" applyFill="1" applyBorder="1" applyAlignment="1">
      <alignment horizontal="left" vertical="center"/>
    </xf>
    <xf numFmtId="167" fontId="14" fillId="0" borderId="8" xfId="0" applyNumberFormat="1" applyFont="1" applyFill="1" applyBorder="1" applyAlignment="1">
      <alignment horizontal="left" vertical="center"/>
    </xf>
    <xf numFmtId="0" fontId="14" fillId="0" borderId="8" xfId="0" applyFont="1" applyFill="1" applyBorder="1" applyAlignment="1">
      <alignment horizontal="center" vertical="center"/>
    </xf>
    <xf numFmtId="0" fontId="8" fillId="10" borderId="14" xfId="0" applyFont="1" applyFill="1" applyBorder="1" applyAlignment="1">
      <alignment horizontal="center" vertical="center" wrapText="1"/>
    </xf>
    <xf numFmtId="0" fontId="11" fillId="10" borderId="14" xfId="3" applyFont="1" applyFill="1" applyBorder="1" applyAlignment="1">
      <alignment horizontal="center" vertical="center" wrapText="1"/>
    </xf>
    <xf numFmtId="165" fontId="14" fillId="0" borderId="1" xfId="0" applyNumberFormat="1" applyFont="1" applyFill="1" applyBorder="1" applyAlignment="1">
      <alignment horizontal="center" vertical="center"/>
    </xf>
    <xf numFmtId="1" fontId="17" fillId="0" borderId="1" xfId="3" applyNumberFormat="1" applyFont="1" applyFill="1" applyBorder="1" applyAlignment="1">
      <alignment horizontal="center" vertical="center"/>
    </xf>
    <xf numFmtId="0" fontId="0" fillId="0" borderId="2" xfId="0" applyFont="1" applyFill="1" applyBorder="1" applyAlignment="1">
      <alignment vertical="center" textRotation="255"/>
    </xf>
    <xf numFmtId="165" fontId="14" fillId="0" borderId="1" xfId="0" applyNumberFormat="1" applyFont="1" applyFill="1" applyBorder="1" applyAlignment="1">
      <alignment horizontal="center" vertical="center" wrapText="1"/>
    </xf>
    <xf numFmtId="164" fontId="8" fillId="8" borderId="14" xfId="0" applyNumberFormat="1" applyFont="1" applyFill="1" applyBorder="1" applyAlignment="1">
      <alignment horizontal="center" vertical="center" wrapText="1"/>
    </xf>
    <xf numFmtId="164" fontId="9" fillId="14" borderId="14" xfId="0" applyNumberFormat="1" applyFont="1" applyFill="1" applyBorder="1" applyAlignment="1">
      <alignment horizontal="center" vertical="center" wrapText="1"/>
    </xf>
    <xf numFmtId="164" fontId="8" fillId="14" borderId="14" xfId="0" applyNumberFormat="1" applyFont="1" applyFill="1" applyBorder="1" applyAlignment="1">
      <alignment horizontal="center" vertical="center" wrapText="1"/>
    </xf>
    <xf numFmtId="164" fontId="8" fillId="15" borderId="18" xfId="0" applyNumberFormat="1" applyFont="1" applyFill="1" applyBorder="1" applyAlignment="1">
      <alignment horizontal="center" vertical="center" wrapText="1"/>
    </xf>
    <xf numFmtId="1" fontId="8" fillId="15" borderId="16" xfId="0" applyNumberFormat="1" applyFont="1" applyFill="1" applyBorder="1" applyAlignment="1">
      <alignment horizontal="center" vertical="center" wrapText="1"/>
    </xf>
    <xf numFmtId="164" fontId="9" fillId="15" borderId="14" xfId="0" applyNumberFormat="1" applyFont="1" applyFill="1" applyBorder="1" applyAlignment="1">
      <alignment horizontal="center" vertical="center" wrapText="1"/>
    </xf>
    <xf numFmtId="164" fontId="8" fillId="15" borderId="14" xfId="0" applyNumberFormat="1" applyFont="1" applyFill="1" applyBorder="1" applyAlignment="1">
      <alignment horizontal="center" vertical="center" wrapText="1"/>
    </xf>
    <xf numFmtId="1" fontId="8" fillId="15" borderId="14" xfId="0" applyNumberFormat="1" applyFont="1" applyFill="1" applyBorder="1" applyAlignment="1">
      <alignment horizontal="center" vertical="center" wrapText="1"/>
    </xf>
    <xf numFmtId="0" fontId="8" fillId="15" borderId="14" xfId="0" applyFont="1" applyFill="1" applyBorder="1" applyAlignment="1">
      <alignment horizontal="center" vertical="center" wrapText="1"/>
    </xf>
    <xf numFmtId="167" fontId="8" fillId="15" borderId="14" xfId="0" applyNumberFormat="1" applyFont="1" applyFill="1" applyBorder="1" applyAlignment="1">
      <alignment horizontal="center" vertical="center" wrapText="1"/>
    </xf>
    <xf numFmtId="166" fontId="8" fillId="15" borderId="14" xfId="0" applyNumberFormat="1" applyFont="1" applyFill="1" applyBorder="1" applyAlignment="1">
      <alignment horizontal="center" vertical="center" wrapText="1"/>
    </xf>
    <xf numFmtId="0" fontId="8" fillId="16" borderId="14" xfId="0" applyFont="1" applyFill="1" applyBorder="1" applyAlignment="1">
      <alignment horizontal="center" vertical="center" wrapText="1"/>
    </xf>
    <xf numFmtId="0" fontId="11" fillId="16" borderId="14" xfId="3" applyFont="1" applyFill="1" applyBorder="1" applyAlignment="1">
      <alignment horizontal="center" vertical="center" wrapText="1"/>
    </xf>
    <xf numFmtId="165" fontId="8" fillId="16" borderId="14" xfId="0" applyNumberFormat="1" applyFont="1" applyFill="1" applyBorder="1" applyAlignment="1">
      <alignment horizontal="center" vertical="center" wrapText="1"/>
    </xf>
    <xf numFmtId="1" fontId="10" fillId="13" borderId="9" xfId="3" applyNumberFormat="1" applyFont="1" applyFill="1" applyBorder="1" applyAlignment="1">
      <alignment horizontal="left" vertical="center"/>
    </xf>
    <xf numFmtId="164" fontId="19" fillId="13" borderId="1" xfId="0" applyNumberFormat="1" applyFont="1" applyFill="1" applyBorder="1" applyAlignment="1">
      <alignment horizontal="center" vertical="center"/>
    </xf>
    <xf numFmtId="164" fontId="14" fillId="13" borderId="1" xfId="0" applyNumberFormat="1" applyFont="1" applyFill="1" applyBorder="1" applyAlignment="1">
      <alignment horizontal="center" vertical="center"/>
    </xf>
    <xf numFmtId="1" fontId="10" fillId="13" borderId="1" xfId="3" applyNumberFormat="1" applyFont="1" applyFill="1" applyBorder="1" applyAlignment="1">
      <alignment horizontal="left" vertical="center"/>
    </xf>
    <xf numFmtId="0" fontId="10" fillId="13" borderId="1" xfId="3" applyFont="1" applyFill="1" applyBorder="1" applyAlignment="1">
      <alignment horizontal="left" vertical="center"/>
    </xf>
    <xf numFmtId="167" fontId="10" fillId="13" borderId="1" xfId="3" applyNumberFormat="1" applyFont="1" applyFill="1" applyBorder="1" applyAlignment="1">
      <alignment horizontal="left" vertical="center"/>
    </xf>
    <xf numFmtId="0" fontId="14" fillId="13" borderId="1" xfId="0" applyFont="1" applyFill="1" applyBorder="1" applyAlignment="1">
      <alignment horizontal="left" vertical="center"/>
    </xf>
    <xf numFmtId="0" fontId="10" fillId="13" borderId="1" xfId="3" applyFont="1" applyFill="1" applyBorder="1" applyAlignment="1">
      <alignment horizontal="center" vertical="center"/>
    </xf>
    <xf numFmtId="1" fontId="14" fillId="13" borderId="1" xfId="0" applyNumberFormat="1" applyFont="1" applyFill="1" applyBorder="1" applyAlignment="1">
      <alignment horizontal="center" vertical="center"/>
    </xf>
    <xf numFmtId="0" fontId="19" fillId="13" borderId="1" xfId="0" applyNumberFormat="1" applyFont="1" applyFill="1" applyBorder="1" applyAlignment="1">
      <alignment horizontal="center" vertical="center"/>
    </xf>
    <xf numFmtId="0" fontId="27" fillId="13" borderId="1" xfId="0" applyNumberFormat="1" applyFont="1" applyFill="1" applyBorder="1" applyAlignment="1">
      <alignment horizontal="center" vertical="center"/>
    </xf>
    <xf numFmtId="1" fontId="10" fillId="13" borderId="1" xfId="3" applyNumberFormat="1" applyFont="1" applyFill="1" applyBorder="1" applyAlignment="1">
      <alignment horizontal="center" vertical="center"/>
    </xf>
    <xf numFmtId="165" fontId="14" fillId="0" borderId="8" xfId="0" applyNumberFormat="1" applyFont="1" applyFill="1" applyBorder="1" applyAlignment="1">
      <alignment horizontal="center" vertical="center"/>
    </xf>
    <xf numFmtId="165" fontId="14" fillId="0" borderId="14" xfId="0" applyNumberFormat="1" applyFont="1" applyFill="1" applyBorder="1" applyAlignment="1">
      <alignment horizontal="center" vertical="center"/>
    </xf>
    <xf numFmtId="165" fontId="14" fillId="0" borderId="15" xfId="0" applyNumberFormat="1" applyFont="1" applyFill="1" applyBorder="1" applyAlignment="1">
      <alignment horizontal="center" vertical="center"/>
    </xf>
    <xf numFmtId="0" fontId="0" fillId="0" borderId="1" xfId="0" applyFont="1" applyFill="1" applyBorder="1" applyAlignment="1">
      <alignment horizontal="center" vertical="center"/>
    </xf>
    <xf numFmtId="165" fontId="0" fillId="0" borderId="1" xfId="0" applyNumberFormat="1" applyFont="1" applyFill="1" applyBorder="1" applyAlignment="1">
      <alignment horizontal="center" vertical="center"/>
    </xf>
    <xf numFmtId="165" fontId="14" fillId="0" borderId="15" xfId="0" applyNumberFormat="1" applyFont="1" applyFill="1" applyBorder="1" applyAlignment="1">
      <alignment horizontal="center" vertical="center" wrapText="1"/>
    </xf>
    <xf numFmtId="165" fontId="14" fillId="0" borderId="14" xfId="0" applyNumberFormat="1" applyFont="1" applyFill="1" applyBorder="1" applyAlignment="1">
      <alignment horizontal="center" vertical="center" wrapText="1"/>
    </xf>
    <xf numFmtId="165" fontId="14" fillId="0" borderId="8" xfId="0" applyNumberFormat="1" applyFont="1" applyFill="1" applyBorder="1" applyAlignment="1">
      <alignment horizontal="center" vertical="center" wrapText="1"/>
    </xf>
    <xf numFmtId="165" fontId="14" fillId="13" borderId="1" xfId="0" applyNumberFormat="1" applyFont="1" applyFill="1" applyBorder="1" applyAlignment="1">
      <alignment horizontal="center" vertical="center"/>
    </xf>
    <xf numFmtId="0" fontId="0" fillId="0" borderId="1" xfId="0" applyFont="1" applyFill="1" applyBorder="1" applyAlignment="1">
      <alignment horizontal="center" vertical="center" wrapText="1"/>
    </xf>
    <xf numFmtId="165" fontId="0" fillId="0" borderId="1" xfId="0" applyNumberFormat="1" applyFont="1" applyFill="1" applyBorder="1" applyAlignment="1">
      <alignment horizontal="center" vertical="center" wrapText="1"/>
    </xf>
    <xf numFmtId="167" fontId="0" fillId="0" borderId="0" xfId="0" applyNumberFormat="1" applyFont="1"/>
    <xf numFmtId="0" fontId="19" fillId="13" borderId="1" xfId="0" applyNumberFormat="1" applyFont="1" applyFill="1" applyBorder="1" applyAlignment="1">
      <alignment horizontal="center" vertical="center" wrapText="1"/>
    </xf>
    <xf numFmtId="166" fontId="17" fillId="9" borderId="9" xfId="3" applyNumberFormat="1" applyFont="1" applyFill="1" applyBorder="1" applyAlignment="1">
      <alignment horizontal="center" vertical="center"/>
    </xf>
    <xf numFmtId="1" fontId="1" fillId="0" borderId="0" xfId="0" applyNumberFormat="1" applyFont="1"/>
    <xf numFmtId="0" fontId="10" fillId="0" borderId="6" xfId="3" applyFont="1" applyFill="1" applyBorder="1" applyAlignment="1">
      <alignment horizontal="center" vertical="center"/>
    </xf>
    <xf numFmtId="1" fontId="14" fillId="0" borderId="6" xfId="0" applyNumberFormat="1" applyFont="1" applyFill="1" applyBorder="1" applyAlignment="1">
      <alignment horizontal="center" vertical="center"/>
    </xf>
    <xf numFmtId="1" fontId="0" fillId="0" borderId="1" xfId="0" applyNumberFormat="1" applyFont="1" applyFill="1" applyBorder="1" applyAlignment="1">
      <alignment horizontal="center" vertical="center" wrapText="1"/>
    </xf>
    <xf numFmtId="0" fontId="0" fillId="0" borderId="1" xfId="0" applyNumberFormat="1" applyFill="1" applyBorder="1"/>
    <xf numFmtId="0" fontId="0" fillId="0" borderId="2" xfId="0" applyNumberFormat="1" applyFill="1" applyBorder="1"/>
    <xf numFmtId="0" fontId="0" fillId="0" borderId="6" xfId="0" applyFill="1" applyBorder="1"/>
    <xf numFmtId="0" fontId="0" fillId="0" borderId="6" xfId="0" applyNumberFormat="1" applyFill="1" applyBorder="1"/>
    <xf numFmtId="0" fontId="0" fillId="0" borderId="7" xfId="0" applyNumberFormat="1" applyFill="1" applyBorder="1"/>
    <xf numFmtId="0" fontId="29" fillId="9" borderId="3" xfId="0" applyFont="1" applyFill="1" applyBorder="1"/>
    <xf numFmtId="0" fontId="29" fillId="9" borderId="20" xfId="0" applyFont="1" applyFill="1" applyBorder="1"/>
    <xf numFmtId="1" fontId="5" fillId="8" borderId="4" xfId="0" applyNumberFormat="1" applyFont="1" applyFill="1" applyBorder="1" applyAlignment="1">
      <alignment horizontal="center"/>
    </xf>
    <xf numFmtId="1" fontId="0" fillId="8" borderId="4" xfId="0" applyNumberFormat="1" applyFill="1" applyBorder="1"/>
    <xf numFmtId="0" fontId="0" fillId="0" borderId="5" xfId="0" applyFill="1" applyBorder="1"/>
    <xf numFmtId="14" fontId="0" fillId="0" borderId="6" xfId="0" applyNumberFormat="1" applyFill="1" applyBorder="1"/>
    <xf numFmtId="0" fontId="14" fillId="0" borderId="8" xfId="0" applyNumberFormat="1" applyFont="1" applyFill="1" applyBorder="1" applyAlignment="1">
      <alignment horizontal="center" vertical="center"/>
    </xf>
    <xf numFmtId="0" fontId="14" fillId="0" borderId="1" xfId="0" applyNumberFormat="1" applyFont="1" applyFill="1" applyBorder="1" applyAlignment="1">
      <alignment horizontal="center" vertical="center"/>
    </xf>
    <xf numFmtId="1" fontId="19" fillId="0" borderId="14" xfId="0" applyNumberFormat="1" applyFont="1" applyFill="1" applyBorder="1" applyAlignment="1">
      <alignment horizontal="center" vertical="center"/>
    </xf>
    <xf numFmtId="1" fontId="19" fillId="0" borderId="15" xfId="0" applyNumberFormat="1" applyFont="1" applyFill="1" applyBorder="1" applyAlignment="1">
      <alignment horizontal="center" vertical="center" wrapText="1"/>
    </xf>
    <xf numFmtId="1" fontId="21" fillId="0" borderId="1" xfId="0" applyNumberFormat="1" applyFont="1" applyFill="1" applyBorder="1" applyAlignment="1">
      <alignment horizontal="center" vertical="center" wrapText="1"/>
    </xf>
    <xf numFmtId="1" fontId="21" fillId="0" borderId="1" xfId="0" applyNumberFormat="1" applyFont="1" applyFill="1" applyBorder="1" applyAlignment="1">
      <alignment horizontal="center" vertical="center"/>
    </xf>
    <xf numFmtId="1" fontId="19" fillId="0" borderId="1" xfId="0" applyNumberFormat="1" applyFont="1" applyFill="1" applyBorder="1" applyAlignment="1">
      <alignment horizontal="center" vertical="center"/>
    </xf>
    <xf numFmtId="1" fontId="19" fillId="0" borderId="14" xfId="0" applyNumberFormat="1" applyFont="1" applyFill="1" applyBorder="1" applyAlignment="1">
      <alignment horizontal="center" vertical="center" wrapText="1"/>
    </xf>
    <xf numFmtId="0" fontId="30" fillId="0" borderId="1" xfId="0" applyNumberFormat="1" applyFont="1" applyFill="1" applyBorder="1" applyAlignment="1">
      <alignment horizontal="center" vertical="center" wrapText="1"/>
    </xf>
    <xf numFmtId="0" fontId="21" fillId="0" borderId="1" xfId="0" applyNumberFormat="1" applyFont="1" applyFill="1" applyBorder="1" applyAlignment="1">
      <alignment horizontal="center" vertical="center" wrapText="1"/>
    </xf>
    <xf numFmtId="0" fontId="0" fillId="8" borderId="4" xfId="0" applyNumberFormat="1" applyFill="1" applyBorder="1"/>
    <xf numFmtId="0" fontId="0" fillId="17" borderId="6" xfId="0" applyFill="1" applyBorder="1"/>
    <xf numFmtId="0" fontId="0" fillId="17" borderId="1" xfId="0" applyFill="1" applyBorder="1"/>
    <xf numFmtId="0" fontId="0" fillId="8" borderId="1" xfId="0" applyFill="1" applyBorder="1"/>
    <xf numFmtId="0" fontId="0" fillId="7" borderId="1" xfId="0" applyFill="1" applyBorder="1"/>
    <xf numFmtId="0" fontId="0" fillId="0" borderId="1" xfId="0" applyFill="1" applyBorder="1"/>
    <xf numFmtId="0" fontId="0" fillId="7" borderId="2" xfId="0" applyFill="1" applyBorder="1"/>
    <xf numFmtId="0" fontId="0" fillId="8" borderId="2" xfId="0" applyFill="1" applyBorder="1"/>
    <xf numFmtId="0" fontId="0" fillId="7" borderId="4" xfId="0" applyFill="1" applyBorder="1"/>
    <xf numFmtId="0" fontId="0" fillId="0" borderId="4" xfId="0" applyFill="1" applyBorder="1"/>
    <xf numFmtId="14" fontId="0" fillId="0" borderId="1" xfId="0" applyNumberFormat="1" applyFill="1" applyBorder="1"/>
    <xf numFmtId="0" fontId="0" fillId="8" borderId="6" xfId="0" applyFill="1" applyBorder="1"/>
    <xf numFmtId="0" fontId="0" fillId="8" borderId="7" xfId="0" applyFill="1" applyBorder="1"/>
    <xf numFmtId="0" fontId="0" fillId="7" borderId="5" xfId="0" applyFill="1" applyBorder="1"/>
    <xf numFmtId="0" fontId="0" fillId="7" borderId="6" xfId="0" applyFill="1" applyBorder="1"/>
    <xf numFmtId="0" fontId="0" fillId="7" borderId="7" xfId="0" applyFill="1" applyBorder="1"/>
    <xf numFmtId="1" fontId="0" fillId="8" borderId="4" xfId="0" applyNumberFormat="1" applyFill="1" applyBorder="1"/>
    <xf numFmtId="1" fontId="0" fillId="8" borderId="5" xfId="0" applyNumberFormat="1" applyFill="1" applyBorder="1"/>
    <xf numFmtId="0" fontId="7" fillId="0" borderId="0" xfId="4"/>
    <xf numFmtId="0" fontId="0" fillId="0" borderId="0" xfId="4" applyFont="1"/>
    <xf numFmtId="14" fontId="0" fillId="0" borderId="0" xfId="0" applyNumberFormat="1"/>
    <xf numFmtId="14" fontId="7" fillId="0" borderId="0" xfId="4" applyNumberFormat="1"/>
    <xf numFmtId="14" fontId="1" fillId="0" borderId="0" xfId="0" applyNumberFormat="1" applyFont="1"/>
    <xf numFmtId="0" fontId="7" fillId="0" borderId="0" xfId="4" applyAlignment="1">
      <alignment horizontal="center"/>
    </xf>
    <xf numFmtId="0" fontId="5" fillId="0" borderId="0" xfId="1" applyNumberFormat="1" applyFont="1" applyFill="1"/>
    <xf numFmtId="0" fontId="29" fillId="0" borderId="0" xfId="1" applyNumberFormat="1" applyFont="1" applyFill="1"/>
    <xf numFmtId="1" fontId="29" fillId="0" borderId="0" xfId="1" applyNumberFormat="1" applyFont="1" applyFill="1"/>
    <xf numFmtId="0" fontId="0" fillId="0" borderId="0" xfId="0" applyNumberFormat="1" applyAlignment="1">
      <alignment horizontal="center"/>
    </xf>
    <xf numFmtId="0" fontId="5" fillId="9" borderId="20" xfId="0" applyFont="1" applyFill="1" applyBorder="1"/>
    <xf numFmtId="1" fontId="33" fillId="0" borderId="0" xfId="0" applyNumberFormat="1" applyFont="1" applyAlignment="1">
      <alignment horizontal="right"/>
    </xf>
    <xf numFmtId="0" fontId="33" fillId="0" borderId="0" xfId="0" applyFont="1" applyAlignment="1">
      <alignment horizontal="right"/>
    </xf>
    <xf numFmtId="1" fontId="33" fillId="0" borderId="0" xfId="0" applyNumberFormat="1" applyFont="1"/>
    <xf numFmtId="14" fontId="33" fillId="0" borderId="0" xfId="0" applyNumberFormat="1" applyFont="1"/>
    <xf numFmtId="0" fontId="0" fillId="0" borderId="9" xfId="0" applyFill="1" applyBorder="1"/>
    <xf numFmtId="0" fontId="7" fillId="7" borderId="1" xfId="4" applyFill="1" applyBorder="1"/>
    <xf numFmtId="0" fontId="7" fillId="7" borderId="9" xfId="4" applyFill="1" applyBorder="1"/>
    <xf numFmtId="0" fontId="7" fillId="7" borderId="2" xfId="4" applyFill="1" applyBorder="1"/>
    <xf numFmtId="0" fontId="0" fillId="0" borderId="1" xfId="0" applyBorder="1"/>
    <xf numFmtId="0" fontId="5" fillId="0" borderId="1" xfId="2" applyFont="1" applyFill="1" applyBorder="1"/>
    <xf numFmtId="0" fontId="10" fillId="13" borderId="1" xfId="3" applyNumberFormat="1" applyFont="1" applyFill="1" applyBorder="1" applyAlignment="1">
      <alignment horizontal="center" vertical="center"/>
    </xf>
    <xf numFmtId="0" fontId="16" fillId="0" borderId="1" xfId="0" applyNumberFormat="1" applyFont="1" applyFill="1" applyBorder="1" applyAlignment="1">
      <alignment horizontal="center" vertical="center" wrapText="1"/>
    </xf>
    <xf numFmtId="0" fontId="16" fillId="0" borderId="1" xfId="0" applyNumberFormat="1" applyFont="1" applyFill="1" applyBorder="1" applyAlignment="1">
      <alignment horizontal="center" vertical="center"/>
    </xf>
    <xf numFmtId="0" fontId="16" fillId="13" borderId="1" xfId="0" applyNumberFormat="1" applyFont="1" applyFill="1" applyBorder="1" applyAlignment="1">
      <alignment horizontal="center" vertical="center"/>
    </xf>
    <xf numFmtId="1" fontId="16" fillId="0" borderId="1" xfId="0" applyNumberFormat="1" applyFont="1" applyFill="1" applyBorder="1" applyAlignment="1">
      <alignment horizontal="center" vertical="center"/>
    </xf>
    <xf numFmtId="1" fontId="16" fillId="0" borderId="1" xfId="0" applyNumberFormat="1" applyFont="1" applyFill="1" applyBorder="1" applyAlignment="1">
      <alignment horizontal="center" vertical="center" wrapText="1"/>
    </xf>
    <xf numFmtId="0" fontId="15" fillId="0" borderId="8" xfId="0" applyNumberFormat="1" applyFont="1" applyFill="1" applyBorder="1" applyAlignment="1">
      <alignment horizontal="center" vertical="center"/>
    </xf>
    <xf numFmtId="0" fontId="15" fillId="0" borderId="1" xfId="0" applyNumberFormat="1" applyFont="1" applyFill="1" applyBorder="1" applyAlignment="1">
      <alignment horizontal="center" vertical="center"/>
    </xf>
    <xf numFmtId="0" fontId="16" fillId="0" borderId="14" xfId="0" applyNumberFormat="1" applyFont="1" applyFill="1" applyBorder="1" applyAlignment="1">
      <alignment horizontal="center" vertical="center"/>
    </xf>
    <xf numFmtId="1" fontId="16" fillId="0" borderId="14" xfId="0" applyNumberFormat="1" applyFont="1" applyFill="1" applyBorder="1" applyAlignment="1">
      <alignment horizontal="center" vertical="center"/>
    </xf>
    <xf numFmtId="0" fontId="16" fillId="0" borderId="15" xfId="0" applyNumberFormat="1" applyFont="1" applyFill="1" applyBorder="1" applyAlignment="1">
      <alignment horizontal="center" vertical="center"/>
    </xf>
    <xf numFmtId="1" fontId="16" fillId="0" borderId="15" xfId="0" applyNumberFormat="1" applyFont="1" applyFill="1" applyBorder="1" applyAlignment="1">
      <alignment horizontal="center" vertical="center" wrapText="1"/>
    </xf>
    <xf numFmtId="1" fontId="16" fillId="0" borderId="14" xfId="0" applyNumberFormat="1" applyFont="1" applyFill="1" applyBorder="1" applyAlignment="1">
      <alignment horizontal="center" vertical="center" wrapText="1"/>
    </xf>
    <xf numFmtId="0" fontId="16" fillId="0" borderId="14" xfId="0" applyNumberFormat="1" applyFont="1" applyFill="1" applyBorder="1" applyAlignment="1">
      <alignment horizontal="center" vertical="center" wrapText="1"/>
    </xf>
    <xf numFmtId="0" fontId="16" fillId="0" borderId="8" xfId="0" applyNumberFormat="1" applyFont="1" applyFill="1" applyBorder="1" applyAlignment="1">
      <alignment horizontal="center" vertical="center" wrapText="1"/>
    </xf>
    <xf numFmtId="0" fontId="16" fillId="0" borderId="1" xfId="0" applyNumberFormat="1" applyFont="1" applyFill="1" applyBorder="1" applyAlignment="1">
      <alignment horizontal="center" vertical="center"/>
    </xf>
    <xf numFmtId="0" fontId="1" fillId="0" borderId="11"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8" xfId="0" applyFont="1" applyFill="1" applyBorder="1" applyAlignment="1">
      <alignment horizontal="center" vertical="center"/>
    </xf>
    <xf numFmtId="0" fontId="15" fillId="0" borderId="8" xfId="0" applyNumberFormat="1" applyFont="1" applyFill="1" applyBorder="1" applyAlignment="1">
      <alignment horizontal="center" vertical="center"/>
    </xf>
    <xf numFmtId="0" fontId="15" fillId="0" borderId="1" xfId="0" applyNumberFormat="1" applyFont="1" applyFill="1" applyBorder="1" applyAlignment="1">
      <alignment horizontal="center" vertical="center"/>
    </xf>
    <xf numFmtId="0" fontId="16" fillId="0" borderId="14" xfId="0" applyNumberFormat="1" applyFont="1" applyFill="1" applyBorder="1" applyAlignment="1">
      <alignment horizontal="center" vertical="center"/>
    </xf>
    <xf numFmtId="1" fontId="16" fillId="0" borderId="1" xfId="0" applyNumberFormat="1" applyFont="1" applyFill="1" applyBorder="1" applyAlignment="1">
      <alignment horizontal="center" vertical="center"/>
    </xf>
    <xf numFmtId="1" fontId="16" fillId="0" borderId="14" xfId="0" applyNumberFormat="1" applyFont="1" applyFill="1" applyBorder="1" applyAlignment="1">
      <alignment horizontal="center" vertical="center"/>
    </xf>
    <xf numFmtId="0" fontId="1" fillId="0" borderId="19" xfId="0" applyFont="1" applyFill="1" applyBorder="1" applyAlignment="1">
      <alignment horizontal="center" vertical="center" textRotation="255"/>
    </xf>
    <xf numFmtId="0" fontId="1" fillId="0" borderId="2" xfId="0" applyFont="1" applyFill="1" applyBorder="1" applyAlignment="1">
      <alignment horizontal="center" vertical="center" textRotation="255"/>
    </xf>
    <xf numFmtId="0" fontId="1" fillId="0" borderId="18" xfId="0" applyFont="1" applyFill="1" applyBorder="1" applyAlignment="1">
      <alignment horizontal="center" vertical="center" textRotation="255"/>
    </xf>
    <xf numFmtId="0" fontId="16" fillId="0" borderId="15" xfId="0" applyNumberFormat="1" applyFont="1" applyFill="1" applyBorder="1" applyAlignment="1">
      <alignment horizontal="center" vertical="center"/>
    </xf>
    <xf numFmtId="1" fontId="16" fillId="0" borderId="15" xfId="0" applyNumberFormat="1" applyFont="1" applyFill="1" applyBorder="1" applyAlignment="1">
      <alignment horizontal="center" vertical="center" wrapText="1"/>
    </xf>
    <xf numFmtId="1" fontId="16" fillId="0" borderId="1" xfId="0" applyNumberFormat="1" applyFont="1" applyFill="1" applyBorder="1" applyAlignment="1">
      <alignment horizontal="center" vertical="center" wrapText="1"/>
    </xf>
    <xf numFmtId="0" fontId="16" fillId="0" borderId="1" xfId="0" applyNumberFormat="1" applyFont="1" applyFill="1" applyBorder="1" applyAlignment="1">
      <alignment horizontal="center" vertical="center" wrapText="1"/>
    </xf>
    <xf numFmtId="1" fontId="16" fillId="0" borderId="14" xfId="0" applyNumberFormat="1" applyFont="1" applyFill="1" applyBorder="1" applyAlignment="1">
      <alignment horizontal="center" vertical="center" wrapText="1"/>
    </xf>
    <xf numFmtId="0" fontId="22" fillId="0" borderId="19" xfId="0" applyFont="1" applyFill="1" applyBorder="1" applyAlignment="1">
      <alignment horizontal="center" vertical="center" textRotation="255"/>
    </xf>
    <xf numFmtId="0" fontId="22" fillId="0" borderId="2" xfId="0" applyFont="1" applyFill="1" applyBorder="1" applyAlignment="1">
      <alignment horizontal="center" vertical="center" textRotation="255"/>
    </xf>
    <xf numFmtId="0" fontId="22" fillId="0" borderId="18" xfId="0" applyFont="1" applyFill="1" applyBorder="1" applyAlignment="1">
      <alignment horizontal="center" vertical="center" textRotation="255"/>
    </xf>
    <xf numFmtId="0" fontId="16" fillId="0" borderId="14" xfId="0" applyNumberFormat="1" applyFont="1" applyFill="1" applyBorder="1" applyAlignment="1">
      <alignment horizontal="center" vertical="center" wrapText="1"/>
    </xf>
    <xf numFmtId="0" fontId="16" fillId="0" borderId="8" xfId="0" applyNumberFormat="1" applyFont="1" applyFill="1" applyBorder="1" applyAlignment="1">
      <alignment horizontal="center" vertical="center" wrapText="1"/>
    </xf>
    <xf numFmtId="0" fontId="5" fillId="0" borderId="1" xfId="0" applyNumberFormat="1" applyFont="1" applyFill="1" applyBorder="1" applyAlignment="1">
      <alignment horizontal="center" vertical="center"/>
    </xf>
    <xf numFmtId="0" fontId="1" fillId="9" borderId="12" xfId="0" applyFont="1" applyFill="1" applyBorder="1" applyAlignment="1">
      <alignment horizontal="right"/>
    </xf>
    <xf numFmtId="0" fontId="1" fillId="9" borderId="13" xfId="0" applyFont="1" applyFill="1" applyBorder="1" applyAlignment="1">
      <alignment horizontal="right"/>
    </xf>
    <xf numFmtId="0" fontId="1" fillId="9" borderId="9" xfId="0" applyFont="1" applyFill="1" applyBorder="1" applyAlignment="1">
      <alignment horizontal="right"/>
    </xf>
    <xf numFmtId="164" fontId="26" fillId="11" borderId="12" xfId="0" applyNumberFormat="1" applyFont="1" applyFill="1" applyBorder="1" applyAlignment="1">
      <alignment horizontal="center" vertical="center"/>
    </xf>
    <xf numFmtId="164" fontId="26" fillId="11" borderId="13" xfId="0" applyNumberFormat="1" applyFont="1" applyFill="1" applyBorder="1" applyAlignment="1">
      <alignment horizontal="center" vertical="center"/>
    </xf>
    <xf numFmtId="164" fontId="26" fillId="11" borderId="9" xfId="0" applyNumberFormat="1" applyFont="1" applyFill="1" applyBorder="1" applyAlignment="1">
      <alignment horizontal="center" vertical="center"/>
    </xf>
    <xf numFmtId="0" fontId="10" fillId="13" borderId="1" xfId="3" applyNumberFormat="1" applyFont="1" applyFill="1" applyBorder="1" applyAlignment="1">
      <alignment horizontal="center" vertical="center"/>
    </xf>
    <xf numFmtId="0" fontId="16" fillId="13" borderId="1" xfId="0" applyNumberFormat="1" applyFont="1" applyFill="1" applyBorder="1" applyAlignment="1">
      <alignment horizontal="center" vertical="center"/>
    </xf>
    <xf numFmtId="0" fontId="1" fillId="11" borderId="12" xfId="0" applyFont="1" applyFill="1" applyBorder="1" applyAlignment="1">
      <alignment horizontal="center" vertical="center" textRotation="255"/>
    </xf>
    <xf numFmtId="0" fontId="1" fillId="11" borderId="13" xfId="0" applyFont="1" applyFill="1" applyBorder="1" applyAlignment="1">
      <alignment horizontal="center" vertical="center" textRotation="255"/>
    </xf>
    <xf numFmtId="0" fontId="1" fillId="11" borderId="9" xfId="0" applyFont="1" applyFill="1" applyBorder="1" applyAlignment="1">
      <alignment horizontal="center" vertical="center" textRotation="255"/>
    </xf>
    <xf numFmtId="0" fontId="4" fillId="8" borderId="4" xfId="0" applyFont="1" applyFill="1" applyBorder="1" applyAlignment="1">
      <alignment horizontal="center"/>
    </xf>
    <xf numFmtId="0" fontId="4" fillId="8" borderId="1" xfId="0" applyFont="1" applyFill="1" applyBorder="1" applyAlignment="1">
      <alignment horizontal="center"/>
    </xf>
    <xf numFmtId="0" fontId="4" fillId="8" borderId="2" xfId="0" applyFont="1" applyFill="1" applyBorder="1" applyAlignment="1">
      <alignment horizontal="center"/>
    </xf>
    <xf numFmtId="0" fontId="4" fillId="7" borderId="4" xfId="0" applyFont="1" applyFill="1" applyBorder="1" applyAlignment="1">
      <alignment horizontal="center"/>
    </xf>
    <xf numFmtId="0" fontId="4" fillId="7" borderId="1" xfId="0" applyFont="1" applyFill="1" applyBorder="1" applyAlignment="1">
      <alignment horizontal="center"/>
    </xf>
    <xf numFmtId="0" fontId="4" fillId="7" borderId="2" xfId="0" applyFont="1" applyFill="1" applyBorder="1" applyAlignment="1">
      <alignment horizontal="center"/>
    </xf>
    <xf numFmtId="0" fontId="4" fillId="6" borderId="4" xfId="0" applyFont="1" applyFill="1" applyBorder="1" applyAlignment="1">
      <alignment horizontal="center"/>
    </xf>
    <xf numFmtId="0" fontId="4" fillId="6" borderId="1" xfId="0" applyFont="1" applyFill="1" applyBorder="1" applyAlignment="1">
      <alignment horizontal="center"/>
    </xf>
    <xf numFmtId="0" fontId="4" fillId="6" borderId="2" xfId="0" applyFont="1" applyFill="1" applyBorder="1" applyAlignment="1">
      <alignment horizontal="center"/>
    </xf>
  </cellXfs>
  <cellStyles count="6">
    <cellStyle name="Bad" xfId="2" builtinId="27"/>
    <cellStyle name="Good" xfId="1" builtinId="26"/>
    <cellStyle name="Normal" xfId="0" builtinId="0"/>
    <cellStyle name="Normal 10" xfId="4"/>
    <cellStyle name="Normal 4 3" xfId="5"/>
    <cellStyle name="Normal_828 Locations" xfId="3"/>
  </cellStyles>
  <dxfs count="73">
    <dxf>
      <numFmt numFmtId="0" formatCode="General"/>
      <fill>
        <patternFill patternType="none">
          <fgColor indexed="64"/>
          <bgColor auto="1"/>
        </patternFill>
      </fill>
      <border diagonalUp="0" diagonalDown="0">
        <left style="thin">
          <color indexed="64"/>
        </left>
        <right style="thick">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m/d/yyyy"/>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numFmt numFmtId="19" formatCode="m/d/yyyy"/>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auto="1"/>
        </patternFill>
      </fill>
      <border diagonalUp="0" diagonalDown="0">
        <left style="thick">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theme="4" tint="0.79998168889431442"/>
        </patternFill>
      </fill>
      <border diagonalUp="0" diagonalDown="0">
        <left style="thin">
          <color indexed="64"/>
        </left>
        <right style="thick">
          <color indexed="64"/>
        </right>
        <top style="thin">
          <color indexed="64"/>
        </top>
        <bottom style="thin">
          <color indexed="64"/>
        </bottom>
        <vertical style="thin">
          <color indexed="64"/>
        </vertical>
        <horizontal style="thin">
          <color indexed="64"/>
        </horizontal>
      </border>
    </dxf>
    <dxf>
      <fill>
        <patternFill>
          <fgColor indexed="64"/>
          <bgColor theme="4"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theme="4"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theme="4" tint="0.79998168889431442"/>
        </patternFill>
      </fill>
      <border diagonalUp="0" diagonalDown="0">
        <left style="thick">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color auto="1"/>
        <name val="Calibri"/>
        <scheme val="minor"/>
      </font>
      <fill>
        <patternFill patternType="solid">
          <fgColor indexed="64"/>
          <bgColor theme="0" tint="-0.14999847407452621"/>
        </patternFill>
      </fill>
      <border diagonalUp="0" diagonalDown="0">
        <left style="thick">
          <color indexed="64"/>
        </left>
        <right style="thick">
          <color indexed="64"/>
        </right>
        <top style="thin">
          <color indexed="64"/>
        </top>
        <bottom style="thin">
          <color indexed="64"/>
        </bottom>
        <vertical/>
        <horizontal style="thin">
          <color indexed="64"/>
        </horizontal>
      </border>
    </dxf>
    <dxf>
      <fill>
        <patternFill patternType="solid">
          <fgColor indexed="64"/>
          <bgColor theme="6" tint="0.79998168889431442"/>
        </patternFill>
      </fill>
      <border diagonalUp="0" diagonalDown="0">
        <left style="thin">
          <color indexed="64"/>
        </left>
        <right style="thick">
          <color indexed="64"/>
        </right>
        <top style="thin">
          <color indexed="64"/>
        </top>
        <bottom style="thin">
          <color indexed="64"/>
        </bottom>
        <vertical style="thin">
          <color indexed="64"/>
        </vertical>
        <horizontal style="thin">
          <color indexed="64"/>
        </horizontal>
      </border>
    </dxf>
    <dxf>
      <fill>
        <patternFill patternType="solid">
          <fgColor indexed="64"/>
          <bgColor theme="6"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6"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solid">
          <fgColor indexed="64"/>
          <bgColor theme="6" tint="0.79998168889431442"/>
        </patternFill>
      </fill>
      <border diagonalUp="0" diagonalDown="0">
        <left style="thick">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font>
        <strike val="0"/>
        <outline val="0"/>
        <shadow val="0"/>
        <u val="none"/>
        <vertAlign val="baseline"/>
        <color auto="1"/>
        <name val="Calibri"/>
        <scheme val="minor"/>
      </font>
      <alignment horizontal="center" vertical="bottom" textRotation="0" wrapText="0" indent="0" justifyLastLine="0" shrinkToFit="0" readingOrder="0"/>
      <border diagonalUp="0" diagonalDown="0" outline="0">
        <left style="thin">
          <color auto="1"/>
        </left>
        <right style="thin">
          <color auto="1"/>
        </right>
        <top/>
        <bottom/>
      </border>
    </dxf>
    <dxf>
      <alignment horizontal="left" vertical="bottom" textRotation="0" wrapText="1" indent="0" justifyLastLine="0" shrinkToFit="0" readingOrder="0"/>
    </dxf>
    <dxf>
      <alignment horizontal="left" vertical="bottom"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409]d\-mmm;@"/>
      <alignment horizontal="general" vertical="bottom" textRotation="0" wrapText="0" indent="0" justifyLastLine="0" shrinkToFit="0" readingOrder="0"/>
    </dxf>
    <dxf>
      <numFmt numFmtId="164" formatCode="[$-409]d\-mmm;@"/>
      <alignment horizontal="general" vertical="bottom" textRotation="0" wrapText="0" indent="0" justifyLastLine="0" shrinkToFit="0" readingOrder="0"/>
    </dxf>
    <dxf>
      <numFmt numFmtId="1" formatCode="0"/>
    </dxf>
    <dxf>
      <font>
        <b val="0"/>
        <i val="0"/>
        <strike val="0"/>
        <condense val="0"/>
        <extend val="0"/>
        <outline val="0"/>
        <shadow val="0"/>
        <u val="none"/>
        <vertAlign val="baseline"/>
        <sz val="11"/>
        <color auto="1"/>
        <name val="Calibri"/>
        <scheme val="minor"/>
      </font>
      <numFmt numFmtId="1" formatCode="0"/>
      <fill>
        <patternFill patternType="none">
          <fgColor indexed="64"/>
          <bgColor indexed="65"/>
        </patternFill>
      </fill>
    </dxf>
    <dxf>
      <numFmt numFmtId="1" formatCode="0"/>
    </dxf>
    <dxf>
      <numFmt numFmtId="1" formatCode="0"/>
    </dxf>
    <dxf>
      <numFmt numFmtId="1" formatCode="0"/>
    </dxf>
    <dxf>
      <numFmt numFmtId="1" formatCode="0"/>
    </dxf>
    <dxf>
      <numFmt numFmtId="19" formatCode="m/d/yyyy"/>
    </dxf>
    <dxf>
      <numFmt numFmtId="168" formatCode="mm/dd/yy;@"/>
    </dxf>
    <dxf>
      <numFmt numFmtId="19" formatCode="m/d/yyyy"/>
    </dxf>
    <dxf>
      <numFmt numFmtId="168" formatCode="mm/dd/yy;@"/>
    </dxf>
    <dxf>
      <font>
        <b/>
        <i val="0"/>
        <strike val="0"/>
        <condense val="0"/>
        <extend val="0"/>
        <outline val="0"/>
        <shadow val="0"/>
        <u val="none"/>
        <vertAlign val="baseline"/>
        <sz val="11"/>
        <color theme="1"/>
        <name val="Calibri"/>
        <scheme val="minor"/>
      </font>
      <numFmt numFmtId="19" formatCode="m/d/yyyy"/>
    </dxf>
    <dxf>
      <numFmt numFmtId="168" formatCode="mm/dd/yy;@"/>
    </dxf>
    <dxf>
      <font>
        <b/>
        <i val="0"/>
        <strike val="0"/>
        <condense val="0"/>
        <extend val="0"/>
        <outline val="0"/>
        <shadow val="0"/>
        <u val="none"/>
        <vertAlign val="baseline"/>
        <sz val="11"/>
        <color theme="1"/>
        <name val="Calibri"/>
        <scheme val="minor"/>
      </font>
      <numFmt numFmtId="1" formatCode="0"/>
    </dxf>
    <dxf>
      <numFmt numFmtId="1" formatCode="0"/>
    </dxf>
    <dxf>
      <font>
        <b/>
        <i val="0"/>
        <strike val="0"/>
        <condense val="0"/>
        <extend val="0"/>
        <outline val="0"/>
        <shadow val="0"/>
        <u val="none"/>
        <vertAlign val="baseline"/>
        <sz val="11"/>
        <color theme="1"/>
        <name val="Calibri"/>
        <scheme val="minor"/>
      </font>
      <numFmt numFmtId="1" formatCode="0"/>
    </dxf>
    <dxf>
      <numFmt numFmtId="1" formatCode="0"/>
    </dxf>
    <dxf>
      <font>
        <b/>
        <i val="0"/>
        <strike val="0"/>
        <condense val="0"/>
        <extend val="0"/>
        <outline val="0"/>
        <shadow val="0"/>
        <u val="none"/>
        <vertAlign val="baseline"/>
        <sz val="11"/>
        <color theme="1"/>
        <name val="Calibri"/>
        <scheme val="minor"/>
      </font>
      <numFmt numFmtId="1" formatCode="0"/>
    </dxf>
    <dxf>
      <numFmt numFmtId="1" formatCode="0"/>
    </dxf>
    <dxf>
      <font>
        <b/>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dxf>
    <dxf>
      <font>
        <b/>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dxf>
    <dxf>
      <font>
        <b/>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dxf>
    <dxf>
      <font>
        <b/>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dxf>
    <dxf>
      <font>
        <b/>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numFmt numFmtId="0" formatCode="General"/>
    </dxf>
    <dxf>
      <font>
        <b/>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 formatCode="0"/>
      <alignment horizontal="right" vertical="bottom" textRotation="0" wrapText="0" indent="0" justifyLastLine="0" shrinkToFit="0" readingOrder="0"/>
    </dxf>
    <dxf>
      <numFmt numFmtId="1" formatCode="0"/>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3" name="Table3" displayName="Table3" ref="A1:A5" totalsRowShown="0">
  <autoFilter ref="A1:A5"/>
  <tableColumns count="1">
    <tableColumn id="1" name="Action (Col E)"/>
  </tableColumns>
  <tableStyleInfo name="TableStyleMedium21" showFirstColumn="0" showLastColumn="0" showRowStripes="1" showColumnStripes="0"/>
</table>
</file>

<file path=xl/tables/table2.xml><?xml version="1.0" encoding="utf-8"?>
<table xmlns="http://schemas.openxmlformats.org/spreadsheetml/2006/main" id="4" name="Table4" displayName="Table4" ref="C1:C38" totalsRowShown="0">
  <autoFilter ref="C1:C38"/>
  <tableColumns count="1">
    <tableColumn id="1" name="Technician (Col L)"/>
  </tableColumns>
  <tableStyleInfo name="TableStyleMedium21" showFirstColumn="0" showLastColumn="0" showRowStripes="1" showColumnStripes="0"/>
</table>
</file>

<file path=xl/tables/table3.xml><?xml version="1.0" encoding="utf-8"?>
<table xmlns="http://schemas.openxmlformats.org/spreadsheetml/2006/main" id="1" name="ServiceTickets" displayName="ServiceTickets" ref="A1:V269" totalsRowCount="1">
  <autoFilter ref="A1:V268">
    <filterColumn colId="10">
      <filters>
        <dateGroupItem year="2020" month="2" day="10" dateTimeGrouping="day"/>
      </filters>
    </filterColumn>
  </autoFilter>
  <tableColumns count="22">
    <tableColumn id="1" name="Facility ID" totalsRowLabel="Totals" dataDxfId="65" totalsRowDxfId="64"/>
    <tableColumn id="11" name="Site" totalsRowDxfId="63"/>
    <tableColumn id="17" name="Address" dataDxfId="62" totalsRowDxfId="61">
      <calculatedColumnFormula>VLOOKUP(ServiceTickets[[#This Row],[Facility ID]],FacilityInformation,3,FALSE)</calculatedColumnFormula>
    </tableColumn>
    <tableColumn id="18" name="City" dataDxfId="60" totalsRowDxfId="59" dataCellStyle="Good">
      <calculatedColumnFormula>VLOOKUP(ServiceTickets[[#This Row],[Facility ID]],FacilityInformation,4,FALSE)</calculatedColumnFormula>
    </tableColumn>
    <tableColumn id="19" name="State" dataDxfId="58" totalsRowDxfId="57" dataCellStyle="Good">
      <calculatedColumnFormula>VLOOKUP(ServiceTickets[[#This Row],[Facility ID]],FacilityInformation,5,FALSE)</calculatedColumnFormula>
    </tableColumn>
    <tableColumn id="20" name="Zip" dataDxfId="56" totalsRowDxfId="55" dataCellStyle="Good">
      <calculatedColumnFormula>VLOOKUP(ServiceTickets[[#This Row],[Facility ID]],FacilityInformation,6,FALSE)</calculatedColumnFormula>
    </tableColumn>
    <tableColumn id="21" name="City_State_Zip" dataDxfId="54" totalsRowDxfId="53" dataCellStyle="Good">
      <calculatedColumnFormula>ServiceTickets[[#This Row],[City]]&amp;", "&amp;ServiceTickets[[#This Row],[State]]&amp;" "&amp;ServiceTickets[[#This Row],[Zip]]</calculatedColumnFormula>
    </tableColumn>
    <tableColumn id="2" name="Thin Clients" totalsRowFunction="custom" dataDxfId="52" totalsRowDxfId="51">
      <calculatedColumnFormula>VLOOKUP(ServiceTickets[Facility ID],'T-Schedule'!B$2:AH$286,30,FALSE)</calculatedColumnFormula>
      <totalsRowFormula>SUMIF(ServiceTickets[Thin Clients],"&lt;&gt;#N/A")</totalsRowFormula>
    </tableColumn>
    <tableColumn id="3" name="Net New Laptops" totalsRowFunction="custom" dataDxfId="50" totalsRowDxfId="49">
      <calculatedColumnFormula>VLOOKUP(ServiceTickets[Facility ID],'T-Schedule'!B$2:AI$286,28,FALSE)</calculatedColumnFormula>
      <totalsRowFormula>SUMIF(ServiceTickets[Net New Laptops],"&lt;&gt;#N/A")</totalsRowFormula>
    </tableColumn>
    <tableColumn id="4" name="Laptop Upgrade" totalsRowFunction="custom" dataDxfId="48" totalsRowDxfId="47">
      <calculatedColumnFormula>VLOOKUP(ServiceTickets[Facility ID],'T-Schedule'!B$2:AI$286,26,FALSE)</calculatedColumnFormula>
      <totalsRowFormula>SUMIF(ServiceTickets[Laptop Upgrade],"&lt;&gt;#N/A")</totalsRowFormula>
    </tableColumn>
    <tableColumn id="9" name="Migration Date" dataDxfId="46" totalsRowDxfId="45">
      <calculatedColumnFormula>VLOOKUP(ServiceTickets[Facility ID],'T-Schedule'!B$2:C$286,2,FALSE)</calculatedColumnFormula>
    </tableColumn>
    <tableColumn id="5" name="Onsite By" dataDxfId="44" totalsRowDxfId="43">
      <calculatedColumnFormula>ServiceTickets[[#This Row],[Migration Date]] - WEEKDAY(ServiceTickets[[#This Row],[Migration Date]]-6)</calculatedColumnFormula>
    </tableColumn>
    <tableColumn id="10" name="Order By" dataDxfId="42" totalsRowDxfId="41">
      <calculatedColumnFormula>ServiceTickets[[#This Row],[Migration Date]] - 14</calculatedColumnFormula>
    </tableColumn>
    <tableColumn id="15" name="Thin Client PO" dataDxfId="40" totalsRowDxfId="39"/>
    <tableColumn id="16" name="Laptop PO" dataDxfId="38" totalsRowDxfId="37"/>
    <tableColumn id="24" name="Ticket Title" dataDxfId="36" totalsRowDxfId="35" dataCellStyle="Good">
      <calculatedColumnFormula>ServiceTickets[[#This Row],[Site]]&amp;" KAH Win10 Upgrade Project Equipment Request"</calculatedColumnFormula>
    </tableColumn>
    <tableColumn id="14" name="Ticket Verbage" dataDxfId="34" totalsRowDxfId="33">
      <calculatedColumnFormula>"Please ship "&amp;H2&amp;" UD3 Thin Client devices and "&amp;I2&amp;" laptops with the Gentiva Win10 Image with docking stations. 
Please send the equipment on PO"&amp;N2&amp;" and PO"&amp;O2&amp;" to be at facility by "&amp;TEXT(L2,"mm/dd/yy")&amp;". 
Ship to:
ATTN: Kindred Implementation Services Tech
"&amp;C2&amp;"
"&amp;G2</calculatedColumnFormula>
    </tableColumn>
    <tableColumn id="6" name="Ticket Number " dataDxfId="32" totalsRowDxfId="31"/>
    <tableColumn id="8" name="Site Updated" dataDxfId="30" totalsRowDxfId="29"/>
    <tableColumn id="12" name="Completed" dataDxfId="28" totalsRowDxfId="27">
      <calculatedColumnFormula>VLOOKUP(ServiceTickets[Facility ID],'T-Schedule'!B$2:I$286,8,FALSE)</calculatedColumnFormula>
    </tableColumn>
    <tableColumn id="13" name="Year Completed" dataDxfId="26" totalsRowDxfId="25"/>
    <tableColumn id="7" name="Notes" dataDxfId="24" totalsRowDxfId="23"/>
  </tableColumns>
  <tableStyleInfo name="TableStyleMedium16" showFirstColumn="0" showLastColumn="0" showRowStripes="1" showColumnStripes="0"/>
</table>
</file>

<file path=xl/tables/table4.xml><?xml version="1.0" encoding="utf-8"?>
<table xmlns="http://schemas.openxmlformats.org/spreadsheetml/2006/main" id="2" name="Asset_to_Loc_Tracking" displayName="Asset_to_Loc_Tracking" ref="A2:U833" totalsRowShown="0" headerRowDxfId="22" headerRowBorderDxfId="21">
  <autoFilter ref="A2:U833"/>
  <tableColumns count="21">
    <tableColumn id="1" name="Pre-PCN" dataDxfId="20"/>
    <tableColumn id="2" name="Device Type" dataDxfId="19"/>
    <tableColumn id="3" name="Device SN" dataDxfId="18"/>
    <tableColumn id="4" name="UserName" dataDxfId="17"/>
    <tableColumn id="5" name="Action" dataDxfId="16"/>
    <tableColumn id="6" name="Post-PCN" dataDxfId="15"/>
    <tableColumn id="7" name="Device Type2" dataDxfId="14"/>
    <tableColumn id="8" name="Device SN2" dataDxfId="13"/>
    <tableColumn id="9" name="UserNameme2" dataDxfId="12"/>
    <tableColumn id="10" name="Project" dataDxfId="11"/>
    <tableColumn id="11" name="Project Phase" dataDxfId="10"/>
    <tableColumn id="21" name="Date Start" dataDxfId="9"/>
    <tableColumn id="22" name="Date Finish" dataDxfId="8"/>
    <tableColumn id="12" name="Technician" dataDxfId="7"/>
    <tableColumn id="13" name="Facility ID" dataDxfId="6"/>
    <tableColumn id="14" name="Facility Name" dataDxfId="5"/>
    <tableColumn id="15" name="Facility Street 1" dataDxfId="4"/>
    <tableColumn id="17" name="Facility City" dataDxfId="3"/>
    <tableColumn id="18" name="Facility State" dataDxfId="2"/>
    <tableColumn id="19" name="Facility Zip" dataDxfId="1"/>
    <tableColumn id="20" name="Facility Phone"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Kindred IS Update">
      <a:dk1>
        <a:srgbClr val="000000"/>
      </a:dk1>
      <a:lt1>
        <a:sysClr val="window" lastClr="FFFFFF"/>
      </a:lt1>
      <a:dk2>
        <a:srgbClr val="D80A1E"/>
      </a:dk2>
      <a:lt2>
        <a:srgbClr val="644DC2"/>
      </a:lt2>
      <a:accent1>
        <a:srgbClr val="16828F"/>
      </a:accent1>
      <a:accent2>
        <a:srgbClr val="5BA9D9"/>
      </a:accent2>
      <a:accent3>
        <a:srgbClr val="66BC44"/>
      </a:accent3>
      <a:accent4>
        <a:srgbClr val="BD2679"/>
      </a:accent4>
      <a:accent5>
        <a:srgbClr val="EF6A2F"/>
      </a:accent5>
      <a:accent6>
        <a:srgbClr val="FCA304"/>
      </a:accent6>
      <a:hlink>
        <a:srgbClr val="4BACC6"/>
      </a:hlink>
      <a:folHlink>
        <a:srgbClr val="8064A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38"/>
  <sheetViews>
    <sheetView workbookViewId="0">
      <selection activeCell="E13" sqref="E13"/>
    </sheetView>
  </sheetViews>
  <sheetFormatPr defaultRowHeight="15"/>
  <cols>
    <col min="1" max="1" width="15.28515625" bestFit="1" customWidth="1"/>
    <col min="3" max="3" width="23.5703125" bestFit="1" customWidth="1"/>
  </cols>
  <sheetData>
    <row r="1" spans="1:3">
      <c r="A1" t="s">
        <v>336</v>
      </c>
      <c r="C1" t="s">
        <v>361</v>
      </c>
    </row>
    <row r="2" spans="1:3">
      <c r="A2" t="s">
        <v>334</v>
      </c>
      <c r="C2" t="s">
        <v>337</v>
      </c>
    </row>
    <row r="3" spans="1:3">
      <c r="A3" t="s">
        <v>335</v>
      </c>
      <c r="C3" t="s">
        <v>338</v>
      </c>
    </row>
    <row r="4" spans="1:3">
      <c r="A4" t="s">
        <v>372</v>
      </c>
      <c r="C4" t="s">
        <v>339</v>
      </c>
    </row>
    <row r="5" spans="1:3">
      <c r="A5" t="s">
        <v>373</v>
      </c>
      <c r="C5" t="s">
        <v>340</v>
      </c>
    </row>
    <row r="6" spans="1:3">
      <c r="C6" t="s">
        <v>341</v>
      </c>
    </row>
    <row r="7" spans="1:3">
      <c r="C7" t="s">
        <v>342</v>
      </c>
    </row>
    <row r="8" spans="1:3">
      <c r="C8" t="s">
        <v>343</v>
      </c>
    </row>
    <row r="9" spans="1:3">
      <c r="C9" t="s">
        <v>344</v>
      </c>
    </row>
    <row r="10" spans="1:3">
      <c r="C10" t="s">
        <v>345</v>
      </c>
    </row>
    <row r="11" spans="1:3">
      <c r="C11" t="s">
        <v>346</v>
      </c>
    </row>
    <row r="12" spans="1:3">
      <c r="C12" t="s">
        <v>347</v>
      </c>
    </row>
    <row r="13" spans="1:3">
      <c r="C13" t="s">
        <v>348</v>
      </c>
    </row>
    <row r="14" spans="1:3">
      <c r="C14" t="s">
        <v>349</v>
      </c>
    </row>
    <row r="15" spans="1:3">
      <c r="C15" t="s">
        <v>350</v>
      </c>
    </row>
    <row r="16" spans="1:3">
      <c r="C16" t="s">
        <v>351</v>
      </c>
    </row>
    <row r="17" spans="3:3">
      <c r="C17" t="s">
        <v>352</v>
      </c>
    </row>
    <row r="18" spans="3:3">
      <c r="C18" t="s">
        <v>353</v>
      </c>
    </row>
    <row r="19" spans="3:3">
      <c r="C19" t="s">
        <v>354</v>
      </c>
    </row>
    <row r="20" spans="3:3">
      <c r="C20" t="s">
        <v>355</v>
      </c>
    </row>
    <row r="21" spans="3:3">
      <c r="C21" t="s">
        <v>1942</v>
      </c>
    </row>
    <row r="22" spans="3:3">
      <c r="C22" t="s">
        <v>1943</v>
      </c>
    </row>
    <row r="23" spans="3:3">
      <c r="C23" t="s">
        <v>356</v>
      </c>
    </row>
    <row r="24" spans="3:3">
      <c r="C24" t="s">
        <v>357</v>
      </c>
    </row>
    <row r="25" spans="3:3">
      <c r="C25" t="s">
        <v>358</v>
      </c>
    </row>
    <row r="26" spans="3:3">
      <c r="C26" t="s">
        <v>1957</v>
      </c>
    </row>
    <row r="27" spans="3:3">
      <c r="C27" t="s">
        <v>359</v>
      </c>
    </row>
    <row r="28" spans="3:3">
      <c r="C28" t="s">
        <v>360</v>
      </c>
    </row>
    <row r="29" spans="3:3">
      <c r="C29" t="s">
        <v>362</v>
      </c>
    </row>
    <row r="30" spans="3:3">
      <c r="C30" t="s">
        <v>363</v>
      </c>
    </row>
    <row r="31" spans="3:3">
      <c r="C31" t="s">
        <v>364</v>
      </c>
    </row>
    <row r="32" spans="3:3">
      <c r="C32" t="s">
        <v>365</v>
      </c>
    </row>
    <row r="33" spans="3:3">
      <c r="C33" t="s">
        <v>366</v>
      </c>
    </row>
    <row r="34" spans="3:3">
      <c r="C34" t="s">
        <v>367</v>
      </c>
    </row>
    <row r="35" spans="3:3">
      <c r="C35" t="s">
        <v>368</v>
      </c>
    </row>
    <row r="36" spans="3:3">
      <c r="C36" t="s">
        <v>369</v>
      </c>
    </row>
    <row r="37" spans="3:3">
      <c r="C37" t="s">
        <v>370</v>
      </c>
    </row>
    <row r="38" spans="3:3">
      <c r="C38" t="s">
        <v>371</v>
      </c>
    </row>
  </sheetData>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I293"/>
  <sheetViews>
    <sheetView workbookViewId="0">
      <pane ySplit="1" topLeftCell="A2" activePane="bottomLeft" state="frozen"/>
      <selection activeCell="P1" sqref="P1"/>
      <selection pane="bottomLeft" activeCell="J25" sqref="J25"/>
    </sheetView>
  </sheetViews>
  <sheetFormatPr defaultRowHeight="15"/>
  <cols>
    <col min="1" max="1" width="5.7109375" bestFit="1" customWidth="1"/>
    <col min="2" max="2" width="7.85546875" style="110" customWidth="1"/>
    <col min="3" max="3" width="50.42578125" style="32" bestFit="1" customWidth="1"/>
    <col min="4" max="4" width="7.140625" style="32" customWidth="1"/>
    <col min="5" max="5" width="6.5703125" style="32" customWidth="1"/>
    <col min="6" max="6" width="7.140625" style="32" customWidth="1"/>
    <col min="7" max="7" width="7.7109375" style="32" customWidth="1"/>
    <col min="8" max="8" width="8.28515625" style="32" customWidth="1"/>
    <col min="9" max="9" width="9" style="32" customWidth="1"/>
    <col min="10" max="10" width="7.85546875" style="32" customWidth="1"/>
    <col min="11" max="11" width="4.85546875" style="32" customWidth="1"/>
    <col min="12" max="12" width="7.85546875" style="115" customWidth="1"/>
    <col min="13" max="13" width="56.85546875" style="32" bestFit="1" customWidth="1"/>
    <col min="14" max="14" width="53.42578125" style="32" customWidth="1"/>
    <col min="15" max="15" width="17" style="32" customWidth="1"/>
    <col min="16" max="16" width="4.42578125" style="32" customWidth="1"/>
    <col min="17" max="17" width="5.85546875" style="245" customWidth="1"/>
    <col min="18" max="18" width="13.42578125" style="32" customWidth="1"/>
    <col min="19" max="19" width="25.5703125" style="32" customWidth="1"/>
    <col min="20" max="20" width="19.42578125" style="32" customWidth="1"/>
    <col min="21" max="21" width="19.85546875" style="32" customWidth="1"/>
    <col min="22" max="22" width="6.7109375" style="32" customWidth="1"/>
    <col min="23" max="24" width="8.28515625" style="32" customWidth="1"/>
    <col min="25" max="25" width="7.42578125" style="32" customWidth="1"/>
    <col min="26" max="26" width="8.140625" style="32" customWidth="1"/>
    <col min="27" max="27" width="9.42578125" style="32" customWidth="1"/>
    <col min="28" max="28" width="9.5703125" style="32" customWidth="1"/>
    <col min="29" max="29" width="9.140625" style="32" customWidth="1"/>
    <col min="30" max="30" width="9" style="32" customWidth="1"/>
    <col min="31" max="31" width="8.42578125" style="32" customWidth="1"/>
    <col min="32" max="32" width="7.28515625" style="32" customWidth="1"/>
    <col min="33" max="33" width="7" style="32" customWidth="1"/>
    <col min="34" max="34" width="8.42578125" style="32" customWidth="1"/>
    <col min="35" max="35" width="14.7109375" style="32" bestFit="1" customWidth="1"/>
  </cols>
  <sheetData>
    <row r="1" spans="1:35" ht="60.75" thickBot="1">
      <c r="A1" s="211" t="s">
        <v>380</v>
      </c>
      <c r="B1" s="212" t="s">
        <v>323</v>
      </c>
      <c r="C1" s="213" t="s">
        <v>381</v>
      </c>
      <c r="D1" s="209" t="s">
        <v>382</v>
      </c>
      <c r="E1" s="210" t="s">
        <v>383</v>
      </c>
      <c r="F1" s="210" t="s">
        <v>384</v>
      </c>
      <c r="G1" s="208" t="s">
        <v>385</v>
      </c>
      <c r="H1" s="208" t="s">
        <v>386</v>
      </c>
      <c r="I1" s="214" t="s">
        <v>387</v>
      </c>
      <c r="J1" s="214" t="s">
        <v>1915</v>
      </c>
      <c r="K1" s="214" t="s">
        <v>388</v>
      </c>
      <c r="L1" s="215" t="s">
        <v>323</v>
      </c>
      <c r="M1" s="214" t="s">
        <v>389</v>
      </c>
      <c r="N1" s="216" t="s">
        <v>391</v>
      </c>
      <c r="O1" s="216" t="s">
        <v>392</v>
      </c>
      <c r="P1" s="216" t="s">
        <v>393</v>
      </c>
      <c r="Q1" s="217" t="s">
        <v>394</v>
      </c>
      <c r="R1" s="216" t="s">
        <v>395</v>
      </c>
      <c r="S1" s="216" t="s">
        <v>396</v>
      </c>
      <c r="T1" s="216" t="s">
        <v>397</v>
      </c>
      <c r="U1" s="203" t="s">
        <v>398</v>
      </c>
      <c r="V1" s="202" t="s">
        <v>390</v>
      </c>
      <c r="W1" s="220" t="s">
        <v>399</v>
      </c>
      <c r="X1" s="220" t="s">
        <v>1917</v>
      </c>
      <c r="Y1" s="220" t="s">
        <v>400</v>
      </c>
      <c r="Z1" s="220" t="s">
        <v>1918</v>
      </c>
      <c r="AA1" s="220" t="s">
        <v>1920</v>
      </c>
      <c r="AB1" s="220" t="s">
        <v>1919</v>
      </c>
      <c r="AC1" s="220" t="s">
        <v>1921</v>
      </c>
      <c r="AD1" s="219" t="s">
        <v>1922</v>
      </c>
      <c r="AE1" s="219" t="s">
        <v>1923</v>
      </c>
      <c r="AF1" s="221" t="s">
        <v>401</v>
      </c>
      <c r="AG1" s="219" t="s">
        <v>402</v>
      </c>
      <c r="AH1" s="219" t="s">
        <v>403</v>
      </c>
      <c r="AI1" s="218" t="s">
        <v>404</v>
      </c>
    </row>
    <row r="2" spans="1:35">
      <c r="A2" s="328" t="s">
        <v>405</v>
      </c>
      <c r="B2" s="195">
        <v>5049201</v>
      </c>
      <c r="C2" s="196">
        <v>43640</v>
      </c>
      <c r="D2" s="196">
        <f t="shared" ref="D2:D45" si="0">F2-35</f>
        <v>43655</v>
      </c>
      <c r="E2" s="197">
        <v>43662</v>
      </c>
      <c r="F2" s="50">
        <v>43690</v>
      </c>
      <c r="G2" s="331">
        <v>2</v>
      </c>
      <c r="H2" s="331">
        <v>2</v>
      </c>
      <c r="I2" s="318" t="s">
        <v>291</v>
      </c>
      <c r="J2" s="326" t="s">
        <v>406</v>
      </c>
      <c r="K2" s="263" t="s">
        <v>407</v>
      </c>
      <c r="L2" s="198">
        <v>5049201</v>
      </c>
      <c r="M2" s="199" t="s">
        <v>191</v>
      </c>
      <c r="N2" s="45" t="s">
        <v>408</v>
      </c>
      <c r="O2" s="45" t="s">
        <v>409</v>
      </c>
      <c r="P2" s="45" t="s">
        <v>410</v>
      </c>
      <c r="Q2" s="200">
        <v>28147</v>
      </c>
      <c r="R2" s="45" t="s">
        <v>411</v>
      </c>
      <c r="S2" s="45" t="s">
        <v>412</v>
      </c>
      <c r="T2" s="45" t="s">
        <v>413</v>
      </c>
      <c r="U2" s="42" t="s">
        <v>414</v>
      </c>
      <c r="V2" s="45"/>
      <c r="W2" s="49">
        <v>53</v>
      </c>
      <c r="X2" s="49">
        <v>49</v>
      </c>
      <c r="Y2" s="79">
        <f t="shared" ref="Y2:Y65" si="1">W2-Z2-AB2</f>
        <v>48</v>
      </c>
      <c r="Z2" s="49">
        <v>5</v>
      </c>
      <c r="AA2" s="49">
        <v>5</v>
      </c>
      <c r="AB2" s="49">
        <v>0</v>
      </c>
      <c r="AC2" s="49">
        <v>0</v>
      </c>
      <c r="AD2" s="201">
        <v>10</v>
      </c>
      <c r="AE2" s="201">
        <v>14</v>
      </c>
      <c r="AF2" s="234">
        <f t="shared" ref="AF2:AF57" si="2">SUM(AE2/X2)</f>
        <v>0.2857142857142857</v>
      </c>
      <c r="AG2" s="201">
        <v>15</v>
      </c>
      <c r="AH2" s="201"/>
      <c r="AI2" s="80" t="s">
        <v>415</v>
      </c>
    </row>
    <row r="3" spans="1:35">
      <c r="A3" s="329"/>
      <c r="B3" s="104">
        <v>5056201</v>
      </c>
      <c r="C3" s="41">
        <v>43640</v>
      </c>
      <c r="D3" s="41">
        <f t="shared" si="0"/>
        <v>43655</v>
      </c>
      <c r="E3" s="139">
        <v>43662</v>
      </c>
      <c r="F3" s="59">
        <v>43690</v>
      </c>
      <c r="G3" s="332"/>
      <c r="H3" s="332"/>
      <c r="I3" s="319" t="s">
        <v>291</v>
      </c>
      <c r="J3" s="313" t="s">
        <v>406</v>
      </c>
      <c r="K3" s="264" t="s">
        <v>407</v>
      </c>
      <c r="L3" s="138">
        <v>5056201</v>
      </c>
      <c r="M3" s="33" t="s">
        <v>192</v>
      </c>
      <c r="N3" s="34" t="s">
        <v>416</v>
      </c>
      <c r="O3" s="34" t="s">
        <v>417</v>
      </c>
      <c r="P3" s="34" t="s">
        <v>410</v>
      </c>
      <c r="Q3" s="116">
        <v>28625</v>
      </c>
      <c r="R3" s="34" t="s">
        <v>418</v>
      </c>
      <c r="S3" s="34" t="s">
        <v>419</v>
      </c>
      <c r="T3" s="34"/>
      <c r="U3" s="35" t="s">
        <v>420</v>
      </c>
      <c r="V3" s="34"/>
      <c r="W3" s="36">
        <v>73</v>
      </c>
      <c r="X3" s="36">
        <v>66</v>
      </c>
      <c r="Y3" s="79">
        <f t="shared" si="1"/>
        <v>70</v>
      </c>
      <c r="Z3" s="36">
        <v>1</v>
      </c>
      <c r="AA3" s="36">
        <v>3</v>
      </c>
      <c r="AB3" s="36">
        <v>2</v>
      </c>
      <c r="AC3" s="36">
        <v>5</v>
      </c>
      <c r="AD3" s="38">
        <v>10</v>
      </c>
      <c r="AE3" s="38">
        <v>19</v>
      </c>
      <c r="AF3" s="204">
        <f t="shared" si="2"/>
        <v>0.2878787878787879</v>
      </c>
      <c r="AG3" s="38">
        <v>13</v>
      </c>
      <c r="AH3" s="38">
        <v>27</v>
      </c>
      <c r="AI3" s="40" t="s">
        <v>415</v>
      </c>
    </row>
    <row r="4" spans="1:35">
      <c r="A4" s="329"/>
      <c r="B4" s="107">
        <v>2475201</v>
      </c>
      <c r="C4" s="41">
        <v>43640</v>
      </c>
      <c r="D4" s="41">
        <f t="shared" si="0"/>
        <v>43655</v>
      </c>
      <c r="E4" s="139">
        <v>43662</v>
      </c>
      <c r="F4" s="60">
        <v>43690</v>
      </c>
      <c r="G4" s="313">
        <v>1</v>
      </c>
      <c r="H4" s="314">
        <v>1</v>
      </c>
      <c r="I4" s="319" t="s">
        <v>291</v>
      </c>
      <c r="J4" s="316" t="s">
        <v>421</v>
      </c>
      <c r="K4" s="264" t="s">
        <v>422</v>
      </c>
      <c r="L4" s="109">
        <v>2475201</v>
      </c>
      <c r="M4" s="35" t="s">
        <v>58</v>
      </c>
      <c r="N4" s="35" t="s">
        <v>423</v>
      </c>
      <c r="O4" s="35" t="s">
        <v>424</v>
      </c>
      <c r="P4" s="35" t="s">
        <v>425</v>
      </c>
      <c r="Q4" s="119">
        <v>32401</v>
      </c>
      <c r="R4" s="35" t="s">
        <v>426</v>
      </c>
      <c r="S4" s="75" t="s">
        <v>427</v>
      </c>
      <c r="T4" s="75" t="s">
        <v>428</v>
      </c>
      <c r="U4" s="34" t="s">
        <v>429</v>
      </c>
      <c r="V4" s="67"/>
      <c r="W4" s="68">
        <v>70</v>
      </c>
      <c r="X4" s="68">
        <v>70</v>
      </c>
      <c r="Y4" s="79">
        <f t="shared" si="1"/>
        <v>60</v>
      </c>
      <c r="Z4" s="70">
        <v>10</v>
      </c>
      <c r="AA4" s="70">
        <v>9</v>
      </c>
      <c r="AB4" s="70">
        <v>0</v>
      </c>
      <c r="AC4" s="70">
        <v>0</v>
      </c>
      <c r="AD4" s="70">
        <v>17</v>
      </c>
      <c r="AE4" s="70">
        <v>9</v>
      </c>
      <c r="AF4" s="207">
        <f t="shared" si="2"/>
        <v>0.12857142857142856</v>
      </c>
      <c r="AG4" s="70">
        <f t="shared" ref="AG4:AH35" si="3">SUM(Z4,AB4,AD4)</f>
        <v>27</v>
      </c>
      <c r="AH4" s="70"/>
      <c r="AI4" s="140" t="s">
        <v>415</v>
      </c>
    </row>
    <row r="5" spans="1:35">
      <c r="A5" s="329"/>
      <c r="B5" s="107">
        <v>5033201</v>
      </c>
      <c r="C5" s="48">
        <v>43640</v>
      </c>
      <c r="D5" s="48">
        <f t="shared" si="0"/>
        <v>43655</v>
      </c>
      <c r="E5" s="141">
        <v>43662</v>
      </c>
      <c r="F5" s="60">
        <v>43690</v>
      </c>
      <c r="G5" s="327">
        <v>2</v>
      </c>
      <c r="H5" s="334">
        <v>2</v>
      </c>
      <c r="I5" s="319" t="s">
        <v>291</v>
      </c>
      <c r="J5" s="314" t="s">
        <v>430</v>
      </c>
      <c r="K5" s="264" t="s">
        <v>407</v>
      </c>
      <c r="L5" s="109">
        <v>5033201</v>
      </c>
      <c r="M5" s="35" t="s">
        <v>178</v>
      </c>
      <c r="N5" s="35" t="s">
        <v>431</v>
      </c>
      <c r="O5" s="35" t="s">
        <v>432</v>
      </c>
      <c r="P5" s="35" t="s">
        <v>410</v>
      </c>
      <c r="Q5" s="119">
        <v>28501</v>
      </c>
      <c r="R5" s="35" t="s">
        <v>433</v>
      </c>
      <c r="S5" s="35" t="s">
        <v>434</v>
      </c>
      <c r="T5" s="35" t="s">
        <v>435</v>
      </c>
      <c r="U5" s="35" t="s">
        <v>436</v>
      </c>
      <c r="V5" s="35"/>
      <c r="W5" s="36">
        <v>33</v>
      </c>
      <c r="X5" s="36">
        <v>34</v>
      </c>
      <c r="Y5" s="79">
        <f t="shared" si="1"/>
        <v>29</v>
      </c>
      <c r="Z5" s="61">
        <v>4</v>
      </c>
      <c r="AA5" s="61">
        <v>4</v>
      </c>
      <c r="AB5" s="61">
        <v>0</v>
      </c>
      <c r="AC5" s="61">
        <v>1</v>
      </c>
      <c r="AD5" s="61">
        <v>5</v>
      </c>
      <c r="AE5" s="61">
        <v>9</v>
      </c>
      <c r="AF5" s="204">
        <f t="shared" si="2"/>
        <v>0.26470588235294118</v>
      </c>
      <c r="AG5" s="61">
        <f t="shared" si="3"/>
        <v>9</v>
      </c>
      <c r="AH5" s="61"/>
      <c r="AI5" s="62" t="s">
        <v>415</v>
      </c>
    </row>
    <row r="6" spans="1:35" ht="15.75" thickBot="1">
      <c r="A6" s="330"/>
      <c r="B6" s="189">
        <v>5031201</v>
      </c>
      <c r="C6" s="152">
        <v>43640</v>
      </c>
      <c r="D6" s="152">
        <f t="shared" si="0"/>
        <v>43655</v>
      </c>
      <c r="E6" s="153">
        <v>43662</v>
      </c>
      <c r="F6" s="154">
        <v>43690</v>
      </c>
      <c r="G6" s="333"/>
      <c r="H6" s="335"/>
      <c r="I6" s="321" t="s">
        <v>291</v>
      </c>
      <c r="J6" s="320" t="s">
        <v>430</v>
      </c>
      <c r="K6" s="265" t="s">
        <v>407</v>
      </c>
      <c r="L6" s="151">
        <v>5031201</v>
      </c>
      <c r="M6" s="155" t="s">
        <v>176</v>
      </c>
      <c r="N6" s="155" t="s">
        <v>437</v>
      </c>
      <c r="O6" s="155" t="s">
        <v>438</v>
      </c>
      <c r="P6" s="155" t="s">
        <v>410</v>
      </c>
      <c r="Q6" s="156">
        <v>27534</v>
      </c>
      <c r="R6" s="155" t="s">
        <v>439</v>
      </c>
      <c r="S6" s="155" t="s">
        <v>440</v>
      </c>
      <c r="T6" s="155"/>
      <c r="U6" s="155" t="s">
        <v>441</v>
      </c>
      <c r="V6" s="155"/>
      <c r="W6" s="157">
        <v>51</v>
      </c>
      <c r="X6" s="157">
        <v>39</v>
      </c>
      <c r="Y6" s="79">
        <f t="shared" si="1"/>
        <v>48</v>
      </c>
      <c r="Z6" s="158">
        <v>3</v>
      </c>
      <c r="AA6" s="158">
        <v>4</v>
      </c>
      <c r="AB6" s="158">
        <v>0</v>
      </c>
      <c r="AC6" s="158">
        <v>0</v>
      </c>
      <c r="AD6" s="158">
        <v>6</v>
      </c>
      <c r="AE6" s="158">
        <v>16</v>
      </c>
      <c r="AF6" s="235">
        <f t="shared" si="2"/>
        <v>0.41025641025641024</v>
      </c>
      <c r="AG6" s="158">
        <f t="shared" si="3"/>
        <v>9</v>
      </c>
      <c r="AH6" s="158"/>
      <c r="AI6" s="159" t="s">
        <v>415</v>
      </c>
    </row>
    <row r="7" spans="1:35" ht="14.45" customHeight="1">
      <c r="A7" s="336" t="s">
        <v>442</v>
      </c>
      <c r="B7" s="190">
        <v>5023201</v>
      </c>
      <c r="C7" s="162">
        <v>43647</v>
      </c>
      <c r="D7" s="162">
        <f t="shared" si="0"/>
        <v>43655</v>
      </c>
      <c r="E7" s="163">
        <v>43662</v>
      </c>
      <c r="F7" s="164">
        <v>43690</v>
      </c>
      <c r="G7" s="339">
        <v>1</v>
      </c>
      <c r="H7" s="340">
        <v>2</v>
      </c>
      <c r="I7" s="323" t="s">
        <v>291</v>
      </c>
      <c r="J7" s="322" t="s">
        <v>430</v>
      </c>
      <c r="K7" s="266" t="s">
        <v>407</v>
      </c>
      <c r="L7" s="161">
        <v>5023201</v>
      </c>
      <c r="M7" s="165" t="s">
        <v>170</v>
      </c>
      <c r="N7" s="165" t="s">
        <v>443</v>
      </c>
      <c r="O7" s="165" t="s">
        <v>444</v>
      </c>
      <c r="P7" s="165" t="s">
        <v>410</v>
      </c>
      <c r="Q7" s="166">
        <v>27103</v>
      </c>
      <c r="R7" s="165" t="s">
        <v>445</v>
      </c>
      <c r="S7" s="167"/>
      <c r="T7" s="167"/>
      <c r="U7" s="167" t="s">
        <v>446</v>
      </c>
      <c r="V7" s="165">
        <v>5027</v>
      </c>
      <c r="W7" s="168">
        <v>44</v>
      </c>
      <c r="X7" s="168">
        <v>41</v>
      </c>
      <c r="Y7" s="79">
        <f t="shared" si="1"/>
        <v>36</v>
      </c>
      <c r="Z7" s="169">
        <v>7</v>
      </c>
      <c r="AA7" s="169">
        <v>8</v>
      </c>
      <c r="AB7" s="169">
        <v>1</v>
      </c>
      <c r="AC7" s="169">
        <v>2</v>
      </c>
      <c r="AD7" s="169">
        <v>6</v>
      </c>
      <c r="AE7" s="169">
        <v>17</v>
      </c>
      <c r="AF7" s="236">
        <f t="shared" si="2"/>
        <v>0.41463414634146339</v>
      </c>
      <c r="AG7" s="169">
        <f t="shared" si="3"/>
        <v>14</v>
      </c>
      <c r="AH7" s="169"/>
      <c r="AI7" s="170" t="s">
        <v>415</v>
      </c>
    </row>
    <row r="8" spans="1:35">
      <c r="A8" s="337"/>
      <c r="B8" s="106">
        <v>5027201</v>
      </c>
      <c r="C8" s="52">
        <v>43647</v>
      </c>
      <c r="D8" s="52">
        <f t="shared" si="0"/>
        <v>43655</v>
      </c>
      <c r="E8" s="53">
        <v>43662</v>
      </c>
      <c r="F8" s="54">
        <v>43690</v>
      </c>
      <c r="G8" s="327"/>
      <c r="H8" s="341"/>
      <c r="I8" s="144" t="s">
        <v>291</v>
      </c>
      <c r="J8" s="144" t="s">
        <v>430</v>
      </c>
      <c r="K8" s="267" t="s">
        <v>407</v>
      </c>
      <c r="L8" s="142">
        <v>5027201</v>
      </c>
      <c r="M8" s="55" t="s">
        <v>447</v>
      </c>
      <c r="N8" s="55" t="s">
        <v>448</v>
      </c>
      <c r="O8" s="55" t="s">
        <v>444</v>
      </c>
      <c r="P8" s="55" t="s">
        <v>410</v>
      </c>
      <c r="Q8" s="118">
        <v>27103</v>
      </c>
      <c r="R8" s="55" t="s">
        <v>449</v>
      </c>
      <c r="S8" s="56" t="s">
        <v>450</v>
      </c>
      <c r="T8" s="56"/>
      <c r="U8" s="93" t="s">
        <v>451</v>
      </c>
      <c r="V8" s="55">
        <v>5023</v>
      </c>
      <c r="W8" s="37">
        <v>34</v>
      </c>
      <c r="X8" s="37">
        <v>28</v>
      </c>
      <c r="Y8" s="205">
        <f t="shared" si="1"/>
        <v>29</v>
      </c>
      <c r="Z8" s="57">
        <v>4</v>
      </c>
      <c r="AA8" s="57">
        <v>4</v>
      </c>
      <c r="AB8" s="57">
        <v>1</v>
      </c>
      <c r="AC8" s="57">
        <v>1</v>
      </c>
      <c r="AD8" s="57">
        <v>9</v>
      </c>
      <c r="AE8" s="57">
        <v>14</v>
      </c>
      <c r="AF8" s="39">
        <f t="shared" si="2"/>
        <v>0.5</v>
      </c>
      <c r="AG8" s="57">
        <f t="shared" si="3"/>
        <v>14</v>
      </c>
      <c r="AH8" s="57"/>
      <c r="AI8" s="143" t="s">
        <v>415</v>
      </c>
    </row>
    <row r="9" spans="1:35">
      <c r="A9" s="337"/>
      <c r="B9" s="107">
        <v>5047201</v>
      </c>
      <c r="C9" s="58">
        <v>43647</v>
      </c>
      <c r="D9" s="58">
        <f t="shared" si="0"/>
        <v>43655</v>
      </c>
      <c r="E9" s="59">
        <v>43662</v>
      </c>
      <c r="F9" s="60">
        <v>43690</v>
      </c>
      <c r="G9" s="314">
        <v>1</v>
      </c>
      <c r="H9" s="317">
        <v>1</v>
      </c>
      <c r="I9" s="317" t="s">
        <v>291</v>
      </c>
      <c r="J9" s="313" t="s">
        <v>406</v>
      </c>
      <c r="K9" s="99" t="s">
        <v>407</v>
      </c>
      <c r="L9" s="109">
        <v>5047201</v>
      </c>
      <c r="M9" s="35" t="s">
        <v>189</v>
      </c>
      <c r="N9" s="35" t="s">
        <v>452</v>
      </c>
      <c r="O9" s="35" t="s">
        <v>453</v>
      </c>
      <c r="P9" s="35" t="s">
        <v>410</v>
      </c>
      <c r="Q9" s="119">
        <v>27021</v>
      </c>
      <c r="R9" s="35" t="s">
        <v>454</v>
      </c>
      <c r="S9" s="35" t="s">
        <v>455</v>
      </c>
      <c r="T9" s="35"/>
      <c r="U9" s="35" t="s">
        <v>456</v>
      </c>
      <c r="V9" s="35"/>
      <c r="W9" s="36">
        <v>56</v>
      </c>
      <c r="X9" s="36">
        <v>52</v>
      </c>
      <c r="Y9" s="79">
        <f t="shared" si="1"/>
        <v>50</v>
      </c>
      <c r="Z9" s="61">
        <v>3</v>
      </c>
      <c r="AA9" s="61">
        <v>5</v>
      </c>
      <c r="AB9" s="61">
        <v>3</v>
      </c>
      <c r="AC9" s="61">
        <v>6</v>
      </c>
      <c r="AD9" s="61">
        <v>10</v>
      </c>
      <c r="AE9" s="61">
        <v>11</v>
      </c>
      <c r="AF9" s="204">
        <f t="shared" si="2"/>
        <v>0.21153846153846154</v>
      </c>
      <c r="AG9" s="61">
        <f t="shared" si="3"/>
        <v>16</v>
      </c>
      <c r="AH9" s="61"/>
      <c r="AI9" s="62" t="s">
        <v>415</v>
      </c>
    </row>
    <row r="10" spans="1:35">
      <c r="A10" s="337"/>
      <c r="B10" s="106">
        <v>2472201</v>
      </c>
      <c r="C10" s="63">
        <v>43647</v>
      </c>
      <c r="D10" s="63">
        <f t="shared" si="0"/>
        <v>43655</v>
      </c>
      <c r="E10" s="64">
        <v>43662</v>
      </c>
      <c r="F10" s="54">
        <v>43690</v>
      </c>
      <c r="G10" s="65">
        <v>1</v>
      </c>
      <c r="H10" s="145">
        <v>1</v>
      </c>
      <c r="I10" s="145" t="s">
        <v>291</v>
      </c>
      <c r="J10" s="145" t="s">
        <v>421</v>
      </c>
      <c r="K10" s="268" t="s">
        <v>422</v>
      </c>
      <c r="L10" s="142">
        <v>2472201</v>
      </c>
      <c r="M10" s="55" t="s">
        <v>457</v>
      </c>
      <c r="N10" s="55" t="s">
        <v>458</v>
      </c>
      <c r="O10" s="55" t="s">
        <v>459</v>
      </c>
      <c r="P10" s="55" t="s">
        <v>425</v>
      </c>
      <c r="Q10" s="118">
        <v>32548</v>
      </c>
      <c r="R10" s="55" t="s">
        <v>460</v>
      </c>
      <c r="S10" s="56" t="s">
        <v>461</v>
      </c>
      <c r="T10" s="56" t="s">
        <v>462</v>
      </c>
      <c r="U10" s="56" t="s">
        <v>463</v>
      </c>
      <c r="V10" s="55"/>
      <c r="W10" s="37">
        <v>50</v>
      </c>
      <c r="X10" s="37">
        <v>46</v>
      </c>
      <c r="Y10" s="205">
        <f t="shared" si="1"/>
        <v>36</v>
      </c>
      <c r="Z10" s="57">
        <v>12</v>
      </c>
      <c r="AA10" s="57">
        <v>38</v>
      </c>
      <c r="AB10" s="57">
        <v>2</v>
      </c>
      <c r="AC10" s="57">
        <v>1</v>
      </c>
      <c r="AD10" s="57">
        <v>8</v>
      </c>
      <c r="AE10" s="57">
        <v>6</v>
      </c>
      <c r="AF10" s="39">
        <f t="shared" si="2"/>
        <v>0.13043478260869565</v>
      </c>
      <c r="AG10" s="57">
        <f t="shared" si="3"/>
        <v>22</v>
      </c>
      <c r="AH10" s="57">
        <f t="shared" si="3"/>
        <v>45</v>
      </c>
      <c r="AI10" s="143" t="s">
        <v>415</v>
      </c>
    </row>
    <row r="11" spans="1:35">
      <c r="A11" s="337"/>
      <c r="B11" s="107">
        <v>5034201</v>
      </c>
      <c r="C11" s="66">
        <v>43647</v>
      </c>
      <c r="D11" s="66">
        <f t="shared" si="0"/>
        <v>43655</v>
      </c>
      <c r="E11" s="59">
        <v>43662</v>
      </c>
      <c r="F11" s="60">
        <v>43690</v>
      </c>
      <c r="G11" s="342">
        <v>1</v>
      </c>
      <c r="H11" s="342">
        <v>2</v>
      </c>
      <c r="I11" s="313" t="s">
        <v>291</v>
      </c>
      <c r="J11" s="314" t="s">
        <v>430</v>
      </c>
      <c r="K11" s="140" t="s">
        <v>407</v>
      </c>
      <c r="L11" s="109">
        <v>5034201</v>
      </c>
      <c r="M11" s="35" t="s">
        <v>179</v>
      </c>
      <c r="N11" s="35" t="s">
        <v>464</v>
      </c>
      <c r="O11" s="35" t="s">
        <v>465</v>
      </c>
      <c r="P11" s="35" t="s">
        <v>410</v>
      </c>
      <c r="Q11" s="119">
        <v>28557</v>
      </c>
      <c r="R11" s="35" t="s">
        <v>466</v>
      </c>
      <c r="S11" s="67" t="s">
        <v>467</v>
      </c>
      <c r="T11" s="67"/>
      <c r="U11" s="35" t="s">
        <v>468</v>
      </c>
      <c r="V11" s="67"/>
      <c r="W11" s="68">
        <v>25</v>
      </c>
      <c r="X11" s="68">
        <v>25</v>
      </c>
      <c r="Y11" s="79">
        <f t="shared" si="1"/>
        <v>18</v>
      </c>
      <c r="Z11" s="70">
        <v>3</v>
      </c>
      <c r="AA11" s="70">
        <v>6</v>
      </c>
      <c r="AB11" s="70">
        <v>4</v>
      </c>
      <c r="AC11" s="70">
        <v>1</v>
      </c>
      <c r="AD11" s="70">
        <v>3</v>
      </c>
      <c r="AE11" s="70">
        <v>6</v>
      </c>
      <c r="AF11" s="207">
        <f t="shared" si="2"/>
        <v>0.24</v>
      </c>
      <c r="AG11" s="70">
        <f t="shared" si="3"/>
        <v>10</v>
      </c>
      <c r="AH11" s="70">
        <f t="shared" si="3"/>
        <v>13</v>
      </c>
      <c r="AI11" s="140" t="s">
        <v>415</v>
      </c>
    </row>
    <row r="12" spans="1:35">
      <c r="A12" s="337"/>
      <c r="B12" s="107">
        <v>5036201</v>
      </c>
      <c r="C12" s="66">
        <v>43647</v>
      </c>
      <c r="D12" s="66">
        <f t="shared" si="0"/>
        <v>43655</v>
      </c>
      <c r="E12" s="59">
        <v>43662</v>
      </c>
      <c r="F12" s="60">
        <v>43690</v>
      </c>
      <c r="G12" s="342"/>
      <c r="H12" s="342"/>
      <c r="I12" s="313" t="s">
        <v>291</v>
      </c>
      <c r="J12" s="314" t="s">
        <v>430</v>
      </c>
      <c r="K12" s="140" t="s">
        <v>407</v>
      </c>
      <c r="L12" s="109">
        <v>5036201</v>
      </c>
      <c r="M12" s="35" t="s">
        <v>181</v>
      </c>
      <c r="N12" s="35" t="s">
        <v>469</v>
      </c>
      <c r="O12" s="35" t="s">
        <v>470</v>
      </c>
      <c r="P12" s="35" t="s">
        <v>410</v>
      </c>
      <c r="Q12" s="119">
        <v>28573</v>
      </c>
      <c r="R12" s="35" t="s">
        <v>471</v>
      </c>
      <c r="S12" s="67" t="s">
        <v>472</v>
      </c>
      <c r="T12" s="67"/>
      <c r="U12" s="35" t="s">
        <v>473</v>
      </c>
      <c r="V12" s="67"/>
      <c r="W12" s="68">
        <v>52</v>
      </c>
      <c r="X12" s="68">
        <v>54</v>
      </c>
      <c r="Y12" s="79">
        <f t="shared" si="1"/>
        <v>47</v>
      </c>
      <c r="Z12" s="70">
        <v>5</v>
      </c>
      <c r="AA12" s="70">
        <v>7</v>
      </c>
      <c r="AB12" s="70">
        <v>0</v>
      </c>
      <c r="AC12" s="70">
        <v>0</v>
      </c>
      <c r="AD12" s="70">
        <v>9</v>
      </c>
      <c r="AE12" s="70">
        <v>7</v>
      </c>
      <c r="AF12" s="207">
        <f t="shared" si="2"/>
        <v>0.12962962962962962</v>
      </c>
      <c r="AG12" s="70">
        <f t="shared" si="3"/>
        <v>14</v>
      </c>
      <c r="AH12" s="70">
        <f t="shared" si="3"/>
        <v>14</v>
      </c>
      <c r="AI12" s="140" t="s">
        <v>415</v>
      </c>
    </row>
    <row r="13" spans="1:35">
      <c r="A13" s="337"/>
      <c r="B13" s="107">
        <v>5029201</v>
      </c>
      <c r="C13" s="66">
        <v>43647</v>
      </c>
      <c r="D13" s="66">
        <f t="shared" si="0"/>
        <v>43655</v>
      </c>
      <c r="E13" s="59">
        <v>43662</v>
      </c>
      <c r="F13" s="60">
        <v>43690</v>
      </c>
      <c r="G13" s="327">
        <v>1</v>
      </c>
      <c r="H13" s="334">
        <v>2</v>
      </c>
      <c r="I13" s="316" t="s">
        <v>291</v>
      </c>
      <c r="J13" s="314" t="s">
        <v>430</v>
      </c>
      <c r="K13" s="269" t="s">
        <v>407</v>
      </c>
      <c r="L13" s="109">
        <v>5029201</v>
      </c>
      <c r="M13" s="35" t="s">
        <v>174</v>
      </c>
      <c r="N13" s="35" t="s">
        <v>474</v>
      </c>
      <c r="O13" s="35" t="s">
        <v>475</v>
      </c>
      <c r="P13" s="35" t="s">
        <v>410</v>
      </c>
      <c r="Q13" s="119">
        <v>27596</v>
      </c>
      <c r="R13" s="35" t="s">
        <v>476</v>
      </c>
      <c r="S13" s="34" t="s">
        <v>477</v>
      </c>
      <c r="T13" s="34"/>
      <c r="U13" s="34" t="s">
        <v>478</v>
      </c>
      <c r="V13" s="35"/>
      <c r="W13" s="36">
        <v>33</v>
      </c>
      <c r="X13" s="36">
        <v>28</v>
      </c>
      <c r="Y13" s="79">
        <f t="shared" si="1"/>
        <v>30</v>
      </c>
      <c r="Z13" s="61">
        <v>3</v>
      </c>
      <c r="AA13" s="61">
        <v>3</v>
      </c>
      <c r="AB13" s="61">
        <v>0</v>
      </c>
      <c r="AC13" s="61">
        <v>2</v>
      </c>
      <c r="AD13" s="61">
        <v>6</v>
      </c>
      <c r="AE13" s="61">
        <v>9</v>
      </c>
      <c r="AF13" s="204">
        <f t="shared" si="2"/>
        <v>0.32142857142857145</v>
      </c>
      <c r="AG13" s="61">
        <f t="shared" si="3"/>
        <v>9</v>
      </c>
      <c r="AH13" s="61">
        <f t="shared" si="3"/>
        <v>14</v>
      </c>
      <c r="AI13" s="62" t="s">
        <v>415</v>
      </c>
    </row>
    <row r="14" spans="1:35">
      <c r="A14" s="337"/>
      <c r="B14" s="107">
        <v>1294201</v>
      </c>
      <c r="C14" s="66">
        <v>43647</v>
      </c>
      <c r="D14" s="66">
        <f t="shared" si="0"/>
        <v>43655</v>
      </c>
      <c r="E14" s="59">
        <v>43662</v>
      </c>
      <c r="F14" s="60">
        <v>43690</v>
      </c>
      <c r="G14" s="327"/>
      <c r="H14" s="334"/>
      <c r="I14" s="316" t="s">
        <v>291</v>
      </c>
      <c r="J14" s="314" t="s">
        <v>430</v>
      </c>
      <c r="K14" s="269"/>
      <c r="L14" s="109">
        <v>1294201</v>
      </c>
      <c r="M14" s="35" t="s">
        <v>1</v>
      </c>
      <c r="N14" s="35" t="s">
        <v>479</v>
      </c>
      <c r="O14" s="35" t="s">
        <v>480</v>
      </c>
      <c r="P14" s="35" t="s">
        <v>410</v>
      </c>
      <c r="Q14" s="119">
        <v>27546</v>
      </c>
      <c r="R14" s="35" t="s">
        <v>481</v>
      </c>
      <c r="S14" s="34" t="s">
        <v>482</v>
      </c>
      <c r="T14" s="34"/>
      <c r="U14" s="34" t="s">
        <v>483</v>
      </c>
      <c r="V14" s="35"/>
      <c r="W14" s="36">
        <v>20</v>
      </c>
      <c r="X14" s="36">
        <v>21</v>
      </c>
      <c r="Y14" s="79">
        <f t="shared" si="1"/>
        <v>20</v>
      </c>
      <c r="Z14" s="38">
        <v>0</v>
      </c>
      <c r="AA14" s="38">
        <v>2</v>
      </c>
      <c r="AB14" s="61">
        <v>0</v>
      </c>
      <c r="AC14" s="61">
        <v>0</v>
      </c>
      <c r="AD14" s="61">
        <v>4</v>
      </c>
      <c r="AE14" s="61">
        <v>4</v>
      </c>
      <c r="AF14" s="204">
        <f t="shared" si="2"/>
        <v>0.19047619047619047</v>
      </c>
      <c r="AG14" s="61">
        <f t="shared" si="3"/>
        <v>4</v>
      </c>
      <c r="AH14" s="61">
        <f t="shared" si="3"/>
        <v>6</v>
      </c>
      <c r="AI14" s="62" t="s">
        <v>415</v>
      </c>
    </row>
    <row r="15" spans="1:35">
      <c r="A15" s="337"/>
      <c r="B15" s="107">
        <v>5058201</v>
      </c>
      <c r="C15" s="66">
        <v>43647</v>
      </c>
      <c r="D15" s="66">
        <f t="shared" si="0"/>
        <v>43655</v>
      </c>
      <c r="E15" s="73">
        <v>43662</v>
      </c>
      <c r="F15" s="60">
        <v>43690</v>
      </c>
      <c r="G15" s="314">
        <v>1</v>
      </c>
      <c r="H15" s="316">
        <v>1</v>
      </c>
      <c r="I15" s="316" t="s">
        <v>291</v>
      </c>
      <c r="J15" s="316" t="s">
        <v>406</v>
      </c>
      <c r="K15" s="269" t="s">
        <v>484</v>
      </c>
      <c r="L15" s="109">
        <v>5058201</v>
      </c>
      <c r="M15" s="35" t="s">
        <v>193</v>
      </c>
      <c r="N15" s="35" t="s">
        <v>485</v>
      </c>
      <c r="O15" s="35" t="s">
        <v>486</v>
      </c>
      <c r="P15" s="35" t="s">
        <v>410</v>
      </c>
      <c r="Q15" s="119">
        <v>28803</v>
      </c>
      <c r="R15" s="35" t="s">
        <v>487</v>
      </c>
      <c r="S15" s="35" t="s">
        <v>488</v>
      </c>
      <c r="T15" s="35"/>
      <c r="U15" s="35" t="s">
        <v>489</v>
      </c>
      <c r="V15" s="35"/>
      <c r="W15" s="36">
        <v>212</v>
      </c>
      <c r="X15" s="36">
        <v>203</v>
      </c>
      <c r="Y15" s="79">
        <f t="shared" si="1"/>
        <v>200</v>
      </c>
      <c r="Z15" s="61">
        <v>10</v>
      </c>
      <c r="AA15" s="61">
        <v>10</v>
      </c>
      <c r="AB15" s="61">
        <v>2</v>
      </c>
      <c r="AC15" s="61">
        <v>4</v>
      </c>
      <c r="AD15" s="61">
        <v>18</v>
      </c>
      <c r="AE15" s="61">
        <v>29</v>
      </c>
      <c r="AF15" s="204">
        <f t="shared" si="2"/>
        <v>0.14285714285714285</v>
      </c>
      <c r="AG15" s="61">
        <f t="shared" si="3"/>
        <v>30</v>
      </c>
      <c r="AH15" s="61">
        <f t="shared" si="3"/>
        <v>43</v>
      </c>
      <c r="AI15" s="62" t="s">
        <v>415</v>
      </c>
    </row>
    <row r="16" spans="1:35">
      <c r="A16" s="337"/>
      <c r="B16" s="107">
        <v>5032201</v>
      </c>
      <c r="C16" s="66">
        <v>43647</v>
      </c>
      <c r="D16" s="66">
        <f t="shared" si="0"/>
        <v>43655</v>
      </c>
      <c r="E16" s="59">
        <v>43662</v>
      </c>
      <c r="F16" s="60">
        <v>43690</v>
      </c>
      <c r="G16" s="327">
        <v>1</v>
      </c>
      <c r="H16" s="334">
        <v>2</v>
      </c>
      <c r="I16" s="316" t="s">
        <v>291</v>
      </c>
      <c r="J16" s="314" t="s">
        <v>430</v>
      </c>
      <c r="K16" s="269" t="s">
        <v>407</v>
      </c>
      <c r="L16" s="109">
        <v>5032201</v>
      </c>
      <c r="M16" s="35" t="s">
        <v>177</v>
      </c>
      <c r="N16" s="35" t="s">
        <v>490</v>
      </c>
      <c r="O16" s="35" t="s">
        <v>491</v>
      </c>
      <c r="P16" s="35" t="s">
        <v>410</v>
      </c>
      <c r="Q16" s="119">
        <v>27834</v>
      </c>
      <c r="R16" s="35" t="s">
        <v>492</v>
      </c>
      <c r="S16" s="35" t="s">
        <v>493</v>
      </c>
      <c r="T16" s="35" t="s">
        <v>494</v>
      </c>
      <c r="U16" s="35" t="s">
        <v>495</v>
      </c>
      <c r="V16" s="35"/>
      <c r="W16" s="36">
        <v>75</v>
      </c>
      <c r="X16" s="36">
        <v>65</v>
      </c>
      <c r="Y16" s="79">
        <f t="shared" si="1"/>
        <v>69</v>
      </c>
      <c r="Z16" s="61">
        <v>6</v>
      </c>
      <c r="AA16" s="61">
        <v>7</v>
      </c>
      <c r="AB16" s="61">
        <v>0</v>
      </c>
      <c r="AC16" s="61">
        <v>1</v>
      </c>
      <c r="AD16" s="61">
        <v>12</v>
      </c>
      <c r="AE16" s="61">
        <v>10</v>
      </c>
      <c r="AF16" s="204">
        <f t="shared" si="2"/>
        <v>0.15384615384615385</v>
      </c>
      <c r="AG16" s="61">
        <f t="shared" si="3"/>
        <v>18</v>
      </c>
      <c r="AH16" s="61">
        <f t="shared" si="3"/>
        <v>18</v>
      </c>
      <c r="AI16" s="62" t="s">
        <v>415</v>
      </c>
    </row>
    <row r="17" spans="1:35">
      <c r="A17" s="337"/>
      <c r="B17" s="107">
        <v>5038201</v>
      </c>
      <c r="C17" s="66">
        <v>43647</v>
      </c>
      <c r="D17" s="66">
        <f t="shared" si="0"/>
        <v>43655</v>
      </c>
      <c r="E17" s="59">
        <v>43662</v>
      </c>
      <c r="F17" s="60">
        <v>43690</v>
      </c>
      <c r="G17" s="327"/>
      <c r="H17" s="334"/>
      <c r="I17" s="316" t="s">
        <v>291</v>
      </c>
      <c r="J17" s="314" t="s">
        <v>430</v>
      </c>
      <c r="K17" s="269" t="s">
        <v>407</v>
      </c>
      <c r="L17" s="109">
        <v>5038201</v>
      </c>
      <c r="M17" s="35" t="s">
        <v>183</v>
      </c>
      <c r="N17" s="35" t="s">
        <v>496</v>
      </c>
      <c r="O17" s="35" t="s">
        <v>497</v>
      </c>
      <c r="P17" s="35" t="s">
        <v>410</v>
      </c>
      <c r="Q17" s="119">
        <v>27889</v>
      </c>
      <c r="R17" s="35" t="s">
        <v>498</v>
      </c>
      <c r="S17" s="35" t="s">
        <v>499</v>
      </c>
      <c r="T17" s="35" t="s">
        <v>500</v>
      </c>
      <c r="U17" s="35" t="s">
        <v>501</v>
      </c>
      <c r="V17" s="35"/>
      <c r="W17" s="36">
        <v>99</v>
      </c>
      <c r="X17" s="36">
        <v>89</v>
      </c>
      <c r="Y17" s="79">
        <f t="shared" si="1"/>
        <v>93</v>
      </c>
      <c r="Z17" s="61">
        <v>6</v>
      </c>
      <c r="AA17" s="61">
        <v>5</v>
      </c>
      <c r="AB17" s="61">
        <v>0</v>
      </c>
      <c r="AC17" s="61">
        <v>0</v>
      </c>
      <c r="AD17" s="61">
        <v>13</v>
      </c>
      <c r="AE17" s="61">
        <v>20</v>
      </c>
      <c r="AF17" s="204">
        <f t="shared" si="2"/>
        <v>0.2247191011235955</v>
      </c>
      <c r="AG17" s="61">
        <f t="shared" si="3"/>
        <v>19</v>
      </c>
      <c r="AH17" s="61">
        <f t="shared" si="3"/>
        <v>25</v>
      </c>
      <c r="AI17" s="62" t="s">
        <v>415</v>
      </c>
    </row>
    <row r="18" spans="1:35">
      <c r="A18" s="337"/>
      <c r="B18" s="107">
        <v>5060201</v>
      </c>
      <c r="C18" s="58">
        <v>43647</v>
      </c>
      <c r="D18" s="58">
        <f t="shared" si="0"/>
        <v>43655</v>
      </c>
      <c r="E18" s="59">
        <v>43662</v>
      </c>
      <c r="F18" s="60">
        <v>43690</v>
      </c>
      <c r="G18" s="327">
        <v>1</v>
      </c>
      <c r="H18" s="341">
        <v>2</v>
      </c>
      <c r="I18" s="317" t="s">
        <v>291</v>
      </c>
      <c r="J18" s="313" t="s">
        <v>406</v>
      </c>
      <c r="K18" s="99" t="s">
        <v>484</v>
      </c>
      <c r="L18" s="109">
        <v>5060201</v>
      </c>
      <c r="M18" s="35" t="s">
        <v>195</v>
      </c>
      <c r="N18" s="35" t="s">
        <v>502</v>
      </c>
      <c r="O18" s="35" t="s">
        <v>503</v>
      </c>
      <c r="P18" s="35" t="s">
        <v>410</v>
      </c>
      <c r="Q18" s="119">
        <v>28602</v>
      </c>
      <c r="R18" s="35" t="s">
        <v>504</v>
      </c>
      <c r="S18" s="35" t="s">
        <v>505</v>
      </c>
      <c r="T18" s="35"/>
      <c r="U18" s="35" t="s">
        <v>506</v>
      </c>
      <c r="V18" s="35">
        <v>5061</v>
      </c>
      <c r="W18" s="36">
        <v>56</v>
      </c>
      <c r="X18" s="36">
        <v>53</v>
      </c>
      <c r="Y18" s="79">
        <f t="shared" si="1"/>
        <v>47</v>
      </c>
      <c r="Z18" s="237">
        <v>7</v>
      </c>
      <c r="AA18" s="237">
        <v>1</v>
      </c>
      <c r="AB18" s="237">
        <v>2</v>
      </c>
      <c r="AC18" s="237">
        <v>0</v>
      </c>
      <c r="AD18" s="237">
        <v>25</v>
      </c>
      <c r="AE18" s="237">
        <v>12</v>
      </c>
      <c r="AF18" s="238">
        <f t="shared" si="2"/>
        <v>0.22641509433962265</v>
      </c>
      <c r="AG18" s="237">
        <f t="shared" si="3"/>
        <v>34</v>
      </c>
      <c r="AH18" s="237">
        <f t="shared" si="3"/>
        <v>13</v>
      </c>
      <c r="AI18" s="62" t="s">
        <v>415</v>
      </c>
    </row>
    <row r="19" spans="1:35">
      <c r="A19" s="337"/>
      <c r="B19" s="107">
        <v>5061201</v>
      </c>
      <c r="C19" s="58">
        <v>43647</v>
      </c>
      <c r="D19" s="58">
        <f t="shared" si="0"/>
        <v>43655</v>
      </c>
      <c r="E19" s="59">
        <v>43662</v>
      </c>
      <c r="F19" s="60">
        <v>43690</v>
      </c>
      <c r="G19" s="327"/>
      <c r="H19" s="341"/>
      <c r="I19" s="317" t="s">
        <v>291</v>
      </c>
      <c r="J19" s="313" t="s">
        <v>406</v>
      </c>
      <c r="K19" s="99" t="s">
        <v>484</v>
      </c>
      <c r="L19" s="109">
        <v>5061201</v>
      </c>
      <c r="M19" s="35" t="s">
        <v>196</v>
      </c>
      <c r="N19" s="35" t="s">
        <v>507</v>
      </c>
      <c r="O19" s="35" t="s">
        <v>503</v>
      </c>
      <c r="P19" s="35" t="s">
        <v>410</v>
      </c>
      <c r="Q19" s="119">
        <v>28602</v>
      </c>
      <c r="R19" s="35" t="s">
        <v>508</v>
      </c>
      <c r="S19" s="35" t="s">
        <v>505</v>
      </c>
      <c r="T19" s="35"/>
      <c r="U19" s="35" t="s">
        <v>506</v>
      </c>
      <c r="V19" s="35">
        <v>5060</v>
      </c>
      <c r="W19" s="36">
        <v>87</v>
      </c>
      <c r="X19" s="36">
        <v>83</v>
      </c>
      <c r="Y19" s="79">
        <f t="shared" si="1"/>
        <v>87</v>
      </c>
      <c r="Z19" s="237"/>
      <c r="AA19" s="237">
        <v>14</v>
      </c>
      <c r="AB19" s="237"/>
      <c r="AC19" s="237">
        <v>0</v>
      </c>
      <c r="AD19" s="237"/>
      <c r="AE19" s="237">
        <v>23</v>
      </c>
      <c r="AF19" s="238">
        <f t="shared" si="2"/>
        <v>0.27710843373493976</v>
      </c>
      <c r="AG19" s="237">
        <f t="shared" si="3"/>
        <v>0</v>
      </c>
      <c r="AH19" s="237">
        <f t="shared" si="3"/>
        <v>37</v>
      </c>
      <c r="AI19" s="62" t="s">
        <v>415</v>
      </c>
    </row>
    <row r="20" spans="1:35">
      <c r="A20" s="337"/>
      <c r="B20" s="107">
        <v>5063201</v>
      </c>
      <c r="C20" s="58">
        <v>43654</v>
      </c>
      <c r="D20" s="58">
        <f t="shared" si="0"/>
        <v>43655</v>
      </c>
      <c r="E20" s="59">
        <v>43662</v>
      </c>
      <c r="F20" s="60">
        <v>43690</v>
      </c>
      <c r="G20" s="327">
        <v>1</v>
      </c>
      <c r="H20" s="341">
        <v>2</v>
      </c>
      <c r="I20" s="317" t="s">
        <v>291</v>
      </c>
      <c r="J20" s="313" t="s">
        <v>406</v>
      </c>
      <c r="K20" s="99" t="s">
        <v>484</v>
      </c>
      <c r="L20" s="109">
        <v>5063201</v>
      </c>
      <c r="M20" s="35" t="s">
        <v>198</v>
      </c>
      <c r="N20" s="35" t="s">
        <v>509</v>
      </c>
      <c r="O20" s="35" t="s">
        <v>510</v>
      </c>
      <c r="P20" s="35" t="s">
        <v>410</v>
      </c>
      <c r="Q20" s="119">
        <v>28150</v>
      </c>
      <c r="R20" s="35" t="s">
        <v>511</v>
      </c>
      <c r="S20" s="35" t="s">
        <v>512</v>
      </c>
      <c r="T20" s="35" t="s">
        <v>513</v>
      </c>
      <c r="U20" s="35" t="s">
        <v>514</v>
      </c>
      <c r="V20" s="35"/>
      <c r="W20" s="36">
        <v>115</v>
      </c>
      <c r="X20" s="36">
        <v>113</v>
      </c>
      <c r="Y20" s="79">
        <f t="shared" si="1"/>
        <v>106</v>
      </c>
      <c r="Z20" s="61">
        <v>6</v>
      </c>
      <c r="AA20" s="61">
        <v>10</v>
      </c>
      <c r="AB20" s="61">
        <v>3</v>
      </c>
      <c r="AC20" s="61">
        <v>5</v>
      </c>
      <c r="AD20" s="61">
        <v>19</v>
      </c>
      <c r="AE20" s="61">
        <v>28</v>
      </c>
      <c r="AF20" s="204">
        <f t="shared" si="2"/>
        <v>0.24778761061946902</v>
      </c>
      <c r="AG20" s="61">
        <f t="shared" si="3"/>
        <v>28</v>
      </c>
      <c r="AH20" s="61">
        <f t="shared" si="3"/>
        <v>43</v>
      </c>
      <c r="AI20" s="62" t="s">
        <v>415</v>
      </c>
    </row>
    <row r="21" spans="1:35" ht="15.75" thickBot="1">
      <c r="A21" s="338"/>
      <c r="B21" s="189">
        <v>6989201</v>
      </c>
      <c r="C21" s="171">
        <v>43654</v>
      </c>
      <c r="D21" s="171">
        <f t="shared" si="0"/>
        <v>43655</v>
      </c>
      <c r="E21" s="172">
        <v>43662</v>
      </c>
      <c r="F21" s="154">
        <v>43690</v>
      </c>
      <c r="G21" s="333"/>
      <c r="H21" s="343"/>
      <c r="I21" s="324" t="s">
        <v>291</v>
      </c>
      <c r="J21" s="325" t="s">
        <v>406</v>
      </c>
      <c r="K21" s="270"/>
      <c r="L21" s="151">
        <v>6989201</v>
      </c>
      <c r="M21" s="155" t="s">
        <v>234</v>
      </c>
      <c r="N21" s="155" t="s">
        <v>515</v>
      </c>
      <c r="O21" s="155" t="s">
        <v>516</v>
      </c>
      <c r="P21" s="155" t="s">
        <v>410</v>
      </c>
      <c r="Q21" s="156">
        <v>28092</v>
      </c>
      <c r="R21" s="155" t="s">
        <v>517</v>
      </c>
      <c r="S21" s="173"/>
      <c r="T21" s="173"/>
      <c r="U21" s="173" t="s">
        <v>518</v>
      </c>
      <c r="V21" s="155"/>
      <c r="W21" s="157">
        <v>26</v>
      </c>
      <c r="X21" s="157">
        <v>28</v>
      </c>
      <c r="Y21" s="79">
        <f t="shared" si="1"/>
        <v>26</v>
      </c>
      <c r="Z21" s="158">
        <v>0</v>
      </c>
      <c r="AA21" s="158">
        <v>2</v>
      </c>
      <c r="AB21" s="158">
        <v>0</v>
      </c>
      <c r="AC21" s="158">
        <v>0</v>
      </c>
      <c r="AD21" s="158">
        <v>5</v>
      </c>
      <c r="AE21" s="158">
        <v>6</v>
      </c>
      <c r="AF21" s="235">
        <f t="shared" si="2"/>
        <v>0.21428571428571427</v>
      </c>
      <c r="AG21" s="158">
        <f t="shared" si="3"/>
        <v>5</v>
      </c>
      <c r="AH21" s="158">
        <f t="shared" si="3"/>
        <v>8</v>
      </c>
      <c r="AI21" s="159" t="s">
        <v>415</v>
      </c>
    </row>
    <row r="22" spans="1:35" ht="14.45" customHeight="1">
      <c r="A22" s="344" t="s">
        <v>519</v>
      </c>
      <c r="B22" s="190">
        <v>2439201</v>
      </c>
      <c r="C22" s="174">
        <v>43661</v>
      </c>
      <c r="D22" s="174">
        <f t="shared" si="0"/>
        <v>43704</v>
      </c>
      <c r="E22" s="175">
        <f>F22-28</f>
        <v>43711</v>
      </c>
      <c r="F22" s="164">
        <v>43739</v>
      </c>
      <c r="G22" s="176">
        <v>1</v>
      </c>
      <c r="H22" s="176">
        <v>1</v>
      </c>
      <c r="I22" s="176" t="s">
        <v>291</v>
      </c>
      <c r="J22" s="176" t="s">
        <v>520</v>
      </c>
      <c r="K22" s="181"/>
      <c r="L22" s="161">
        <v>2439201</v>
      </c>
      <c r="M22" s="165" t="s">
        <v>521</v>
      </c>
      <c r="N22" s="165" t="s">
        <v>522</v>
      </c>
      <c r="O22" s="165" t="s">
        <v>523</v>
      </c>
      <c r="P22" s="165" t="s">
        <v>524</v>
      </c>
      <c r="Q22" s="166">
        <v>18360</v>
      </c>
      <c r="R22" s="165" t="s">
        <v>525</v>
      </c>
      <c r="S22" s="177" t="s">
        <v>526</v>
      </c>
      <c r="T22" s="177" t="s">
        <v>527</v>
      </c>
      <c r="U22" s="167" t="s">
        <v>528</v>
      </c>
      <c r="V22" s="178"/>
      <c r="W22" s="179">
        <v>79</v>
      </c>
      <c r="X22" s="179">
        <v>71</v>
      </c>
      <c r="Y22" s="79">
        <f t="shared" si="1"/>
        <v>70</v>
      </c>
      <c r="Z22" s="180">
        <v>6</v>
      </c>
      <c r="AA22" s="180">
        <v>7</v>
      </c>
      <c r="AB22" s="180">
        <v>3</v>
      </c>
      <c r="AC22" s="180">
        <v>6</v>
      </c>
      <c r="AD22" s="180">
        <v>15</v>
      </c>
      <c r="AE22" s="180">
        <v>13</v>
      </c>
      <c r="AF22" s="239">
        <f t="shared" si="2"/>
        <v>0.18309859154929578</v>
      </c>
      <c r="AG22" s="180">
        <f t="shared" si="3"/>
        <v>24</v>
      </c>
      <c r="AH22" s="180">
        <f t="shared" si="3"/>
        <v>26</v>
      </c>
      <c r="AI22" s="181" t="s">
        <v>415</v>
      </c>
    </row>
    <row r="23" spans="1:35">
      <c r="A23" s="345"/>
      <c r="B23" s="107">
        <v>2399201</v>
      </c>
      <c r="C23" s="66">
        <v>43661</v>
      </c>
      <c r="D23" s="66">
        <f t="shared" si="0"/>
        <v>43704</v>
      </c>
      <c r="E23" s="74">
        <f>F23-28</f>
        <v>43711</v>
      </c>
      <c r="F23" s="60">
        <v>43739</v>
      </c>
      <c r="G23" s="313">
        <v>1</v>
      </c>
      <c r="H23" s="313">
        <v>1</v>
      </c>
      <c r="I23" s="313" t="s">
        <v>291</v>
      </c>
      <c r="J23" s="313" t="s">
        <v>520</v>
      </c>
      <c r="K23" s="140"/>
      <c r="L23" s="109">
        <v>2399201</v>
      </c>
      <c r="M23" s="35" t="s">
        <v>27</v>
      </c>
      <c r="N23" s="35" t="s">
        <v>529</v>
      </c>
      <c r="O23" s="35" t="s">
        <v>530</v>
      </c>
      <c r="P23" s="35" t="s">
        <v>531</v>
      </c>
      <c r="Q23" s="119">
        <v>44685</v>
      </c>
      <c r="R23" s="35" t="s">
        <v>532</v>
      </c>
      <c r="S23" s="75" t="s">
        <v>533</v>
      </c>
      <c r="T23" s="75"/>
      <c r="U23" s="34" t="s">
        <v>534</v>
      </c>
      <c r="V23" s="67"/>
      <c r="W23" s="68">
        <v>28</v>
      </c>
      <c r="X23" s="68">
        <v>26</v>
      </c>
      <c r="Y23" s="79">
        <f t="shared" si="1"/>
        <v>23</v>
      </c>
      <c r="Z23" s="70">
        <v>4</v>
      </c>
      <c r="AA23" s="70">
        <v>4</v>
      </c>
      <c r="AB23" s="70">
        <v>1</v>
      </c>
      <c r="AC23" s="70">
        <v>0</v>
      </c>
      <c r="AD23" s="70">
        <v>4</v>
      </c>
      <c r="AE23" s="70">
        <v>4</v>
      </c>
      <c r="AF23" s="207">
        <f t="shared" si="2"/>
        <v>0.15384615384615385</v>
      </c>
      <c r="AG23" s="70">
        <f t="shared" si="3"/>
        <v>9</v>
      </c>
      <c r="AH23" s="70">
        <f t="shared" si="3"/>
        <v>8</v>
      </c>
      <c r="AI23" s="140" t="s">
        <v>415</v>
      </c>
    </row>
    <row r="24" spans="1:35">
      <c r="A24" s="345"/>
      <c r="B24" s="107">
        <v>2473201</v>
      </c>
      <c r="C24" s="66">
        <v>43668</v>
      </c>
      <c r="D24" s="66">
        <f t="shared" si="0"/>
        <v>43655</v>
      </c>
      <c r="E24" s="73">
        <v>43662</v>
      </c>
      <c r="F24" s="60">
        <v>43690</v>
      </c>
      <c r="G24" s="314">
        <v>1</v>
      </c>
      <c r="H24" s="316">
        <v>1</v>
      </c>
      <c r="I24" s="316" t="s">
        <v>291</v>
      </c>
      <c r="J24" s="316" t="s">
        <v>421</v>
      </c>
      <c r="K24" s="269" t="s">
        <v>422</v>
      </c>
      <c r="L24" s="109">
        <v>2473201</v>
      </c>
      <c r="M24" s="35" t="s">
        <v>56</v>
      </c>
      <c r="N24" s="35" t="s">
        <v>535</v>
      </c>
      <c r="O24" s="35" t="s">
        <v>536</v>
      </c>
      <c r="P24" s="35" t="s">
        <v>425</v>
      </c>
      <c r="Q24" s="119">
        <v>32536</v>
      </c>
      <c r="R24" s="35" t="s">
        <v>537</v>
      </c>
      <c r="S24" s="34" t="s">
        <v>538</v>
      </c>
      <c r="T24" s="34" t="s">
        <v>539</v>
      </c>
      <c r="U24" s="34" t="s">
        <v>540</v>
      </c>
      <c r="V24" s="35"/>
      <c r="W24" s="36">
        <v>37</v>
      </c>
      <c r="X24" s="36">
        <v>33</v>
      </c>
      <c r="Y24" s="79">
        <f t="shared" si="1"/>
        <v>26</v>
      </c>
      <c r="Z24" s="61">
        <v>9</v>
      </c>
      <c r="AA24" s="61">
        <v>10</v>
      </c>
      <c r="AB24" s="61">
        <v>2</v>
      </c>
      <c r="AC24" s="61">
        <v>2</v>
      </c>
      <c r="AD24" s="61">
        <v>5</v>
      </c>
      <c r="AE24" s="61">
        <v>12</v>
      </c>
      <c r="AF24" s="204">
        <f t="shared" si="2"/>
        <v>0.36363636363636365</v>
      </c>
      <c r="AG24" s="61">
        <f t="shared" si="3"/>
        <v>16</v>
      </c>
      <c r="AH24" s="61">
        <f t="shared" si="3"/>
        <v>24</v>
      </c>
      <c r="AI24" s="98" t="s">
        <v>415</v>
      </c>
    </row>
    <row r="25" spans="1:35">
      <c r="A25" s="345"/>
      <c r="B25" s="107">
        <v>5030201</v>
      </c>
      <c r="C25" s="66">
        <v>43668</v>
      </c>
      <c r="D25" s="66">
        <f t="shared" si="0"/>
        <v>43655</v>
      </c>
      <c r="E25" s="74">
        <v>43662</v>
      </c>
      <c r="F25" s="60">
        <v>43690</v>
      </c>
      <c r="G25" s="313">
        <v>2</v>
      </c>
      <c r="H25" s="313">
        <v>1</v>
      </c>
      <c r="I25" s="313" t="s">
        <v>291</v>
      </c>
      <c r="J25" s="314" t="s">
        <v>430</v>
      </c>
      <c r="K25" s="140" t="s">
        <v>407</v>
      </c>
      <c r="L25" s="109">
        <v>5030201</v>
      </c>
      <c r="M25" s="35" t="s">
        <v>175</v>
      </c>
      <c r="N25" s="35" t="s">
        <v>541</v>
      </c>
      <c r="O25" s="35" t="s">
        <v>542</v>
      </c>
      <c r="P25" s="35" t="s">
        <v>410</v>
      </c>
      <c r="Q25" s="119">
        <v>27609</v>
      </c>
      <c r="R25" s="35" t="s">
        <v>543</v>
      </c>
      <c r="S25" s="67" t="s">
        <v>544</v>
      </c>
      <c r="T25" s="67" t="s">
        <v>545</v>
      </c>
      <c r="U25" s="35" t="s">
        <v>546</v>
      </c>
      <c r="V25" s="67"/>
      <c r="W25" s="68">
        <v>127</v>
      </c>
      <c r="X25" s="68">
        <v>92</v>
      </c>
      <c r="Y25" s="79">
        <f t="shared" si="1"/>
        <v>105</v>
      </c>
      <c r="Z25" s="70">
        <v>20</v>
      </c>
      <c r="AA25" s="70">
        <v>22</v>
      </c>
      <c r="AB25" s="70">
        <v>2</v>
      </c>
      <c r="AC25" s="70">
        <v>10</v>
      </c>
      <c r="AD25" s="70">
        <v>16</v>
      </c>
      <c r="AE25" s="70">
        <v>23</v>
      </c>
      <c r="AF25" s="207">
        <f t="shared" si="2"/>
        <v>0.25</v>
      </c>
      <c r="AG25" s="70">
        <f t="shared" si="3"/>
        <v>38</v>
      </c>
      <c r="AH25" s="70">
        <f t="shared" si="3"/>
        <v>55</v>
      </c>
      <c r="AI25" s="140" t="s">
        <v>415</v>
      </c>
    </row>
    <row r="26" spans="1:35">
      <c r="A26" s="345"/>
      <c r="B26" s="107">
        <v>5084201</v>
      </c>
      <c r="C26" s="66">
        <v>43668</v>
      </c>
      <c r="D26" s="66">
        <f t="shared" si="0"/>
        <v>43704</v>
      </c>
      <c r="E26" s="74">
        <f t="shared" ref="E26:E45" si="4">F26-28</f>
        <v>43711</v>
      </c>
      <c r="F26" s="60">
        <v>43739</v>
      </c>
      <c r="G26" s="342">
        <v>2</v>
      </c>
      <c r="H26" s="342">
        <v>2</v>
      </c>
      <c r="I26" s="313" t="s">
        <v>291</v>
      </c>
      <c r="J26" s="313" t="s">
        <v>406</v>
      </c>
      <c r="K26" s="140" t="s">
        <v>547</v>
      </c>
      <c r="L26" s="109">
        <v>5084201</v>
      </c>
      <c r="M26" s="35" t="s">
        <v>548</v>
      </c>
      <c r="N26" s="35" t="s">
        <v>549</v>
      </c>
      <c r="O26" s="35" t="s">
        <v>550</v>
      </c>
      <c r="P26" s="35" t="s">
        <v>551</v>
      </c>
      <c r="Q26" s="119">
        <v>37923</v>
      </c>
      <c r="R26" s="35" t="s">
        <v>552</v>
      </c>
      <c r="S26" s="75" t="s">
        <v>553</v>
      </c>
      <c r="T26" s="75" t="s">
        <v>554</v>
      </c>
      <c r="U26" s="34" t="s">
        <v>555</v>
      </c>
      <c r="V26" s="67"/>
      <c r="W26" s="68">
        <v>30</v>
      </c>
      <c r="X26" s="68">
        <v>29</v>
      </c>
      <c r="Y26" s="79">
        <f t="shared" si="1"/>
        <v>26</v>
      </c>
      <c r="Z26" s="70">
        <v>4</v>
      </c>
      <c r="AA26" s="70">
        <v>7</v>
      </c>
      <c r="AB26" s="70">
        <v>0</v>
      </c>
      <c r="AC26" s="70">
        <v>0</v>
      </c>
      <c r="AD26" s="70">
        <v>3</v>
      </c>
      <c r="AE26" s="70">
        <v>7</v>
      </c>
      <c r="AF26" s="207">
        <f t="shared" si="2"/>
        <v>0.2413793103448276</v>
      </c>
      <c r="AG26" s="70">
        <f t="shared" si="3"/>
        <v>7</v>
      </c>
      <c r="AH26" s="70">
        <f t="shared" si="3"/>
        <v>14</v>
      </c>
      <c r="AI26" s="140" t="s">
        <v>415</v>
      </c>
    </row>
    <row r="27" spans="1:35" ht="15.75" thickBot="1">
      <c r="A27" s="346"/>
      <c r="B27" s="189">
        <v>5083201</v>
      </c>
      <c r="C27" s="182">
        <v>43668</v>
      </c>
      <c r="D27" s="182">
        <f t="shared" si="0"/>
        <v>43704</v>
      </c>
      <c r="E27" s="183">
        <f t="shared" si="4"/>
        <v>43711</v>
      </c>
      <c r="F27" s="154">
        <v>43739</v>
      </c>
      <c r="G27" s="347"/>
      <c r="H27" s="347"/>
      <c r="I27" s="325" t="s">
        <v>291</v>
      </c>
      <c r="J27" s="325" t="s">
        <v>406</v>
      </c>
      <c r="K27" s="188" t="s">
        <v>547</v>
      </c>
      <c r="L27" s="151">
        <v>5083201</v>
      </c>
      <c r="M27" s="155" t="s">
        <v>211</v>
      </c>
      <c r="N27" s="155" t="s">
        <v>556</v>
      </c>
      <c r="O27" s="155" t="s">
        <v>557</v>
      </c>
      <c r="P27" s="155" t="s">
        <v>551</v>
      </c>
      <c r="Q27" s="156">
        <v>37660</v>
      </c>
      <c r="R27" s="155" t="s">
        <v>558</v>
      </c>
      <c r="S27" s="184" t="s">
        <v>559</v>
      </c>
      <c r="T27" s="184" t="s">
        <v>560</v>
      </c>
      <c r="U27" s="173" t="s">
        <v>561</v>
      </c>
      <c r="V27" s="185"/>
      <c r="W27" s="186">
        <v>36</v>
      </c>
      <c r="X27" s="186">
        <v>37</v>
      </c>
      <c r="Y27" s="79">
        <f t="shared" si="1"/>
        <v>30</v>
      </c>
      <c r="Z27" s="187">
        <v>5</v>
      </c>
      <c r="AA27" s="187">
        <v>5</v>
      </c>
      <c r="AB27" s="187">
        <v>1</v>
      </c>
      <c r="AC27" s="187">
        <v>0</v>
      </c>
      <c r="AD27" s="187">
        <v>4</v>
      </c>
      <c r="AE27" s="187">
        <v>10</v>
      </c>
      <c r="AF27" s="240">
        <f t="shared" si="2"/>
        <v>0.27027027027027029</v>
      </c>
      <c r="AG27" s="187">
        <f t="shared" si="3"/>
        <v>10</v>
      </c>
      <c r="AH27" s="187">
        <f t="shared" si="3"/>
        <v>15</v>
      </c>
      <c r="AI27" s="188" t="s">
        <v>415</v>
      </c>
    </row>
    <row r="28" spans="1:35">
      <c r="A28" s="191"/>
      <c r="B28" s="105">
        <v>5085201</v>
      </c>
      <c r="C28" s="96">
        <v>43682</v>
      </c>
      <c r="D28" s="96">
        <f t="shared" si="0"/>
        <v>43704</v>
      </c>
      <c r="E28" s="97">
        <f t="shared" si="4"/>
        <v>43711</v>
      </c>
      <c r="F28" s="51">
        <v>43739</v>
      </c>
      <c r="G28" s="348">
        <v>1</v>
      </c>
      <c r="H28" s="348">
        <v>2</v>
      </c>
      <c r="I28" s="326" t="s">
        <v>291</v>
      </c>
      <c r="J28" s="326" t="s">
        <v>406</v>
      </c>
      <c r="K28" s="160" t="s">
        <v>547</v>
      </c>
      <c r="L28" s="150">
        <v>5085201</v>
      </c>
      <c r="M28" s="42" t="s">
        <v>213</v>
      </c>
      <c r="N28" s="42" t="s">
        <v>562</v>
      </c>
      <c r="O28" s="42" t="s">
        <v>563</v>
      </c>
      <c r="P28" s="42" t="s">
        <v>551</v>
      </c>
      <c r="Q28" s="117">
        <v>37411</v>
      </c>
      <c r="R28" s="42" t="s">
        <v>564</v>
      </c>
      <c r="S28" s="44" t="s">
        <v>553</v>
      </c>
      <c r="T28" s="44" t="s">
        <v>565</v>
      </c>
      <c r="U28" s="45" t="s">
        <v>566</v>
      </c>
      <c r="V28" s="43"/>
      <c r="W28" s="46">
        <v>16</v>
      </c>
      <c r="X28" s="46">
        <v>10</v>
      </c>
      <c r="Y28" s="79">
        <f t="shared" si="1"/>
        <v>11</v>
      </c>
      <c r="Z28" s="47">
        <v>5</v>
      </c>
      <c r="AA28" s="47">
        <v>3</v>
      </c>
      <c r="AB28" s="47">
        <v>0</v>
      </c>
      <c r="AC28" s="47">
        <v>1</v>
      </c>
      <c r="AD28" s="47">
        <v>3</v>
      </c>
      <c r="AE28" s="47">
        <v>4</v>
      </c>
      <c r="AF28" s="241">
        <f t="shared" si="2"/>
        <v>0.4</v>
      </c>
      <c r="AG28" s="47">
        <f t="shared" si="3"/>
        <v>8</v>
      </c>
      <c r="AH28" s="47">
        <f t="shared" si="3"/>
        <v>8</v>
      </c>
      <c r="AI28" s="160" t="s">
        <v>415</v>
      </c>
    </row>
    <row r="29" spans="1:35">
      <c r="A29" s="192"/>
      <c r="B29" s="107">
        <v>2468201</v>
      </c>
      <c r="C29" s="66">
        <v>43682</v>
      </c>
      <c r="D29" s="66">
        <f t="shared" si="0"/>
        <v>43746</v>
      </c>
      <c r="E29" s="74">
        <f t="shared" si="4"/>
        <v>43753</v>
      </c>
      <c r="F29" s="60">
        <v>43781</v>
      </c>
      <c r="G29" s="342"/>
      <c r="H29" s="342"/>
      <c r="I29" s="313" t="s">
        <v>291</v>
      </c>
      <c r="J29" s="314" t="s">
        <v>567</v>
      </c>
      <c r="K29" s="140" t="s">
        <v>568</v>
      </c>
      <c r="L29" s="109">
        <v>2468201</v>
      </c>
      <c r="M29" s="35" t="s">
        <v>52</v>
      </c>
      <c r="N29" s="35" t="s">
        <v>569</v>
      </c>
      <c r="O29" s="35" t="s">
        <v>570</v>
      </c>
      <c r="P29" s="35" t="s">
        <v>568</v>
      </c>
      <c r="Q29" s="119">
        <v>30161</v>
      </c>
      <c r="R29" s="35" t="s">
        <v>571</v>
      </c>
      <c r="S29" s="34" t="s">
        <v>572</v>
      </c>
      <c r="T29" s="75" t="s">
        <v>573</v>
      </c>
      <c r="U29" s="34" t="s">
        <v>574</v>
      </c>
      <c r="V29" s="67"/>
      <c r="W29" s="68">
        <v>71</v>
      </c>
      <c r="X29" s="68">
        <v>65</v>
      </c>
      <c r="Y29" s="79">
        <f t="shared" si="1"/>
        <v>65</v>
      </c>
      <c r="Z29" s="70">
        <v>5</v>
      </c>
      <c r="AA29" s="70">
        <v>6</v>
      </c>
      <c r="AB29" s="70">
        <v>1</v>
      </c>
      <c r="AC29" s="70">
        <v>2</v>
      </c>
      <c r="AD29" s="70">
        <v>5</v>
      </c>
      <c r="AE29" s="70">
        <v>13</v>
      </c>
      <c r="AF29" s="207">
        <f t="shared" si="2"/>
        <v>0.2</v>
      </c>
      <c r="AG29" s="70">
        <f t="shared" si="3"/>
        <v>11</v>
      </c>
      <c r="AH29" s="70">
        <f t="shared" si="3"/>
        <v>21</v>
      </c>
      <c r="AI29" s="140" t="s">
        <v>415</v>
      </c>
    </row>
    <row r="30" spans="1:35">
      <c r="A30" s="192" t="s">
        <v>301</v>
      </c>
      <c r="B30" s="107">
        <v>5080201</v>
      </c>
      <c r="C30" s="66">
        <v>43682</v>
      </c>
      <c r="D30" s="66">
        <f t="shared" si="0"/>
        <v>43704</v>
      </c>
      <c r="E30" s="74">
        <f t="shared" si="4"/>
        <v>43711</v>
      </c>
      <c r="F30" s="60">
        <v>43739</v>
      </c>
      <c r="G30" s="342">
        <v>1</v>
      </c>
      <c r="H30" s="342">
        <v>2</v>
      </c>
      <c r="I30" s="313" t="s">
        <v>291</v>
      </c>
      <c r="J30" s="313" t="s">
        <v>406</v>
      </c>
      <c r="K30" s="140" t="s">
        <v>547</v>
      </c>
      <c r="L30" s="109">
        <v>5080201</v>
      </c>
      <c r="M30" s="35" t="s">
        <v>209</v>
      </c>
      <c r="N30" s="35" t="s">
        <v>575</v>
      </c>
      <c r="O30" s="35" t="s">
        <v>576</v>
      </c>
      <c r="P30" s="35" t="s">
        <v>551</v>
      </c>
      <c r="Q30" s="119">
        <v>37087</v>
      </c>
      <c r="R30" s="35" t="s">
        <v>577</v>
      </c>
      <c r="S30" s="75" t="s">
        <v>578</v>
      </c>
      <c r="T30" s="75" t="s">
        <v>579</v>
      </c>
      <c r="U30" s="34" t="s">
        <v>580</v>
      </c>
      <c r="V30" s="67"/>
      <c r="W30" s="68">
        <v>38</v>
      </c>
      <c r="X30" s="68">
        <v>34</v>
      </c>
      <c r="Y30" s="79">
        <f t="shared" si="1"/>
        <v>34</v>
      </c>
      <c r="Z30" s="70">
        <v>3</v>
      </c>
      <c r="AA30" s="70">
        <v>4</v>
      </c>
      <c r="AB30" s="70">
        <v>1</v>
      </c>
      <c r="AC30" s="70">
        <v>1</v>
      </c>
      <c r="AD30" s="70">
        <v>8</v>
      </c>
      <c r="AE30" s="70">
        <v>9</v>
      </c>
      <c r="AF30" s="207">
        <f t="shared" si="2"/>
        <v>0.26470588235294118</v>
      </c>
      <c r="AG30" s="70">
        <f t="shared" si="3"/>
        <v>12</v>
      </c>
      <c r="AH30" s="70">
        <f t="shared" si="3"/>
        <v>14</v>
      </c>
      <c r="AI30" s="140" t="s">
        <v>415</v>
      </c>
    </row>
    <row r="31" spans="1:35">
      <c r="A31" s="192"/>
      <c r="B31" s="107">
        <v>5082201</v>
      </c>
      <c r="C31" s="66">
        <v>43682</v>
      </c>
      <c r="D31" s="66">
        <f t="shared" si="0"/>
        <v>43704</v>
      </c>
      <c r="E31" s="74">
        <f t="shared" si="4"/>
        <v>43711</v>
      </c>
      <c r="F31" s="60">
        <v>43739</v>
      </c>
      <c r="G31" s="342"/>
      <c r="H31" s="342"/>
      <c r="I31" s="313" t="s">
        <v>291</v>
      </c>
      <c r="J31" s="313" t="s">
        <v>406</v>
      </c>
      <c r="K31" s="140" t="s">
        <v>547</v>
      </c>
      <c r="L31" s="109">
        <v>5082201</v>
      </c>
      <c r="M31" s="35" t="s">
        <v>210</v>
      </c>
      <c r="N31" s="35" t="s">
        <v>581</v>
      </c>
      <c r="O31" s="35" t="s">
        <v>582</v>
      </c>
      <c r="P31" s="35" t="s">
        <v>551</v>
      </c>
      <c r="Q31" s="119">
        <v>37167</v>
      </c>
      <c r="R31" s="35" t="s">
        <v>583</v>
      </c>
      <c r="S31" s="67" t="s">
        <v>584</v>
      </c>
      <c r="T31" s="67"/>
      <c r="U31" s="35" t="s">
        <v>585</v>
      </c>
      <c r="V31" s="67"/>
      <c r="W31" s="68">
        <v>11</v>
      </c>
      <c r="X31" s="68">
        <v>9</v>
      </c>
      <c r="Y31" s="79">
        <f t="shared" si="1"/>
        <v>11</v>
      </c>
      <c r="Z31" s="70">
        <v>0</v>
      </c>
      <c r="AA31" s="70">
        <v>0</v>
      </c>
      <c r="AB31" s="70">
        <v>0</v>
      </c>
      <c r="AC31" s="70">
        <v>0</v>
      </c>
      <c r="AD31" s="70">
        <v>0</v>
      </c>
      <c r="AE31" s="70">
        <v>2</v>
      </c>
      <c r="AF31" s="207">
        <f t="shared" si="2"/>
        <v>0.22222222222222221</v>
      </c>
      <c r="AG31" s="70">
        <f t="shared" si="3"/>
        <v>0</v>
      </c>
      <c r="AH31" s="70">
        <f t="shared" si="3"/>
        <v>2</v>
      </c>
      <c r="AI31" s="140" t="s">
        <v>415</v>
      </c>
    </row>
    <row r="32" spans="1:35">
      <c r="A32" s="192"/>
      <c r="B32" s="107">
        <v>2655201</v>
      </c>
      <c r="C32" s="66">
        <v>43689</v>
      </c>
      <c r="D32" s="66">
        <f t="shared" si="0"/>
        <v>43704</v>
      </c>
      <c r="E32" s="74">
        <f t="shared" si="4"/>
        <v>43711</v>
      </c>
      <c r="F32" s="60">
        <v>43739</v>
      </c>
      <c r="G32" s="313">
        <v>3</v>
      </c>
      <c r="H32" s="313">
        <v>1</v>
      </c>
      <c r="I32" s="313" t="s">
        <v>291</v>
      </c>
      <c r="J32" s="313"/>
      <c r="K32" s="140"/>
      <c r="L32" s="109">
        <v>2655201</v>
      </c>
      <c r="M32" s="35" t="s">
        <v>146</v>
      </c>
      <c r="N32" s="35" t="s">
        <v>586</v>
      </c>
      <c r="O32" s="35" t="s">
        <v>587</v>
      </c>
      <c r="P32" s="35" t="s">
        <v>588</v>
      </c>
      <c r="Q32" s="119">
        <v>98125</v>
      </c>
      <c r="R32" s="35" t="s">
        <v>589</v>
      </c>
      <c r="S32" s="75" t="s">
        <v>590</v>
      </c>
      <c r="T32" s="75" t="s">
        <v>591</v>
      </c>
      <c r="U32" s="34" t="s">
        <v>592</v>
      </c>
      <c r="V32" s="67"/>
      <c r="W32" s="68">
        <v>47</v>
      </c>
      <c r="X32" s="68">
        <v>42</v>
      </c>
      <c r="Y32" s="79">
        <f t="shared" si="1"/>
        <v>34</v>
      </c>
      <c r="Z32" s="70">
        <v>12</v>
      </c>
      <c r="AA32" s="70">
        <v>9</v>
      </c>
      <c r="AB32" s="70">
        <v>1</v>
      </c>
      <c r="AC32" s="70">
        <v>0</v>
      </c>
      <c r="AD32" s="70">
        <v>18</v>
      </c>
      <c r="AE32" s="70">
        <v>14</v>
      </c>
      <c r="AF32" s="207">
        <f t="shared" si="2"/>
        <v>0.33333333333333331</v>
      </c>
      <c r="AG32" s="70">
        <f t="shared" si="3"/>
        <v>31</v>
      </c>
      <c r="AH32" s="70">
        <f t="shared" si="3"/>
        <v>23</v>
      </c>
      <c r="AI32" s="140" t="s">
        <v>415</v>
      </c>
    </row>
    <row r="33" spans="1:35">
      <c r="A33" s="192"/>
      <c r="B33" s="107">
        <v>7026201</v>
      </c>
      <c r="C33" s="66">
        <v>43689</v>
      </c>
      <c r="D33" s="66">
        <f t="shared" si="0"/>
        <v>43704</v>
      </c>
      <c r="E33" s="74">
        <f t="shared" si="4"/>
        <v>43711</v>
      </c>
      <c r="F33" s="60">
        <v>43739</v>
      </c>
      <c r="G33" s="342">
        <v>2</v>
      </c>
      <c r="H33" s="342">
        <v>2</v>
      </c>
      <c r="I33" s="313" t="s">
        <v>291</v>
      </c>
      <c r="J33" s="313"/>
      <c r="K33" s="140"/>
      <c r="L33" s="109">
        <v>7026201</v>
      </c>
      <c r="M33" s="77" t="s">
        <v>250</v>
      </c>
      <c r="N33" s="78" t="s">
        <v>593</v>
      </c>
      <c r="O33" s="78" t="s">
        <v>594</v>
      </c>
      <c r="P33" s="78" t="s">
        <v>588</v>
      </c>
      <c r="Q33" s="119">
        <v>98204</v>
      </c>
      <c r="R33" s="35" t="s">
        <v>595</v>
      </c>
      <c r="S33" s="67" t="s">
        <v>596</v>
      </c>
      <c r="T33" s="67" t="s">
        <v>597</v>
      </c>
      <c r="U33" s="35" t="s">
        <v>598</v>
      </c>
      <c r="V33" s="67"/>
      <c r="W33" s="68">
        <v>31</v>
      </c>
      <c r="X33" s="68">
        <v>30</v>
      </c>
      <c r="Y33" s="79">
        <f t="shared" si="1"/>
        <v>26</v>
      </c>
      <c r="Z33" s="70">
        <v>5</v>
      </c>
      <c r="AA33" s="70">
        <v>7</v>
      </c>
      <c r="AB33" s="70">
        <v>0</v>
      </c>
      <c r="AC33" s="70">
        <v>0</v>
      </c>
      <c r="AD33" s="70">
        <v>7</v>
      </c>
      <c r="AE33" s="70">
        <v>13</v>
      </c>
      <c r="AF33" s="207">
        <f t="shared" si="2"/>
        <v>0.43333333333333335</v>
      </c>
      <c r="AG33" s="70">
        <f t="shared" si="3"/>
        <v>12</v>
      </c>
      <c r="AH33" s="70">
        <f t="shared" si="3"/>
        <v>20</v>
      </c>
      <c r="AI33" s="140" t="s">
        <v>415</v>
      </c>
    </row>
    <row r="34" spans="1:35">
      <c r="A34" s="192"/>
      <c r="B34" s="107">
        <v>7027201</v>
      </c>
      <c r="C34" s="66">
        <v>43689</v>
      </c>
      <c r="D34" s="66">
        <f t="shared" si="0"/>
        <v>43704</v>
      </c>
      <c r="E34" s="74">
        <f t="shared" si="4"/>
        <v>43711</v>
      </c>
      <c r="F34" s="60">
        <v>43739</v>
      </c>
      <c r="G34" s="342"/>
      <c r="H34" s="342"/>
      <c r="I34" s="313" t="s">
        <v>291</v>
      </c>
      <c r="J34" s="313"/>
      <c r="K34" s="140"/>
      <c r="L34" s="109">
        <v>7027201</v>
      </c>
      <c r="M34" s="35" t="s">
        <v>251</v>
      </c>
      <c r="N34" s="35" t="s">
        <v>599</v>
      </c>
      <c r="O34" s="35" t="s">
        <v>600</v>
      </c>
      <c r="P34" s="35" t="s">
        <v>588</v>
      </c>
      <c r="Q34" s="119">
        <v>98004</v>
      </c>
      <c r="R34" s="35" t="s">
        <v>601</v>
      </c>
      <c r="S34" s="67" t="s">
        <v>602</v>
      </c>
      <c r="T34" s="67" t="s">
        <v>603</v>
      </c>
      <c r="U34" s="35" t="s">
        <v>604</v>
      </c>
      <c r="V34" s="67"/>
      <c r="W34" s="68">
        <v>35</v>
      </c>
      <c r="X34" s="68">
        <v>39</v>
      </c>
      <c r="Y34" s="79">
        <f t="shared" si="1"/>
        <v>28</v>
      </c>
      <c r="Z34" s="70">
        <v>6</v>
      </c>
      <c r="AA34" s="70">
        <v>8</v>
      </c>
      <c r="AB34" s="70">
        <v>1</v>
      </c>
      <c r="AC34" s="70">
        <v>1</v>
      </c>
      <c r="AD34" s="70">
        <v>6</v>
      </c>
      <c r="AE34" s="70">
        <v>12</v>
      </c>
      <c r="AF34" s="207">
        <f t="shared" si="2"/>
        <v>0.30769230769230771</v>
      </c>
      <c r="AG34" s="70">
        <f t="shared" si="3"/>
        <v>13</v>
      </c>
      <c r="AH34" s="70">
        <f t="shared" si="3"/>
        <v>21</v>
      </c>
      <c r="AI34" s="140" t="s">
        <v>415</v>
      </c>
    </row>
    <row r="35" spans="1:35">
      <c r="A35" s="192"/>
      <c r="B35" s="107">
        <v>2438201</v>
      </c>
      <c r="C35" s="66">
        <v>43689</v>
      </c>
      <c r="D35" s="66">
        <f t="shared" si="0"/>
        <v>43704</v>
      </c>
      <c r="E35" s="74">
        <f t="shared" si="4"/>
        <v>43711</v>
      </c>
      <c r="F35" s="60">
        <v>43739</v>
      </c>
      <c r="G35" s="342">
        <v>2</v>
      </c>
      <c r="H35" s="342">
        <v>2</v>
      </c>
      <c r="I35" s="313" t="s">
        <v>291</v>
      </c>
      <c r="J35" s="314" t="s">
        <v>520</v>
      </c>
      <c r="K35" s="140" t="s">
        <v>605</v>
      </c>
      <c r="L35" s="109">
        <v>2438201</v>
      </c>
      <c r="M35" s="35" t="s">
        <v>32</v>
      </c>
      <c r="N35" s="35" t="s">
        <v>606</v>
      </c>
      <c r="O35" s="35" t="s">
        <v>607</v>
      </c>
      <c r="P35" s="35" t="s">
        <v>605</v>
      </c>
      <c r="Q35" s="119">
        <v>11590</v>
      </c>
      <c r="R35" s="35" t="s">
        <v>608</v>
      </c>
      <c r="S35" s="75" t="s">
        <v>609</v>
      </c>
      <c r="T35" s="75"/>
      <c r="U35" s="34" t="s">
        <v>610</v>
      </c>
      <c r="V35" s="67"/>
      <c r="W35" s="68">
        <v>49</v>
      </c>
      <c r="X35" s="68">
        <v>41</v>
      </c>
      <c r="Y35" s="79">
        <f t="shared" si="1"/>
        <v>43</v>
      </c>
      <c r="Z35" s="70">
        <v>6</v>
      </c>
      <c r="AA35" s="70">
        <v>5</v>
      </c>
      <c r="AB35" s="70">
        <v>0</v>
      </c>
      <c r="AC35" s="70">
        <v>0</v>
      </c>
      <c r="AD35" s="70">
        <v>8</v>
      </c>
      <c r="AE35" s="70">
        <v>10</v>
      </c>
      <c r="AF35" s="207">
        <f t="shared" si="2"/>
        <v>0.24390243902439024</v>
      </c>
      <c r="AG35" s="70">
        <f t="shared" si="3"/>
        <v>14</v>
      </c>
      <c r="AH35" s="70">
        <f t="shared" si="3"/>
        <v>15</v>
      </c>
      <c r="AI35" s="140" t="s">
        <v>415</v>
      </c>
    </row>
    <row r="36" spans="1:35">
      <c r="A36" s="192"/>
      <c r="B36" s="107">
        <v>3197201</v>
      </c>
      <c r="C36" s="66">
        <v>43689</v>
      </c>
      <c r="D36" s="66">
        <f t="shared" si="0"/>
        <v>43704</v>
      </c>
      <c r="E36" s="74">
        <f t="shared" si="4"/>
        <v>43711</v>
      </c>
      <c r="F36" s="60">
        <v>43739</v>
      </c>
      <c r="G36" s="342"/>
      <c r="H36" s="342"/>
      <c r="I36" s="313" t="s">
        <v>291</v>
      </c>
      <c r="J36" s="314" t="s">
        <v>520</v>
      </c>
      <c r="K36" s="140" t="s">
        <v>605</v>
      </c>
      <c r="L36" s="109">
        <v>3197201</v>
      </c>
      <c r="M36" s="35" t="s">
        <v>159</v>
      </c>
      <c r="N36" s="35" t="s">
        <v>611</v>
      </c>
      <c r="O36" s="35" t="s">
        <v>612</v>
      </c>
      <c r="P36" s="35" t="s">
        <v>605</v>
      </c>
      <c r="Q36" s="119">
        <v>11901</v>
      </c>
      <c r="R36" s="35" t="s">
        <v>613</v>
      </c>
      <c r="S36" s="75" t="s">
        <v>614</v>
      </c>
      <c r="T36" s="75" t="s">
        <v>615</v>
      </c>
      <c r="U36" s="34" t="s">
        <v>616</v>
      </c>
      <c r="V36" s="67"/>
      <c r="W36" s="68">
        <v>44</v>
      </c>
      <c r="X36" s="68">
        <v>43</v>
      </c>
      <c r="Y36" s="79">
        <f t="shared" si="1"/>
        <v>40</v>
      </c>
      <c r="Z36" s="70">
        <v>4</v>
      </c>
      <c r="AA36" s="70">
        <v>5</v>
      </c>
      <c r="AB36" s="70">
        <v>0</v>
      </c>
      <c r="AC36" s="70">
        <v>1</v>
      </c>
      <c r="AD36" s="70">
        <v>3</v>
      </c>
      <c r="AE36" s="70">
        <v>12</v>
      </c>
      <c r="AF36" s="207">
        <f t="shared" si="2"/>
        <v>0.27906976744186046</v>
      </c>
      <c r="AG36" s="70">
        <f t="shared" ref="AG36:AH53" si="5">SUM(Z36,AB36,AD36)</f>
        <v>7</v>
      </c>
      <c r="AH36" s="70">
        <f t="shared" si="5"/>
        <v>18</v>
      </c>
      <c r="AI36" s="140" t="s">
        <v>415</v>
      </c>
    </row>
    <row r="37" spans="1:35">
      <c r="A37" s="192"/>
      <c r="B37" s="107">
        <v>2685201</v>
      </c>
      <c r="C37" s="66">
        <v>43689</v>
      </c>
      <c r="D37" s="66">
        <f t="shared" si="0"/>
        <v>43704</v>
      </c>
      <c r="E37" s="74">
        <f t="shared" si="4"/>
        <v>43711</v>
      </c>
      <c r="F37" s="60">
        <v>43739</v>
      </c>
      <c r="G37" s="342">
        <v>2</v>
      </c>
      <c r="H37" s="342">
        <v>2</v>
      </c>
      <c r="I37" s="313" t="s">
        <v>291</v>
      </c>
      <c r="J37" s="313"/>
      <c r="K37" s="140"/>
      <c r="L37" s="109">
        <v>2685201</v>
      </c>
      <c r="M37" s="35" t="s">
        <v>147</v>
      </c>
      <c r="N37" s="35" t="s">
        <v>617</v>
      </c>
      <c r="O37" s="35" t="s">
        <v>618</v>
      </c>
      <c r="P37" s="35" t="s">
        <v>588</v>
      </c>
      <c r="Q37" s="119">
        <v>98684</v>
      </c>
      <c r="R37" s="35" t="s">
        <v>619</v>
      </c>
      <c r="S37" s="67" t="s">
        <v>620</v>
      </c>
      <c r="T37" s="67" t="s">
        <v>621</v>
      </c>
      <c r="U37" s="35" t="s">
        <v>622</v>
      </c>
      <c r="V37" s="67"/>
      <c r="W37" s="68">
        <v>45</v>
      </c>
      <c r="X37" s="68">
        <v>38</v>
      </c>
      <c r="Y37" s="79">
        <f t="shared" si="1"/>
        <v>40</v>
      </c>
      <c r="Z37" s="70">
        <v>4</v>
      </c>
      <c r="AA37" s="70">
        <v>6</v>
      </c>
      <c r="AB37" s="70">
        <v>1</v>
      </c>
      <c r="AC37" s="70">
        <v>2</v>
      </c>
      <c r="AD37" s="70">
        <v>4</v>
      </c>
      <c r="AE37" s="70">
        <v>11</v>
      </c>
      <c r="AF37" s="207">
        <f t="shared" si="2"/>
        <v>0.28947368421052633</v>
      </c>
      <c r="AG37" s="70">
        <f t="shared" si="5"/>
        <v>9</v>
      </c>
      <c r="AH37" s="70">
        <f t="shared" si="5"/>
        <v>19</v>
      </c>
      <c r="AI37" s="140" t="s">
        <v>415</v>
      </c>
    </row>
    <row r="38" spans="1:35">
      <c r="A38" s="192"/>
      <c r="B38" s="107">
        <v>2697201</v>
      </c>
      <c r="C38" s="66">
        <v>43689</v>
      </c>
      <c r="D38" s="66">
        <f t="shared" si="0"/>
        <v>43704</v>
      </c>
      <c r="E38" s="74">
        <f t="shared" si="4"/>
        <v>43711</v>
      </c>
      <c r="F38" s="60">
        <v>43739</v>
      </c>
      <c r="G38" s="342"/>
      <c r="H38" s="342"/>
      <c r="I38" s="313" t="s">
        <v>291</v>
      </c>
      <c r="J38" s="313"/>
      <c r="K38" s="140"/>
      <c r="L38" s="109">
        <v>2697201</v>
      </c>
      <c r="M38" s="35" t="s">
        <v>149</v>
      </c>
      <c r="N38" s="35" t="s">
        <v>623</v>
      </c>
      <c r="O38" s="35" t="s">
        <v>624</v>
      </c>
      <c r="P38" s="35" t="s">
        <v>625</v>
      </c>
      <c r="Q38" s="119">
        <v>97035</v>
      </c>
      <c r="R38" s="35" t="s">
        <v>626</v>
      </c>
      <c r="S38" s="75" t="s">
        <v>627</v>
      </c>
      <c r="T38" s="75"/>
      <c r="U38" s="34" t="s">
        <v>628</v>
      </c>
      <c r="V38" s="67"/>
      <c r="W38" s="68">
        <v>33</v>
      </c>
      <c r="X38" s="68">
        <v>31</v>
      </c>
      <c r="Y38" s="79">
        <f t="shared" si="1"/>
        <v>25</v>
      </c>
      <c r="Z38" s="70">
        <v>8</v>
      </c>
      <c r="AA38" s="70">
        <v>6</v>
      </c>
      <c r="AB38" s="70">
        <v>0</v>
      </c>
      <c r="AC38" s="70">
        <v>0</v>
      </c>
      <c r="AD38" s="70">
        <v>8</v>
      </c>
      <c r="AE38" s="70">
        <v>8</v>
      </c>
      <c r="AF38" s="207">
        <f t="shared" si="2"/>
        <v>0.25806451612903225</v>
      </c>
      <c r="AG38" s="70">
        <f t="shared" si="5"/>
        <v>16</v>
      </c>
      <c r="AH38" s="70">
        <f t="shared" si="5"/>
        <v>14</v>
      </c>
      <c r="AI38" s="140" t="s">
        <v>415</v>
      </c>
    </row>
    <row r="39" spans="1:35">
      <c r="A39" s="192"/>
      <c r="B39" s="107">
        <v>2395201</v>
      </c>
      <c r="C39" s="66">
        <v>43689</v>
      </c>
      <c r="D39" s="66">
        <f t="shared" si="0"/>
        <v>43704</v>
      </c>
      <c r="E39" s="74">
        <f t="shared" si="4"/>
        <v>43711</v>
      </c>
      <c r="F39" s="60">
        <v>43739</v>
      </c>
      <c r="G39" s="342">
        <v>2</v>
      </c>
      <c r="H39" s="342">
        <v>2</v>
      </c>
      <c r="I39" s="313" t="s">
        <v>291</v>
      </c>
      <c r="J39" s="313" t="s">
        <v>520</v>
      </c>
      <c r="K39" s="140"/>
      <c r="L39" s="109">
        <v>2395201</v>
      </c>
      <c r="M39" s="35" t="s">
        <v>24</v>
      </c>
      <c r="N39" s="35" t="s">
        <v>629</v>
      </c>
      <c r="O39" s="35" t="s">
        <v>630</v>
      </c>
      <c r="P39" s="35" t="s">
        <v>631</v>
      </c>
      <c r="Q39" s="119">
        <v>49546</v>
      </c>
      <c r="R39" s="35" t="s">
        <v>632</v>
      </c>
      <c r="S39" s="67" t="s">
        <v>633</v>
      </c>
      <c r="T39" s="67"/>
      <c r="U39" s="35" t="s">
        <v>634</v>
      </c>
      <c r="V39" s="67"/>
      <c r="W39" s="68">
        <v>47</v>
      </c>
      <c r="X39" s="68">
        <v>35</v>
      </c>
      <c r="Y39" s="79">
        <f t="shared" si="1"/>
        <v>38</v>
      </c>
      <c r="Z39" s="70">
        <v>7</v>
      </c>
      <c r="AA39" s="70">
        <v>7</v>
      </c>
      <c r="AB39" s="70">
        <v>2</v>
      </c>
      <c r="AC39" s="70">
        <v>7</v>
      </c>
      <c r="AD39" s="70">
        <v>7</v>
      </c>
      <c r="AE39" s="70">
        <v>7</v>
      </c>
      <c r="AF39" s="207">
        <f t="shared" si="2"/>
        <v>0.2</v>
      </c>
      <c r="AG39" s="70">
        <f t="shared" si="5"/>
        <v>16</v>
      </c>
      <c r="AH39" s="70">
        <f t="shared" si="5"/>
        <v>21</v>
      </c>
      <c r="AI39" s="140" t="s">
        <v>415</v>
      </c>
    </row>
    <row r="40" spans="1:35">
      <c r="A40" s="192"/>
      <c r="B40" s="107">
        <v>2394201</v>
      </c>
      <c r="C40" s="66">
        <v>43689</v>
      </c>
      <c r="D40" s="66">
        <f t="shared" si="0"/>
        <v>43704</v>
      </c>
      <c r="E40" s="74">
        <f t="shared" si="4"/>
        <v>43711</v>
      </c>
      <c r="F40" s="60">
        <v>43739</v>
      </c>
      <c r="G40" s="342"/>
      <c r="H40" s="342"/>
      <c r="I40" s="313" t="s">
        <v>291</v>
      </c>
      <c r="J40" s="313" t="s">
        <v>520</v>
      </c>
      <c r="K40" s="140"/>
      <c r="L40" s="109">
        <v>2394201</v>
      </c>
      <c r="M40" s="35" t="s">
        <v>23</v>
      </c>
      <c r="N40" s="35" t="s">
        <v>635</v>
      </c>
      <c r="O40" s="35" t="s">
        <v>636</v>
      </c>
      <c r="P40" s="35" t="s">
        <v>631</v>
      </c>
      <c r="Q40" s="119">
        <v>48532</v>
      </c>
      <c r="R40" s="35" t="s">
        <v>637</v>
      </c>
      <c r="S40" s="67" t="s">
        <v>638</v>
      </c>
      <c r="T40" s="67"/>
      <c r="U40" s="35" t="s">
        <v>639</v>
      </c>
      <c r="V40" s="67"/>
      <c r="W40" s="68">
        <v>40</v>
      </c>
      <c r="X40" s="68">
        <v>37</v>
      </c>
      <c r="Y40" s="79">
        <f t="shared" si="1"/>
        <v>34</v>
      </c>
      <c r="Z40" s="70">
        <v>5</v>
      </c>
      <c r="AA40" s="70">
        <v>3</v>
      </c>
      <c r="AB40" s="70">
        <v>1</v>
      </c>
      <c r="AC40" s="70">
        <v>0</v>
      </c>
      <c r="AD40" s="70">
        <v>6</v>
      </c>
      <c r="AE40" s="70">
        <v>7</v>
      </c>
      <c r="AF40" s="207">
        <f t="shared" si="2"/>
        <v>0.1891891891891892</v>
      </c>
      <c r="AG40" s="70">
        <f t="shared" si="5"/>
        <v>12</v>
      </c>
      <c r="AH40" s="70">
        <f t="shared" si="5"/>
        <v>10</v>
      </c>
      <c r="AI40" s="140" t="s">
        <v>415</v>
      </c>
    </row>
    <row r="41" spans="1:35">
      <c r="A41" s="192"/>
      <c r="B41" s="107">
        <v>2393201</v>
      </c>
      <c r="C41" s="66">
        <v>43689</v>
      </c>
      <c r="D41" s="66">
        <f t="shared" si="0"/>
        <v>43704</v>
      </c>
      <c r="E41" s="74">
        <f t="shared" si="4"/>
        <v>43711</v>
      </c>
      <c r="F41" s="60">
        <v>43739</v>
      </c>
      <c r="G41" s="313">
        <v>1</v>
      </c>
      <c r="H41" s="313">
        <v>1</v>
      </c>
      <c r="I41" s="313" t="s">
        <v>291</v>
      </c>
      <c r="J41" s="313" t="s">
        <v>520</v>
      </c>
      <c r="K41" s="140"/>
      <c r="L41" s="109">
        <v>2393201</v>
      </c>
      <c r="M41" s="35" t="s">
        <v>22</v>
      </c>
      <c r="N41" s="35" t="s">
        <v>640</v>
      </c>
      <c r="O41" s="35" t="s">
        <v>641</v>
      </c>
      <c r="P41" s="35" t="s">
        <v>631</v>
      </c>
      <c r="Q41" s="119">
        <v>49002</v>
      </c>
      <c r="R41" s="35" t="s">
        <v>642</v>
      </c>
      <c r="S41" s="67" t="s">
        <v>643</v>
      </c>
      <c r="T41" s="67"/>
      <c r="U41" s="35" t="s">
        <v>644</v>
      </c>
      <c r="V41" s="67"/>
      <c r="W41" s="68">
        <v>50</v>
      </c>
      <c r="X41" s="68">
        <v>50</v>
      </c>
      <c r="Y41" s="79">
        <f t="shared" si="1"/>
        <v>40</v>
      </c>
      <c r="Z41" s="70">
        <v>8</v>
      </c>
      <c r="AA41" s="70">
        <v>6</v>
      </c>
      <c r="AB41" s="70">
        <v>2</v>
      </c>
      <c r="AC41" s="70">
        <v>0</v>
      </c>
      <c r="AD41" s="70">
        <v>6</v>
      </c>
      <c r="AE41" s="70">
        <v>10</v>
      </c>
      <c r="AF41" s="207">
        <f t="shared" si="2"/>
        <v>0.2</v>
      </c>
      <c r="AG41" s="70">
        <f t="shared" si="5"/>
        <v>16</v>
      </c>
      <c r="AH41" s="70">
        <f t="shared" si="5"/>
        <v>16</v>
      </c>
      <c r="AI41" s="140" t="s">
        <v>415</v>
      </c>
    </row>
    <row r="42" spans="1:35">
      <c r="A42" s="192"/>
      <c r="B42" s="107">
        <v>2626201</v>
      </c>
      <c r="C42" s="66">
        <v>43689</v>
      </c>
      <c r="D42" s="66">
        <f t="shared" si="0"/>
        <v>43704</v>
      </c>
      <c r="E42" s="74">
        <f t="shared" si="4"/>
        <v>43711</v>
      </c>
      <c r="F42" s="60">
        <v>43739</v>
      </c>
      <c r="G42" s="342">
        <v>2</v>
      </c>
      <c r="H42" s="342">
        <v>2</v>
      </c>
      <c r="I42" s="313" t="s">
        <v>291</v>
      </c>
      <c r="J42" s="313"/>
      <c r="K42" s="140"/>
      <c r="L42" s="109">
        <v>2626201</v>
      </c>
      <c r="M42" s="35" t="s">
        <v>135</v>
      </c>
      <c r="N42" s="35" t="s">
        <v>645</v>
      </c>
      <c r="O42" s="35" t="s">
        <v>646</v>
      </c>
      <c r="P42" s="35" t="s">
        <v>647</v>
      </c>
      <c r="Q42" s="119">
        <v>95126</v>
      </c>
      <c r="R42" s="35" t="s">
        <v>648</v>
      </c>
      <c r="S42" s="75" t="s">
        <v>649</v>
      </c>
      <c r="T42" s="75" t="s">
        <v>650</v>
      </c>
      <c r="U42" s="34" t="s">
        <v>651</v>
      </c>
      <c r="V42" s="67"/>
      <c r="W42" s="68">
        <v>101</v>
      </c>
      <c r="X42" s="68">
        <v>99</v>
      </c>
      <c r="Y42" s="79">
        <f t="shared" si="1"/>
        <v>97</v>
      </c>
      <c r="Z42" s="70">
        <v>4</v>
      </c>
      <c r="AA42" s="70">
        <v>3</v>
      </c>
      <c r="AB42" s="70">
        <v>0</v>
      </c>
      <c r="AC42" s="70">
        <v>0</v>
      </c>
      <c r="AD42" s="70">
        <v>20</v>
      </c>
      <c r="AE42" s="70">
        <v>19</v>
      </c>
      <c r="AF42" s="207">
        <f t="shared" si="2"/>
        <v>0.19191919191919191</v>
      </c>
      <c r="AG42" s="70">
        <f t="shared" si="5"/>
        <v>24</v>
      </c>
      <c r="AH42" s="70">
        <f t="shared" si="5"/>
        <v>22</v>
      </c>
      <c r="AI42" s="140" t="s">
        <v>415</v>
      </c>
    </row>
    <row r="43" spans="1:35">
      <c r="A43" s="192"/>
      <c r="B43" s="107">
        <v>2617201</v>
      </c>
      <c r="C43" s="66">
        <v>43689</v>
      </c>
      <c r="D43" s="66">
        <f t="shared" si="0"/>
        <v>43704</v>
      </c>
      <c r="E43" s="74">
        <f t="shared" si="4"/>
        <v>43711</v>
      </c>
      <c r="F43" s="60">
        <v>43739</v>
      </c>
      <c r="G43" s="342"/>
      <c r="H43" s="342"/>
      <c r="I43" s="313" t="s">
        <v>291</v>
      </c>
      <c r="J43" s="313"/>
      <c r="K43" s="140"/>
      <c r="L43" s="109">
        <v>2617201</v>
      </c>
      <c r="M43" s="35" t="s">
        <v>131</v>
      </c>
      <c r="N43" s="35" t="s">
        <v>652</v>
      </c>
      <c r="O43" s="35" t="s">
        <v>646</v>
      </c>
      <c r="P43" s="35" t="s">
        <v>647</v>
      </c>
      <c r="Q43" s="119">
        <v>95117</v>
      </c>
      <c r="R43" s="35" t="s">
        <v>653</v>
      </c>
      <c r="S43" s="75" t="s">
        <v>654</v>
      </c>
      <c r="T43" s="75" t="s">
        <v>655</v>
      </c>
      <c r="U43" s="34" t="s">
        <v>656</v>
      </c>
      <c r="V43" s="67"/>
      <c r="W43" s="68">
        <v>38</v>
      </c>
      <c r="X43" s="68">
        <v>36</v>
      </c>
      <c r="Y43" s="79">
        <f t="shared" si="1"/>
        <v>30</v>
      </c>
      <c r="Z43" s="70">
        <v>8</v>
      </c>
      <c r="AA43" s="70">
        <v>7</v>
      </c>
      <c r="AB43" s="70">
        <v>0</v>
      </c>
      <c r="AC43" s="70">
        <v>0</v>
      </c>
      <c r="AD43" s="70">
        <v>4</v>
      </c>
      <c r="AE43" s="70">
        <v>6</v>
      </c>
      <c r="AF43" s="207">
        <f t="shared" si="2"/>
        <v>0.16666666666666666</v>
      </c>
      <c r="AG43" s="70">
        <f t="shared" si="5"/>
        <v>12</v>
      </c>
      <c r="AH43" s="70">
        <f t="shared" si="5"/>
        <v>13</v>
      </c>
      <c r="AI43" s="140" t="s">
        <v>415</v>
      </c>
    </row>
    <row r="44" spans="1:35">
      <c r="A44" s="192"/>
      <c r="B44" s="107">
        <v>2436201</v>
      </c>
      <c r="C44" s="66">
        <v>43696</v>
      </c>
      <c r="D44" s="66">
        <f t="shared" si="0"/>
        <v>43704</v>
      </c>
      <c r="E44" s="74">
        <f t="shared" si="4"/>
        <v>43711</v>
      </c>
      <c r="F44" s="60">
        <v>43739</v>
      </c>
      <c r="G44" s="313">
        <v>2</v>
      </c>
      <c r="H44" s="313">
        <v>1</v>
      </c>
      <c r="I44" s="313" t="s">
        <v>291</v>
      </c>
      <c r="J44" s="313" t="s">
        <v>520</v>
      </c>
      <c r="K44" s="140" t="s">
        <v>605</v>
      </c>
      <c r="L44" s="109">
        <v>2436201</v>
      </c>
      <c r="M44" s="35" t="s">
        <v>31</v>
      </c>
      <c r="N44" s="35" t="s">
        <v>657</v>
      </c>
      <c r="O44" s="35" t="s">
        <v>658</v>
      </c>
      <c r="P44" s="35" t="s">
        <v>605</v>
      </c>
      <c r="Q44" s="119">
        <v>11788</v>
      </c>
      <c r="R44" s="35" t="s">
        <v>659</v>
      </c>
      <c r="S44" s="34" t="s">
        <v>660</v>
      </c>
      <c r="T44" s="34"/>
      <c r="U44" s="34" t="s">
        <v>661</v>
      </c>
      <c r="V44" s="35"/>
      <c r="W44" s="36">
        <v>77</v>
      </c>
      <c r="X44" s="36">
        <v>74</v>
      </c>
      <c r="Y44" s="79">
        <f t="shared" si="1"/>
        <v>68</v>
      </c>
      <c r="Z44" s="61">
        <v>6</v>
      </c>
      <c r="AA44" s="61">
        <v>7</v>
      </c>
      <c r="AB44" s="61">
        <v>3</v>
      </c>
      <c r="AC44" s="61">
        <v>5</v>
      </c>
      <c r="AD44" s="61">
        <v>16</v>
      </c>
      <c r="AE44" s="61">
        <v>18</v>
      </c>
      <c r="AF44" s="204">
        <f t="shared" si="2"/>
        <v>0.24324324324324326</v>
      </c>
      <c r="AG44" s="61">
        <f t="shared" si="5"/>
        <v>25</v>
      </c>
      <c r="AH44" s="70">
        <f t="shared" si="5"/>
        <v>30</v>
      </c>
      <c r="AI44" s="98" t="s">
        <v>415</v>
      </c>
    </row>
    <row r="45" spans="1:35">
      <c r="A45" s="11"/>
      <c r="B45" s="107">
        <v>2623201</v>
      </c>
      <c r="C45" s="66">
        <v>43703</v>
      </c>
      <c r="D45" s="66">
        <f t="shared" si="0"/>
        <v>43704</v>
      </c>
      <c r="E45" s="74">
        <f t="shared" si="4"/>
        <v>43711</v>
      </c>
      <c r="F45" s="60">
        <v>43739</v>
      </c>
      <c r="G45" s="342">
        <v>2</v>
      </c>
      <c r="H45" s="342">
        <v>2</v>
      </c>
      <c r="I45" s="313" t="s">
        <v>291</v>
      </c>
      <c r="J45" s="313"/>
      <c r="K45" s="140"/>
      <c r="L45" s="109">
        <v>2623201</v>
      </c>
      <c r="M45" s="35" t="s">
        <v>134</v>
      </c>
      <c r="N45" s="35" t="s">
        <v>662</v>
      </c>
      <c r="O45" s="35" t="s">
        <v>663</v>
      </c>
      <c r="P45" s="35" t="s">
        <v>647</v>
      </c>
      <c r="Q45" s="119">
        <v>94501</v>
      </c>
      <c r="R45" s="35" t="s">
        <v>664</v>
      </c>
      <c r="S45" s="75" t="s">
        <v>665</v>
      </c>
      <c r="T45" s="75" t="s">
        <v>666</v>
      </c>
      <c r="U45" s="34" t="s">
        <v>667</v>
      </c>
      <c r="V45" s="67"/>
      <c r="W45" s="68">
        <v>76</v>
      </c>
      <c r="X45" s="68">
        <v>72</v>
      </c>
      <c r="Y45" s="79">
        <f t="shared" si="1"/>
        <v>74</v>
      </c>
      <c r="Z45" s="70">
        <v>2</v>
      </c>
      <c r="AA45" s="70">
        <v>1</v>
      </c>
      <c r="AB45" s="70">
        <v>0</v>
      </c>
      <c r="AC45" s="70">
        <v>0</v>
      </c>
      <c r="AD45" s="70">
        <v>13</v>
      </c>
      <c r="AE45" s="70">
        <v>17</v>
      </c>
      <c r="AF45" s="207">
        <f t="shared" si="2"/>
        <v>0.2361111111111111</v>
      </c>
      <c r="AG45" s="70">
        <f t="shared" si="5"/>
        <v>15</v>
      </c>
      <c r="AH45" s="70">
        <f t="shared" si="5"/>
        <v>18</v>
      </c>
      <c r="AI45" s="140" t="s">
        <v>415</v>
      </c>
    </row>
    <row r="46" spans="1:35">
      <c r="A46" s="192"/>
      <c r="B46" s="107">
        <v>7021201</v>
      </c>
      <c r="C46" s="66">
        <v>43703</v>
      </c>
      <c r="D46" s="66"/>
      <c r="E46" s="74"/>
      <c r="F46" s="60">
        <v>43564</v>
      </c>
      <c r="G46" s="342"/>
      <c r="H46" s="342"/>
      <c r="I46" s="313" t="s">
        <v>291</v>
      </c>
      <c r="J46" s="313"/>
      <c r="K46" s="140"/>
      <c r="L46" s="109">
        <v>7021201</v>
      </c>
      <c r="M46" s="77" t="s">
        <v>668</v>
      </c>
      <c r="N46" s="35" t="s">
        <v>669</v>
      </c>
      <c r="O46" s="35" t="s">
        <v>670</v>
      </c>
      <c r="P46" s="35" t="s">
        <v>647</v>
      </c>
      <c r="Q46" s="119">
        <v>94954</v>
      </c>
      <c r="R46" s="35" t="s">
        <v>671</v>
      </c>
      <c r="S46" s="75" t="s">
        <v>672</v>
      </c>
      <c r="T46" s="75" t="s">
        <v>673</v>
      </c>
      <c r="U46" s="34" t="s">
        <v>674</v>
      </c>
      <c r="V46" s="67"/>
      <c r="W46" s="68">
        <v>44</v>
      </c>
      <c r="X46" s="68">
        <v>42</v>
      </c>
      <c r="Y46" s="79">
        <f t="shared" si="1"/>
        <v>40</v>
      </c>
      <c r="Z46" s="70">
        <v>4</v>
      </c>
      <c r="AA46" s="70">
        <v>7</v>
      </c>
      <c r="AB46" s="70">
        <v>0</v>
      </c>
      <c r="AC46" s="70">
        <v>0</v>
      </c>
      <c r="AD46" s="70">
        <v>7</v>
      </c>
      <c r="AE46" s="70">
        <v>10</v>
      </c>
      <c r="AF46" s="207">
        <f t="shared" si="2"/>
        <v>0.23809523809523808</v>
      </c>
      <c r="AG46" s="70">
        <f t="shared" si="5"/>
        <v>11</v>
      </c>
      <c r="AH46" s="70">
        <f t="shared" si="5"/>
        <v>17</v>
      </c>
      <c r="AI46" s="140" t="s">
        <v>415</v>
      </c>
    </row>
    <row r="47" spans="1:35">
      <c r="A47" s="192"/>
      <c r="B47" s="107">
        <v>2111201</v>
      </c>
      <c r="C47" s="66">
        <v>43703</v>
      </c>
      <c r="D47" s="66">
        <f>F47-35</f>
        <v>43704</v>
      </c>
      <c r="E47" s="74">
        <f>F47-28</f>
        <v>43711</v>
      </c>
      <c r="F47" s="60">
        <v>43739</v>
      </c>
      <c r="G47" s="342">
        <v>1</v>
      </c>
      <c r="H47" s="342">
        <v>2</v>
      </c>
      <c r="I47" s="313" t="s">
        <v>291</v>
      </c>
      <c r="J47" s="313"/>
      <c r="K47" s="140"/>
      <c r="L47" s="109">
        <v>2111201</v>
      </c>
      <c r="M47" s="35" t="s">
        <v>675</v>
      </c>
      <c r="N47" s="35" t="s">
        <v>676</v>
      </c>
      <c r="O47" s="35" t="s">
        <v>677</v>
      </c>
      <c r="P47" s="35" t="s">
        <v>588</v>
      </c>
      <c r="Q47" s="119">
        <v>98409</v>
      </c>
      <c r="R47" s="35" t="s">
        <v>678</v>
      </c>
      <c r="S47" s="67" t="s">
        <v>679</v>
      </c>
      <c r="T47" s="67"/>
      <c r="U47" s="35" t="s">
        <v>680</v>
      </c>
      <c r="V47" s="67"/>
      <c r="W47" s="68">
        <v>60</v>
      </c>
      <c r="X47" s="68">
        <v>56</v>
      </c>
      <c r="Y47" s="79">
        <f t="shared" si="1"/>
        <v>60</v>
      </c>
      <c r="Z47" s="70">
        <v>0</v>
      </c>
      <c r="AA47" s="70">
        <v>11</v>
      </c>
      <c r="AB47" s="70">
        <v>0</v>
      </c>
      <c r="AC47" s="70">
        <v>3</v>
      </c>
      <c r="AD47" s="70">
        <v>12</v>
      </c>
      <c r="AE47" s="70">
        <v>13</v>
      </c>
      <c r="AF47" s="207">
        <f t="shared" si="2"/>
        <v>0.23214285714285715</v>
      </c>
      <c r="AG47" s="70">
        <f t="shared" si="5"/>
        <v>12</v>
      </c>
      <c r="AH47" s="70">
        <f t="shared" si="5"/>
        <v>27</v>
      </c>
      <c r="AI47" s="140" t="s">
        <v>415</v>
      </c>
    </row>
    <row r="48" spans="1:35">
      <c r="A48" s="192"/>
      <c r="B48" s="107">
        <v>2730201</v>
      </c>
      <c r="C48" s="66">
        <v>43703</v>
      </c>
      <c r="D48" s="66">
        <f>F48-35</f>
        <v>43704</v>
      </c>
      <c r="E48" s="74">
        <f>F48-28</f>
        <v>43711</v>
      </c>
      <c r="F48" s="60">
        <v>43739</v>
      </c>
      <c r="G48" s="342"/>
      <c r="H48" s="342"/>
      <c r="I48" s="313" t="s">
        <v>291</v>
      </c>
      <c r="J48" s="313"/>
      <c r="K48" s="140"/>
      <c r="L48" s="109">
        <v>2730201</v>
      </c>
      <c r="M48" s="146" t="s">
        <v>150</v>
      </c>
      <c r="N48" s="35" t="s">
        <v>681</v>
      </c>
      <c r="O48" s="35" t="s">
        <v>682</v>
      </c>
      <c r="P48" s="35" t="s">
        <v>588</v>
      </c>
      <c r="Q48" s="119">
        <v>98372</v>
      </c>
      <c r="R48" s="35" t="s">
        <v>683</v>
      </c>
      <c r="S48" s="67" t="s">
        <v>684</v>
      </c>
      <c r="T48" s="67"/>
      <c r="U48" s="35" t="s">
        <v>685</v>
      </c>
      <c r="V48" s="67"/>
      <c r="W48" s="68">
        <v>39</v>
      </c>
      <c r="X48" s="68">
        <v>37</v>
      </c>
      <c r="Y48" s="79">
        <f t="shared" si="1"/>
        <v>37</v>
      </c>
      <c r="Z48" s="70">
        <v>2</v>
      </c>
      <c r="AA48" s="70">
        <v>0</v>
      </c>
      <c r="AB48" s="70">
        <v>0</v>
      </c>
      <c r="AC48" s="70">
        <v>0</v>
      </c>
      <c r="AD48" s="70">
        <v>4</v>
      </c>
      <c r="AE48" s="70">
        <v>5</v>
      </c>
      <c r="AF48" s="207">
        <f t="shared" si="2"/>
        <v>0.13513513513513514</v>
      </c>
      <c r="AG48" s="70">
        <f t="shared" si="5"/>
        <v>6</v>
      </c>
      <c r="AH48" s="70">
        <f t="shared" si="5"/>
        <v>5</v>
      </c>
      <c r="AI48" s="140" t="s">
        <v>415</v>
      </c>
    </row>
    <row r="49" spans="1:35">
      <c r="A49" s="193"/>
      <c r="B49" s="107">
        <v>2534201</v>
      </c>
      <c r="C49" s="58">
        <v>43717</v>
      </c>
      <c r="D49" s="58">
        <f>F49+75</f>
        <v>43674</v>
      </c>
      <c r="E49" s="59"/>
      <c r="F49" s="60">
        <v>43599</v>
      </c>
      <c r="G49" s="327">
        <v>1</v>
      </c>
      <c r="H49" s="327">
        <v>2</v>
      </c>
      <c r="I49" s="314" t="s">
        <v>291</v>
      </c>
      <c r="J49" s="314" t="s">
        <v>686</v>
      </c>
      <c r="K49" s="98" t="s">
        <v>378</v>
      </c>
      <c r="L49" s="109">
        <v>2534201</v>
      </c>
      <c r="M49" s="35" t="s">
        <v>102</v>
      </c>
      <c r="N49" s="35" t="s">
        <v>687</v>
      </c>
      <c r="O49" s="35" t="s">
        <v>688</v>
      </c>
      <c r="P49" s="35" t="s">
        <v>378</v>
      </c>
      <c r="Q49" s="119">
        <v>35967</v>
      </c>
      <c r="R49" s="35" t="s">
        <v>689</v>
      </c>
      <c r="S49" s="34" t="s">
        <v>690</v>
      </c>
      <c r="T49" s="34"/>
      <c r="U49" s="34" t="s">
        <v>691</v>
      </c>
      <c r="V49" s="35"/>
      <c r="W49" s="36">
        <v>19</v>
      </c>
      <c r="X49" s="36">
        <v>18</v>
      </c>
      <c r="Y49" s="79">
        <f t="shared" si="1"/>
        <v>17</v>
      </c>
      <c r="Z49" s="61">
        <v>1</v>
      </c>
      <c r="AA49" s="61">
        <v>2</v>
      </c>
      <c r="AB49" s="61">
        <v>1</v>
      </c>
      <c r="AC49" s="61">
        <v>2</v>
      </c>
      <c r="AD49" s="61">
        <v>3</v>
      </c>
      <c r="AE49" s="61">
        <v>3</v>
      </c>
      <c r="AF49" s="204">
        <f t="shared" si="2"/>
        <v>0.16666666666666666</v>
      </c>
      <c r="AG49" s="61">
        <f t="shared" si="5"/>
        <v>5</v>
      </c>
      <c r="AH49" s="70">
        <f t="shared" si="5"/>
        <v>7</v>
      </c>
      <c r="AI49" s="98" t="s">
        <v>415</v>
      </c>
    </row>
    <row r="50" spans="1:35">
      <c r="A50" s="193"/>
      <c r="B50" s="107">
        <v>2533201</v>
      </c>
      <c r="C50" s="58">
        <v>43717</v>
      </c>
      <c r="D50" s="58">
        <f>F50+75</f>
        <v>43674</v>
      </c>
      <c r="E50" s="59"/>
      <c r="F50" s="60">
        <v>43599</v>
      </c>
      <c r="G50" s="327"/>
      <c r="H50" s="327"/>
      <c r="I50" s="314" t="s">
        <v>291</v>
      </c>
      <c r="J50" s="314" t="s">
        <v>686</v>
      </c>
      <c r="K50" s="98" t="s">
        <v>378</v>
      </c>
      <c r="L50" s="109">
        <v>2533201</v>
      </c>
      <c r="M50" s="35" t="s">
        <v>101</v>
      </c>
      <c r="N50" s="35" t="s">
        <v>692</v>
      </c>
      <c r="O50" s="35" t="s">
        <v>693</v>
      </c>
      <c r="P50" s="35" t="s">
        <v>378</v>
      </c>
      <c r="Q50" s="119">
        <v>35951</v>
      </c>
      <c r="R50" s="35" t="s">
        <v>694</v>
      </c>
      <c r="S50" s="34" t="s">
        <v>695</v>
      </c>
      <c r="T50" s="34"/>
      <c r="U50" s="34" t="s">
        <v>696</v>
      </c>
      <c r="V50" s="35"/>
      <c r="W50" s="36">
        <v>27</v>
      </c>
      <c r="X50" s="36">
        <v>25</v>
      </c>
      <c r="Y50" s="79">
        <f t="shared" si="1"/>
        <v>24</v>
      </c>
      <c r="Z50" s="61">
        <v>3</v>
      </c>
      <c r="AA50" s="61">
        <v>4</v>
      </c>
      <c r="AB50" s="61">
        <v>0</v>
      </c>
      <c r="AC50" s="61">
        <v>1</v>
      </c>
      <c r="AD50" s="61">
        <v>5</v>
      </c>
      <c r="AE50" s="61">
        <v>7</v>
      </c>
      <c r="AF50" s="204">
        <f t="shared" si="2"/>
        <v>0.28000000000000003</v>
      </c>
      <c r="AG50" s="61">
        <f t="shared" si="5"/>
        <v>8</v>
      </c>
      <c r="AH50" s="70">
        <f t="shared" si="5"/>
        <v>12</v>
      </c>
      <c r="AI50" s="98" t="s">
        <v>415</v>
      </c>
    </row>
    <row r="51" spans="1:35">
      <c r="A51" s="193"/>
      <c r="B51" s="107">
        <v>2536201</v>
      </c>
      <c r="C51" s="58">
        <v>43724</v>
      </c>
      <c r="D51" s="58">
        <f>F51+75</f>
        <v>43674</v>
      </c>
      <c r="E51" s="59"/>
      <c r="F51" s="60">
        <v>43599</v>
      </c>
      <c r="G51" s="314">
        <v>1</v>
      </c>
      <c r="H51" s="314">
        <v>1</v>
      </c>
      <c r="I51" s="314" t="s">
        <v>291</v>
      </c>
      <c r="J51" s="314" t="s">
        <v>686</v>
      </c>
      <c r="K51" s="98" t="s">
        <v>378</v>
      </c>
      <c r="L51" s="109">
        <v>2536201</v>
      </c>
      <c r="M51" s="35" t="s">
        <v>104</v>
      </c>
      <c r="N51" s="35" t="s">
        <v>697</v>
      </c>
      <c r="O51" s="35" t="s">
        <v>698</v>
      </c>
      <c r="P51" s="35" t="s">
        <v>378</v>
      </c>
      <c r="Q51" s="119">
        <v>35634</v>
      </c>
      <c r="R51" s="35" t="s">
        <v>699</v>
      </c>
      <c r="S51" s="34" t="s">
        <v>700</v>
      </c>
      <c r="T51" s="34" t="s">
        <v>701</v>
      </c>
      <c r="U51" s="34" t="s">
        <v>702</v>
      </c>
      <c r="V51" s="35"/>
      <c r="W51" s="36">
        <v>41</v>
      </c>
      <c r="X51" s="36">
        <v>35</v>
      </c>
      <c r="Y51" s="79">
        <f t="shared" si="1"/>
        <v>39</v>
      </c>
      <c r="Z51" s="61">
        <v>2</v>
      </c>
      <c r="AA51" s="61">
        <v>2</v>
      </c>
      <c r="AB51" s="61">
        <v>0</v>
      </c>
      <c r="AC51" s="61">
        <v>0</v>
      </c>
      <c r="AD51" s="61">
        <v>8</v>
      </c>
      <c r="AE51" s="61">
        <v>10</v>
      </c>
      <c r="AF51" s="204">
        <f t="shared" si="2"/>
        <v>0.2857142857142857</v>
      </c>
      <c r="AG51" s="61">
        <f t="shared" si="5"/>
        <v>10</v>
      </c>
      <c r="AH51" s="70">
        <f t="shared" si="5"/>
        <v>12</v>
      </c>
      <c r="AI51" s="98" t="s">
        <v>415</v>
      </c>
    </row>
    <row r="52" spans="1:35">
      <c r="A52" s="193"/>
      <c r="B52" s="107">
        <v>2458201</v>
      </c>
      <c r="C52" s="58">
        <v>43724</v>
      </c>
      <c r="D52" s="66">
        <f>F52+75</f>
        <v>43856</v>
      </c>
      <c r="E52" s="74">
        <f>F52-28</f>
        <v>43753</v>
      </c>
      <c r="F52" s="60">
        <v>43781</v>
      </c>
      <c r="G52" s="314">
        <v>1</v>
      </c>
      <c r="H52" s="314">
        <v>1</v>
      </c>
      <c r="I52" s="314" t="s">
        <v>291</v>
      </c>
      <c r="J52" s="314" t="s">
        <v>686</v>
      </c>
      <c r="K52" s="98" t="s">
        <v>378</v>
      </c>
      <c r="L52" s="109">
        <v>2458201</v>
      </c>
      <c r="M52" s="35" t="s">
        <v>43</v>
      </c>
      <c r="N52" s="35" t="s">
        <v>703</v>
      </c>
      <c r="O52" s="35" t="s">
        <v>704</v>
      </c>
      <c r="P52" s="35" t="s">
        <v>568</v>
      </c>
      <c r="Q52" s="119">
        <v>31904</v>
      </c>
      <c r="R52" s="35" t="s">
        <v>705</v>
      </c>
      <c r="S52" s="34" t="s">
        <v>706</v>
      </c>
      <c r="T52" s="34" t="s">
        <v>707</v>
      </c>
      <c r="U52" s="34" t="s">
        <v>708</v>
      </c>
      <c r="V52" s="35"/>
      <c r="W52" s="36">
        <v>43</v>
      </c>
      <c r="X52" s="36">
        <v>31</v>
      </c>
      <c r="Y52" s="79">
        <f t="shared" si="1"/>
        <v>38</v>
      </c>
      <c r="Z52" s="61">
        <v>5</v>
      </c>
      <c r="AA52" s="61">
        <v>9</v>
      </c>
      <c r="AB52" s="61">
        <v>0</v>
      </c>
      <c r="AC52" s="61">
        <v>1</v>
      </c>
      <c r="AD52" s="61">
        <v>6</v>
      </c>
      <c r="AE52" s="61">
        <v>9</v>
      </c>
      <c r="AF52" s="204">
        <f t="shared" si="2"/>
        <v>0.29032258064516131</v>
      </c>
      <c r="AG52" s="61">
        <f t="shared" si="5"/>
        <v>11</v>
      </c>
      <c r="AH52" s="70">
        <f t="shared" si="5"/>
        <v>19</v>
      </c>
      <c r="AI52" s="98" t="s">
        <v>415</v>
      </c>
    </row>
    <row r="53" spans="1:35" ht="16.5">
      <c r="A53" s="193" t="s">
        <v>301</v>
      </c>
      <c r="B53" s="107">
        <v>2492201</v>
      </c>
      <c r="C53" s="58">
        <v>43738</v>
      </c>
      <c r="D53" s="58">
        <f>F53+75</f>
        <v>43674</v>
      </c>
      <c r="E53" s="59"/>
      <c r="F53" s="60">
        <v>43599</v>
      </c>
      <c r="G53" s="314">
        <v>1</v>
      </c>
      <c r="H53" s="314">
        <v>1</v>
      </c>
      <c r="I53" s="314" t="s">
        <v>291</v>
      </c>
      <c r="J53" s="314"/>
      <c r="K53" s="98" t="s">
        <v>709</v>
      </c>
      <c r="L53" s="109">
        <v>2492201</v>
      </c>
      <c r="M53" s="35" t="s">
        <v>72</v>
      </c>
      <c r="N53" s="35" t="s">
        <v>710</v>
      </c>
      <c r="O53" s="35" t="s">
        <v>711</v>
      </c>
      <c r="P53" s="35" t="s">
        <v>378</v>
      </c>
      <c r="Q53" s="119">
        <v>36904</v>
      </c>
      <c r="R53" s="35" t="s">
        <v>712</v>
      </c>
      <c r="S53" s="34" t="s">
        <v>713</v>
      </c>
      <c r="T53" s="34" t="s">
        <v>714</v>
      </c>
      <c r="U53" s="34" t="s">
        <v>715</v>
      </c>
      <c r="V53" s="35"/>
      <c r="W53" s="36">
        <v>27</v>
      </c>
      <c r="X53" s="36">
        <v>26</v>
      </c>
      <c r="Y53" s="79">
        <f t="shared" si="1"/>
        <v>25</v>
      </c>
      <c r="Z53" s="61">
        <v>2</v>
      </c>
      <c r="AA53" s="61">
        <v>3</v>
      </c>
      <c r="AB53" s="61">
        <v>0</v>
      </c>
      <c r="AC53" s="61">
        <v>1</v>
      </c>
      <c r="AD53" s="61">
        <v>3</v>
      </c>
      <c r="AE53" s="61">
        <v>5</v>
      </c>
      <c r="AF53" s="204">
        <f t="shared" si="2"/>
        <v>0.19230769230769232</v>
      </c>
      <c r="AG53" s="61">
        <f t="shared" si="5"/>
        <v>5</v>
      </c>
      <c r="AH53" s="70">
        <f t="shared" si="5"/>
        <v>9</v>
      </c>
      <c r="AI53" s="98" t="s">
        <v>415</v>
      </c>
    </row>
    <row r="54" spans="1:35">
      <c r="A54" s="193"/>
      <c r="B54" s="107">
        <v>2490201</v>
      </c>
      <c r="C54" s="58">
        <v>43773</v>
      </c>
      <c r="D54" s="58">
        <f t="shared" ref="D54:D89" si="6">F54+75</f>
        <v>43674</v>
      </c>
      <c r="E54" s="59"/>
      <c r="F54" s="60">
        <v>43599</v>
      </c>
      <c r="G54" s="314">
        <v>1</v>
      </c>
      <c r="H54" s="314">
        <v>1</v>
      </c>
      <c r="I54" s="314" t="s">
        <v>291</v>
      </c>
      <c r="J54" s="314"/>
      <c r="K54" s="98" t="s">
        <v>709</v>
      </c>
      <c r="L54" s="109">
        <v>2490201</v>
      </c>
      <c r="M54" s="35" t="s">
        <v>70</v>
      </c>
      <c r="N54" s="35" t="s">
        <v>737</v>
      </c>
      <c r="O54" s="35" t="s">
        <v>738</v>
      </c>
      <c r="P54" s="35" t="s">
        <v>709</v>
      </c>
      <c r="Q54" s="119">
        <v>39305</v>
      </c>
      <c r="R54" s="35" t="s">
        <v>739</v>
      </c>
      <c r="S54" s="35" t="s">
        <v>740</v>
      </c>
      <c r="T54" s="35"/>
      <c r="U54" s="35" t="s">
        <v>741</v>
      </c>
      <c r="V54" s="35"/>
      <c r="W54" s="36">
        <v>46</v>
      </c>
      <c r="X54" s="36">
        <v>42</v>
      </c>
      <c r="Y54" s="79">
        <f t="shared" si="1"/>
        <v>39</v>
      </c>
      <c r="Z54" s="61">
        <v>7</v>
      </c>
      <c r="AA54" s="61">
        <v>9</v>
      </c>
      <c r="AB54" s="61">
        <v>0</v>
      </c>
      <c r="AC54" s="61">
        <v>1</v>
      </c>
      <c r="AD54" s="61">
        <v>5</v>
      </c>
      <c r="AE54" s="61">
        <v>10</v>
      </c>
      <c r="AF54" s="204">
        <f t="shared" si="2"/>
        <v>0.23809523809523808</v>
      </c>
      <c r="AG54" s="61">
        <f t="shared" ref="AG54:AH85" si="7">SUM(Z54,AB54,AD54)</f>
        <v>12</v>
      </c>
      <c r="AH54" s="70">
        <f t="shared" si="7"/>
        <v>20</v>
      </c>
      <c r="AI54" s="98" t="s">
        <v>415</v>
      </c>
    </row>
    <row r="55" spans="1:35">
      <c r="A55" s="193"/>
      <c r="B55" s="107">
        <v>2491201</v>
      </c>
      <c r="C55" s="58">
        <v>43773</v>
      </c>
      <c r="D55" s="58">
        <f t="shared" si="6"/>
        <v>43674</v>
      </c>
      <c r="E55" s="59"/>
      <c r="F55" s="60">
        <v>43599</v>
      </c>
      <c r="G55" s="314">
        <v>1</v>
      </c>
      <c r="H55" s="314">
        <v>1</v>
      </c>
      <c r="I55" s="314" t="s">
        <v>291</v>
      </c>
      <c r="J55" s="314"/>
      <c r="K55" s="98" t="s">
        <v>709</v>
      </c>
      <c r="L55" s="109">
        <v>2491201</v>
      </c>
      <c r="M55" s="35" t="s">
        <v>71</v>
      </c>
      <c r="N55" s="35" t="s">
        <v>742</v>
      </c>
      <c r="O55" s="35" t="s">
        <v>743</v>
      </c>
      <c r="P55" s="35" t="s">
        <v>709</v>
      </c>
      <c r="Q55" s="119">
        <v>39350</v>
      </c>
      <c r="R55" s="35" t="s">
        <v>744</v>
      </c>
      <c r="S55" s="35" t="s">
        <v>745</v>
      </c>
      <c r="T55" s="35" t="s">
        <v>746</v>
      </c>
      <c r="U55" s="35" t="s">
        <v>747</v>
      </c>
      <c r="V55" s="35"/>
      <c r="W55" s="36">
        <v>46</v>
      </c>
      <c r="X55" s="36">
        <v>37</v>
      </c>
      <c r="Y55" s="79">
        <f t="shared" si="1"/>
        <v>44</v>
      </c>
      <c r="Z55" s="61">
        <v>0</v>
      </c>
      <c r="AA55" s="61">
        <v>3</v>
      </c>
      <c r="AB55" s="61">
        <v>2</v>
      </c>
      <c r="AC55" s="61">
        <v>2</v>
      </c>
      <c r="AD55" s="61">
        <v>6</v>
      </c>
      <c r="AE55" s="61">
        <v>10</v>
      </c>
      <c r="AF55" s="204">
        <f t="shared" si="2"/>
        <v>0.27027027027027029</v>
      </c>
      <c r="AG55" s="61">
        <f t="shared" si="7"/>
        <v>8</v>
      </c>
      <c r="AH55" s="70">
        <f t="shared" si="7"/>
        <v>15</v>
      </c>
      <c r="AI55" s="98" t="s">
        <v>415</v>
      </c>
    </row>
    <row r="56" spans="1:35">
      <c r="A56" s="193"/>
      <c r="B56" s="107">
        <v>2505201</v>
      </c>
      <c r="C56" s="58">
        <v>43773</v>
      </c>
      <c r="D56" s="58">
        <f t="shared" si="6"/>
        <v>43674</v>
      </c>
      <c r="E56" s="59"/>
      <c r="F56" s="60">
        <v>43599</v>
      </c>
      <c r="G56" s="314">
        <v>1</v>
      </c>
      <c r="H56" s="314">
        <v>1</v>
      </c>
      <c r="I56" s="314" t="s">
        <v>291</v>
      </c>
      <c r="J56" s="314"/>
      <c r="K56" s="98" t="s">
        <v>709</v>
      </c>
      <c r="L56" s="109">
        <v>2505201</v>
      </c>
      <c r="M56" s="35" t="s">
        <v>83</v>
      </c>
      <c r="N56" s="35" t="s">
        <v>748</v>
      </c>
      <c r="O56" s="35" t="s">
        <v>749</v>
      </c>
      <c r="P56" s="35" t="s">
        <v>709</v>
      </c>
      <c r="Q56" s="119">
        <v>39110</v>
      </c>
      <c r="R56" s="35" t="s">
        <v>750</v>
      </c>
      <c r="S56" s="35" t="s">
        <v>751</v>
      </c>
      <c r="T56" s="35"/>
      <c r="U56" s="35" t="s">
        <v>752</v>
      </c>
      <c r="V56" s="35"/>
      <c r="W56" s="36">
        <v>14</v>
      </c>
      <c r="X56" s="36">
        <v>15</v>
      </c>
      <c r="Y56" s="79">
        <f t="shared" si="1"/>
        <v>12</v>
      </c>
      <c r="Z56" s="61">
        <v>2</v>
      </c>
      <c r="AA56" s="61">
        <v>2</v>
      </c>
      <c r="AB56" s="61">
        <v>0</v>
      </c>
      <c r="AC56" s="61">
        <v>0</v>
      </c>
      <c r="AD56" s="61">
        <v>3</v>
      </c>
      <c r="AE56" s="61">
        <v>3</v>
      </c>
      <c r="AF56" s="204">
        <f t="shared" si="2"/>
        <v>0.2</v>
      </c>
      <c r="AG56" s="61">
        <f t="shared" si="7"/>
        <v>5</v>
      </c>
      <c r="AH56" s="70">
        <f t="shared" si="7"/>
        <v>5</v>
      </c>
      <c r="AI56" s="98" t="s">
        <v>415</v>
      </c>
    </row>
    <row r="57" spans="1:35">
      <c r="A57" s="193"/>
      <c r="B57" s="107">
        <v>2498201</v>
      </c>
      <c r="C57" s="58">
        <v>43773</v>
      </c>
      <c r="D57" s="58">
        <f t="shared" si="6"/>
        <v>43674</v>
      </c>
      <c r="E57" s="59"/>
      <c r="F57" s="60">
        <v>43599</v>
      </c>
      <c r="G57" s="314">
        <v>1</v>
      </c>
      <c r="H57" s="314">
        <v>1</v>
      </c>
      <c r="I57" s="314" t="s">
        <v>291</v>
      </c>
      <c r="J57" s="314"/>
      <c r="K57" s="98" t="s">
        <v>709</v>
      </c>
      <c r="L57" s="109">
        <v>2498201</v>
      </c>
      <c r="M57" s="35" t="s">
        <v>78</v>
      </c>
      <c r="N57" s="35" t="s">
        <v>753</v>
      </c>
      <c r="O57" s="35" t="s">
        <v>754</v>
      </c>
      <c r="P57" s="35" t="s">
        <v>709</v>
      </c>
      <c r="Q57" s="119">
        <v>38652</v>
      </c>
      <c r="R57" s="35" t="s">
        <v>755</v>
      </c>
      <c r="S57" s="34" t="s">
        <v>756</v>
      </c>
      <c r="T57" s="34"/>
      <c r="U57" s="34" t="s">
        <v>757</v>
      </c>
      <c r="V57" s="35"/>
      <c r="W57" s="36">
        <v>26</v>
      </c>
      <c r="X57" s="36">
        <v>30</v>
      </c>
      <c r="Y57" s="79">
        <f t="shared" si="1"/>
        <v>23</v>
      </c>
      <c r="Z57" s="61">
        <v>2</v>
      </c>
      <c r="AA57" s="61">
        <v>4</v>
      </c>
      <c r="AB57" s="61">
        <v>1</v>
      </c>
      <c r="AC57" s="61">
        <v>1</v>
      </c>
      <c r="AD57" s="61">
        <v>4</v>
      </c>
      <c r="AE57" s="61">
        <v>6</v>
      </c>
      <c r="AF57" s="204">
        <f t="shared" si="2"/>
        <v>0.2</v>
      </c>
      <c r="AG57" s="61">
        <f t="shared" si="7"/>
        <v>7</v>
      </c>
      <c r="AH57" s="70">
        <f t="shared" si="7"/>
        <v>11</v>
      </c>
      <c r="AI57" s="98" t="s">
        <v>415</v>
      </c>
    </row>
    <row r="58" spans="1:35">
      <c r="A58" s="193"/>
      <c r="B58" s="107">
        <v>2497201</v>
      </c>
      <c r="C58" s="58">
        <v>43773</v>
      </c>
      <c r="D58" s="58">
        <f t="shared" si="6"/>
        <v>43674</v>
      </c>
      <c r="E58" s="59"/>
      <c r="F58" s="60">
        <v>43599</v>
      </c>
      <c r="G58" s="314">
        <v>1</v>
      </c>
      <c r="H58" s="314">
        <v>1</v>
      </c>
      <c r="I58" s="314" t="s">
        <v>291</v>
      </c>
      <c r="J58" s="314"/>
      <c r="K58" s="98" t="s">
        <v>709</v>
      </c>
      <c r="L58" s="109">
        <v>2497201</v>
      </c>
      <c r="M58" s="35" t="s">
        <v>77</v>
      </c>
      <c r="N58" s="35" t="s">
        <v>758</v>
      </c>
      <c r="O58" s="35" t="s">
        <v>759</v>
      </c>
      <c r="P58" s="35" t="s">
        <v>709</v>
      </c>
      <c r="Q58" s="119">
        <v>38829</v>
      </c>
      <c r="R58" s="35" t="s">
        <v>760</v>
      </c>
      <c r="S58" s="34" t="s">
        <v>761</v>
      </c>
      <c r="T58" s="34"/>
      <c r="U58" s="34" t="s">
        <v>762</v>
      </c>
      <c r="V58" s="35"/>
      <c r="W58" s="36">
        <v>49</v>
      </c>
      <c r="X58" s="36">
        <v>46</v>
      </c>
      <c r="Y58" s="79">
        <f t="shared" si="1"/>
        <v>47</v>
      </c>
      <c r="Z58" s="61">
        <v>2</v>
      </c>
      <c r="AA58" s="61">
        <v>5</v>
      </c>
      <c r="AB58" s="61">
        <v>0</v>
      </c>
      <c r="AC58" s="61">
        <v>0</v>
      </c>
      <c r="AD58" s="61">
        <v>8</v>
      </c>
      <c r="AE58" s="61">
        <v>10</v>
      </c>
      <c r="AF58" s="204">
        <f t="shared" ref="AF58:AF121" si="8">SUM(AE58/X58)</f>
        <v>0.21739130434782608</v>
      </c>
      <c r="AG58" s="61">
        <f t="shared" si="7"/>
        <v>10</v>
      </c>
      <c r="AH58" s="70">
        <f t="shared" si="7"/>
        <v>15</v>
      </c>
      <c r="AI58" s="98" t="s">
        <v>415</v>
      </c>
    </row>
    <row r="59" spans="1:35">
      <c r="A59" s="193"/>
      <c r="B59" s="107">
        <v>2499201</v>
      </c>
      <c r="C59" s="58">
        <v>43773</v>
      </c>
      <c r="D59" s="58">
        <f t="shared" si="6"/>
        <v>43674</v>
      </c>
      <c r="E59" s="59"/>
      <c r="F59" s="60">
        <v>43599</v>
      </c>
      <c r="G59" s="314">
        <v>1</v>
      </c>
      <c r="H59" s="314">
        <v>1</v>
      </c>
      <c r="I59" s="314" t="s">
        <v>291</v>
      </c>
      <c r="J59" s="314"/>
      <c r="K59" s="98" t="s">
        <v>709</v>
      </c>
      <c r="L59" s="109">
        <v>2499201</v>
      </c>
      <c r="M59" s="35" t="s">
        <v>79</v>
      </c>
      <c r="N59" s="35" t="s">
        <v>763</v>
      </c>
      <c r="O59" s="35" t="s">
        <v>764</v>
      </c>
      <c r="P59" s="35" t="s">
        <v>709</v>
      </c>
      <c r="Q59" s="119">
        <v>38663</v>
      </c>
      <c r="R59" s="35" t="s">
        <v>765</v>
      </c>
      <c r="S59" s="34" t="s">
        <v>766</v>
      </c>
      <c r="T59" s="34"/>
      <c r="U59" s="34" t="s">
        <v>767</v>
      </c>
      <c r="V59" s="35"/>
      <c r="W59" s="36">
        <v>25</v>
      </c>
      <c r="X59" s="36">
        <v>27</v>
      </c>
      <c r="Y59" s="79">
        <f t="shared" si="1"/>
        <v>21</v>
      </c>
      <c r="Z59" s="61">
        <v>1</v>
      </c>
      <c r="AA59" s="61">
        <v>4</v>
      </c>
      <c r="AB59" s="61">
        <v>3</v>
      </c>
      <c r="AC59" s="61">
        <v>0</v>
      </c>
      <c r="AD59" s="61">
        <v>2</v>
      </c>
      <c r="AE59" s="61">
        <v>6</v>
      </c>
      <c r="AF59" s="204">
        <f t="shared" si="8"/>
        <v>0.22222222222222221</v>
      </c>
      <c r="AG59" s="61">
        <f t="shared" si="7"/>
        <v>6</v>
      </c>
      <c r="AH59" s="70">
        <f t="shared" si="7"/>
        <v>10</v>
      </c>
      <c r="AI59" s="98" t="s">
        <v>415</v>
      </c>
    </row>
    <row r="60" spans="1:35">
      <c r="A60" s="193"/>
      <c r="B60" s="107">
        <v>2493201</v>
      </c>
      <c r="C60" s="58">
        <v>43773</v>
      </c>
      <c r="D60" s="58">
        <f t="shared" si="6"/>
        <v>43674</v>
      </c>
      <c r="E60" s="59"/>
      <c r="F60" s="60">
        <v>43599</v>
      </c>
      <c r="G60" s="314">
        <v>1</v>
      </c>
      <c r="H60" s="314">
        <v>1</v>
      </c>
      <c r="I60" s="314" t="s">
        <v>291</v>
      </c>
      <c r="J60" s="314"/>
      <c r="K60" s="98" t="s">
        <v>709</v>
      </c>
      <c r="L60" s="109">
        <v>2493201</v>
      </c>
      <c r="M60" s="35" t="s">
        <v>73</v>
      </c>
      <c r="N60" s="35" t="s">
        <v>768</v>
      </c>
      <c r="O60" s="35" t="s">
        <v>769</v>
      </c>
      <c r="P60" s="35" t="s">
        <v>709</v>
      </c>
      <c r="Q60" s="119">
        <v>38801</v>
      </c>
      <c r="R60" s="35" t="s">
        <v>770</v>
      </c>
      <c r="S60" s="34" t="s">
        <v>771</v>
      </c>
      <c r="T60" s="34" t="s">
        <v>772</v>
      </c>
      <c r="U60" s="34" t="s">
        <v>773</v>
      </c>
      <c r="V60" s="35"/>
      <c r="W60" s="36">
        <v>27</v>
      </c>
      <c r="X60" s="36">
        <v>25</v>
      </c>
      <c r="Y60" s="79">
        <f t="shared" si="1"/>
        <v>23</v>
      </c>
      <c r="Z60" s="61">
        <v>3</v>
      </c>
      <c r="AA60" s="61">
        <v>5</v>
      </c>
      <c r="AB60" s="61">
        <v>1</v>
      </c>
      <c r="AC60" s="61">
        <v>1</v>
      </c>
      <c r="AD60" s="61">
        <v>5</v>
      </c>
      <c r="AE60" s="61">
        <v>7</v>
      </c>
      <c r="AF60" s="204">
        <f t="shared" si="8"/>
        <v>0.28000000000000003</v>
      </c>
      <c r="AG60" s="61">
        <f t="shared" si="7"/>
        <v>9</v>
      </c>
      <c r="AH60" s="70">
        <f t="shared" si="7"/>
        <v>13</v>
      </c>
      <c r="AI60" s="98" t="s">
        <v>415</v>
      </c>
    </row>
    <row r="61" spans="1:35">
      <c r="A61" s="193"/>
      <c r="B61" s="107">
        <v>2496201</v>
      </c>
      <c r="C61" s="58">
        <v>43773</v>
      </c>
      <c r="D61" s="58">
        <f t="shared" si="6"/>
        <v>43674</v>
      </c>
      <c r="E61" s="59"/>
      <c r="F61" s="60">
        <v>43599</v>
      </c>
      <c r="G61" s="314">
        <v>1</v>
      </c>
      <c r="H61" s="314">
        <v>1</v>
      </c>
      <c r="I61" s="314" t="s">
        <v>291</v>
      </c>
      <c r="J61" s="314"/>
      <c r="K61" s="98" t="s">
        <v>709</v>
      </c>
      <c r="L61" s="109">
        <v>2496201</v>
      </c>
      <c r="M61" s="35" t="s">
        <v>76</v>
      </c>
      <c r="N61" s="35" t="s">
        <v>774</v>
      </c>
      <c r="O61" s="35" t="s">
        <v>775</v>
      </c>
      <c r="P61" s="35" t="s">
        <v>709</v>
      </c>
      <c r="Q61" s="119">
        <v>38821</v>
      </c>
      <c r="R61" s="35" t="s">
        <v>776</v>
      </c>
      <c r="S61" s="35" t="s">
        <v>777</v>
      </c>
      <c r="T61" s="35"/>
      <c r="U61" s="35" t="s">
        <v>778</v>
      </c>
      <c r="V61" s="35"/>
      <c r="W61" s="36">
        <v>33</v>
      </c>
      <c r="X61" s="36">
        <v>30</v>
      </c>
      <c r="Y61" s="79">
        <f t="shared" si="1"/>
        <v>31</v>
      </c>
      <c r="Z61" s="61">
        <v>1</v>
      </c>
      <c r="AA61" s="61">
        <v>4</v>
      </c>
      <c r="AB61" s="61">
        <v>1</v>
      </c>
      <c r="AC61" s="61">
        <v>2</v>
      </c>
      <c r="AD61" s="61">
        <v>9</v>
      </c>
      <c r="AE61" s="61">
        <v>7</v>
      </c>
      <c r="AF61" s="204">
        <f t="shared" si="8"/>
        <v>0.23333333333333334</v>
      </c>
      <c r="AG61" s="61">
        <f t="shared" si="7"/>
        <v>11</v>
      </c>
      <c r="AH61" s="70">
        <f t="shared" si="7"/>
        <v>13</v>
      </c>
      <c r="AI61" s="98" t="s">
        <v>415</v>
      </c>
    </row>
    <row r="62" spans="1:35">
      <c r="A62" s="193"/>
      <c r="B62" s="107">
        <v>2504201</v>
      </c>
      <c r="C62" s="58">
        <v>43773</v>
      </c>
      <c r="D62" s="58">
        <f t="shared" si="6"/>
        <v>43674</v>
      </c>
      <c r="E62" s="59"/>
      <c r="F62" s="60">
        <v>43599</v>
      </c>
      <c r="G62" s="314">
        <v>1</v>
      </c>
      <c r="H62" s="314">
        <v>1</v>
      </c>
      <c r="I62" s="314" t="s">
        <v>291</v>
      </c>
      <c r="J62" s="314"/>
      <c r="K62" s="98" t="s">
        <v>709</v>
      </c>
      <c r="L62" s="109">
        <v>2504201</v>
      </c>
      <c r="M62" s="35" t="s">
        <v>82</v>
      </c>
      <c r="N62" s="35" t="s">
        <v>779</v>
      </c>
      <c r="O62" s="35" t="s">
        <v>780</v>
      </c>
      <c r="P62" s="35" t="s">
        <v>709</v>
      </c>
      <c r="Q62" s="119">
        <v>39180</v>
      </c>
      <c r="R62" s="35" t="s">
        <v>781</v>
      </c>
      <c r="S62" s="35" t="s">
        <v>782</v>
      </c>
      <c r="T62" s="35" t="s">
        <v>783</v>
      </c>
      <c r="U62" s="35" t="s">
        <v>784</v>
      </c>
      <c r="V62" s="35"/>
      <c r="W62" s="36">
        <v>24</v>
      </c>
      <c r="X62" s="36">
        <v>28</v>
      </c>
      <c r="Y62" s="79">
        <f t="shared" si="1"/>
        <v>19</v>
      </c>
      <c r="Z62" s="61">
        <v>3</v>
      </c>
      <c r="AA62" s="61">
        <v>3</v>
      </c>
      <c r="AB62" s="61">
        <v>2</v>
      </c>
      <c r="AC62" s="61">
        <v>0</v>
      </c>
      <c r="AD62" s="61">
        <v>3</v>
      </c>
      <c r="AE62" s="61">
        <v>7</v>
      </c>
      <c r="AF62" s="204">
        <f t="shared" si="8"/>
        <v>0.25</v>
      </c>
      <c r="AG62" s="61">
        <f t="shared" si="7"/>
        <v>8</v>
      </c>
      <c r="AH62" s="70">
        <f t="shared" si="7"/>
        <v>10</v>
      </c>
      <c r="AI62" s="98" t="s">
        <v>415</v>
      </c>
    </row>
    <row r="63" spans="1:35">
      <c r="A63" s="193"/>
      <c r="B63" s="107">
        <v>2506201</v>
      </c>
      <c r="C63" s="58">
        <v>43773</v>
      </c>
      <c r="D63" s="58">
        <f t="shared" si="6"/>
        <v>43674</v>
      </c>
      <c r="E63" s="59"/>
      <c r="F63" s="60">
        <v>43599</v>
      </c>
      <c r="G63" s="314">
        <v>1</v>
      </c>
      <c r="H63" s="314">
        <v>1</v>
      </c>
      <c r="I63" s="314" t="s">
        <v>291</v>
      </c>
      <c r="J63" s="314"/>
      <c r="K63" s="98" t="s">
        <v>709</v>
      </c>
      <c r="L63" s="109">
        <v>2506201</v>
      </c>
      <c r="M63" s="35" t="s">
        <v>84</v>
      </c>
      <c r="N63" s="35" t="s">
        <v>785</v>
      </c>
      <c r="O63" s="35" t="s">
        <v>786</v>
      </c>
      <c r="P63" s="35" t="s">
        <v>709</v>
      </c>
      <c r="Q63" s="119">
        <v>39083</v>
      </c>
      <c r="R63" s="35" t="s">
        <v>787</v>
      </c>
      <c r="S63" s="35" t="s">
        <v>788</v>
      </c>
      <c r="T63" s="35" t="s">
        <v>789</v>
      </c>
      <c r="U63" s="35" t="s">
        <v>790</v>
      </c>
      <c r="V63" s="35"/>
      <c r="W63" s="36">
        <v>26</v>
      </c>
      <c r="X63" s="36">
        <v>19</v>
      </c>
      <c r="Y63" s="79">
        <f t="shared" si="1"/>
        <v>23</v>
      </c>
      <c r="Z63" s="61">
        <v>3</v>
      </c>
      <c r="AA63" s="61">
        <v>3</v>
      </c>
      <c r="AB63" s="61">
        <v>0</v>
      </c>
      <c r="AC63" s="61">
        <v>0</v>
      </c>
      <c r="AD63" s="61">
        <v>6</v>
      </c>
      <c r="AE63" s="61">
        <v>5</v>
      </c>
      <c r="AF63" s="204">
        <f t="shared" si="8"/>
        <v>0.26315789473684209</v>
      </c>
      <c r="AG63" s="61">
        <f t="shared" si="7"/>
        <v>9</v>
      </c>
      <c r="AH63" s="70">
        <f t="shared" si="7"/>
        <v>8</v>
      </c>
      <c r="AI63" s="98" t="s">
        <v>415</v>
      </c>
    </row>
    <row r="64" spans="1:35">
      <c r="A64" s="193"/>
      <c r="B64" s="107">
        <v>2508201</v>
      </c>
      <c r="C64" s="58">
        <v>43780</v>
      </c>
      <c r="D64" s="58">
        <f t="shared" si="6"/>
        <v>43674</v>
      </c>
      <c r="E64" s="59"/>
      <c r="F64" s="60">
        <v>43599</v>
      </c>
      <c r="G64" s="327">
        <v>1</v>
      </c>
      <c r="H64" s="327">
        <v>2</v>
      </c>
      <c r="I64" s="314" t="s">
        <v>291</v>
      </c>
      <c r="J64" s="314"/>
      <c r="K64" s="98" t="s">
        <v>709</v>
      </c>
      <c r="L64" s="109">
        <v>2508201</v>
      </c>
      <c r="M64" s="35" t="s">
        <v>86</v>
      </c>
      <c r="N64" s="35" t="s">
        <v>791</v>
      </c>
      <c r="O64" s="35" t="s">
        <v>792</v>
      </c>
      <c r="P64" s="35" t="s">
        <v>709</v>
      </c>
      <c r="Q64" s="119">
        <v>39111</v>
      </c>
      <c r="R64" s="35" t="s">
        <v>793</v>
      </c>
      <c r="S64" s="35" t="s">
        <v>794</v>
      </c>
      <c r="T64" s="35"/>
      <c r="U64" s="35" t="s">
        <v>795</v>
      </c>
      <c r="V64" s="35"/>
      <c r="W64" s="36">
        <v>26</v>
      </c>
      <c r="X64" s="36">
        <v>26</v>
      </c>
      <c r="Y64" s="79">
        <f t="shared" si="1"/>
        <v>21</v>
      </c>
      <c r="Z64" s="61">
        <v>5</v>
      </c>
      <c r="AA64" s="61">
        <v>4</v>
      </c>
      <c r="AB64" s="61">
        <v>0</v>
      </c>
      <c r="AC64" s="61">
        <v>0</v>
      </c>
      <c r="AD64" s="61">
        <v>7</v>
      </c>
      <c r="AE64" s="61">
        <v>8</v>
      </c>
      <c r="AF64" s="204">
        <f t="shared" si="8"/>
        <v>0.30769230769230771</v>
      </c>
      <c r="AG64" s="61">
        <f t="shared" si="7"/>
        <v>12</v>
      </c>
      <c r="AH64" s="70">
        <f t="shared" si="7"/>
        <v>12</v>
      </c>
      <c r="AI64" s="98" t="s">
        <v>415</v>
      </c>
    </row>
    <row r="65" spans="1:35">
      <c r="A65" s="193"/>
      <c r="B65" s="107">
        <v>2507201</v>
      </c>
      <c r="C65" s="58">
        <v>43780</v>
      </c>
      <c r="D65" s="58">
        <f t="shared" si="6"/>
        <v>43674</v>
      </c>
      <c r="E65" s="59"/>
      <c r="F65" s="60">
        <v>43599</v>
      </c>
      <c r="G65" s="327"/>
      <c r="H65" s="327"/>
      <c r="I65" s="314" t="s">
        <v>291</v>
      </c>
      <c r="J65" s="314"/>
      <c r="K65" s="98" t="s">
        <v>709</v>
      </c>
      <c r="L65" s="109">
        <v>2507201</v>
      </c>
      <c r="M65" s="35" t="s">
        <v>85</v>
      </c>
      <c r="N65" s="35" t="s">
        <v>796</v>
      </c>
      <c r="O65" s="35" t="s">
        <v>797</v>
      </c>
      <c r="P65" s="35" t="s">
        <v>709</v>
      </c>
      <c r="Q65" s="119">
        <v>39117</v>
      </c>
      <c r="R65" s="35" t="s">
        <v>798</v>
      </c>
      <c r="S65" s="35" t="s">
        <v>799</v>
      </c>
      <c r="T65" s="35"/>
      <c r="U65" s="35" t="s">
        <v>800</v>
      </c>
      <c r="V65" s="35"/>
      <c r="W65" s="36">
        <v>27</v>
      </c>
      <c r="X65" s="36">
        <v>26</v>
      </c>
      <c r="Y65" s="79">
        <f t="shared" si="1"/>
        <v>24</v>
      </c>
      <c r="Z65" s="61">
        <v>3</v>
      </c>
      <c r="AA65" s="61">
        <v>7</v>
      </c>
      <c r="AB65" s="61">
        <v>0</v>
      </c>
      <c r="AC65" s="61">
        <v>0</v>
      </c>
      <c r="AD65" s="61">
        <v>6</v>
      </c>
      <c r="AE65" s="61">
        <v>6</v>
      </c>
      <c r="AF65" s="204">
        <f t="shared" si="8"/>
        <v>0.23076923076923078</v>
      </c>
      <c r="AG65" s="61">
        <f t="shared" si="7"/>
        <v>9</v>
      </c>
      <c r="AH65" s="70">
        <f t="shared" si="7"/>
        <v>13</v>
      </c>
      <c r="AI65" s="98" t="s">
        <v>415</v>
      </c>
    </row>
    <row r="66" spans="1:35">
      <c r="A66" s="193"/>
      <c r="B66" s="107">
        <v>2494201</v>
      </c>
      <c r="C66" s="58">
        <v>43780</v>
      </c>
      <c r="D66" s="58">
        <f t="shared" si="6"/>
        <v>43674</v>
      </c>
      <c r="E66" s="59"/>
      <c r="F66" s="60">
        <v>43599</v>
      </c>
      <c r="G66" s="314">
        <v>1</v>
      </c>
      <c r="H66" s="314">
        <v>1</v>
      </c>
      <c r="I66" s="314" t="s">
        <v>291</v>
      </c>
      <c r="J66" s="314"/>
      <c r="K66" s="98" t="s">
        <v>709</v>
      </c>
      <c r="L66" s="109">
        <v>2494201</v>
      </c>
      <c r="M66" s="35" t="s">
        <v>74</v>
      </c>
      <c r="N66" s="35" t="s">
        <v>801</v>
      </c>
      <c r="O66" s="35" t="s">
        <v>704</v>
      </c>
      <c r="P66" s="35" t="s">
        <v>709</v>
      </c>
      <c r="Q66" s="119">
        <v>39705</v>
      </c>
      <c r="R66" s="35" t="s">
        <v>802</v>
      </c>
      <c r="S66" s="35" t="s">
        <v>803</v>
      </c>
      <c r="T66" s="35" t="s">
        <v>804</v>
      </c>
      <c r="U66" s="35" t="s">
        <v>805</v>
      </c>
      <c r="V66" s="35"/>
      <c r="W66" s="36">
        <v>26</v>
      </c>
      <c r="X66" s="36">
        <v>26</v>
      </c>
      <c r="Y66" s="79">
        <f t="shared" ref="Y66:Y129" si="9">W66-Z66-AB66</f>
        <v>22</v>
      </c>
      <c r="Z66" s="61">
        <v>4</v>
      </c>
      <c r="AA66" s="61">
        <v>6</v>
      </c>
      <c r="AB66" s="61">
        <v>0</v>
      </c>
      <c r="AC66" s="61">
        <v>1</v>
      </c>
      <c r="AD66" s="61">
        <v>8</v>
      </c>
      <c r="AE66" s="61">
        <v>8</v>
      </c>
      <c r="AF66" s="204">
        <f t="shared" si="8"/>
        <v>0.30769230769230771</v>
      </c>
      <c r="AG66" s="61">
        <f t="shared" si="7"/>
        <v>12</v>
      </c>
      <c r="AH66" s="70">
        <f t="shared" si="7"/>
        <v>15</v>
      </c>
      <c r="AI66" s="98" t="s">
        <v>415</v>
      </c>
    </row>
    <row r="67" spans="1:35">
      <c r="A67" s="193"/>
      <c r="B67" s="107">
        <v>2487201</v>
      </c>
      <c r="C67" s="58">
        <v>43780</v>
      </c>
      <c r="D67" s="58">
        <f t="shared" si="6"/>
        <v>43737</v>
      </c>
      <c r="E67" s="59"/>
      <c r="F67" s="60">
        <v>43662</v>
      </c>
      <c r="G67" s="314">
        <v>1</v>
      </c>
      <c r="H67" s="316">
        <v>1</v>
      </c>
      <c r="I67" s="316" t="s">
        <v>291</v>
      </c>
      <c r="J67" s="316" t="s">
        <v>421</v>
      </c>
      <c r="K67" s="269" t="s">
        <v>806</v>
      </c>
      <c r="L67" s="109">
        <v>2487201</v>
      </c>
      <c r="M67" s="35" t="s">
        <v>67</v>
      </c>
      <c r="N67" s="35" t="s">
        <v>807</v>
      </c>
      <c r="O67" s="35" t="s">
        <v>808</v>
      </c>
      <c r="P67" s="35" t="s">
        <v>425</v>
      </c>
      <c r="Q67" s="119">
        <v>34471</v>
      </c>
      <c r="R67" s="35" t="s">
        <v>809</v>
      </c>
      <c r="S67" s="34" t="s">
        <v>810</v>
      </c>
      <c r="T67" s="34" t="s">
        <v>811</v>
      </c>
      <c r="U67" s="34" t="s">
        <v>812</v>
      </c>
      <c r="V67" s="35"/>
      <c r="W67" s="36">
        <v>57</v>
      </c>
      <c r="X67" s="36">
        <v>53</v>
      </c>
      <c r="Y67" s="79">
        <f t="shared" si="9"/>
        <v>46</v>
      </c>
      <c r="Z67" s="61">
        <v>11</v>
      </c>
      <c r="AA67" s="61">
        <v>6</v>
      </c>
      <c r="AB67" s="61">
        <v>0</v>
      </c>
      <c r="AC67" s="61">
        <v>6</v>
      </c>
      <c r="AD67" s="61">
        <v>7</v>
      </c>
      <c r="AE67" s="61">
        <v>14</v>
      </c>
      <c r="AF67" s="204">
        <f t="shared" si="8"/>
        <v>0.26415094339622641</v>
      </c>
      <c r="AG67" s="61">
        <f t="shared" si="7"/>
        <v>18</v>
      </c>
      <c r="AH67" s="70">
        <f t="shared" si="7"/>
        <v>26</v>
      </c>
      <c r="AI67" s="98" t="s">
        <v>415</v>
      </c>
    </row>
    <row r="68" spans="1:35">
      <c r="A68" s="193"/>
      <c r="B68" s="107">
        <v>2488201</v>
      </c>
      <c r="C68" s="58">
        <v>43780</v>
      </c>
      <c r="D68" s="58">
        <f t="shared" si="6"/>
        <v>43639</v>
      </c>
      <c r="E68" s="59"/>
      <c r="F68" s="60">
        <v>43564</v>
      </c>
      <c r="G68" s="314">
        <v>1</v>
      </c>
      <c r="H68" s="316">
        <v>1</v>
      </c>
      <c r="I68" s="316" t="s">
        <v>291</v>
      </c>
      <c r="J68" s="316" t="s">
        <v>421</v>
      </c>
      <c r="K68" s="269" t="s">
        <v>806</v>
      </c>
      <c r="L68" s="109">
        <v>2488201</v>
      </c>
      <c r="M68" s="35" t="s">
        <v>68</v>
      </c>
      <c r="N68" s="35" t="s">
        <v>813</v>
      </c>
      <c r="O68" s="35" t="s">
        <v>814</v>
      </c>
      <c r="P68" s="35" t="s">
        <v>425</v>
      </c>
      <c r="Q68" s="119">
        <v>32177</v>
      </c>
      <c r="R68" s="35" t="s">
        <v>815</v>
      </c>
      <c r="S68" s="34" t="s">
        <v>816</v>
      </c>
      <c r="T68" s="34"/>
      <c r="U68" s="34" t="s">
        <v>817</v>
      </c>
      <c r="V68" s="35"/>
      <c r="W68" s="36">
        <v>22</v>
      </c>
      <c r="X68" s="36">
        <v>20</v>
      </c>
      <c r="Y68" s="79">
        <f t="shared" si="9"/>
        <v>13</v>
      </c>
      <c r="Z68" s="61">
        <v>9</v>
      </c>
      <c r="AA68" s="61">
        <v>4</v>
      </c>
      <c r="AB68" s="61">
        <v>0</v>
      </c>
      <c r="AC68" s="61">
        <v>1</v>
      </c>
      <c r="AD68" s="61">
        <v>2</v>
      </c>
      <c r="AE68" s="61">
        <v>6</v>
      </c>
      <c r="AF68" s="204">
        <f t="shared" si="8"/>
        <v>0.3</v>
      </c>
      <c r="AG68" s="61">
        <f t="shared" si="7"/>
        <v>11</v>
      </c>
      <c r="AH68" s="70">
        <f t="shared" si="7"/>
        <v>11</v>
      </c>
      <c r="AI68" s="98" t="s">
        <v>415</v>
      </c>
    </row>
    <row r="69" spans="1:35">
      <c r="A69" s="193"/>
      <c r="B69" s="107">
        <v>2483201</v>
      </c>
      <c r="C69" s="58">
        <v>43780</v>
      </c>
      <c r="D69" s="58">
        <f t="shared" si="6"/>
        <v>43737</v>
      </c>
      <c r="E69" s="59"/>
      <c r="F69" s="60">
        <v>43662</v>
      </c>
      <c r="G69" s="314">
        <v>1</v>
      </c>
      <c r="H69" s="316">
        <v>1</v>
      </c>
      <c r="I69" s="316" t="s">
        <v>291</v>
      </c>
      <c r="J69" s="316" t="s">
        <v>421</v>
      </c>
      <c r="K69" s="269" t="s">
        <v>806</v>
      </c>
      <c r="L69" s="109">
        <v>2483201</v>
      </c>
      <c r="M69" s="35" t="s">
        <v>64</v>
      </c>
      <c r="N69" s="35" t="s">
        <v>818</v>
      </c>
      <c r="O69" s="35" t="s">
        <v>819</v>
      </c>
      <c r="P69" s="35" t="s">
        <v>425</v>
      </c>
      <c r="Q69" s="119">
        <v>32073</v>
      </c>
      <c r="R69" s="35" t="s">
        <v>820</v>
      </c>
      <c r="S69" s="34" t="s">
        <v>821</v>
      </c>
      <c r="T69" s="34" t="s">
        <v>822</v>
      </c>
      <c r="U69" s="34" t="s">
        <v>823</v>
      </c>
      <c r="V69" s="35"/>
      <c r="W69" s="36">
        <v>44</v>
      </c>
      <c r="X69" s="36">
        <v>41</v>
      </c>
      <c r="Y69" s="79">
        <f t="shared" si="9"/>
        <v>33</v>
      </c>
      <c r="Z69" s="61">
        <v>11</v>
      </c>
      <c r="AA69" s="61"/>
      <c r="AB69" s="61">
        <v>0</v>
      </c>
      <c r="AC69" s="61"/>
      <c r="AD69" s="61">
        <v>9</v>
      </c>
      <c r="AE69" s="61"/>
      <c r="AF69" s="204">
        <f t="shared" si="8"/>
        <v>0</v>
      </c>
      <c r="AG69" s="61">
        <f t="shared" si="7"/>
        <v>20</v>
      </c>
      <c r="AH69" s="70">
        <f t="shared" si="7"/>
        <v>0</v>
      </c>
      <c r="AI69" s="98" t="s">
        <v>415</v>
      </c>
    </row>
    <row r="70" spans="1:35">
      <c r="A70" s="193"/>
      <c r="B70" s="107">
        <v>2479201</v>
      </c>
      <c r="C70" s="58">
        <v>43780</v>
      </c>
      <c r="D70" s="58">
        <f t="shared" si="6"/>
        <v>43639</v>
      </c>
      <c r="E70" s="59"/>
      <c r="F70" s="60">
        <v>43564</v>
      </c>
      <c r="G70" s="314">
        <v>1</v>
      </c>
      <c r="H70" s="316">
        <v>1</v>
      </c>
      <c r="I70" s="314" t="s">
        <v>291</v>
      </c>
      <c r="J70" s="316" t="s">
        <v>421</v>
      </c>
      <c r="K70" s="98" t="s">
        <v>806</v>
      </c>
      <c r="L70" s="109">
        <v>2479201</v>
      </c>
      <c r="M70" s="35" t="s">
        <v>60</v>
      </c>
      <c r="N70" s="35" t="s">
        <v>824</v>
      </c>
      <c r="O70" s="35" t="s">
        <v>825</v>
      </c>
      <c r="P70" s="35" t="s">
        <v>425</v>
      </c>
      <c r="Q70" s="119">
        <v>32117</v>
      </c>
      <c r="R70" s="35" t="s">
        <v>826</v>
      </c>
      <c r="S70" s="34" t="s">
        <v>827</v>
      </c>
      <c r="T70" s="34"/>
      <c r="U70" s="34" t="s">
        <v>828</v>
      </c>
      <c r="V70" s="35"/>
      <c r="W70" s="36">
        <v>44</v>
      </c>
      <c r="X70" s="36">
        <v>39</v>
      </c>
      <c r="Y70" s="79">
        <f t="shared" si="9"/>
        <v>32</v>
      </c>
      <c r="Z70" s="61">
        <v>12</v>
      </c>
      <c r="AA70" s="61">
        <v>9</v>
      </c>
      <c r="AB70" s="61">
        <v>0</v>
      </c>
      <c r="AC70" s="61">
        <v>2</v>
      </c>
      <c r="AD70" s="61">
        <v>6</v>
      </c>
      <c r="AE70" s="61">
        <v>11</v>
      </c>
      <c r="AF70" s="204">
        <f t="shared" si="8"/>
        <v>0.28205128205128205</v>
      </c>
      <c r="AG70" s="61">
        <f t="shared" si="7"/>
        <v>18</v>
      </c>
      <c r="AH70" s="70">
        <f t="shared" si="7"/>
        <v>22</v>
      </c>
      <c r="AI70" s="98" t="s">
        <v>415</v>
      </c>
    </row>
    <row r="71" spans="1:35" ht="16.5">
      <c r="A71" s="193" t="s">
        <v>301</v>
      </c>
      <c r="B71" s="107">
        <v>2480201</v>
      </c>
      <c r="C71" s="58">
        <v>43780</v>
      </c>
      <c r="D71" s="58">
        <f t="shared" si="6"/>
        <v>43639</v>
      </c>
      <c r="E71" s="59"/>
      <c r="F71" s="60">
        <v>43564</v>
      </c>
      <c r="G71" s="314">
        <v>1</v>
      </c>
      <c r="H71" s="316">
        <v>1</v>
      </c>
      <c r="I71" s="314" t="s">
        <v>291</v>
      </c>
      <c r="J71" s="316" t="s">
        <v>421</v>
      </c>
      <c r="K71" s="98" t="s">
        <v>806</v>
      </c>
      <c r="L71" s="109">
        <v>2480201</v>
      </c>
      <c r="M71" s="35" t="s">
        <v>61</v>
      </c>
      <c r="N71" s="35" t="s">
        <v>829</v>
      </c>
      <c r="O71" s="35" t="s">
        <v>830</v>
      </c>
      <c r="P71" s="35" t="s">
        <v>425</v>
      </c>
      <c r="Q71" s="119">
        <v>32720</v>
      </c>
      <c r="R71" s="35" t="s">
        <v>831</v>
      </c>
      <c r="S71" s="34" t="s">
        <v>832</v>
      </c>
      <c r="T71" s="34"/>
      <c r="U71" s="34" t="s">
        <v>833</v>
      </c>
      <c r="V71" s="35"/>
      <c r="W71" s="36">
        <v>49</v>
      </c>
      <c r="X71" s="36">
        <v>38</v>
      </c>
      <c r="Y71" s="79">
        <f t="shared" si="9"/>
        <v>37</v>
      </c>
      <c r="Z71" s="61">
        <v>11</v>
      </c>
      <c r="AA71" s="61">
        <v>7</v>
      </c>
      <c r="AB71" s="61">
        <v>1</v>
      </c>
      <c r="AC71" s="61">
        <v>0</v>
      </c>
      <c r="AD71" s="61">
        <v>6</v>
      </c>
      <c r="AE71" s="61">
        <v>6</v>
      </c>
      <c r="AF71" s="204">
        <f t="shared" si="8"/>
        <v>0.15789473684210525</v>
      </c>
      <c r="AG71" s="61">
        <f t="shared" si="7"/>
        <v>18</v>
      </c>
      <c r="AH71" s="70">
        <f t="shared" si="7"/>
        <v>13</v>
      </c>
      <c r="AI71" s="98" t="s">
        <v>415</v>
      </c>
    </row>
    <row r="72" spans="1:35">
      <c r="A72" s="193"/>
      <c r="B72" s="107">
        <v>2495201</v>
      </c>
      <c r="C72" s="58">
        <v>43787</v>
      </c>
      <c r="D72" s="58">
        <f t="shared" si="6"/>
        <v>43674</v>
      </c>
      <c r="E72" s="59"/>
      <c r="F72" s="60">
        <v>43599</v>
      </c>
      <c r="G72" s="327">
        <v>1</v>
      </c>
      <c r="H72" s="327">
        <v>2</v>
      </c>
      <c r="I72" s="314" t="s">
        <v>291</v>
      </c>
      <c r="J72" s="314"/>
      <c r="K72" s="98" t="s">
        <v>709</v>
      </c>
      <c r="L72" s="109">
        <v>2495201</v>
      </c>
      <c r="M72" s="35" t="s">
        <v>75</v>
      </c>
      <c r="N72" s="35" t="s">
        <v>834</v>
      </c>
      <c r="O72" s="35" t="s">
        <v>835</v>
      </c>
      <c r="P72" s="35" t="s">
        <v>709</v>
      </c>
      <c r="Q72" s="119">
        <v>38915</v>
      </c>
      <c r="R72" s="35" t="s">
        <v>836</v>
      </c>
      <c r="S72" s="35" t="s">
        <v>837</v>
      </c>
      <c r="T72" s="35" t="s">
        <v>838</v>
      </c>
      <c r="U72" s="35" t="s">
        <v>839</v>
      </c>
      <c r="V72" s="35"/>
      <c r="W72" s="36">
        <v>27</v>
      </c>
      <c r="X72" s="36">
        <v>27</v>
      </c>
      <c r="Y72" s="79">
        <f t="shared" si="9"/>
        <v>21</v>
      </c>
      <c r="Z72" s="61">
        <v>6</v>
      </c>
      <c r="AA72" s="61">
        <v>5</v>
      </c>
      <c r="AB72" s="61">
        <v>0</v>
      </c>
      <c r="AC72" s="61">
        <v>0</v>
      </c>
      <c r="AD72" s="61">
        <v>7</v>
      </c>
      <c r="AE72" s="61">
        <v>8</v>
      </c>
      <c r="AF72" s="204">
        <f t="shared" si="8"/>
        <v>0.29629629629629628</v>
      </c>
      <c r="AG72" s="61">
        <f t="shared" si="7"/>
        <v>13</v>
      </c>
      <c r="AH72" s="70">
        <f t="shared" si="7"/>
        <v>13</v>
      </c>
      <c r="AI72" s="98" t="s">
        <v>415</v>
      </c>
    </row>
    <row r="73" spans="1:35">
      <c r="A73" s="193"/>
      <c r="B73" s="107">
        <v>2502201</v>
      </c>
      <c r="C73" s="58">
        <v>43787</v>
      </c>
      <c r="D73" s="58">
        <f t="shared" si="6"/>
        <v>43674</v>
      </c>
      <c r="E73" s="59"/>
      <c r="F73" s="60">
        <v>43599</v>
      </c>
      <c r="G73" s="327"/>
      <c r="H73" s="327"/>
      <c r="I73" s="314" t="s">
        <v>291</v>
      </c>
      <c r="J73" s="314"/>
      <c r="K73" s="98" t="s">
        <v>709</v>
      </c>
      <c r="L73" s="109">
        <v>2502201</v>
      </c>
      <c r="M73" s="35" t="s">
        <v>80</v>
      </c>
      <c r="N73" s="35" t="s">
        <v>840</v>
      </c>
      <c r="O73" s="35" t="s">
        <v>841</v>
      </c>
      <c r="P73" s="35" t="s">
        <v>709</v>
      </c>
      <c r="Q73" s="119">
        <v>39759</v>
      </c>
      <c r="R73" s="35" t="s">
        <v>842</v>
      </c>
      <c r="S73" s="35" t="s">
        <v>843</v>
      </c>
      <c r="T73" s="35"/>
      <c r="U73" s="35" t="s">
        <v>844</v>
      </c>
      <c r="V73" s="35"/>
      <c r="W73" s="36">
        <v>28</v>
      </c>
      <c r="X73" s="36">
        <v>27</v>
      </c>
      <c r="Y73" s="79">
        <f t="shared" si="9"/>
        <v>24</v>
      </c>
      <c r="Z73" s="61">
        <v>4</v>
      </c>
      <c r="AA73" s="61">
        <v>5</v>
      </c>
      <c r="AB73" s="61">
        <v>0</v>
      </c>
      <c r="AC73" s="61">
        <v>2</v>
      </c>
      <c r="AD73" s="61">
        <v>6</v>
      </c>
      <c r="AE73" s="61">
        <v>7</v>
      </c>
      <c r="AF73" s="204">
        <f t="shared" si="8"/>
        <v>0.25925925925925924</v>
      </c>
      <c r="AG73" s="61">
        <f t="shared" si="7"/>
        <v>10</v>
      </c>
      <c r="AH73" s="70">
        <f t="shared" si="7"/>
        <v>14</v>
      </c>
      <c r="AI73" s="98" t="s">
        <v>415</v>
      </c>
    </row>
    <row r="74" spans="1:35">
      <c r="A74" s="193"/>
      <c r="B74" s="107">
        <v>2481201</v>
      </c>
      <c r="C74" s="58">
        <v>43787</v>
      </c>
      <c r="D74" s="58">
        <f t="shared" si="6"/>
        <v>43737</v>
      </c>
      <c r="E74" s="59"/>
      <c r="F74" s="60">
        <v>43662</v>
      </c>
      <c r="G74" s="314">
        <v>2</v>
      </c>
      <c r="H74" s="316">
        <v>1</v>
      </c>
      <c r="I74" s="316" t="s">
        <v>291</v>
      </c>
      <c r="J74" s="316" t="s">
        <v>421</v>
      </c>
      <c r="K74" s="269" t="s">
        <v>806</v>
      </c>
      <c r="L74" s="109">
        <v>2481201</v>
      </c>
      <c r="M74" s="35" t="s">
        <v>62</v>
      </c>
      <c r="N74" s="35" t="s">
        <v>845</v>
      </c>
      <c r="O74" s="35" t="s">
        <v>846</v>
      </c>
      <c r="P74" s="35" t="s">
        <v>425</v>
      </c>
      <c r="Q74" s="119">
        <v>32606</v>
      </c>
      <c r="R74" s="35" t="s">
        <v>847</v>
      </c>
      <c r="S74" s="34" t="s">
        <v>848</v>
      </c>
      <c r="T74" s="34" t="s">
        <v>849</v>
      </c>
      <c r="U74" s="34" t="s">
        <v>850</v>
      </c>
      <c r="V74" s="35"/>
      <c r="W74" s="36">
        <v>56</v>
      </c>
      <c r="X74" s="36">
        <v>40</v>
      </c>
      <c r="Y74" s="79">
        <f t="shared" si="9"/>
        <v>39</v>
      </c>
      <c r="Z74" s="61">
        <v>17</v>
      </c>
      <c r="AA74" s="61">
        <v>9</v>
      </c>
      <c r="AB74" s="61">
        <v>0</v>
      </c>
      <c r="AC74" s="61">
        <v>0</v>
      </c>
      <c r="AD74" s="61">
        <v>9</v>
      </c>
      <c r="AE74" s="61">
        <v>10</v>
      </c>
      <c r="AF74" s="204">
        <f t="shared" si="8"/>
        <v>0.25</v>
      </c>
      <c r="AG74" s="61">
        <f t="shared" si="7"/>
        <v>26</v>
      </c>
      <c r="AH74" s="70">
        <f t="shared" si="7"/>
        <v>19</v>
      </c>
      <c r="AI74" s="98" t="s">
        <v>415</v>
      </c>
    </row>
    <row r="75" spans="1:35">
      <c r="A75" s="193"/>
      <c r="B75" s="107">
        <v>2489201</v>
      </c>
      <c r="C75" s="58">
        <v>43787</v>
      </c>
      <c r="D75" s="58">
        <f t="shared" si="6"/>
        <v>43765</v>
      </c>
      <c r="E75" s="59"/>
      <c r="F75" s="60">
        <v>43690</v>
      </c>
      <c r="G75" s="342">
        <v>1</v>
      </c>
      <c r="H75" s="327">
        <v>2</v>
      </c>
      <c r="I75" s="314" t="s">
        <v>291</v>
      </c>
      <c r="J75" s="316" t="s">
        <v>421</v>
      </c>
      <c r="K75" s="98" t="s">
        <v>806</v>
      </c>
      <c r="L75" s="109">
        <v>2489201</v>
      </c>
      <c r="M75" s="35" t="s">
        <v>69</v>
      </c>
      <c r="N75" s="35" t="s">
        <v>851</v>
      </c>
      <c r="O75" s="35" t="s">
        <v>852</v>
      </c>
      <c r="P75" s="35" t="s">
        <v>425</v>
      </c>
      <c r="Q75" s="119">
        <v>32308</v>
      </c>
      <c r="R75" s="35" t="s">
        <v>853</v>
      </c>
      <c r="S75" s="34" t="s">
        <v>854</v>
      </c>
      <c r="T75" s="34" t="s">
        <v>855</v>
      </c>
      <c r="U75" s="34" t="s">
        <v>856</v>
      </c>
      <c r="V75" s="35"/>
      <c r="W75" s="36">
        <v>69</v>
      </c>
      <c r="X75" s="36">
        <v>62</v>
      </c>
      <c r="Y75" s="79">
        <f t="shared" si="9"/>
        <v>59</v>
      </c>
      <c r="Z75" s="61">
        <v>10</v>
      </c>
      <c r="AA75" s="61">
        <v>12</v>
      </c>
      <c r="AB75" s="61">
        <v>0</v>
      </c>
      <c r="AC75" s="61">
        <v>0</v>
      </c>
      <c r="AD75" s="61">
        <v>11</v>
      </c>
      <c r="AE75" s="61">
        <v>16</v>
      </c>
      <c r="AF75" s="204">
        <f t="shared" si="8"/>
        <v>0.25806451612903225</v>
      </c>
      <c r="AG75" s="61">
        <f t="shared" si="7"/>
        <v>21</v>
      </c>
      <c r="AH75" s="70">
        <f t="shared" si="7"/>
        <v>28</v>
      </c>
      <c r="AI75" s="98" t="s">
        <v>415</v>
      </c>
    </row>
    <row r="76" spans="1:35">
      <c r="A76" s="193"/>
      <c r="B76" s="107">
        <v>2482201</v>
      </c>
      <c r="C76" s="58">
        <v>43787</v>
      </c>
      <c r="D76" s="58">
        <f t="shared" si="6"/>
        <v>43737</v>
      </c>
      <c r="E76" s="59"/>
      <c r="F76" s="60">
        <v>43662</v>
      </c>
      <c r="G76" s="342"/>
      <c r="H76" s="327"/>
      <c r="I76" s="316" t="s">
        <v>291</v>
      </c>
      <c r="J76" s="316" t="s">
        <v>421</v>
      </c>
      <c r="K76" s="269" t="s">
        <v>806</v>
      </c>
      <c r="L76" s="109">
        <v>2482201</v>
      </c>
      <c r="M76" s="35" t="s">
        <v>857</v>
      </c>
      <c r="N76" s="35" t="s">
        <v>858</v>
      </c>
      <c r="O76" s="35" t="s">
        <v>859</v>
      </c>
      <c r="P76" s="35" t="s">
        <v>425</v>
      </c>
      <c r="Q76" s="119">
        <v>32693</v>
      </c>
      <c r="R76" s="35" t="s">
        <v>860</v>
      </c>
      <c r="S76" s="34" t="s">
        <v>861</v>
      </c>
      <c r="T76" s="34"/>
      <c r="U76" s="34" t="s">
        <v>862</v>
      </c>
      <c r="V76" s="35"/>
      <c r="W76" s="36">
        <v>35</v>
      </c>
      <c r="X76" s="36">
        <v>31</v>
      </c>
      <c r="Y76" s="79">
        <f t="shared" si="9"/>
        <v>34</v>
      </c>
      <c r="Z76" s="61">
        <v>1</v>
      </c>
      <c r="AA76" s="61">
        <v>2</v>
      </c>
      <c r="AB76" s="61">
        <v>0</v>
      </c>
      <c r="AC76" s="61">
        <v>3</v>
      </c>
      <c r="AD76" s="61">
        <v>6</v>
      </c>
      <c r="AE76" s="61">
        <v>11</v>
      </c>
      <c r="AF76" s="204">
        <f t="shared" si="8"/>
        <v>0.35483870967741937</v>
      </c>
      <c r="AG76" s="61">
        <f t="shared" si="7"/>
        <v>7</v>
      </c>
      <c r="AH76" s="70">
        <f t="shared" si="7"/>
        <v>16</v>
      </c>
      <c r="AI76" s="98" t="s">
        <v>415</v>
      </c>
    </row>
    <row r="77" spans="1:35">
      <c r="A77" s="193"/>
      <c r="B77" s="107">
        <v>2484201</v>
      </c>
      <c r="C77" s="58">
        <v>43787</v>
      </c>
      <c r="D77" s="58">
        <f t="shared" si="6"/>
        <v>43737</v>
      </c>
      <c r="E77" s="59"/>
      <c r="F77" s="60">
        <v>43662</v>
      </c>
      <c r="G77" s="327">
        <v>1</v>
      </c>
      <c r="H77" s="334">
        <v>2</v>
      </c>
      <c r="I77" s="316" t="s">
        <v>291</v>
      </c>
      <c r="J77" s="316" t="s">
        <v>421</v>
      </c>
      <c r="K77" s="269" t="s">
        <v>806</v>
      </c>
      <c r="L77" s="109">
        <v>2484201</v>
      </c>
      <c r="M77" s="35" t="s">
        <v>65</v>
      </c>
      <c r="N77" s="35" t="s">
        <v>863</v>
      </c>
      <c r="O77" s="35" t="s">
        <v>864</v>
      </c>
      <c r="P77" s="35" t="s">
        <v>425</v>
      </c>
      <c r="Q77" s="119">
        <v>32064</v>
      </c>
      <c r="R77" s="35" t="s">
        <v>865</v>
      </c>
      <c r="S77" s="34" t="s">
        <v>866</v>
      </c>
      <c r="T77" s="34"/>
      <c r="U77" s="34" t="s">
        <v>867</v>
      </c>
      <c r="V77" s="35"/>
      <c r="W77" s="36">
        <v>23</v>
      </c>
      <c r="X77" s="36">
        <v>22</v>
      </c>
      <c r="Y77" s="79">
        <f t="shared" si="9"/>
        <v>18</v>
      </c>
      <c r="Z77" s="61">
        <v>5</v>
      </c>
      <c r="AA77" s="61">
        <v>3</v>
      </c>
      <c r="AB77" s="61">
        <v>0</v>
      </c>
      <c r="AC77" s="61">
        <v>0</v>
      </c>
      <c r="AD77" s="61">
        <v>7</v>
      </c>
      <c r="AE77" s="61">
        <v>6</v>
      </c>
      <c r="AF77" s="204">
        <f t="shared" si="8"/>
        <v>0.27272727272727271</v>
      </c>
      <c r="AG77" s="61">
        <f t="shared" si="7"/>
        <v>12</v>
      </c>
      <c r="AH77" s="70">
        <f t="shared" si="7"/>
        <v>9</v>
      </c>
      <c r="AI77" s="98" t="s">
        <v>415</v>
      </c>
    </row>
    <row r="78" spans="1:35">
      <c r="A78" s="193"/>
      <c r="B78" s="107">
        <v>2485201</v>
      </c>
      <c r="C78" s="58">
        <v>43787</v>
      </c>
      <c r="D78" s="58">
        <f t="shared" si="6"/>
        <v>43737</v>
      </c>
      <c r="E78" s="59"/>
      <c r="F78" s="60">
        <v>43662</v>
      </c>
      <c r="G78" s="327"/>
      <c r="H78" s="334"/>
      <c r="I78" s="316" t="s">
        <v>291</v>
      </c>
      <c r="J78" s="316" t="s">
        <v>421</v>
      </c>
      <c r="K78" s="269" t="s">
        <v>806</v>
      </c>
      <c r="L78" s="109">
        <v>2485201</v>
      </c>
      <c r="M78" s="35" t="s">
        <v>66</v>
      </c>
      <c r="N78" s="35" t="s">
        <v>868</v>
      </c>
      <c r="O78" s="35" t="s">
        <v>869</v>
      </c>
      <c r="P78" s="35" t="s">
        <v>425</v>
      </c>
      <c r="Q78" s="119">
        <v>32025</v>
      </c>
      <c r="R78" s="35" t="s">
        <v>870</v>
      </c>
      <c r="S78" s="34" t="s">
        <v>871</v>
      </c>
      <c r="T78" s="34" t="s">
        <v>872</v>
      </c>
      <c r="U78" s="34" t="s">
        <v>873</v>
      </c>
      <c r="V78" s="35"/>
      <c r="W78" s="36">
        <v>39</v>
      </c>
      <c r="X78" s="36">
        <v>34</v>
      </c>
      <c r="Y78" s="79">
        <f t="shared" si="9"/>
        <v>31</v>
      </c>
      <c r="Z78" s="61">
        <v>7</v>
      </c>
      <c r="AA78" s="61">
        <v>4</v>
      </c>
      <c r="AB78" s="61">
        <v>1</v>
      </c>
      <c r="AC78" s="61">
        <v>0</v>
      </c>
      <c r="AD78" s="61">
        <v>9</v>
      </c>
      <c r="AE78" s="61">
        <v>11</v>
      </c>
      <c r="AF78" s="204">
        <f t="shared" si="8"/>
        <v>0.3235294117647059</v>
      </c>
      <c r="AG78" s="61">
        <f t="shared" si="7"/>
        <v>17</v>
      </c>
      <c r="AH78" s="70">
        <f t="shared" si="7"/>
        <v>15</v>
      </c>
      <c r="AI78" s="98" t="s">
        <v>415</v>
      </c>
    </row>
    <row r="79" spans="1:35">
      <c r="A79" s="193"/>
      <c r="B79" s="107">
        <v>2477201</v>
      </c>
      <c r="C79" s="58">
        <v>43787</v>
      </c>
      <c r="D79" s="58">
        <f t="shared" si="6"/>
        <v>43765</v>
      </c>
      <c r="E79" s="59"/>
      <c r="F79" s="60">
        <v>43690</v>
      </c>
      <c r="G79" s="313">
        <v>2</v>
      </c>
      <c r="H79" s="314">
        <v>1</v>
      </c>
      <c r="I79" s="314" t="s">
        <v>291</v>
      </c>
      <c r="J79" s="316" t="s">
        <v>421</v>
      </c>
      <c r="K79" s="98" t="s">
        <v>422</v>
      </c>
      <c r="L79" s="109">
        <v>2477201</v>
      </c>
      <c r="M79" s="35" t="s">
        <v>59</v>
      </c>
      <c r="N79" s="35" t="s">
        <v>874</v>
      </c>
      <c r="O79" s="35" t="s">
        <v>875</v>
      </c>
      <c r="P79" s="35" t="s">
        <v>425</v>
      </c>
      <c r="Q79" s="119">
        <v>32448</v>
      </c>
      <c r="R79" s="35" t="s">
        <v>876</v>
      </c>
      <c r="S79" s="34" t="s">
        <v>877</v>
      </c>
      <c r="T79" s="34" t="s">
        <v>878</v>
      </c>
      <c r="U79" s="34" t="s">
        <v>879</v>
      </c>
      <c r="V79" s="35"/>
      <c r="W79" s="36">
        <v>76</v>
      </c>
      <c r="X79" s="36">
        <v>59</v>
      </c>
      <c r="Y79" s="79">
        <f t="shared" si="9"/>
        <v>56</v>
      </c>
      <c r="Z79" s="61">
        <v>17</v>
      </c>
      <c r="AA79" s="61">
        <v>24</v>
      </c>
      <c r="AB79" s="61">
        <v>3</v>
      </c>
      <c r="AC79" s="61">
        <v>4</v>
      </c>
      <c r="AD79" s="61">
        <v>19</v>
      </c>
      <c r="AE79" s="61">
        <v>28</v>
      </c>
      <c r="AF79" s="204">
        <f t="shared" si="8"/>
        <v>0.47457627118644069</v>
      </c>
      <c r="AG79" s="61">
        <f t="shared" si="7"/>
        <v>39</v>
      </c>
      <c r="AH79" s="70">
        <f t="shared" si="7"/>
        <v>56</v>
      </c>
      <c r="AI79" s="98" t="s">
        <v>415</v>
      </c>
    </row>
    <row r="80" spans="1:35">
      <c r="A80" s="193"/>
      <c r="B80" s="107">
        <v>2445201</v>
      </c>
      <c r="C80" s="58">
        <v>43787</v>
      </c>
      <c r="D80" s="58">
        <f t="shared" si="6"/>
        <v>43737</v>
      </c>
      <c r="E80" s="59"/>
      <c r="F80" s="60">
        <v>43662</v>
      </c>
      <c r="G80" s="314">
        <v>1</v>
      </c>
      <c r="H80" s="316">
        <v>1</v>
      </c>
      <c r="I80" s="316" t="s">
        <v>291</v>
      </c>
      <c r="J80" s="316" t="s">
        <v>880</v>
      </c>
      <c r="K80" s="269" t="s">
        <v>806</v>
      </c>
      <c r="L80" s="109">
        <v>2445201</v>
      </c>
      <c r="M80" s="35" t="s">
        <v>37</v>
      </c>
      <c r="N80" s="35" t="s">
        <v>881</v>
      </c>
      <c r="O80" s="35" t="s">
        <v>882</v>
      </c>
      <c r="P80" s="35" t="s">
        <v>425</v>
      </c>
      <c r="Q80" s="119">
        <v>32814</v>
      </c>
      <c r="R80" s="35" t="s">
        <v>883</v>
      </c>
      <c r="S80" s="34" t="s">
        <v>884</v>
      </c>
      <c r="T80" s="34"/>
      <c r="U80" s="34" t="s">
        <v>885</v>
      </c>
      <c r="V80" s="35"/>
      <c r="W80" s="36">
        <v>101</v>
      </c>
      <c r="X80" s="36">
        <v>68</v>
      </c>
      <c r="Y80" s="79">
        <f t="shared" si="9"/>
        <v>87</v>
      </c>
      <c r="Z80" s="61">
        <v>10</v>
      </c>
      <c r="AA80" s="61">
        <v>12</v>
      </c>
      <c r="AB80" s="61">
        <v>4</v>
      </c>
      <c r="AC80" s="61">
        <v>1</v>
      </c>
      <c r="AD80" s="61">
        <v>16</v>
      </c>
      <c r="AE80" s="61">
        <v>22</v>
      </c>
      <c r="AF80" s="204">
        <f t="shared" si="8"/>
        <v>0.3235294117647059</v>
      </c>
      <c r="AG80" s="61">
        <f t="shared" si="7"/>
        <v>30</v>
      </c>
      <c r="AH80" s="70">
        <f t="shared" si="7"/>
        <v>35</v>
      </c>
      <c r="AI80" s="98" t="s">
        <v>415</v>
      </c>
    </row>
    <row r="81" spans="1:35">
      <c r="A81" s="193"/>
      <c r="B81" s="107">
        <v>2474201</v>
      </c>
      <c r="C81" s="58">
        <v>43787</v>
      </c>
      <c r="D81" s="58">
        <f t="shared" si="6"/>
        <v>43765</v>
      </c>
      <c r="E81" s="73"/>
      <c r="F81" s="60">
        <v>43690</v>
      </c>
      <c r="G81" s="313">
        <v>1</v>
      </c>
      <c r="H81" s="316">
        <v>1</v>
      </c>
      <c r="I81" s="316" t="s">
        <v>291</v>
      </c>
      <c r="J81" s="316" t="s">
        <v>421</v>
      </c>
      <c r="K81" s="99" t="s">
        <v>422</v>
      </c>
      <c r="L81" s="109">
        <v>2474201</v>
      </c>
      <c r="M81" s="35" t="s">
        <v>886</v>
      </c>
      <c r="N81" s="35" t="s">
        <v>887</v>
      </c>
      <c r="O81" s="35" t="s">
        <v>888</v>
      </c>
      <c r="P81" s="35" t="s">
        <v>378</v>
      </c>
      <c r="Q81" s="119">
        <v>36609</v>
      </c>
      <c r="R81" s="35" t="s">
        <v>889</v>
      </c>
      <c r="S81" s="75" t="s">
        <v>890</v>
      </c>
      <c r="T81" s="75" t="s">
        <v>891</v>
      </c>
      <c r="U81" s="34" t="s">
        <v>892</v>
      </c>
      <c r="V81" s="67"/>
      <c r="W81" s="68">
        <v>45</v>
      </c>
      <c r="X81" s="68">
        <v>42</v>
      </c>
      <c r="Y81" s="79">
        <f t="shared" si="9"/>
        <v>32</v>
      </c>
      <c r="Z81" s="70">
        <v>12</v>
      </c>
      <c r="AA81" s="70">
        <v>10</v>
      </c>
      <c r="AB81" s="70">
        <v>1</v>
      </c>
      <c r="AC81" s="70">
        <v>1</v>
      </c>
      <c r="AD81" s="70">
        <v>11</v>
      </c>
      <c r="AE81" s="70">
        <v>11</v>
      </c>
      <c r="AF81" s="207">
        <f t="shared" si="8"/>
        <v>0.26190476190476192</v>
      </c>
      <c r="AG81" s="70">
        <f t="shared" si="7"/>
        <v>24</v>
      </c>
      <c r="AH81" s="70">
        <f t="shared" si="7"/>
        <v>22</v>
      </c>
      <c r="AI81" s="140" t="s">
        <v>415</v>
      </c>
    </row>
    <row r="82" spans="1:35">
      <c r="A82" s="193"/>
      <c r="B82" s="107">
        <v>2447201</v>
      </c>
      <c r="C82" s="58">
        <v>43801</v>
      </c>
      <c r="D82" s="58">
        <f t="shared" si="6"/>
        <v>43737</v>
      </c>
      <c r="E82" s="59"/>
      <c r="F82" s="60">
        <v>43662</v>
      </c>
      <c r="G82" s="327">
        <v>1</v>
      </c>
      <c r="H82" s="334">
        <v>2</v>
      </c>
      <c r="I82" s="316" t="s">
        <v>291</v>
      </c>
      <c r="J82" s="316" t="s">
        <v>880</v>
      </c>
      <c r="K82" s="269" t="s">
        <v>806</v>
      </c>
      <c r="L82" s="109">
        <v>2447201</v>
      </c>
      <c r="M82" s="35" t="s">
        <v>893</v>
      </c>
      <c r="N82" s="35" t="s">
        <v>894</v>
      </c>
      <c r="O82" s="35" t="s">
        <v>895</v>
      </c>
      <c r="P82" s="35" t="s">
        <v>425</v>
      </c>
      <c r="Q82" s="119">
        <v>32712</v>
      </c>
      <c r="R82" s="35" t="s">
        <v>896</v>
      </c>
      <c r="S82" s="34" t="s">
        <v>897</v>
      </c>
      <c r="T82" s="34"/>
      <c r="U82" s="34" t="s">
        <v>898</v>
      </c>
      <c r="V82" s="35"/>
      <c r="W82" s="36">
        <v>17</v>
      </c>
      <c r="X82" s="36">
        <v>13</v>
      </c>
      <c r="Y82" s="79">
        <f t="shared" si="9"/>
        <v>14</v>
      </c>
      <c r="Z82" s="61">
        <v>3</v>
      </c>
      <c r="AA82" s="61">
        <v>3</v>
      </c>
      <c r="AB82" s="61">
        <v>0</v>
      </c>
      <c r="AC82" s="61">
        <v>0</v>
      </c>
      <c r="AD82" s="61">
        <v>2</v>
      </c>
      <c r="AE82" s="61">
        <v>5</v>
      </c>
      <c r="AF82" s="204">
        <f t="shared" si="8"/>
        <v>0.38461538461538464</v>
      </c>
      <c r="AG82" s="61">
        <f t="shared" si="7"/>
        <v>5</v>
      </c>
      <c r="AH82" s="70">
        <f t="shared" si="7"/>
        <v>8</v>
      </c>
      <c r="AI82" s="98" t="s">
        <v>415</v>
      </c>
    </row>
    <row r="83" spans="1:35">
      <c r="A83" s="193"/>
      <c r="B83" s="107">
        <v>2446201</v>
      </c>
      <c r="C83" s="58">
        <v>43801</v>
      </c>
      <c r="D83" s="58">
        <f t="shared" si="6"/>
        <v>43737</v>
      </c>
      <c r="E83" s="59"/>
      <c r="F83" s="60">
        <v>43662</v>
      </c>
      <c r="G83" s="327"/>
      <c r="H83" s="334"/>
      <c r="I83" s="316" t="s">
        <v>291</v>
      </c>
      <c r="J83" s="316" t="s">
        <v>880</v>
      </c>
      <c r="K83" s="269" t="s">
        <v>806</v>
      </c>
      <c r="L83" s="109">
        <v>2446201</v>
      </c>
      <c r="M83" s="35" t="s">
        <v>38</v>
      </c>
      <c r="N83" s="35" t="s">
        <v>899</v>
      </c>
      <c r="O83" s="35" t="s">
        <v>900</v>
      </c>
      <c r="P83" s="35" t="s">
        <v>425</v>
      </c>
      <c r="Q83" s="119">
        <v>34741</v>
      </c>
      <c r="R83" s="35" t="s">
        <v>901</v>
      </c>
      <c r="S83" s="34" t="s">
        <v>897</v>
      </c>
      <c r="T83" s="34"/>
      <c r="U83" s="34" t="s">
        <v>902</v>
      </c>
      <c r="V83" s="35"/>
      <c r="W83" s="36">
        <v>21</v>
      </c>
      <c r="X83" s="36">
        <v>19</v>
      </c>
      <c r="Y83" s="79">
        <f t="shared" si="9"/>
        <v>19</v>
      </c>
      <c r="Z83" s="61">
        <v>0</v>
      </c>
      <c r="AA83" s="61">
        <v>2</v>
      </c>
      <c r="AB83" s="61">
        <v>2</v>
      </c>
      <c r="AC83" s="61">
        <v>0</v>
      </c>
      <c r="AD83" s="61">
        <v>4</v>
      </c>
      <c r="AE83" s="61">
        <v>8</v>
      </c>
      <c r="AF83" s="204">
        <f t="shared" si="8"/>
        <v>0.42105263157894735</v>
      </c>
      <c r="AG83" s="61">
        <f t="shared" si="7"/>
        <v>6</v>
      </c>
      <c r="AH83" s="70">
        <f t="shared" si="7"/>
        <v>10</v>
      </c>
      <c r="AI83" s="98" t="s">
        <v>415</v>
      </c>
    </row>
    <row r="84" spans="1:35" ht="16.5">
      <c r="A84" s="193" t="s">
        <v>301</v>
      </c>
      <c r="B84" s="107">
        <v>2455201</v>
      </c>
      <c r="C84" s="58">
        <v>43801</v>
      </c>
      <c r="D84" s="58">
        <f t="shared" si="6"/>
        <v>43737</v>
      </c>
      <c r="E84" s="59"/>
      <c r="F84" s="60">
        <v>43662</v>
      </c>
      <c r="G84" s="327">
        <v>1</v>
      </c>
      <c r="H84" s="334">
        <v>2</v>
      </c>
      <c r="I84" s="316" t="s">
        <v>291</v>
      </c>
      <c r="J84" s="316" t="s">
        <v>880</v>
      </c>
      <c r="K84" s="269" t="s">
        <v>806</v>
      </c>
      <c r="L84" s="109">
        <v>2455201</v>
      </c>
      <c r="M84" s="35" t="s">
        <v>42</v>
      </c>
      <c r="N84" s="35" t="s">
        <v>903</v>
      </c>
      <c r="O84" s="35" t="s">
        <v>904</v>
      </c>
      <c r="P84" s="35" t="s">
        <v>425</v>
      </c>
      <c r="Q84" s="119">
        <v>34205</v>
      </c>
      <c r="R84" s="35" t="s">
        <v>905</v>
      </c>
      <c r="S84" s="34" t="s">
        <v>906</v>
      </c>
      <c r="T84" s="34" t="s">
        <v>907</v>
      </c>
      <c r="U84" s="34" t="s">
        <v>908</v>
      </c>
      <c r="V84" s="35"/>
      <c r="W84" s="36">
        <v>51</v>
      </c>
      <c r="X84" s="36">
        <v>37</v>
      </c>
      <c r="Y84" s="79">
        <f t="shared" si="9"/>
        <v>43</v>
      </c>
      <c r="Z84" s="61">
        <v>8</v>
      </c>
      <c r="AA84" s="61">
        <v>8</v>
      </c>
      <c r="AB84" s="61">
        <v>0</v>
      </c>
      <c r="AC84" s="61">
        <v>3</v>
      </c>
      <c r="AD84" s="61">
        <v>9</v>
      </c>
      <c r="AE84" s="61">
        <v>10</v>
      </c>
      <c r="AF84" s="204">
        <f t="shared" si="8"/>
        <v>0.27027027027027029</v>
      </c>
      <c r="AG84" s="61">
        <f t="shared" si="7"/>
        <v>17</v>
      </c>
      <c r="AH84" s="70">
        <f t="shared" si="7"/>
        <v>21</v>
      </c>
      <c r="AI84" s="98" t="s">
        <v>415</v>
      </c>
    </row>
    <row r="85" spans="1:35">
      <c r="A85" s="193"/>
      <c r="B85" s="107">
        <v>2454201</v>
      </c>
      <c r="C85" s="58">
        <v>43801</v>
      </c>
      <c r="D85" s="58">
        <f t="shared" si="6"/>
        <v>43737</v>
      </c>
      <c r="E85" s="59"/>
      <c r="F85" s="60">
        <v>43662</v>
      </c>
      <c r="G85" s="327"/>
      <c r="H85" s="334"/>
      <c r="I85" s="316" t="s">
        <v>291</v>
      </c>
      <c r="J85" s="316" t="s">
        <v>880</v>
      </c>
      <c r="K85" s="269" t="s">
        <v>806</v>
      </c>
      <c r="L85" s="109">
        <v>2454201</v>
      </c>
      <c r="M85" s="35" t="s">
        <v>41</v>
      </c>
      <c r="N85" s="35" t="s">
        <v>909</v>
      </c>
      <c r="O85" s="35" t="s">
        <v>910</v>
      </c>
      <c r="P85" s="35" t="s">
        <v>425</v>
      </c>
      <c r="Q85" s="119">
        <v>34232</v>
      </c>
      <c r="R85" s="35" t="s">
        <v>911</v>
      </c>
      <c r="S85" s="34" t="s">
        <v>912</v>
      </c>
      <c r="T85" s="34" t="s">
        <v>913</v>
      </c>
      <c r="U85" s="34" t="s">
        <v>914</v>
      </c>
      <c r="V85" s="35"/>
      <c r="W85" s="36">
        <v>48</v>
      </c>
      <c r="X85" s="36">
        <v>38</v>
      </c>
      <c r="Y85" s="79">
        <f t="shared" si="9"/>
        <v>46</v>
      </c>
      <c r="Z85" s="61">
        <v>2</v>
      </c>
      <c r="AA85" s="61">
        <v>9</v>
      </c>
      <c r="AB85" s="61">
        <v>0</v>
      </c>
      <c r="AC85" s="61">
        <v>0</v>
      </c>
      <c r="AD85" s="61">
        <v>6</v>
      </c>
      <c r="AE85" s="61">
        <v>10</v>
      </c>
      <c r="AF85" s="204">
        <f t="shared" si="8"/>
        <v>0.26315789473684209</v>
      </c>
      <c r="AG85" s="61">
        <f t="shared" si="7"/>
        <v>8</v>
      </c>
      <c r="AH85" s="70">
        <f t="shared" si="7"/>
        <v>19</v>
      </c>
      <c r="AI85" s="98" t="s">
        <v>415</v>
      </c>
    </row>
    <row r="86" spans="1:35">
      <c r="A86" s="193"/>
      <c r="B86" s="107">
        <v>2441201</v>
      </c>
      <c r="C86" s="58">
        <v>43801</v>
      </c>
      <c r="D86" s="58">
        <f t="shared" si="6"/>
        <v>43737</v>
      </c>
      <c r="E86" s="59"/>
      <c r="F86" s="60">
        <v>43662</v>
      </c>
      <c r="G86" s="314">
        <v>1</v>
      </c>
      <c r="H86" s="316">
        <v>1</v>
      </c>
      <c r="I86" s="316" t="s">
        <v>291</v>
      </c>
      <c r="J86" s="316" t="s">
        <v>880</v>
      </c>
      <c r="K86" s="269" t="s">
        <v>806</v>
      </c>
      <c r="L86" s="109">
        <v>2441201</v>
      </c>
      <c r="M86" s="35" t="s">
        <v>34</v>
      </c>
      <c r="N86" s="35" t="s">
        <v>915</v>
      </c>
      <c r="O86" s="35" t="s">
        <v>916</v>
      </c>
      <c r="P86" s="35" t="s">
        <v>425</v>
      </c>
      <c r="Q86" s="119">
        <v>33812</v>
      </c>
      <c r="R86" s="35" t="s">
        <v>917</v>
      </c>
      <c r="S86" s="34" t="s">
        <v>918</v>
      </c>
      <c r="T86" s="34" t="s">
        <v>919</v>
      </c>
      <c r="U86" s="34" t="s">
        <v>920</v>
      </c>
      <c r="V86" s="35"/>
      <c r="W86" s="36">
        <v>45</v>
      </c>
      <c r="X86" s="36">
        <v>39</v>
      </c>
      <c r="Y86" s="79">
        <f t="shared" si="9"/>
        <v>39</v>
      </c>
      <c r="Z86" s="61">
        <v>6</v>
      </c>
      <c r="AA86" s="61">
        <v>7</v>
      </c>
      <c r="AB86" s="61">
        <v>0</v>
      </c>
      <c r="AC86" s="61">
        <v>0</v>
      </c>
      <c r="AD86" s="61">
        <v>11</v>
      </c>
      <c r="AE86" s="61">
        <v>10</v>
      </c>
      <c r="AF86" s="204">
        <f t="shared" si="8"/>
        <v>0.25641025641025639</v>
      </c>
      <c r="AG86" s="61">
        <v>17</v>
      </c>
      <c r="AH86" s="70">
        <f t="shared" ref="AH86:AH149" si="10">SUM(AA86,AC86,AE86)</f>
        <v>17</v>
      </c>
      <c r="AI86" s="98" t="s">
        <v>415</v>
      </c>
    </row>
    <row r="87" spans="1:35">
      <c r="A87" s="193"/>
      <c r="B87" s="107">
        <v>2442201</v>
      </c>
      <c r="C87" s="58">
        <v>43815</v>
      </c>
      <c r="D87" s="58">
        <f t="shared" si="6"/>
        <v>43737</v>
      </c>
      <c r="E87" s="59"/>
      <c r="F87" s="60">
        <v>43662</v>
      </c>
      <c r="G87" s="314">
        <v>1</v>
      </c>
      <c r="H87" s="316">
        <v>1</v>
      </c>
      <c r="I87" s="316" t="s">
        <v>291</v>
      </c>
      <c r="J87" s="316" t="s">
        <v>880</v>
      </c>
      <c r="K87" s="269" t="s">
        <v>806</v>
      </c>
      <c r="L87" s="109">
        <v>2442201</v>
      </c>
      <c r="M87" s="35" t="s">
        <v>35</v>
      </c>
      <c r="N87" s="35" t="s">
        <v>921</v>
      </c>
      <c r="O87" s="35" t="s">
        <v>922</v>
      </c>
      <c r="P87" s="35" t="s">
        <v>425</v>
      </c>
      <c r="Q87" s="119">
        <v>32940</v>
      </c>
      <c r="R87" s="35" t="s">
        <v>923</v>
      </c>
      <c r="S87" s="34" t="s">
        <v>924</v>
      </c>
      <c r="T87" s="34" t="s">
        <v>925</v>
      </c>
      <c r="U87" s="34" t="s">
        <v>926</v>
      </c>
      <c r="V87" s="35"/>
      <c r="W87" s="36">
        <v>53</v>
      </c>
      <c r="X87" s="36">
        <v>38</v>
      </c>
      <c r="Y87" s="79">
        <f t="shared" si="9"/>
        <v>49</v>
      </c>
      <c r="Z87" s="61">
        <v>3</v>
      </c>
      <c r="AA87" s="61">
        <v>2</v>
      </c>
      <c r="AB87" s="61">
        <v>1</v>
      </c>
      <c r="AC87" s="61">
        <v>2</v>
      </c>
      <c r="AD87" s="61">
        <v>7</v>
      </c>
      <c r="AE87" s="61">
        <v>10</v>
      </c>
      <c r="AF87" s="204">
        <f t="shared" si="8"/>
        <v>0.26315789473684209</v>
      </c>
      <c r="AG87" s="61">
        <f>SUM(Z87,AB87,AD87)</f>
        <v>11</v>
      </c>
      <c r="AH87" s="70">
        <f t="shared" si="10"/>
        <v>14</v>
      </c>
      <c r="AI87" s="98" t="s">
        <v>415</v>
      </c>
    </row>
    <row r="88" spans="1:35">
      <c r="A88" s="193"/>
      <c r="B88" s="107">
        <v>2444201</v>
      </c>
      <c r="C88" s="58">
        <v>43815</v>
      </c>
      <c r="D88" s="58">
        <f t="shared" si="6"/>
        <v>43737</v>
      </c>
      <c r="E88" s="59"/>
      <c r="F88" s="60">
        <v>43662</v>
      </c>
      <c r="G88" s="314">
        <v>1</v>
      </c>
      <c r="H88" s="316">
        <v>1</v>
      </c>
      <c r="I88" s="316" t="s">
        <v>291</v>
      </c>
      <c r="J88" s="316" t="s">
        <v>880</v>
      </c>
      <c r="K88" s="269" t="s">
        <v>806</v>
      </c>
      <c r="L88" s="109">
        <v>2444201</v>
      </c>
      <c r="M88" s="35" t="s">
        <v>36</v>
      </c>
      <c r="N88" s="35" t="s">
        <v>927</v>
      </c>
      <c r="O88" s="35" t="s">
        <v>922</v>
      </c>
      <c r="P88" s="35" t="s">
        <v>425</v>
      </c>
      <c r="Q88" s="119">
        <v>32935</v>
      </c>
      <c r="R88" s="35" t="s">
        <v>928</v>
      </c>
      <c r="S88" s="34" t="s">
        <v>924</v>
      </c>
      <c r="T88" s="34" t="s">
        <v>929</v>
      </c>
      <c r="U88" s="34" t="s">
        <v>930</v>
      </c>
      <c r="V88" s="35"/>
      <c r="W88" s="36">
        <v>44</v>
      </c>
      <c r="X88" s="36">
        <v>31</v>
      </c>
      <c r="Y88" s="79">
        <f t="shared" si="9"/>
        <v>38</v>
      </c>
      <c r="Z88" s="61">
        <v>5</v>
      </c>
      <c r="AA88" s="61">
        <v>1</v>
      </c>
      <c r="AB88" s="61">
        <v>1</v>
      </c>
      <c r="AC88" s="61">
        <v>4</v>
      </c>
      <c r="AD88" s="61">
        <v>6</v>
      </c>
      <c r="AE88" s="61">
        <v>10</v>
      </c>
      <c r="AF88" s="204">
        <f t="shared" si="8"/>
        <v>0.32258064516129031</v>
      </c>
      <c r="AG88" s="61">
        <f>SUM(Z88,AB88,AD88)</f>
        <v>12</v>
      </c>
      <c r="AH88" s="70">
        <f t="shared" si="10"/>
        <v>15</v>
      </c>
      <c r="AI88" s="98" t="s">
        <v>415</v>
      </c>
    </row>
    <row r="89" spans="1:35">
      <c r="A89" s="193"/>
      <c r="B89" s="107">
        <v>2452201</v>
      </c>
      <c r="C89" s="58">
        <v>43815</v>
      </c>
      <c r="D89" s="58">
        <f t="shared" si="6"/>
        <v>43639</v>
      </c>
      <c r="E89" s="59"/>
      <c r="F89" s="60">
        <v>43564</v>
      </c>
      <c r="G89" s="327">
        <v>2</v>
      </c>
      <c r="H89" s="327">
        <v>2</v>
      </c>
      <c r="I89" s="314" t="s">
        <v>291</v>
      </c>
      <c r="J89" s="316" t="s">
        <v>880</v>
      </c>
      <c r="K89" s="98" t="s">
        <v>806</v>
      </c>
      <c r="L89" s="109">
        <v>2452201</v>
      </c>
      <c r="M89" s="35" t="s">
        <v>931</v>
      </c>
      <c r="N89" s="35" t="s">
        <v>932</v>
      </c>
      <c r="O89" s="35" t="s">
        <v>933</v>
      </c>
      <c r="P89" s="35" t="s">
        <v>425</v>
      </c>
      <c r="Q89" s="119">
        <v>33614</v>
      </c>
      <c r="R89" s="35" t="s">
        <v>934</v>
      </c>
      <c r="S89" s="34" t="s">
        <v>935</v>
      </c>
      <c r="T89" s="34" t="s">
        <v>936</v>
      </c>
      <c r="U89" s="34" t="s">
        <v>937</v>
      </c>
      <c r="V89" s="35"/>
      <c r="W89" s="36">
        <v>61</v>
      </c>
      <c r="X89" s="36">
        <v>49</v>
      </c>
      <c r="Y89" s="79">
        <f t="shared" si="9"/>
        <v>39</v>
      </c>
      <c r="Z89" s="61">
        <v>21</v>
      </c>
      <c r="AA89" s="61">
        <v>9</v>
      </c>
      <c r="AB89" s="61">
        <v>1</v>
      </c>
      <c r="AC89" s="61">
        <v>0</v>
      </c>
      <c r="AD89" s="61">
        <v>15</v>
      </c>
      <c r="AE89" s="61">
        <v>10</v>
      </c>
      <c r="AF89" s="204">
        <f t="shared" si="8"/>
        <v>0.20408163265306123</v>
      </c>
      <c r="AG89" s="61">
        <f>SUM(Z89,AB89,AD89)</f>
        <v>37</v>
      </c>
      <c r="AH89" s="70">
        <f t="shared" si="10"/>
        <v>19</v>
      </c>
      <c r="AI89" s="98" t="s">
        <v>415</v>
      </c>
    </row>
    <row r="90" spans="1:35">
      <c r="A90" s="193"/>
      <c r="B90" s="106">
        <v>6957097</v>
      </c>
      <c r="C90" s="52">
        <v>43815</v>
      </c>
      <c r="D90" s="52"/>
      <c r="E90" s="53"/>
      <c r="F90" s="54"/>
      <c r="G90" s="327"/>
      <c r="H90" s="327"/>
      <c r="I90" s="65" t="s">
        <v>291</v>
      </c>
      <c r="J90" s="145" t="s">
        <v>880</v>
      </c>
      <c r="K90" s="143" t="s">
        <v>806</v>
      </c>
      <c r="L90" s="142">
        <v>6957097</v>
      </c>
      <c r="M90" s="55" t="s">
        <v>938</v>
      </c>
      <c r="N90" s="55" t="s">
        <v>939</v>
      </c>
      <c r="O90" s="55" t="s">
        <v>933</v>
      </c>
      <c r="P90" s="55" t="s">
        <v>425</v>
      </c>
      <c r="Q90" s="118">
        <v>33614</v>
      </c>
      <c r="R90" s="55" t="s">
        <v>940</v>
      </c>
      <c r="S90" s="56" t="s">
        <v>941</v>
      </c>
      <c r="T90" s="56"/>
      <c r="U90" s="56"/>
      <c r="V90" s="55">
        <v>2452</v>
      </c>
      <c r="W90" s="37">
        <v>17</v>
      </c>
      <c r="X90" s="37">
        <v>16</v>
      </c>
      <c r="Y90" s="205">
        <f t="shared" si="9"/>
        <v>17</v>
      </c>
      <c r="Z90" s="57"/>
      <c r="AA90" s="57"/>
      <c r="AB90" s="57"/>
      <c r="AC90" s="57">
        <v>3</v>
      </c>
      <c r="AD90" s="57"/>
      <c r="AE90" s="57">
        <v>9</v>
      </c>
      <c r="AF90" s="39">
        <f t="shared" si="8"/>
        <v>0.5625</v>
      </c>
      <c r="AG90" s="57"/>
      <c r="AH90" s="71">
        <f t="shared" si="10"/>
        <v>12</v>
      </c>
      <c r="AI90" s="143" t="s">
        <v>415</v>
      </c>
    </row>
    <row r="91" spans="1:35">
      <c r="A91" s="193"/>
      <c r="B91" s="107">
        <v>2532201</v>
      </c>
      <c r="C91" s="58">
        <v>43815</v>
      </c>
      <c r="D91" s="58">
        <f t="shared" ref="D91:D100" si="11">F91+75</f>
        <v>43674</v>
      </c>
      <c r="E91" s="59"/>
      <c r="F91" s="60">
        <v>43599</v>
      </c>
      <c r="G91" s="327">
        <v>1</v>
      </c>
      <c r="H91" s="327">
        <v>2</v>
      </c>
      <c r="I91" s="314" t="s">
        <v>291</v>
      </c>
      <c r="J91" s="314" t="s">
        <v>686</v>
      </c>
      <c r="K91" s="98" t="s">
        <v>378</v>
      </c>
      <c r="L91" s="109">
        <v>2532201</v>
      </c>
      <c r="M91" s="35" t="s">
        <v>100</v>
      </c>
      <c r="N91" s="35" t="s">
        <v>942</v>
      </c>
      <c r="O91" s="35" t="s">
        <v>943</v>
      </c>
      <c r="P91" s="35" t="s">
        <v>378</v>
      </c>
      <c r="Q91" s="119">
        <v>36207</v>
      </c>
      <c r="R91" s="35" t="s">
        <v>944</v>
      </c>
      <c r="S91" s="34" t="s">
        <v>945</v>
      </c>
      <c r="T91" s="34" t="s">
        <v>946</v>
      </c>
      <c r="U91" s="34" t="s">
        <v>947</v>
      </c>
      <c r="V91" s="35"/>
      <c r="W91" s="36">
        <v>31</v>
      </c>
      <c r="X91" s="36">
        <v>25</v>
      </c>
      <c r="Y91" s="79">
        <f t="shared" si="9"/>
        <v>28</v>
      </c>
      <c r="Z91" s="61">
        <v>3</v>
      </c>
      <c r="AA91" s="61">
        <v>1</v>
      </c>
      <c r="AB91" s="61">
        <v>0</v>
      </c>
      <c r="AC91" s="61">
        <v>1</v>
      </c>
      <c r="AD91" s="61">
        <v>3</v>
      </c>
      <c r="AE91" s="61">
        <v>8</v>
      </c>
      <c r="AF91" s="204">
        <f t="shared" si="8"/>
        <v>0.32</v>
      </c>
      <c r="AG91" s="61">
        <f t="shared" ref="AG91:AG100" si="12">SUM(Z91,AB91,AD91)</f>
        <v>6</v>
      </c>
      <c r="AH91" s="70">
        <f t="shared" si="10"/>
        <v>10</v>
      </c>
      <c r="AI91" s="98" t="s">
        <v>415</v>
      </c>
    </row>
    <row r="92" spans="1:35">
      <c r="A92" s="193"/>
      <c r="B92" s="107">
        <v>2535201</v>
      </c>
      <c r="C92" s="58">
        <v>43815</v>
      </c>
      <c r="D92" s="58">
        <f t="shared" si="11"/>
        <v>43674</v>
      </c>
      <c r="E92" s="59"/>
      <c r="F92" s="60">
        <v>43599</v>
      </c>
      <c r="G92" s="327"/>
      <c r="H92" s="327"/>
      <c r="I92" s="314" t="s">
        <v>291</v>
      </c>
      <c r="J92" s="314" t="s">
        <v>686</v>
      </c>
      <c r="K92" s="98" t="s">
        <v>378</v>
      </c>
      <c r="L92" s="109">
        <v>2535201</v>
      </c>
      <c r="M92" s="35" t="s">
        <v>103</v>
      </c>
      <c r="N92" s="35" t="s">
        <v>948</v>
      </c>
      <c r="O92" s="35" t="s">
        <v>949</v>
      </c>
      <c r="P92" s="35" t="s">
        <v>378</v>
      </c>
      <c r="Q92" s="119">
        <v>35906</v>
      </c>
      <c r="R92" s="35" t="s">
        <v>950</v>
      </c>
      <c r="S92" s="81" t="s">
        <v>951</v>
      </c>
      <c r="T92" s="81" t="s">
        <v>952</v>
      </c>
      <c r="U92" s="81" t="s">
        <v>953</v>
      </c>
      <c r="V92" s="35"/>
      <c r="W92" s="36">
        <v>41</v>
      </c>
      <c r="X92" s="36">
        <v>36</v>
      </c>
      <c r="Y92" s="79">
        <f t="shared" si="9"/>
        <v>38</v>
      </c>
      <c r="Z92" s="61">
        <v>3</v>
      </c>
      <c r="AA92" s="61">
        <v>7</v>
      </c>
      <c r="AB92" s="61">
        <v>0</v>
      </c>
      <c r="AC92" s="61">
        <v>1</v>
      </c>
      <c r="AD92" s="61">
        <v>9</v>
      </c>
      <c r="AE92" s="61">
        <v>13</v>
      </c>
      <c r="AF92" s="204">
        <f t="shared" si="8"/>
        <v>0.3611111111111111</v>
      </c>
      <c r="AG92" s="61">
        <f t="shared" si="12"/>
        <v>12</v>
      </c>
      <c r="AH92" s="70">
        <f t="shared" si="10"/>
        <v>21</v>
      </c>
      <c r="AI92" s="98" t="s">
        <v>415</v>
      </c>
    </row>
    <row r="93" spans="1:35">
      <c r="A93" s="193"/>
      <c r="B93" s="107">
        <v>2540201</v>
      </c>
      <c r="C93" s="58">
        <v>43815</v>
      </c>
      <c r="D93" s="58">
        <f t="shared" si="11"/>
        <v>43674</v>
      </c>
      <c r="E93" s="59"/>
      <c r="F93" s="60">
        <v>43599</v>
      </c>
      <c r="G93" s="327">
        <v>1</v>
      </c>
      <c r="H93" s="327">
        <v>2</v>
      </c>
      <c r="I93" s="314" t="s">
        <v>291</v>
      </c>
      <c r="J93" s="314" t="s">
        <v>686</v>
      </c>
      <c r="K93" s="98" t="s">
        <v>378</v>
      </c>
      <c r="L93" s="109">
        <v>2540201</v>
      </c>
      <c r="M93" s="35" t="s">
        <v>108</v>
      </c>
      <c r="N93" s="35" t="s">
        <v>954</v>
      </c>
      <c r="O93" s="35" t="s">
        <v>955</v>
      </c>
      <c r="P93" s="35" t="s">
        <v>378</v>
      </c>
      <c r="Q93" s="119">
        <v>35661</v>
      </c>
      <c r="R93" s="35" t="s">
        <v>956</v>
      </c>
      <c r="S93" s="34" t="s">
        <v>957</v>
      </c>
      <c r="T93" s="34" t="s">
        <v>958</v>
      </c>
      <c r="U93" s="34" t="s">
        <v>959</v>
      </c>
      <c r="V93" s="35"/>
      <c r="W93" s="36">
        <v>29</v>
      </c>
      <c r="X93" s="36">
        <v>29</v>
      </c>
      <c r="Y93" s="79">
        <f t="shared" si="9"/>
        <v>27</v>
      </c>
      <c r="Z93" s="61">
        <v>2</v>
      </c>
      <c r="AA93" s="61">
        <v>4</v>
      </c>
      <c r="AB93" s="61">
        <v>0</v>
      </c>
      <c r="AC93" s="61">
        <v>1</v>
      </c>
      <c r="AD93" s="61">
        <v>3</v>
      </c>
      <c r="AE93" s="61">
        <v>8</v>
      </c>
      <c r="AF93" s="204">
        <f t="shared" si="8"/>
        <v>0.27586206896551724</v>
      </c>
      <c r="AG93" s="61">
        <f t="shared" si="12"/>
        <v>5</v>
      </c>
      <c r="AH93" s="70">
        <f t="shared" si="10"/>
        <v>13</v>
      </c>
      <c r="AI93" s="98" t="s">
        <v>415</v>
      </c>
    </row>
    <row r="94" spans="1:35">
      <c r="A94" s="193"/>
      <c r="B94" s="107">
        <v>2538201</v>
      </c>
      <c r="C94" s="58">
        <v>43815</v>
      </c>
      <c r="D94" s="58">
        <f t="shared" si="11"/>
        <v>43674</v>
      </c>
      <c r="E94" s="59"/>
      <c r="F94" s="60">
        <v>43599</v>
      </c>
      <c r="G94" s="327"/>
      <c r="H94" s="327"/>
      <c r="I94" s="314" t="s">
        <v>291</v>
      </c>
      <c r="J94" s="314" t="s">
        <v>686</v>
      </c>
      <c r="K94" s="98" t="s">
        <v>378</v>
      </c>
      <c r="L94" s="109">
        <v>2538201</v>
      </c>
      <c r="M94" s="35" t="s">
        <v>106</v>
      </c>
      <c r="N94" s="35" t="s">
        <v>960</v>
      </c>
      <c r="O94" s="35" t="s">
        <v>961</v>
      </c>
      <c r="P94" s="35" t="s">
        <v>378</v>
      </c>
      <c r="Q94" s="119">
        <v>35653</v>
      </c>
      <c r="R94" s="35" t="s">
        <v>962</v>
      </c>
      <c r="S94" s="81" t="s">
        <v>963</v>
      </c>
      <c r="T94" s="81" t="s">
        <v>964</v>
      </c>
      <c r="U94" s="81" t="s">
        <v>965</v>
      </c>
      <c r="V94" s="35"/>
      <c r="W94" s="36">
        <v>39</v>
      </c>
      <c r="X94" s="36">
        <v>34</v>
      </c>
      <c r="Y94" s="79">
        <f t="shared" si="9"/>
        <v>36</v>
      </c>
      <c r="Z94" s="61">
        <v>3</v>
      </c>
      <c r="AA94" s="61">
        <v>5</v>
      </c>
      <c r="AB94" s="61">
        <v>0</v>
      </c>
      <c r="AC94" s="61">
        <v>0</v>
      </c>
      <c r="AD94" s="61">
        <v>6</v>
      </c>
      <c r="AE94" s="61">
        <v>12</v>
      </c>
      <c r="AF94" s="204">
        <f t="shared" si="8"/>
        <v>0.35294117647058826</v>
      </c>
      <c r="AG94" s="61">
        <f t="shared" si="12"/>
        <v>9</v>
      </c>
      <c r="AH94" s="70">
        <f t="shared" si="10"/>
        <v>17</v>
      </c>
      <c r="AI94" s="98" t="s">
        <v>415</v>
      </c>
    </row>
    <row r="95" spans="1:35">
      <c r="A95" s="193"/>
      <c r="B95" s="107">
        <v>2543201</v>
      </c>
      <c r="C95" s="58">
        <v>43815</v>
      </c>
      <c r="D95" s="58">
        <f t="shared" si="11"/>
        <v>43674</v>
      </c>
      <c r="E95" s="59"/>
      <c r="F95" s="60">
        <v>43599</v>
      </c>
      <c r="G95" s="327">
        <v>1</v>
      </c>
      <c r="H95" s="327">
        <v>2</v>
      </c>
      <c r="I95" s="314" t="s">
        <v>291</v>
      </c>
      <c r="J95" s="314" t="s">
        <v>686</v>
      </c>
      <c r="K95" s="98" t="s">
        <v>378</v>
      </c>
      <c r="L95" s="109">
        <v>2543201</v>
      </c>
      <c r="M95" s="35" t="s">
        <v>111</v>
      </c>
      <c r="N95" s="35" t="s">
        <v>966</v>
      </c>
      <c r="O95" s="35" t="s">
        <v>967</v>
      </c>
      <c r="P95" s="35" t="s">
        <v>378</v>
      </c>
      <c r="Q95" s="119">
        <v>35501</v>
      </c>
      <c r="R95" s="35" t="s">
        <v>968</v>
      </c>
      <c r="S95" s="34" t="s">
        <v>969</v>
      </c>
      <c r="T95" s="34" t="s">
        <v>970</v>
      </c>
      <c r="U95" s="34" t="s">
        <v>971</v>
      </c>
      <c r="V95" s="35"/>
      <c r="W95" s="36">
        <v>32</v>
      </c>
      <c r="X95" s="36">
        <v>28</v>
      </c>
      <c r="Y95" s="79">
        <f t="shared" si="9"/>
        <v>30</v>
      </c>
      <c r="Z95" s="61">
        <v>2</v>
      </c>
      <c r="AA95" s="61">
        <v>3</v>
      </c>
      <c r="AB95" s="61">
        <v>0</v>
      </c>
      <c r="AC95" s="61">
        <v>0</v>
      </c>
      <c r="AD95" s="61">
        <v>5</v>
      </c>
      <c r="AE95" s="61">
        <v>10</v>
      </c>
      <c r="AF95" s="204">
        <f t="shared" si="8"/>
        <v>0.35714285714285715</v>
      </c>
      <c r="AG95" s="61">
        <f t="shared" si="12"/>
        <v>7</v>
      </c>
      <c r="AH95" s="70">
        <f t="shared" si="10"/>
        <v>13</v>
      </c>
      <c r="AI95" s="98" t="s">
        <v>415</v>
      </c>
    </row>
    <row r="96" spans="1:35">
      <c r="A96" s="193"/>
      <c r="B96" s="107">
        <v>2542201</v>
      </c>
      <c r="C96" s="58">
        <v>43815</v>
      </c>
      <c r="D96" s="58">
        <f t="shared" si="11"/>
        <v>43674</v>
      </c>
      <c r="E96" s="59"/>
      <c r="F96" s="60">
        <v>43599</v>
      </c>
      <c r="G96" s="327"/>
      <c r="H96" s="327"/>
      <c r="I96" s="314" t="s">
        <v>291</v>
      </c>
      <c r="J96" s="314" t="s">
        <v>686</v>
      </c>
      <c r="K96" s="98" t="s">
        <v>378</v>
      </c>
      <c r="L96" s="109">
        <v>2542201</v>
      </c>
      <c r="M96" s="35" t="s">
        <v>110</v>
      </c>
      <c r="N96" s="35" t="s">
        <v>972</v>
      </c>
      <c r="O96" s="35" t="s">
        <v>973</v>
      </c>
      <c r="P96" s="35" t="s">
        <v>378</v>
      </c>
      <c r="Q96" s="119">
        <v>35055</v>
      </c>
      <c r="R96" s="35" t="s">
        <v>974</v>
      </c>
      <c r="S96" s="34" t="s">
        <v>975</v>
      </c>
      <c r="T96" s="34" t="s">
        <v>976</v>
      </c>
      <c r="U96" s="34" t="s">
        <v>977</v>
      </c>
      <c r="V96" s="35"/>
      <c r="W96" s="36">
        <v>31</v>
      </c>
      <c r="X96" s="36">
        <v>27</v>
      </c>
      <c r="Y96" s="79">
        <f t="shared" si="9"/>
        <v>29</v>
      </c>
      <c r="Z96" s="61">
        <v>1</v>
      </c>
      <c r="AA96" s="61">
        <v>2</v>
      </c>
      <c r="AB96" s="61">
        <v>1</v>
      </c>
      <c r="AC96" s="61">
        <v>0</v>
      </c>
      <c r="AD96" s="61">
        <v>8</v>
      </c>
      <c r="AE96" s="61">
        <v>7</v>
      </c>
      <c r="AF96" s="204">
        <f t="shared" si="8"/>
        <v>0.25925925925925924</v>
      </c>
      <c r="AG96" s="61">
        <f t="shared" si="12"/>
        <v>10</v>
      </c>
      <c r="AH96" s="70">
        <f t="shared" si="10"/>
        <v>9</v>
      </c>
      <c r="AI96" s="98" t="s">
        <v>415</v>
      </c>
    </row>
    <row r="97" spans="1:35">
      <c r="A97" s="193"/>
      <c r="B97" s="107">
        <v>2541201</v>
      </c>
      <c r="C97" s="58">
        <v>43815</v>
      </c>
      <c r="D97" s="58">
        <f t="shared" si="11"/>
        <v>43674</v>
      </c>
      <c r="E97" s="59"/>
      <c r="F97" s="60">
        <v>43599</v>
      </c>
      <c r="G97" s="314">
        <v>2</v>
      </c>
      <c r="H97" s="314">
        <v>1</v>
      </c>
      <c r="I97" s="314" t="s">
        <v>291</v>
      </c>
      <c r="J97" s="314" t="s">
        <v>686</v>
      </c>
      <c r="K97" s="98" t="s">
        <v>378</v>
      </c>
      <c r="L97" s="109">
        <v>2541201</v>
      </c>
      <c r="M97" s="35" t="s">
        <v>109</v>
      </c>
      <c r="N97" s="35" t="s">
        <v>978</v>
      </c>
      <c r="O97" s="35" t="s">
        <v>979</v>
      </c>
      <c r="P97" s="35" t="s">
        <v>378</v>
      </c>
      <c r="Q97" s="119">
        <v>35806</v>
      </c>
      <c r="R97" s="35" t="s">
        <v>980</v>
      </c>
      <c r="S97" s="34" t="s">
        <v>981</v>
      </c>
      <c r="T97" s="34" t="s">
        <v>982</v>
      </c>
      <c r="U97" s="34" t="s">
        <v>983</v>
      </c>
      <c r="V97" s="35"/>
      <c r="W97" s="36">
        <v>57</v>
      </c>
      <c r="X97" s="36">
        <v>51</v>
      </c>
      <c r="Y97" s="79">
        <f t="shared" si="9"/>
        <v>49</v>
      </c>
      <c r="Z97" s="61">
        <v>4</v>
      </c>
      <c r="AA97" s="61">
        <v>11</v>
      </c>
      <c r="AB97" s="61">
        <v>4</v>
      </c>
      <c r="AC97" s="61">
        <v>3</v>
      </c>
      <c r="AD97" s="61">
        <v>15</v>
      </c>
      <c r="AE97" s="61">
        <v>12</v>
      </c>
      <c r="AF97" s="204">
        <f t="shared" si="8"/>
        <v>0.23529411764705882</v>
      </c>
      <c r="AG97" s="61">
        <f t="shared" si="12"/>
        <v>23</v>
      </c>
      <c r="AH97" s="70">
        <f t="shared" si="10"/>
        <v>26</v>
      </c>
      <c r="AI97" s="98" t="s">
        <v>415</v>
      </c>
    </row>
    <row r="98" spans="1:35">
      <c r="A98" s="193"/>
      <c r="B98" s="107">
        <v>2470201</v>
      </c>
      <c r="C98" s="58">
        <v>43815</v>
      </c>
      <c r="D98" s="58">
        <f t="shared" si="11"/>
        <v>43765</v>
      </c>
      <c r="E98" s="73"/>
      <c r="F98" s="60">
        <v>43690</v>
      </c>
      <c r="G98" s="342">
        <v>1</v>
      </c>
      <c r="H98" s="327">
        <v>2</v>
      </c>
      <c r="I98" s="316" t="s">
        <v>291</v>
      </c>
      <c r="J98" s="316" t="s">
        <v>421</v>
      </c>
      <c r="K98" s="271" t="s">
        <v>378</v>
      </c>
      <c r="L98" s="109">
        <v>2470201</v>
      </c>
      <c r="M98" s="35" t="s">
        <v>984</v>
      </c>
      <c r="N98" s="35" t="s">
        <v>985</v>
      </c>
      <c r="O98" s="35" t="s">
        <v>986</v>
      </c>
      <c r="P98" s="35" t="s">
        <v>378</v>
      </c>
      <c r="Q98" s="119">
        <v>36526</v>
      </c>
      <c r="R98" s="35" t="s">
        <v>987</v>
      </c>
      <c r="S98" s="75" t="s">
        <v>988</v>
      </c>
      <c r="T98" s="75" t="s">
        <v>989</v>
      </c>
      <c r="U98" s="34" t="s">
        <v>990</v>
      </c>
      <c r="V98" s="67"/>
      <c r="W98" s="68">
        <v>52</v>
      </c>
      <c r="X98" s="68">
        <v>43</v>
      </c>
      <c r="Y98" s="79">
        <f t="shared" si="9"/>
        <v>45</v>
      </c>
      <c r="Z98" s="70">
        <v>7</v>
      </c>
      <c r="AA98" s="70">
        <v>4</v>
      </c>
      <c r="AB98" s="70">
        <v>0</v>
      </c>
      <c r="AC98" s="70">
        <v>7</v>
      </c>
      <c r="AD98" s="70">
        <v>11</v>
      </c>
      <c r="AE98" s="70">
        <v>15</v>
      </c>
      <c r="AF98" s="207">
        <f t="shared" si="8"/>
        <v>0.34883720930232559</v>
      </c>
      <c r="AG98" s="70">
        <f t="shared" si="12"/>
        <v>18</v>
      </c>
      <c r="AH98" s="70">
        <f t="shared" si="10"/>
        <v>26</v>
      </c>
      <c r="AI98" s="140" t="s">
        <v>415</v>
      </c>
    </row>
    <row r="99" spans="1:35">
      <c r="A99" s="193"/>
      <c r="B99" s="107">
        <v>7019201</v>
      </c>
      <c r="C99" s="58">
        <v>43815</v>
      </c>
      <c r="D99" s="58">
        <f t="shared" si="11"/>
        <v>43765</v>
      </c>
      <c r="E99" s="73"/>
      <c r="F99" s="60">
        <v>43690</v>
      </c>
      <c r="G99" s="342"/>
      <c r="H99" s="327"/>
      <c r="I99" s="316" t="s">
        <v>291</v>
      </c>
      <c r="J99" s="316" t="s">
        <v>421</v>
      </c>
      <c r="K99" s="271" t="s">
        <v>378</v>
      </c>
      <c r="L99" s="109">
        <v>7019201</v>
      </c>
      <c r="M99" s="35" t="s">
        <v>991</v>
      </c>
      <c r="N99" s="35" t="s">
        <v>992</v>
      </c>
      <c r="O99" s="35" t="s">
        <v>993</v>
      </c>
      <c r="P99" s="35" t="s">
        <v>378</v>
      </c>
      <c r="Q99" s="119">
        <v>36535</v>
      </c>
      <c r="R99" s="35" t="s">
        <v>994</v>
      </c>
      <c r="S99" s="75" t="s">
        <v>995</v>
      </c>
      <c r="T99" s="75" t="s">
        <v>996</v>
      </c>
      <c r="U99" s="34" t="s">
        <v>997</v>
      </c>
      <c r="V99" s="67"/>
      <c r="W99" s="68">
        <v>27</v>
      </c>
      <c r="X99" s="68">
        <v>27</v>
      </c>
      <c r="Y99" s="79">
        <f t="shared" si="9"/>
        <v>24</v>
      </c>
      <c r="Z99" s="70">
        <v>2</v>
      </c>
      <c r="AA99" s="70">
        <v>2</v>
      </c>
      <c r="AB99" s="70">
        <v>1</v>
      </c>
      <c r="AC99" s="70">
        <v>6</v>
      </c>
      <c r="AD99" s="70">
        <v>5</v>
      </c>
      <c r="AE99" s="70">
        <v>9</v>
      </c>
      <c r="AF99" s="207">
        <f t="shared" si="8"/>
        <v>0.33333333333333331</v>
      </c>
      <c r="AG99" s="70">
        <f t="shared" si="12"/>
        <v>8</v>
      </c>
      <c r="AH99" s="70">
        <f t="shared" si="10"/>
        <v>17</v>
      </c>
      <c r="AI99" s="140" t="s">
        <v>415</v>
      </c>
    </row>
    <row r="100" spans="1:35">
      <c r="A100" s="193"/>
      <c r="B100" s="107">
        <v>2503201</v>
      </c>
      <c r="C100" s="58">
        <v>43815</v>
      </c>
      <c r="D100" s="58">
        <f t="shared" si="11"/>
        <v>43674</v>
      </c>
      <c r="E100" s="59"/>
      <c r="F100" s="60">
        <v>43599</v>
      </c>
      <c r="G100" s="327">
        <v>2</v>
      </c>
      <c r="H100" s="327">
        <v>2</v>
      </c>
      <c r="I100" s="316" t="s">
        <v>291</v>
      </c>
      <c r="J100" s="314"/>
      <c r="K100" s="98" t="s">
        <v>709</v>
      </c>
      <c r="L100" s="109">
        <v>2503201</v>
      </c>
      <c r="M100" s="35" t="s">
        <v>81</v>
      </c>
      <c r="N100" s="35" t="s">
        <v>998</v>
      </c>
      <c r="O100" s="35" t="s">
        <v>999</v>
      </c>
      <c r="P100" s="35" t="s">
        <v>709</v>
      </c>
      <c r="Q100" s="119">
        <v>39232</v>
      </c>
      <c r="R100" s="35" t="s">
        <v>1000</v>
      </c>
      <c r="S100" s="35" t="s">
        <v>1001</v>
      </c>
      <c r="T100" s="35" t="s">
        <v>1002</v>
      </c>
      <c r="U100" s="35" t="s">
        <v>1003</v>
      </c>
      <c r="V100" s="35"/>
      <c r="W100" s="36">
        <v>42</v>
      </c>
      <c r="X100" s="36">
        <v>37</v>
      </c>
      <c r="Y100" s="79">
        <f t="shared" si="9"/>
        <v>35</v>
      </c>
      <c r="Z100" s="61">
        <v>6</v>
      </c>
      <c r="AA100" s="61">
        <v>5</v>
      </c>
      <c r="AB100" s="61">
        <v>1</v>
      </c>
      <c r="AC100" s="61">
        <v>0</v>
      </c>
      <c r="AD100" s="61">
        <v>13</v>
      </c>
      <c r="AE100" s="61">
        <v>15</v>
      </c>
      <c r="AF100" s="204">
        <f t="shared" si="8"/>
        <v>0.40540540540540543</v>
      </c>
      <c r="AG100" s="61">
        <f t="shared" si="12"/>
        <v>20</v>
      </c>
      <c r="AH100" s="70">
        <f t="shared" si="10"/>
        <v>20</v>
      </c>
      <c r="AI100" s="98" t="s">
        <v>415</v>
      </c>
    </row>
    <row r="101" spans="1:35">
      <c r="A101" s="193"/>
      <c r="B101" s="106">
        <v>3775097</v>
      </c>
      <c r="C101" s="52">
        <v>43815</v>
      </c>
      <c r="D101" s="52"/>
      <c r="E101" s="53"/>
      <c r="F101" s="54"/>
      <c r="G101" s="327"/>
      <c r="H101" s="327"/>
      <c r="I101" s="145" t="s">
        <v>291</v>
      </c>
      <c r="J101" s="65"/>
      <c r="K101" s="143" t="s">
        <v>709</v>
      </c>
      <c r="L101" s="142">
        <v>3775097</v>
      </c>
      <c r="M101" s="55" t="s">
        <v>1004</v>
      </c>
      <c r="N101" s="55" t="s">
        <v>998</v>
      </c>
      <c r="O101" s="55" t="s">
        <v>999</v>
      </c>
      <c r="P101" s="55" t="s">
        <v>709</v>
      </c>
      <c r="Q101" s="118">
        <v>39232</v>
      </c>
      <c r="R101" s="55" t="s">
        <v>1000</v>
      </c>
      <c r="S101" s="55"/>
      <c r="T101" s="55"/>
      <c r="U101" s="55" t="s">
        <v>1003</v>
      </c>
      <c r="V101" s="55">
        <v>2503</v>
      </c>
      <c r="W101" s="37">
        <v>4</v>
      </c>
      <c r="X101" s="37">
        <v>0</v>
      </c>
      <c r="Y101" s="205">
        <f t="shared" si="9"/>
        <v>4</v>
      </c>
      <c r="Z101" s="57"/>
      <c r="AA101" s="57"/>
      <c r="AB101" s="57"/>
      <c r="AC101" s="57"/>
      <c r="AD101" s="57"/>
      <c r="AE101" s="57"/>
      <c r="AF101" s="39" t="e">
        <f t="shared" si="8"/>
        <v>#DIV/0!</v>
      </c>
      <c r="AG101" s="57"/>
      <c r="AH101" s="71">
        <f t="shared" si="10"/>
        <v>0</v>
      </c>
      <c r="AI101" s="143" t="s">
        <v>415</v>
      </c>
    </row>
    <row r="102" spans="1:35">
      <c r="A102" s="193"/>
      <c r="B102" s="107">
        <v>2539201</v>
      </c>
      <c r="C102" s="58">
        <v>43836</v>
      </c>
      <c r="D102" s="58">
        <f t="shared" ref="D102:D161" si="13">F102+75</f>
        <v>43674</v>
      </c>
      <c r="E102" s="59"/>
      <c r="F102" s="60">
        <v>43599</v>
      </c>
      <c r="G102" s="327">
        <v>1</v>
      </c>
      <c r="H102" s="327">
        <v>2</v>
      </c>
      <c r="I102" s="314" t="s">
        <v>291</v>
      </c>
      <c r="J102" s="314" t="s">
        <v>686</v>
      </c>
      <c r="K102" s="98" t="s">
        <v>378</v>
      </c>
      <c r="L102" s="109">
        <v>2539201</v>
      </c>
      <c r="M102" s="35" t="s">
        <v>107</v>
      </c>
      <c r="N102" s="35" t="s">
        <v>1005</v>
      </c>
      <c r="O102" s="35" t="s">
        <v>1006</v>
      </c>
      <c r="P102" s="35" t="s">
        <v>378</v>
      </c>
      <c r="Q102" s="119">
        <v>35611</v>
      </c>
      <c r="R102" s="35" t="s">
        <v>1007</v>
      </c>
      <c r="S102" s="34" t="s">
        <v>1008</v>
      </c>
      <c r="T102" s="34" t="s">
        <v>1009</v>
      </c>
      <c r="U102" s="34" t="s">
        <v>1010</v>
      </c>
      <c r="V102" s="35"/>
      <c r="W102" s="36">
        <v>38</v>
      </c>
      <c r="X102" s="36">
        <v>39</v>
      </c>
      <c r="Y102" s="79">
        <f t="shared" si="9"/>
        <v>35</v>
      </c>
      <c r="Z102" s="61">
        <v>3</v>
      </c>
      <c r="AA102" s="61">
        <v>2</v>
      </c>
      <c r="AB102" s="61">
        <v>0</v>
      </c>
      <c r="AC102" s="61">
        <v>1</v>
      </c>
      <c r="AD102" s="61">
        <v>9</v>
      </c>
      <c r="AE102" s="61">
        <v>7</v>
      </c>
      <c r="AF102" s="204">
        <f t="shared" si="8"/>
        <v>0.17948717948717949</v>
      </c>
      <c r="AG102" s="61">
        <f t="shared" ref="AG102:AG145" si="14">SUM(Z102,AB102,AD102)</f>
        <v>12</v>
      </c>
      <c r="AH102" s="70">
        <f t="shared" si="10"/>
        <v>10</v>
      </c>
      <c r="AI102" s="98" t="s">
        <v>415</v>
      </c>
    </row>
    <row r="103" spans="1:35">
      <c r="A103" s="193"/>
      <c r="B103" s="107">
        <v>2537201</v>
      </c>
      <c r="C103" s="58">
        <v>43836</v>
      </c>
      <c r="D103" s="58">
        <f t="shared" si="13"/>
        <v>43674</v>
      </c>
      <c r="E103" s="59"/>
      <c r="F103" s="60">
        <v>43599</v>
      </c>
      <c r="G103" s="327"/>
      <c r="H103" s="327"/>
      <c r="I103" s="314" t="s">
        <v>268</v>
      </c>
      <c r="J103" s="314" t="s">
        <v>686</v>
      </c>
      <c r="K103" s="98" t="s">
        <v>378</v>
      </c>
      <c r="L103" s="109">
        <v>2537201</v>
      </c>
      <c r="M103" s="35" t="s">
        <v>105</v>
      </c>
      <c r="N103" s="35" t="s">
        <v>1011</v>
      </c>
      <c r="O103" s="35" t="s">
        <v>1012</v>
      </c>
      <c r="P103" s="35" t="s">
        <v>378</v>
      </c>
      <c r="Q103" s="119">
        <v>35650</v>
      </c>
      <c r="R103" s="35" t="s">
        <v>1013</v>
      </c>
      <c r="S103" s="34" t="s">
        <v>1014</v>
      </c>
      <c r="T103" s="34" t="s">
        <v>1015</v>
      </c>
      <c r="U103" s="34" t="s">
        <v>1016</v>
      </c>
      <c r="V103" s="35"/>
      <c r="W103" s="36">
        <v>32</v>
      </c>
      <c r="X103" s="36">
        <v>23</v>
      </c>
      <c r="Y103" s="79">
        <f t="shared" si="9"/>
        <v>29</v>
      </c>
      <c r="Z103" s="61">
        <v>3</v>
      </c>
      <c r="AA103" s="61">
        <v>3</v>
      </c>
      <c r="AB103" s="61">
        <v>0</v>
      </c>
      <c r="AC103" s="61">
        <v>0</v>
      </c>
      <c r="AD103" s="61">
        <v>5</v>
      </c>
      <c r="AE103" s="61">
        <v>8</v>
      </c>
      <c r="AF103" s="204">
        <f t="shared" si="8"/>
        <v>0.34782608695652173</v>
      </c>
      <c r="AG103" s="61">
        <f t="shared" si="14"/>
        <v>8</v>
      </c>
      <c r="AH103" s="70">
        <f t="shared" si="10"/>
        <v>11</v>
      </c>
      <c r="AI103" s="98" t="s">
        <v>415</v>
      </c>
    </row>
    <row r="104" spans="1:35">
      <c r="A104" s="193"/>
      <c r="B104" s="107">
        <v>2524201</v>
      </c>
      <c r="C104" s="58">
        <v>43836</v>
      </c>
      <c r="D104" s="58">
        <f t="shared" si="13"/>
        <v>43702</v>
      </c>
      <c r="E104" s="59"/>
      <c r="F104" s="60">
        <v>43627</v>
      </c>
      <c r="G104" s="327">
        <v>1</v>
      </c>
      <c r="H104" s="327">
        <v>2</v>
      </c>
      <c r="I104" s="314" t="s">
        <v>291</v>
      </c>
      <c r="J104" s="314" t="s">
        <v>686</v>
      </c>
      <c r="K104" s="98" t="s">
        <v>378</v>
      </c>
      <c r="L104" s="109">
        <v>2524201</v>
      </c>
      <c r="M104" s="35" t="s">
        <v>93</v>
      </c>
      <c r="N104" s="35" t="s">
        <v>1017</v>
      </c>
      <c r="O104" s="35" t="s">
        <v>1018</v>
      </c>
      <c r="P104" s="35" t="s">
        <v>378</v>
      </c>
      <c r="Q104" s="119">
        <v>35150</v>
      </c>
      <c r="R104" s="35" t="s">
        <v>1019</v>
      </c>
      <c r="S104" s="34" t="s">
        <v>1020</v>
      </c>
      <c r="T104" s="34"/>
      <c r="U104" s="34" t="s">
        <v>1021</v>
      </c>
      <c r="V104" s="35"/>
      <c r="W104" s="36">
        <v>13</v>
      </c>
      <c r="X104" s="36">
        <v>13</v>
      </c>
      <c r="Y104" s="79">
        <f t="shared" si="9"/>
        <v>11</v>
      </c>
      <c r="Z104" s="61">
        <v>2</v>
      </c>
      <c r="AA104" s="61">
        <v>1</v>
      </c>
      <c r="AB104" s="61">
        <v>0</v>
      </c>
      <c r="AC104" s="61">
        <v>0</v>
      </c>
      <c r="AD104" s="61">
        <v>5</v>
      </c>
      <c r="AE104" s="61">
        <v>7</v>
      </c>
      <c r="AF104" s="204">
        <f t="shared" si="8"/>
        <v>0.53846153846153844</v>
      </c>
      <c r="AG104" s="61">
        <f t="shared" si="14"/>
        <v>7</v>
      </c>
      <c r="AH104" s="70">
        <f t="shared" si="10"/>
        <v>8</v>
      </c>
      <c r="AI104" s="98" t="s">
        <v>415</v>
      </c>
    </row>
    <row r="105" spans="1:35">
      <c r="A105" s="193"/>
      <c r="B105" s="107">
        <v>2527201</v>
      </c>
      <c r="C105" s="58">
        <v>43836</v>
      </c>
      <c r="D105" s="58">
        <f t="shared" si="13"/>
        <v>43702</v>
      </c>
      <c r="E105" s="59"/>
      <c r="F105" s="60">
        <v>43627</v>
      </c>
      <c r="G105" s="327"/>
      <c r="H105" s="327"/>
      <c r="I105" s="314" t="s">
        <v>291</v>
      </c>
      <c r="J105" s="314" t="s">
        <v>686</v>
      </c>
      <c r="K105" s="98" t="s">
        <v>378</v>
      </c>
      <c r="L105" s="109">
        <v>2527201</v>
      </c>
      <c r="M105" s="35" t="s">
        <v>96</v>
      </c>
      <c r="N105" s="35" t="s">
        <v>1022</v>
      </c>
      <c r="O105" s="35" t="s">
        <v>1023</v>
      </c>
      <c r="P105" s="35" t="s">
        <v>378</v>
      </c>
      <c r="Q105" s="119">
        <v>35125</v>
      </c>
      <c r="R105" s="35" t="s">
        <v>1024</v>
      </c>
      <c r="S105" s="34" t="s">
        <v>1025</v>
      </c>
      <c r="T105" s="34"/>
      <c r="U105" s="34" t="s">
        <v>1026</v>
      </c>
      <c r="V105" s="35"/>
      <c r="W105" s="36">
        <v>13</v>
      </c>
      <c r="X105" s="36">
        <v>13</v>
      </c>
      <c r="Y105" s="79">
        <f t="shared" si="9"/>
        <v>11</v>
      </c>
      <c r="Z105" s="61">
        <v>2</v>
      </c>
      <c r="AA105" s="61">
        <v>2</v>
      </c>
      <c r="AB105" s="61">
        <v>0</v>
      </c>
      <c r="AC105" s="61">
        <v>0</v>
      </c>
      <c r="AD105" s="61">
        <v>5</v>
      </c>
      <c r="AE105" s="61">
        <v>8</v>
      </c>
      <c r="AF105" s="204">
        <f t="shared" si="8"/>
        <v>0.61538461538461542</v>
      </c>
      <c r="AG105" s="61">
        <f t="shared" si="14"/>
        <v>7</v>
      </c>
      <c r="AH105" s="70">
        <f t="shared" si="10"/>
        <v>10</v>
      </c>
      <c r="AI105" s="98" t="s">
        <v>415</v>
      </c>
    </row>
    <row r="106" spans="1:35">
      <c r="A106" s="193"/>
      <c r="B106" s="107">
        <v>2510201</v>
      </c>
      <c r="C106" s="58">
        <v>43836</v>
      </c>
      <c r="D106" s="58">
        <f t="shared" si="13"/>
        <v>43702</v>
      </c>
      <c r="E106" s="59"/>
      <c r="F106" s="60">
        <v>43627</v>
      </c>
      <c r="G106" s="314">
        <v>1</v>
      </c>
      <c r="H106" s="314">
        <v>1</v>
      </c>
      <c r="I106" s="314" t="s">
        <v>291</v>
      </c>
      <c r="J106" s="314" t="s">
        <v>686</v>
      </c>
      <c r="K106" s="98" t="s">
        <v>378</v>
      </c>
      <c r="L106" s="109">
        <v>2510201</v>
      </c>
      <c r="M106" s="35" t="s">
        <v>88</v>
      </c>
      <c r="N106" s="35" t="s">
        <v>1027</v>
      </c>
      <c r="O106" s="35" t="s">
        <v>1028</v>
      </c>
      <c r="P106" s="35" t="s">
        <v>378</v>
      </c>
      <c r="Q106" s="119">
        <v>36330</v>
      </c>
      <c r="R106" s="35" t="s">
        <v>1029</v>
      </c>
      <c r="S106" s="34" t="s">
        <v>1030</v>
      </c>
      <c r="T106" s="34" t="s">
        <v>1031</v>
      </c>
      <c r="U106" s="34" t="s">
        <v>1032</v>
      </c>
      <c r="V106" s="35"/>
      <c r="W106" s="36">
        <v>33</v>
      </c>
      <c r="X106" s="36">
        <v>28</v>
      </c>
      <c r="Y106" s="79">
        <f t="shared" si="9"/>
        <v>28</v>
      </c>
      <c r="Z106" s="61">
        <v>4</v>
      </c>
      <c r="AA106" s="61">
        <v>1</v>
      </c>
      <c r="AB106" s="61">
        <v>1</v>
      </c>
      <c r="AC106" s="61">
        <v>4</v>
      </c>
      <c r="AD106" s="61">
        <v>11</v>
      </c>
      <c r="AE106" s="61">
        <v>17</v>
      </c>
      <c r="AF106" s="204">
        <f t="shared" si="8"/>
        <v>0.6071428571428571</v>
      </c>
      <c r="AG106" s="61">
        <f t="shared" si="14"/>
        <v>16</v>
      </c>
      <c r="AH106" s="70">
        <f t="shared" si="10"/>
        <v>22</v>
      </c>
      <c r="AI106" s="98" t="s">
        <v>415</v>
      </c>
    </row>
    <row r="107" spans="1:35">
      <c r="A107" s="193"/>
      <c r="B107" s="107">
        <v>2509201</v>
      </c>
      <c r="C107" s="58">
        <v>43836</v>
      </c>
      <c r="D107" s="58">
        <f t="shared" si="13"/>
        <v>43702</v>
      </c>
      <c r="E107" s="59"/>
      <c r="F107" s="60">
        <v>43627</v>
      </c>
      <c r="G107" s="327">
        <v>1</v>
      </c>
      <c r="H107" s="327">
        <v>2</v>
      </c>
      <c r="I107" s="314" t="s">
        <v>291</v>
      </c>
      <c r="J107" s="314" t="s">
        <v>686</v>
      </c>
      <c r="K107" s="98" t="s">
        <v>378</v>
      </c>
      <c r="L107" s="109">
        <v>2509201</v>
      </c>
      <c r="M107" s="35" t="s">
        <v>87</v>
      </c>
      <c r="N107" s="35" t="s">
        <v>376</v>
      </c>
      <c r="O107" s="35" t="s">
        <v>377</v>
      </c>
      <c r="P107" s="35" t="s">
        <v>378</v>
      </c>
      <c r="Q107" s="119">
        <v>36420</v>
      </c>
      <c r="R107" s="35" t="s">
        <v>379</v>
      </c>
      <c r="S107" s="34" t="s">
        <v>1033</v>
      </c>
      <c r="T107" s="34"/>
      <c r="U107" s="34" t="s">
        <v>1034</v>
      </c>
      <c r="V107" s="35"/>
      <c r="W107" s="36">
        <v>25</v>
      </c>
      <c r="X107" s="36">
        <v>21</v>
      </c>
      <c r="Y107" s="79">
        <f t="shared" si="9"/>
        <v>21</v>
      </c>
      <c r="Z107" s="61">
        <v>4</v>
      </c>
      <c r="AA107" s="61">
        <v>3</v>
      </c>
      <c r="AB107" s="61">
        <v>0</v>
      </c>
      <c r="AC107" s="61">
        <v>0</v>
      </c>
      <c r="AD107" s="61">
        <v>8</v>
      </c>
      <c r="AE107" s="61">
        <v>8</v>
      </c>
      <c r="AF107" s="204">
        <f t="shared" si="8"/>
        <v>0.38095238095238093</v>
      </c>
      <c r="AG107" s="61">
        <f t="shared" si="14"/>
        <v>12</v>
      </c>
      <c r="AH107" s="70">
        <f t="shared" si="10"/>
        <v>11</v>
      </c>
      <c r="AI107" s="98" t="s">
        <v>415</v>
      </c>
    </row>
    <row r="108" spans="1:35">
      <c r="A108" s="193"/>
      <c r="B108" s="107">
        <v>2511201</v>
      </c>
      <c r="C108" s="58">
        <v>43836</v>
      </c>
      <c r="D108" s="58">
        <f t="shared" si="13"/>
        <v>43702</v>
      </c>
      <c r="E108" s="59"/>
      <c r="F108" s="60">
        <v>43627</v>
      </c>
      <c r="G108" s="327"/>
      <c r="H108" s="327"/>
      <c r="I108" s="314" t="s">
        <v>291</v>
      </c>
      <c r="J108" s="314" t="s">
        <v>686</v>
      </c>
      <c r="K108" s="98" t="s">
        <v>378</v>
      </c>
      <c r="L108" s="109">
        <v>2511201</v>
      </c>
      <c r="M108" s="35" t="s">
        <v>89</v>
      </c>
      <c r="N108" s="35" t="s">
        <v>1035</v>
      </c>
      <c r="O108" s="35" t="s">
        <v>1036</v>
      </c>
      <c r="P108" s="35" t="s">
        <v>378</v>
      </c>
      <c r="Q108" s="119">
        <v>36340</v>
      </c>
      <c r="R108" s="35" t="s">
        <v>1037</v>
      </c>
      <c r="S108" s="81" t="s">
        <v>1038</v>
      </c>
      <c r="T108" s="81"/>
      <c r="U108" s="81" t="s">
        <v>1039</v>
      </c>
      <c r="V108" s="35"/>
      <c r="W108" s="36">
        <v>23</v>
      </c>
      <c r="X108" s="36">
        <v>19</v>
      </c>
      <c r="Y108" s="79">
        <f t="shared" si="9"/>
        <v>20</v>
      </c>
      <c r="Z108" s="61">
        <v>3</v>
      </c>
      <c r="AA108" s="61">
        <v>3</v>
      </c>
      <c r="AB108" s="61">
        <v>0</v>
      </c>
      <c r="AC108" s="61">
        <v>0</v>
      </c>
      <c r="AD108" s="61">
        <v>6</v>
      </c>
      <c r="AE108" s="61">
        <v>7</v>
      </c>
      <c r="AF108" s="204">
        <f t="shared" si="8"/>
        <v>0.36842105263157893</v>
      </c>
      <c r="AG108" s="61">
        <f t="shared" si="14"/>
        <v>9</v>
      </c>
      <c r="AH108" s="70">
        <f t="shared" si="10"/>
        <v>10</v>
      </c>
      <c r="AI108" s="98" t="s">
        <v>415</v>
      </c>
    </row>
    <row r="109" spans="1:35">
      <c r="A109" s="193"/>
      <c r="B109" s="107">
        <v>2531201</v>
      </c>
      <c r="C109" s="58">
        <v>43836</v>
      </c>
      <c r="D109" s="58">
        <f t="shared" si="13"/>
        <v>43702</v>
      </c>
      <c r="E109" s="59"/>
      <c r="F109" s="60">
        <v>43627</v>
      </c>
      <c r="G109" s="349">
        <v>2</v>
      </c>
      <c r="H109" s="327">
        <v>2</v>
      </c>
      <c r="I109" s="314" t="s">
        <v>291</v>
      </c>
      <c r="J109" s="314" t="s">
        <v>686</v>
      </c>
      <c r="K109" s="98" t="s">
        <v>378</v>
      </c>
      <c r="L109" s="109">
        <v>2531201</v>
      </c>
      <c r="M109" s="35" t="s">
        <v>99</v>
      </c>
      <c r="N109" s="35" t="s">
        <v>1040</v>
      </c>
      <c r="O109" s="35" t="s">
        <v>1041</v>
      </c>
      <c r="P109" s="35" t="s">
        <v>378</v>
      </c>
      <c r="Q109" s="119">
        <v>36064</v>
      </c>
      <c r="R109" s="35" t="s">
        <v>1042</v>
      </c>
      <c r="S109" s="34" t="s">
        <v>1043</v>
      </c>
      <c r="T109" s="34" t="s">
        <v>1044</v>
      </c>
      <c r="U109" s="34" t="s">
        <v>1045</v>
      </c>
      <c r="V109" s="35"/>
      <c r="W109" s="36">
        <v>48</v>
      </c>
      <c r="X109" s="36">
        <v>29</v>
      </c>
      <c r="Y109" s="79">
        <f t="shared" si="9"/>
        <v>38</v>
      </c>
      <c r="Z109" s="61">
        <v>10</v>
      </c>
      <c r="AA109" s="61">
        <v>9</v>
      </c>
      <c r="AB109" s="61">
        <v>0</v>
      </c>
      <c r="AC109" s="61">
        <v>7</v>
      </c>
      <c r="AD109" s="61">
        <v>10</v>
      </c>
      <c r="AE109" s="61">
        <v>21</v>
      </c>
      <c r="AF109" s="204">
        <f t="shared" si="8"/>
        <v>0.72413793103448276</v>
      </c>
      <c r="AG109" s="61">
        <f t="shared" si="14"/>
        <v>20</v>
      </c>
      <c r="AH109" s="70">
        <f t="shared" si="10"/>
        <v>37</v>
      </c>
      <c r="AI109" s="98" t="s">
        <v>415</v>
      </c>
    </row>
    <row r="110" spans="1:35" ht="14.45" customHeight="1">
      <c r="A110" s="193"/>
      <c r="B110" s="107">
        <v>2526201</v>
      </c>
      <c r="C110" s="58">
        <v>43836</v>
      </c>
      <c r="D110" s="58">
        <f t="shared" si="13"/>
        <v>43702</v>
      </c>
      <c r="E110" s="59"/>
      <c r="F110" s="60">
        <v>43627</v>
      </c>
      <c r="G110" s="349"/>
      <c r="H110" s="327"/>
      <c r="I110" s="314" t="s">
        <v>291</v>
      </c>
      <c r="J110" s="314" t="s">
        <v>686</v>
      </c>
      <c r="K110" s="98" t="s">
        <v>378</v>
      </c>
      <c r="L110" s="109">
        <v>2526201</v>
      </c>
      <c r="M110" s="35" t="s">
        <v>95</v>
      </c>
      <c r="N110" s="35" t="s">
        <v>1046</v>
      </c>
      <c r="O110" s="35" t="s">
        <v>1047</v>
      </c>
      <c r="P110" s="35" t="s">
        <v>378</v>
      </c>
      <c r="Q110" s="119">
        <v>35045</v>
      </c>
      <c r="R110" s="35" t="s">
        <v>1048</v>
      </c>
      <c r="S110" s="34" t="s">
        <v>1049</v>
      </c>
      <c r="T110" s="34" t="s">
        <v>1050</v>
      </c>
      <c r="U110" s="34" t="s">
        <v>1051</v>
      </c>
      <c r="V110" s="35"/>
      <c r="W110" s="36">
        <v>19</v>
      </c>
      <c r="X110" s="36">
        <v>14</v>
      </c>
      <c r="Y110" s="79">
        <f t="shared" si="9"/>
        <v>16</v>
      </c>
      <c r="Z110" s="61">
        <v>3</v>
      </c>
      <c r="AA110" s="61">
        <v>3</v>
      </c>
      <c r="AB110" s="61">
        <v>0</v>
      </c>
      <c r="AC110" s="61">
        <v>1</v>
      </c>
      <c r="AD110" s="61">
        <v>3</v>
      </c>
      <c r="AE110" s="61">
        <v>6</v>
      </c>
      <c r="AF110" s="204">
        <f t="shared" si="8"/>
        <v>0.42857142857142855</v>
      </c>
      <c r="AG110" s="61">
        <f t="shared" si="14"/>
        <v>6</v>
      </c>
      <c r="AH110" s="70">
        <f t="shared" si="10"/>
        <v>10</v>
      </c>
      <c r="AI110" s="98" t="s">
        <v>415</v>
      </c>
    </row>
    <row r="111" spans="1:35">
      <c r="A111" s="193"/>
      <c r="B111" s="107">
        <v>2529201</v>
      </c>
      <c r="C111" s="58">
        <v>43836</v>
      </c>
      <c r="D111" s="58">
        <f t="shared" si="13"/>
        <v>43702</v>
      </c>
      <c r="E111" s="59"/>
      <c r="F111" s="60">
        <v>43627</v>
      </c>
      <c r="G111" s="313">
        <v>1</v>
      </c>
      <c r="H111" s="313">
        <v>1</v>
      </c>
      <c r="I111" s="314" t="s">
        <v>291</v>
      </c>
      <c r="J111" s="314" t="s">
        <v>686</v>
      </c>
      <c r="K111" s="98" t="s">
        <v>378</v>
      </c>
      <c r="L111" s="109">
        <v>2529201</v>
      </c>
      <c r="M111" s="35" t="s">
        <v>98</v>
      </c>
      <c r="N111" s="35" t="s">
        <v>1052</v>
      </c>
      <c r="O111" s="35" t="s">
        <v>1053</v>
      </c>
      <c r="P111" s="35" t="s">
        <v>378</v>
      </c>
      <c r="Q111" s="119">
        <v>36701</v>
      </c>
      <c r="R111" s="35" t="s">
        <v>1054</v>
      </c>
      <c r="S111" s="34" t="s">
        <v>1055</v>
      </c>
      <c r="T111" s="34" t="s">
        <v>1056</v>
      </c>
      <c r="U111" s="34" t="s">
        <v>1057</v>
      </c>
      <c r="V111" s="35"/>
      <c r="W111" s="36">
        <v>20</v>
      </c>
      <c r="X111" s="36">
        <v>18</v>
      </c>
      <c r="Y111" s="79">
        <f t="shared" si="9"/>
        <v>16</v>
      </c>
      <c r="Z111" s="61">
        <v>4</v>
      </c>
      <c r="AA111" s="61">
        <v>4</v>
      </c>
      <c r="AB111" s="61">
        <v>0</v>
      </c>
      <c r="AC111" s="61">
        <v>0</v>
      </c>
      <c r="AD111" s="61">
        <v>4</v>
      </c>
      <c r="AE111" s="61">
        <v>12</v>
      </c>
      <c r="AF111" s="204">
        <f t="shared" si="8"/>
        <v>0.66666666666666663</v>
      </c>
      <c r="AG111" s="61">
        <f t="shared" si="14"/>
        <v>8</v>
      </c>
      <c r="AH111" s="70">
        <f t="shared" si="10"/>
        <v>16</v>
      </c>
      <c r="AI111" s="98" t="s">
        <v>415</v>
      </c>
    </row>
    <row r="112" spans="1:35" ht="16.5">
      <c r="A112" s="193" t="s">
        <v>301</v>
      </c>
      <c r="B112" s="107">
        <v>3807201</v>
      </c>
      <c r="C112" s="58">
        <v>43836</v>
      </c>
      <c r="D112" s="58">
        <f t="shared" si="13"/>
        <v>43702</v>
      </c>
      <c r="E112" s="59"/>
      <c r="F112" s="60">
        <v>43627</v>
      </c>
      <c r="G112" s="313">
        <v>1</v>
      </c>
      <c r="H112" s="313">
        <v>1</v>
      </c>
      <c r="I112" s="314" t="s">
        <v>291</v>
      </c>
      <c r="J112" s="314" t="s">
        <v>686</v>
      </c>
      <c r="K112" s="98" t="s">
        <v>378</v>
      </c>
      <c r="L112" s="109">
        <v>3807201</v>
      </c>
      <c r="M112" s="35" t="s">
        <v>165</v>
      </c>
      <c r="N112" s="35" t="s">
        <v>1058</v>
      </c>
      <c r="O112" s="35" t="s">
        <v>1059</v>
      </c>
      <c r="P112" s="35" t="s">
        <v>568</v>
      </c>
      <c r="Q112" s="119">
        <v>31757</v>
      </c>
      <c r="R112" s="35" t="s">
        <v>1060</v>
      </c>
      <c r="S112" s="34" t="s">
        <v>1061</v>
      </c>
      <c r="T112" s="34"/>
      <c r="U112" s="34" t="s">
        <v>1062</v>
      </c>
      <c r="V112" s="35"/>
      <c r="W112" s="36">
        <v>49</v>
      </c>
      <c r="X112" s="36">
        <v>44</v>
      </c>
      <c r="Y112" s="79">
        <f t="shared" si="9"/>
        <v>46</v>
      </c>
      <c r="Z112" s="61">
        <v>3</v>
      </c>
      <c r="AA112" s="61">
        <v>6</v>
      </c>
      <c r="AB112" s="61">
        <v>0</v>
      </c>
      <c r="AC112" s="61">
        <v>1</v>
      </c>
      <c r="AD112" s="61">
        <v>12</v>
      </c>
      <c r="AE112" s="61">
        <v>8</v>
      </c>
      <c r="AF112" s="204">
        <f t="shared" si="8"/>
        <v>0.18181818181818182</v>
      </c>
      <c r="AG112" s="61">
        <f t="shared" si="14"/>
        <v>15</v>
      </c>
      <c r="AH112" s="70">
        <f t="shared" si="10"/>
        <v>15</v>
      </c>
      <c r="AI112" s="98" t="s">
        <v>415</v>
      </c>
    </row>
    <row r="113" spans="1:35">
      <c r="A113" s="193"/>
      <c r="B113" s="107">
        <v>2513201</v>
      </c>
      <c r="C113" s="58">
        <v>43836</v>
      </c>
      <c r="D113" s="58">
        <f t="shared" si="13"/>
        <v>43702</v>
      </c>
      <c r="E113" s="59"/>
      <c r="F113" s="60">
        <v>43627</v>
      </c>
      <c r="G113" s="313">
        <v>1</v>
      </c>
      <c r="H113" s="313">
        <v>1</v>
      </c>
      <c r="I113" s="314" t="s">
        <v>291</v>
      </c>
      <c r="J113" s="314" t="s">
        <v>686</v>
      </c>
      <c r="K113" s="98" t="s">
        <v>378</v>
      </c>
      <c r="L113" s="109">
        <v>2513201</v>
      </c>
      <c r="M113" s="35" t="s">
        <v>91</v>
      </c>
      <c r="N113" s="35" t="s">
        <v>1063</v>
      </c>
      <c r="O113" s="35" t="s">
        <v>1064</v>
      </c>
      <c r="P113" s="35" t="s">
        <v>568</v>
      </c>
      <c r="Q113" s="119">
        <v>39819</v>
      </c>
      <c r="R113" s="35" t="s">
        <v>1065</v>
      </c>
      <c r="S113" s="34" t="s">
        <v>1066</v>
      </c>
      <c r="T113" s="34"/>
      <c r="U113" s="34" t="s">
        <v>1067</v>
      </c>
      <c r="V113" s="35"/>
      <c r="W113" s="36">
        <v>62</v>
      </c>
      <c r="X113" s="36">
        <v>56</v>
      </c>
      <c r="Y113" s="79">
        <f t="shared" si="9"/>
        <v>51</v>
      </c>
      <c r="Z113" s="61">
        <v>9</v>
      </c>
      <c r="AA113" s="61">
        <v>4</v>
      </c>
      <c r="AB113" s="61">
        <v>2</v>
      </c>
      <c r="AC113" s="61">
        <v>4</v>
      </c>
      <c r="AD113" s="61">
        <v>9</v>
      </c>
      <c r="AE113" s="61">
        <v>11</v>
      </c>
      <c r="AF113" s="204">
        <f t="shared" si="8"/>
        <v>0.19642857142857142</v>
      </c>
      <c r="AG113" s="61">
        <f t="shared" si="14"/>
        <v>20</v>
      </c>
      <c r="AH113" s="70">
        <f t="shared" si="10"/>
        <v>19</v>
      </c>
      <c r="AI113" s="98" t="s">
        <v>415</v>
      </c>
    </row>
    <row r="114" spans="1:35">
      <c r="A114" s="193"/>
      <c r="B114" s="107">
        <v>2525201</v>
      </c>
      <c r="C114" s="58">
        <v>43836</v>
      </c>
      <c r="D114" s="58">
        <f t="shared" si="13"/>
        <v>43702</v>
      </c>
      <c r="E114" s="59"/>
      <c r="F114" s="60">
        <v>43627</v>
      </c>
      <c r="G114" s="314">
        <v>2</v>
      </c>
      <c r="H114" s="314">
        <v>1</v>
      </c>
      <c r="I114" s="314" t="s">
        <v>291</v>
      </c>
      <c r="J114" s="314" t="s">
        <v>686</v>
      </c>
      <c r="K114" s="98" t="s">
        <v>378</v>
      </c>
      <c r="L114" s="109">
        <v>2525201</v>
      </c>
      <c r="M114" s="35" t="s">
        <v>94</v>
      </c>
      <c r="N114" s="35" t="s">
        <v>1068</v>
      </c>
      <c r="O114" s="35" t="s">
        <v>1069</v>
      </c>
      <c r="P114" s="35" t="s">
        <v>378</v>
      </c>
      <c r="Q114" s="119">
        <v>35244</v>
      </c>
      <c r="R114" s="35" t="s">
        <v>1070</v>
      </c>
      <c r="S114" s="34" t="s">
        <v>1071</v>
      </c>
      <c r="T114" s="34" t="s">
        <v>1072</v>
      </c>
      <c r="U114" s="34" t="s">
        <v>1073</v>
      </c>
      <c r="V114" s="35"/>
      <c r="W114" s="249">
        <v>71</v>
      </c>
      <c r="X114" s="249">
        <v>39</v>
      </c>
      <c r="Y114" s="79">
        <f t="shared" si="9"/>
        <v>43</v>
      </c>
      <c r="Z114" s="250">
        <v>25</v>
      </c>
      <c r="AA114" s="250">
        <v>5</v>
      </c>
      <c r="AB114" s="250">
        <v>3</v>
      </c>
      <c r="AC114" s="250">
        <v>5</v>
      </c>
      <c r="AD114" s="250">
        <v>9</v>
      </c>
      <c r="AE114" s="250">
        <v>7</v>
      </c>
      <c r="AF114" s="204">
        <f t="shared" si="8"/>
        <v>0.17948717948717949</v>
      </c>
      <c r="AG114" s="61">
        <f t="shared" si="14"/>
        <v>37</v>
      </c>
      <c r="AH114" s="70">
        <f t="shared" si="10"/>
        <v>17</v>
      </c>
      <c r="AI114" s="98" t="s">
        <v>415</v>
      </c>
    </row>
    <row r="115" spans="1:35">
      <c r="A115" s="193"/>
      <c r="B115" s="107">
        <v>2459201</v>
      </c>
      <c r="C115" s="58">
        <v>43843</v>
      </c>
      <c r="D115" s="66">
        <f t="shared" si="13"/>
        <v>43856</v>
      </c>
      <c r="E115" s="74">
        <f>F115-28</f>
        <v>43753</v>
      </c>
      <c r="F115" s="60">
        <v>43781</v>
      </c>
      <c r="G115" s="314">
        <v>1</v>
      </c>
      <c r="H115" s="314">
        <v>1</v>
      </c>
      <c r="I115" s="314" t="s">
        <v>291</v>
      </c>
      <c r="J115" s="314" t="s">
        <v>686</v>
      </c>
      <c r="K115" s="98" t="s">
        <v>378</v>
      </c>
      <c r="L115" s="109">
        <v>2459201</v>
      </c>
      <c r="M115" s="35" t="s">
        <v>44</v>
      </c>
      <c r="N115" s="35" t="s">
        <v>1074</v>
      </c>
      <c r="O115" s="35" t="s">
        <v>1075</v>
      </c>
      <c r="P115" s="35" t="s">
        <v>378</v>
      </c>
      <c r="Q115" s="119">
        <v>36867</v>
      </c>
      <c r="R115" s="35" t="s">
        <v>1076</v>
      </c>
      <c r="S115" s="34" t="s">
        <v>1077</v>
      </c>
      <c r="T115" s="34"/>
      <c r="U115" s="34" t="s">
        <v>1078</v>
      </c>
      <c r="V115" s="35"/>
      <c r="W115" s="36">
        <v>29</v>
      </c>
      <c r="X115" s="36">
        <v>23</v>
      </c>
      <c r="Y115" s="79">
        <f t="shared" si="9"/>
        <v>21</v>
      </c>
      <c r="Z115" s="61">
        <v>8</v>
      </c>
      <c r="AA115" s="61">
        <v>3</v>
      </c>
      <c r="AB115" s="61">
        <v>0</v>
      </c>
      <c r="AC115" s="61">
        <v>1</v>
      </c>
      <c r="AD115" s="61">
        <v>2</v>
      </c>
      <c r="AE115" s="61">
        <v>3</v>
      </c>
      <c r="AF115" s="204">
        <f t="shared" si="8"/>
        <v>0.13043478260869565</v>
      </c>
      <c r="AG115" s="61">
        <f t="shared" si="14"/>
        <v>10</v>
      </c>
      <c r="AH115" s="70">
        <f t="shared" si="10"/>
        <v>7</v>
      </c>
      <c r="AI115" s="98" t="s">
        <v>415</v>
      </c>
    </row>
    <row r="116" spans="1:35">
      <c r="A116" s="206"/>
      <c r="B116" s="107">
        <v>2514201</v>
      </c>
      <c r="C116" s="58">
        <v>43843</v>
      </c>
      <c r="D116" s="58">
        <f t="shared" si="13"/>
        <v>43702</v>
      </c>
      <c r="E116" s="59"/>
      <c r="F116" s="60">
        <v>43627</v>
      </c>
      <c r="G116" s="314">
        <v>1</v>
      </c>
      <c r="H116" s="314">
        <v>1</v>
      </c>
      <c r="I116" s="314" t="s">
        <v>291</v>
      </c>
      <c r="J116" s="314"/>
      <c r="K116" s="98" t="s">
        <v>378</v>
      </c>
      <c r="L116" s="109">
        <v>2514201</v>
      </c>
      <c r="M116" s="35" t="s">
        <v>1930</v>
      </c>
      <c r="N116" s="35" t="s">
        <v>1079</v>
      </c>
      <c r="O116" s="35" t="s">
        <v>1080</v>
      </c>
      <c r="P116" s="35" t="s">
        <v>378</v>
      </c>
      <c r="Q116" s="119">
        <v>35209</v>
      </c>
      <c r="R116" s="35" t="s">
        <v>1081</v>
      </c>
      <c r="S116" s="34" t="s">
        <v>1082</v>
      </c>
      <c r="T116" s="34" t="s">
        <v>1083</v>
      </c>
      <c r="U116" s="34" t="s">
        <v>1084</v>
      </c>
      <c r="V116" s="35"/>
      <c r="W116" s="36">
        <v>55</v>
      </c>
      <c r="X116" s="36">
        <v>41</v>
      </c>
      <c r="Y116" s="79">
        <f t="shared" si="9"/>
        <v>47</v>
      </c>
      <c r="Z116" s="61">
        <v>8</v>
      </c>
      <c r="AA116" s="61">
        <v>6</v>
      </c>
      <c r="AB116" s="61">
        <v>0</v>
      </c>
      <c r="AC116" s="61">
        <v>0</v>
      </c>
      <c r="AD116" s="61">
        <v>5</v>
      </c>
      <c r="AE116" s="61">
        <v>12</v>
      </c>
      <c r="AF116" s="204">
        <f t="shared" si="8"/>
        <v>0.29268292682926828</v>
      </c>
      <c r="AG116" s="61">
        <f t="shared" si="14"/>
        <v>13</v>
      </c>
      <c r="AH116" s="70">
        <f t="shared" si="10"/>
        <v>18</v>
      </c>
      <c r="AI116" s="98" t="s">
        <v>415</v>
      </c>
    </row>
    <row r="117" spans="1:35">
      <c r="A117" s="193"/>
      <c r="B117" s="107">
        <v>2383201</v>
      </c>
      <c r="C117" s="58">
        <v>43843</v>
      </c>
      <c r="D117" s="58">
        <f t="shared" si="13"/>
        <v>43639</v>
      </c>
      <c r="E117" s="59"/>
      <c r="F117" s="60">
        <v>43564</v>
      </c>
      <c r="G117" s="314">
        <v>1</v>
      </c>
      <c r="H117" s="314">
        <v>1</v>
      </c>
      <c r="I117" s="314" t="s">
        <v>291</v>
      </c>
      <c r="J117" s="314"/>
      <c r="K117" s="98" t="s">
        <v>301</v>
      </c>
      <c r="L117" s="109">
        <v>2383201</v>
      </c>
      <c r="M117" s="35" t="s">
        <v>16</v>
      </c>
      <c r="N117" s="35" t="s">
        <v>1085</v>
      </c>
      <c r="O117" s="35" t="s">
        <v>1086</v>
      </c>
      <c r="P117" s="35" t="s">
        <v>1087</v>
      </c>
      <c r="Q117" s="119">
        <v>52233</v>
      </c>
      <c r="R117" s="35" t="s">
        <v>1088</v>
      </c>
      <c r="S117" s="34" t="s">
        <v>1089</v>
      </c>
      <c r="T117" s="34"/>
      <c r="U117" s="34" t="s">
        <v>1090</v>
      </c>
      <c r="V117" s="35"/>
      <c r="W117" s="36">
        <v>41</v>
      </c>
      <c r="X117" s="36">
        <v>36</v>
      </c>
      <c r="Y117" s="79">
        <f t="shared" si="9"/>
        <v>30</v>
      </c>
      <c r="Z117" s="61">
        <v>11</v>
      </c>
      <c r="AA117" s="61">
        <v>5</v>
      </c>
      <c r="AB117" s="61">
        <v>0</v>
      </c>
      <c r="AC117" s="61">
        <v>0</v>
      </c>
      <c r="AD117" s="61">
        <v>5</v>
      </c>
      <c r="AE117" s="61">
        <v>6</v>
      </c>
      <c r="AF117" s="204">
        <f t="shared" si="8"/>
        <v>0.16666666666666666</v>
      </c>
      <c r="AG117" s="61">
        <f t="shared" si="14"/>
        <v>16</v>
      </c>
      <c r="AH117" s="70">
        <f t="shared" si="10"/>
        <v>11</v>
      </c>
      <c r="AI117" s="98" t="s">
        <v>415</v>
      </c>
    </row>
    <row r="118" spans="1:35">
      <c r="A118" s="193"/>
      <c r="B118" s="107">
        <v>2644201</v>
      </c>
      <c r="C118" s="58">
        <v>43843</v>
      </c>
      <c r="D118" s="58">
        <f t="shared" si="13"/>
        <v>43674</v>
      </c>
      <c r="E118" s="59"/>
      <c r="F118" s="60">
        <v>43599</v>
      </c>
      <c r="G118" s="313">
        <v>1</v>
      </c>
      <c r="H118" s="313">
        <v>1</v>
      </c>
      <c r="I118" s="314" t="s">
        <v>291</v>
      </c>
      <c r="J118" s="314"/>
      <c r="K118" s="98"/>
      <c r="L118" s="109">
        <v>2644201</v>
      </c>
      <c r="M118" s="35" t="s">
        <v>143</v>
      </c>
      <c r="N118" s="35" t="s">
        <v>1091</v>
      </c>
      <c r="O118" s="35" t="s">
        <v>1092</v>
      </c>
      <c r="P118" s="35" t="s">
        <v>1093</v>
      </c>
      <c r="Q118" s="119">
        <v>85204</v>
      </c>
      <c r="R118" s="35" t="s">
        <v>1094</v>
      </c>
      <c r="S118" s="34" t="s">
        <v>1095</v>
      </c>
      <c r="T118" s="34"/>
      <c r="U118" s="34" t="s">
        <v>1096</v>
      </c>
      <c r="V118" s="35"/>
      <c r="W118" s="36">
        <v>66</v>
      </c>
      <c r="X118" s="36">
        <v>49</v>
      </c>
      <c r="Y118" s="79">
        <f t="shared" si="9"/>
        <v>55</v>
      </c>
      <c r="Z118" s="61">
        <v>11</v>
      </c>
      <c r="AA118" s="61">
        <v>10</v>
      </c>
      <c r="AB118" s="61">
        <v>0</v>
      </c>
      <c r="AC118" s="61">
        <v>2</v>
      </c>
      <c r="AD118" s="61">
        <v>8</v>
      </c>
      <c r="AE118" s="61">
        <v>11</v>
      </c>
      <c r="AF118" s="204">
        <f t="shared" si="8"/>
        <v>0.22448979591836735</v>
      </c>
      <c r="AG118" s="61">
        <f t="shared" si="14"/>
        <v>19</v>
      </c>
      <c r="AH118" s="70">
        <f t="shared" si="10"/>
        <v>23</v>
      </c>
      <c r="AI118" s="98" t="s">
        <v>415</v>
      </c>
    </row>
    <row r="119" spans="1:35">
      <c r="A119" s="193"/>
      <c r="B119" s="107">
        <v>2640201</v>
      </c>
      <c r="C119" s="58">
        <v>43843</v>
      </c>
      <c r="D119" s="58">
        <f t="shared" si="13"/>
        <v>43674</v>
      </c>
      <c r="E119" s="59"/>
      <c r="F119" s="60">
        <v>43599</v>
      </c>
      <c r="G119" s="313">
        <v>1</v>
      </c>
      <c r="H119" s="313">
        <v>1</v>
      </c>
      <c r="I119" s="314" t="s">
        <v>291</v>
      </c>
      <c r="J119" s="314"/>
      <c r="K119" s="98"/>
      <c r="L119" s="109">
        <v>2640201</v>
      </c>
      <c r="M119" s="35" t="s">
        <v>141</v>
      </c>
      <c r="N119" s="35" t="s">
        <v>1097</v>
      </c>
      <c r="O119" s="35" t="s">
        <v>1098</v>
      </c>
      <c r="P119" s="35" t="s">
        <v>1093</v>
      </c>
      <c r="Q119" s="119">
        <v>85381</v>
      </c>
      <c r="R119" s="35" t="s">
        <v>1099</v>
      </c>
      <c r="S119" s="34" t="s">
        <v>1100</v>
      </c>
      <c r="T119" s="34"/>
      <c r="U119" s="34" t="s">
        <v>1101</v>
      </c>
      <c r="V119" s="35"/>
      <c r="W119" s="36">
        <v>41</v>
      </c>
      <c r="X119" s="36">
        <v>28</v>
      </c>
      <c r="Y119" s="79">
        <f t="shared" si="9"/>
        <v>34</v>
      </c>
      <c r="Z119" s="61">
        <v>7</v>
      </c>
      <c r="AA119" s="61">
        <v>7</v>
      </c>
      <c r="AB119" s="61">
        <v>0</v>
      </c>
      <c r="AC119" s="61">
        <v>1</v>
      </c>
      <c r="AD119" s="61">
        <v>8</v>
      </c>
      <c r="AE119" s="61">
        <v>7</v>
      </c>
      <c r="AF119" s="204">
        <f t="shared" si="8"/>
        <v>0.25</v>
      </c>
      <c r="AG119" s="61">
        <f t="shared" si="14"/>
        <v>15</v>
      </c>
      <c r="AH119" s="70">
        <f t="shared" si="10"/>
        <v>15</v>
      </c>
      <c r="AI119" s="98" t="s">
        <v>415</v>
      </c>
    </row>
    <row r="120" spans="1:35">
      <c r="A120" s="193"/>
      <c r="B120" s="107">
        <v>7023201</v>
      </c>
      <c r="C120" s="58">
        <v>43843</v>
      </c>
      <c r="D120" s="58">
        <f t="shared" si="13"/>
        <v>43674</v>
      </c>
      <c r="E120" s="59"/>
      <c r="F120" s="60">
        <v>43599</v>
      </c>
      <c r="G120" s="314">
        <v>2</v>
      </c>
      <c r="H120" s="314">
        <v>1</v>
      </c>
      <c r="I120" s="314" t="s">
        <v>291</v>
      </c>
      <c r="J120" s="314"/>
      <c r="K120" s="98"/>
      <c r="L120" s="109">
        <v>7023201</v>
      </c>
      <c r="M120" s="82" t="s">
        <v>247</v>
      </c>
      <c r="N120" s="35" t="s">
        <v>1102</v>
      </c>
      <c r="O120" s="35" t="s">
        <v>1103</v>
      </c>
      <c r="P120" s="35" t="s">
        <v>1104</v>
      </c>
      <c r="Q120" s="119">
        <v>89511</v>
      </c>
      <c r="R120" s="35" t="s">
        <v>1105</v>
      </c>
      <c r="S120" s="34" t="s">
        <v>1106</v>
      </c>
      <c r="T120" s="34"/>
      <c r="U120" s="34" t="s">
        <v>598</v>
      </c>
      <c r="V120" s="35"/>
      <c r="W120" s="36">
        <v>111</v>
      </c>
      <c r="X120" s="36">
        <v>79</v>
      </c>
      <c r="Y120" s="79">
        <f t="shared" si="9"/>
        <v>110</v>
      </c>
      <c r="Z120" s="61">
        <v>0</v>
      </c>
      <c r="AA120" s="61">
        <v>13</v>
      </c>
      <c r="AB120" s="61">
        <v>1</v>
      </c>
      <c r="AC120" s="61">
        <v>1</v>
      </c>
      <c r="AD120" s="61">
        <v>14</v>
      </c>
      <c r="AE120" s="61">
        <v>15</v>
      </c>
      <c r="AF120" s="204">
        <f t="shared" si="8"/>
        <v>0.189873417721519</v>
      </c>
      <c r="AG120" s="61">
        <f t="shared" si="14"/>
        <v>15</v>
      </c>
      <c r="AH120" s="70">
        <f t="shared" si="10"/>
        <v>29</v>
      </c>
      <c r="AI120" s="98" t="s">
        <v>415</v>
      </c>
    </row>
    <row r="121" spans="1:35">
      <c r="A121" s="193"/>
      <c r="B121" s="107">
        <v>7025201</v>
      </c>
      <c r="C121" s="58">
        <v>43843</v>
      </c>
      <c r="D121" s="58">
        <f t="shared" si="13"/>
        <v>43674</v>
      </c>
      <c r="E121" s="59"/>
      <c r="F121" s="60">
        <v>43599</v>
      </c>
      <c r="G121" s="314">
        <v>1</v>
      </c>
      <c r="H121" s="314">
        <v>1</v>
      </c>
      <c r="I121" s="314" t="s">
        <v>291</v>
      </c>
      <c r="J121" s="314"/>
      <c r="K121" s="98"/>
      <c r="L121" s="109">
        <v>7025201</v>
      </c>
      <c r="M121" s="35" t="s">
        <v>249</v>
      </c>
      <c r="N121" s="35" t="s">
        <v>1107</v>
      </c>
      <c r="O121" s="35" t="s">
        <v>1108</v>
      </c>
      <c r="P121" s="35" t="s">
        <v>1104</v>
      </c>
      <c r="Q121" s="119">
        <v>89408</v>
      </c>
      <c r="R121" s="35" t="s">
        <v>1109</v>
      </c>
      <c r="S121" s="34" t="s">
        <v>1110</v>
      </c>
      <c r="T121" s="34"/>
      <c r="U121" s="34" t="s">
        <v>1111</v>
      </c>
      <c r="V121" s="35"/>
      <c r="W121" s="36">
        <v>30</v>
      </c>
      <c r="X121" s="36">
        <v>28</v>
      </c>
      <c r="Y121" s="79">
        <f t="shared" si="9"/>
        <v>29</v>
      </c>
      <c r="Z121" s="61">
        <v>1</v>
      </c>
      <c r="AA121" s="61">
        <v>2</v>
      </c>
      <c r="AB121" s="61">
        <v>0</v>
      </c>
      <c r="AC121" s="61">
        <v>0</v>
      </c>
      <c r="AD121" s="61">
        <v>4</v>
      </c>
      <c r="AE121" s="61">
        <v>11</v>
      </c>
      <c r="AF121" s="204">
        <f t="shared" si="8"/>
        <v>0.39285714285714285</v>
      </c>
      <c r="AG121" s="61">
        <f t="shared" si="14"/>
        <v>5</v>
      </c>
      <c r="AH121" s="70">
        <f t="shared" si="10"/>
        <v>13</v>
      </c>
      <c r="AI121" s="98" t="s">
        <v>415</v>
      </c>
    </row>
    <row r="122" spans="1:35">
      <c r="A122" s="193"/>
      <c r="B122" s="107">
        <v>2380201</v>
      </c>
      <c r="C122" s="58">
        <v>43843</v>
      </c>
      <c r="D122" s="58">
        <f t="shared" si="13"/>
        <v>43737</v>
      </c>
      <c r="E122" s="59"/>
      <c r="F122" s="60">
        <v>43662</v>
      </c>
      <c r="G122" s="314">
        <v>1</v>
      </c>
      <c r="H122" s="316">
        <v>1</v>
      </c>
      <c r="I122" s="314" t="s">
        <v>291</v>
      </c>
      <c r="J122" s="316"/>
      <c r="K122" s="269"/>
      <c r="L122" s="109">
        <v>2380201</v>
      </c>
      <c r="M122" s="35" t="s">
        <v>14</v>
      </c>
      <c r="N122" s="35" t="s">
        <v>1112</v>
      </c>
      <c r="O122" s="35" t="s">
        <v>1113</v>
      </c>
      <c r="P122" s="35" t="s">
        <v>1114</v>
      </c>
      <c r="Q122" s="119">
        <v>61201</v>
      </c>
      <c r="R122" s="35" t="s">
        <v>1115</v>
      </c>
      <c r="S122" s="34" t="s">
        <v>1116</v>
      </c>
      <c r="T122" s="34"/>
      <c r="U122" s="34" t="s">
        <v>1117</v>
      </c>
      <c r="V122" s="35"/>
      <c r="W122" s="36">
        <v>27</v>
      </c>
      <c r="X122" s="36">
        <v>27</v>
      </c>
      <c r="Y122" s="79">
        <f t="shared" si="9"/>
        <v>16</v>
      </c>
      <c r="Z122" s="61">
        <v>10</v>
      </c>
      <c r="AA122" s="61">
        <v>3</v>
      </c>
      <c r="AB122" s="61">
        <v>1</v>
      </c>
      <c r="AC122" s="61">
        <v>2</v>
      </c>
      <c r="AD122" s="61">
        <v>6</v>
      </c>
      <c r="AE122" s="61">
        <v>7</v>
      </c>
      <c r="AF122" s="204">
        <f t="shared" ref="AF122:AF185" si="15">SUM(AE122/X122)</f>
        <v>0.25925925925925924</v>
      </c>
      <c r="AG122" s="61">
        <f t="shared" si="14"/>
        <v>17</v>
      </c>
      <c r="AH122" s="70">
        <f t="shared" si="10"/>
        <v>12</v>
      </c>
      <c r="AI122" s="98" t="s">
        <v>415</v>
      </c>
    </row>
    <row r="123" spans="1:35">
      <c r="A123" s="193"/>
      <c r="B123" s="107">
        <v>7024201</v>
      </c>
      <c r="C123" s="58">
        <v>43843</v>
      </c>
      <c r="D123" s="58">
        <f t="shared" si="13"/>
        <v>43674</v>
      </c>
      <c r="E123" s="59"/>
      <c r="F123" s="60">
        <v>43599</v>
      </c>
      <c r="G123" s="314">
        <v>2</v>
      </c>
      <c r="H123" s="314">
        <v>1</v>
      </c>
      <c r="I123" s="314" t="s">
        <v>291</v>
      </c>
      <c r="J123" s="314"/>
      <c r="K123" s="98"/>
      <c r="L123" s="109">
        <v>7024201</v>
      </c>
      <c r="M123" s="82" t="s">
        <v>248</v>
      </c>
      <c r="N123" s="35" t="s">
        <v>1118</v>
      </c>
      <c r="O123" s="35" t="s">
        <v>1119</v>
      </c>
      <c r="P123" s="35" t="s">
        <v>1104</v>
      </c>
      <c r="Q123" s="119">
        <v>89706</v>
      </c>
      <c r="R123" s="35" t="s">
        <v>1120</v>
      </c>
      <c r="S123" s="34" t="s">
        <v>1121</v>
      </c>
      <c r="T123" s="34"/>
      <c r="U123" s="34" t="s">
        <v>674</v>
      </c>
      <c r="V123" s="35"/>
      <c r="W123" s="36">
        <v>89</v>
      </c>
      <c r="X123" s="36">
        <v>59</v>
      </c>
      <c r="Y123" s="79">
        <f t="shared" si="9"/>
        <v>87</v>
      </c>
      <c r="Z123" s="61">
        <v>2</v>
      </c>
      <c r="AA123" s="61">
        <v>2</v>
      </c>
      <c r="AB123" s="61">
        <v>0</v>
      </c>
      <c r="AC123" s="61">
        <v>0</v>
      </c>
      <c r="AD123" s="61">
        <v>9</v>
      </c>
      <c r="AE123" s="61">
        <v>14</v>
      </c>
      <c r="AF123" s="204">
        <f t="shared" si="15"/>
        <v>0.23728813559322035</v>
      </c>
      <c r="AG123" s="61">
        <f t="shared" si="14"/>
        <v>11</v>
      </c>
      <c r="AH123" s="70">
        <f t="shared" si="10"/>
        <v>16</v>
      </c>
      <c r="AI123" s="98" t="s">
        <v>415</v>
      </c>
    </row>
    <row r="124" spans="1:35" s="32" customFormat="1">
      <c r="A124" s="193"/>
      <c r="B124" s="107">
        <v>2643201</v>
      </c>
      <c r="C124" s="58">
        <v>43843</v>
      </c>
      <c r="D124" s="58">
        <f t="shared" si="13"/>
        <v>43674</v>
      </c>
      <c r="E124" s="59"/>
      <c r="F124" s="60">
        <v>43599</v>
      </c>
      <c r="G124" s="327">
        <v>1</v>
      </c>
      <c r="H124" s="327">
        <v>2</v>
      </c>
      <c r="I124" s="314" t="s">
        <v>291</v>
      </c>
      <c r="J124" s="314"/>
      <c r="K124" s="98"/>
      <c r="L124" s="109">
        <v>2643201</v>
      </c>
      <c r="M124" s="35" t="s">
        <v>142</v>
      </c>
      <c r="N124" s="35" t="s">
        <v>1122</v>
      </c>
      <c r="O124" s="35" t="s">
        <v>1123</v>
      </c>
      <c r="P124" s="35" t="s">
        <v>1093</v>
      </c>
      <c r="Q124" s="119">
        <v>85032</v>
      </c>
      <c r="R124" s="35" t="s">
        <v>1124</v>
      </c>
      <c r="S124" s="34" t="s">
        <v>1125</v>
      </c>
      <c r="T124" s="34"/>
      <c r="U124" s="34" t="s">
        <v>1126</v>
      </c>
      <c r="V124" s="35"/>
      <c r="W124" s="36">
        <v>23</v>
      </c>
      <c r="X124" s="36">
        <v>25</v>
      </c>
      <c r="Y124" s="79">
        <f t="shared" si="9"/>
        <v>18</v>
      </c>
      <c r="Z124" s="61">
        <v>4</v>
      </c>
      <c r="AA124" s="61">
        <v>2</v>
      </c>
      <c r="AB124" s="61">
        <v>1</v>
      </c>
      <c r="AC124" s="61">
        <v>3</v>
      </c>
      <c r="AD124" s="61">
        <v>4</v>
      </c>
      <c r="AE124" s="61">
        <v>10</v>
      </c>
      <c r="AF124" s="204">
        <f t="shared" si="15"/>
        <v>0.4</v>
      </c>
      <c r="AG124" s="61">
        <f t="shared" si="14"/>
        <v>9</v>
      </c>
      <c r="AH124" s="70">
        <f t="shared" si="10"/>
        <v>15</v>
      </c>
      <c r="AI124" s="98" t="s">
        <v>415</v>
      </c>
    </row>
    <row r="125" spans="1:35">
      <c r="A125" s="193"/>
      <c r="B125" s="107">
        <v>2650201</v>
      </c>
      <c r="C125" s="58">
        <v>43843</v>
      </c>
      <c r="D125" s="58">
        <f t="shared" si="13"/>
        <v>43674</v>
      </c>
      <c r="E125" s="59"/>
      <c r="F125" s="60">
        <v>43599</v>
      </c>
      <c r="G125" s="327"/>
      <c r="H125" s="327"/>
      <c r="I125" s="314" t="s">
        <v>291</v>
      </c>
      <c r="J125" s="314"/>
      <c r="K125" s="98"/>
      <c r="L125" s="109">
        <v>2650201</v>
      </c>
      <c r="M125" s="35" t="s">
        <v>144</v>
      </c>
      <c r="N125" s="35" t="s">
        <v>1127</v>
      </c>
      <c r="O125" s="35" t="s">
        <v>1128</v>
      </c>
      <c r="P125" s="35" t="s">
        <v>1093</v>
      </c>
      <c r="Q125" s="119">
        <v>85711</v>
      </c>
      <c r="R125" s="35" t="s">
        <v>1129</v>
      </c>
      <c r="S125" s="34" t="s">
        <v>1130</v>
      </c>
      <c r="T125" s="34" t="s">
        <v>1131</v>
      </c>
      <c r="U125" s="34" t="s">
        <v>1132</v>
      </c>
      <c r="V125" s="35"/>
      <c r="W125" s="36">
        <v>48</v>
      </c>
      <c r="X125" s="36"/>
      <c r="Y125" s="79">
        <f t="shared" si="9"/>
        <v>41</v>
      </c>
      <c r="Z125" s="61">
        <v>7</v>
      </c>
      <c r="AA125" s="61">
        <v>6</v>
      </c>
      <c r="AB125" s="61">
        <v>0</v>
      </c>
      <c r="AC125" s="61">
        <v>0</v>
      </c>
      <c r="AD125" s="61">
        <v>11</v>
      </c>
      <c r="AE125" s="61">
        <v>17</v>
      </c>
      <c r="AF125" s="204" t="e">
        <f t="shared" si="15"/>
        <v>#DIV/0!</v>
      </c>
      <c r="AG125" s="61">
        <f t="shared" si="14"/>
        <v>18</v>
      </c>
      <c r="AH125" s="70">
        <f t="shared" si="10"/>
        <v>23</v>
      </c>
      <c r="AI125" s="98" t="s">
        <v>415</v>
      </c>
    </row>
    <row r="126" spans="1:35">
      <c r="A126" s="193"/>
      <c r="B126" s="107">
        <v>2528201</v>
      </c>
      <c r="C126" s="58">
        <v>43850</v>
      </c>
      <c r="D126" s="58">
        <f t="shared" si="13"/>
        <v>43702</v>
      </c>
      <c r="E126" s="59"/>
      <c r="F126" s="60">
        <v>43627</v>
      </c>
      <c r="G126" s="313">
        <v>1</v>
      </c>
      <c r="H126" s="313">
        <v>1</v>
      </c>
      <c r="I126" s="314" t="s">
        <v>291</v>
      </c>
      <c r="J126" s="314" t="s">
        <v>686</v>
      </c>
      <c r="K126" s="98" t="s">
        <v>378</v>
      </c>
      <c r="L126" s="109">
        <v>2528201</v>
      </c>
      <c r="M126" s="35" t="s">
        <v>97</v>
      </c>
      <c r="N126" s="35" t="s">
        <v>1133</v>
      </c>
      <c r="O126" s="35" t="s">
        <v>1134</v>
      </c>
      <c r="P126" s="35" t="s">
        <v>378</v>
      </c>
      <c r="Q126" s="119">
        <v>36066</v>
      </c>
      <c r="R126" s="35" t="s">
        <v>1135</v>
      </c>
      <c r="S126" s="34" t="s">
        <v>1136</v>
      </c>
      <c r="T126" s="34" t="s">
        <v>1137</v>
      </c>
      <c r="U126" s="34" t="s">
        <v>1138</v>
      </c>
      <c r="V126" s="35"/>
      <c r="W126" s="36">
        <v>47</v>
      </c>
      <c r="X126" s="36"/>
      <c r="Y126" s="79">
        <f>W126-Z126-AB126</f>
        <v>41</v>
      </c>
      <c r="Z126" s="61">
        <v>6</v>
      </c>
      <c r="AA126" s="61">
        <v>4</v>
      </c>
      <c r="AB126" s="61">
        <v>0</v>
      </c>
      <c r="AC126" s="61">
        <v>1</v>
      </c>
      <c r="AD126" s="61">
        <v>17</v>
      </c>
      <c r="AE126" s="61">
        <v>14</v>
      </c>
      <c r="AF126" s="204" t="e">
        <f t="shared" si="15"/>
        <v>#DIV/0!</v>
      </c>
      <c r="AG126" s="61">
        <f t="shared" si="14"/>
        <v>23</v>
      </c>
      <c r="AH126" s="70">
        <f t="shared" si="10"/>
        <v>19</v>
      </c>
      <c r="AI126" s="98" t="s">
        <v>415</v>
      </c>
    </row>
    <row r="127" spans="1:35">
      <c r="A127" s="193"/>
      <c r="B127" s="107">
        <v>2512201</v>
      </c>
      <c r="C127" s="58">
        <v>43850</v>
      </c>
      <c r="D127" s="58">
        <f t="shared" si="13"/>
        <v>43702</v>
      </c>
      <c r="E127" s="59"/>
      <c r="F127" s="60">
        <v>43627</v>
      </c>
      <c r="G127" s="313">
        <v>1</v>
      </c>
      <c r="H127" s="314">
        <v>1</v>
      </c>
      <c r="I127" s="314" t="s">
        <v>291</v>
      </c>
      <c r="J127" s="314" t="s">
        <v>686</v>
      </c>
      <c r="K127" s="98" t="s">
        <v>378</v>
      </c>
      <c r="L127" s="109">
        <v>2512201</v>
      </c>
      <c r="M127" s="35" t="s">
        <v>90</v>
      </c>
      <c r="N127" s="35" t="s">
        <v>1139</v>
      </c>
      <c r="O127" s="35" t="s">
        <v>1140</v>
      </c>
      <c r="P127" s="35" t="s">
        <v>378</v>
      </c>
      <c r="Q127" s="119">
        <v>36303</v>
      </c>
      <c r="R127" s="35" t="s">
        <v>1141</v>
      </c>
      <c r="S127" s="34" t="s">
        <v>1142</v>
      </c>
      <c r="T127" s="34"/>
      <c r="U127" s="34" t="s">
        <v>1143</v>
      </c>
      <c r="V127" s="35"/>
      <c r="W127" s="36">
        <v>46</v>
      </c>
      <c r="X127" s="36"/>
      <c r="Y127" s="79">
        <f>W127-Z127-AB127</f>
        <v>37</v>
      </c>
      <c r="Z127" s="61">
        <v>8</v>
      </c>
      <c r="AA127" s="61">
        <v>10</v>
      </c>
      <c r="AB127" s="61">
        <v>1</v>
      </c>
      <c r="AC127" s="61">
        <v>0</v>
      </c>
      <c r="AD127" s="61">
        <v>5</v>
      </c>
      <c r="AE127" s="61">
        <v>10</v>
      </c>
      <c r="AF127" s="204" t="e">
        <f t="shared" si="15"/>
        <v>#DIV/0!</v>
      </c>
      <c r="AG127" s="61">
        <f t="shared" si="14"/>
        <v>14</v>
      </c>
      <c r="AH127" s="70">
        <f t="shared" si="10"/>
        <v>20</v>
      </c>
      <c r="AI127" s="98" t="s">
        <v>415</v>
      </c>
    </row>
    <row r="128" spans="1:35">
      <c r="A128" s="193"/>
      <c r="B128" s="107">
        <v>2397201</v>
      </c>
      <c r="C128" s="58">
        <v>43850</v>
      </c>
      <c r="D128" s="58">
        <f t="shared" si="13"/>
        <v>43737</v>
      </c>
      <c r="E128" s="59"/>
      <c r="F128" s="60">
        <v>43662</v>
      </c>
      <c r="G128" s="313">
        <v>1</v>
      </c>
      <c r="H128" s="313">
        <v>1</v>
      </c>
      <c r="I128" s="314" t="s">
        <v>291</v>
      </c>
      <c r="J128" s="316"/>
      <c r="K128" s="269"/>
      <c r="L128" s="109">
        <v>2397201</v>
      </c>
      <c r="M128" s="35" t="s">
        <v>26</v>
      </c>
      <c r="N128" s="35" t="s">
        <v>1144</v>
      </c>
      <c r="O128" s="35" t="s">
        <v>1145</v>
      </c>
      <c r="P128" s="35" t="s">
        <v>1146</v>
      </c>
      <c r="Q128" s="119">
        <v>46250</v>
      </c>
      <c r="R128" s="35" t="s">
        <v>1147</v>
      </c>
      <c r="S128" s="34" t="s">
        <v>1148</v>
      </c>
      <c r="T128" s="34"/>
      <c r="U128" s="34" t="s">
        <v>1149</v>
      </c>
      <c r="V128" s="35"/>
      <c r="W128" s="36">
        <v>34</v>
      </c>
      <c r="X128" s="36"/>
      <c r="Y128" s="79">
        <f t="shared" si="9"/>
        <v>22</v>
      </c>
      <c r="Z128" s="61">
        <v>12</v>
      </c>
      <c r="AA128" s="61">
        <v>10</v>
      </c>
      <c r="AB128" s="61">
        <v>0</v>
      </c>
      <c r="AC128" s="61">
        <v>2</v>
      </c>
      <c r="AD128" s="61">
        <v>8</v>
      </c>
      <c r="AE128" s="61">
        <v>10</v>
      </c>
      <c r="AF128" s="204" t="e">
        <f t="shared" si="15"/>
        <v>#DIV/0!</v>
      </c>
      <c r="AG128" s="61">
        <f t="shared" si="14"/>
        <v>20</v>
      </c>
      <c r="AH128" s="70">
        <f t="shared" si="10"/>
        <v>22</v>
      </c>
      <c r="AI128" s="98" t="s">
        <v>415</v>
      </c>
    </row>
    <row r="129" spans="1:35">
      <c r="A129" s="193"/>
      <c r="B129" s="107">
        <v>2433201</v>
      </c>
      <c r="C129" s="58">
        <v>43850</v>
      </c>
      <c r="D129" s="58">
        <f t="shared" si="13"/>
        <v>43737</v>
      </c>
      <c r="E129" s="59"/>
      <c r="F129" s="60">
        <v>43662</v>
      </c>
      <c r="G129" s="313">
        <v>1</v>
      </c>
      <c r="H129" s="314">
        <v>1</v>
      </c>
      <c r="I129" s="314" t="s">
        <v>291</v>
      </c>
      <c r="J129" s="316"/>
      <c r="K129" s="269"/>
      <c r="L129" s="109">
        <v>2433201</v>
      </c>
      <c r="M129" s="35" t="s">
        <v>28</v>
      </c>
      <c r="N129" s="35" t="s">
        <v>1150</v>
      </c>
      <c r="O129" s="35" t="s">
        <v>1151</v>
      </c>
      <c r="P129" s="35" t="s">
        <v>1146</v>
      </c>
      <c r="Q129" s="119">
        <v>46143</v>
      </c>
      <c r="R129" s="35" t="s">
        <v>1152</v>
      </c>
      <c r="S129" s="34" t="s">
        <v>1153</v>
      </c>
      <c r="T129" s="34"/>
      <c r="U129" s="34" t="s">
        <v>1154</v>
      </c>
      <c r="V129" s="35"/>
      <c r="W129" s="36">
        <v>32</v>
      </c>
      <c r="X129" s="36"/>
      <c r="Y129" s="79">
        <f t="shared" si="9"/>
        <v>25</v>
      </c>
      <c r="Z129" s="61">
        <v>6</v>
      </c>
      <c r="AA129" s="61">
        <v>4</v>
      </c>
      <c r="AB129" s="61">
        <v>1</v>
      </c>
      <c r="AC129" s="61">
        <v>0</v>
      </c>
      <c r="AD129" s="61">
        <v>11</v>
      </c>
      <c r="AE129" s="61">
        <v>5</v>
      </c>
      <c r="AF129" s="204" t="e">
        <f t="shared" si="15"/>
        <v>#DIV/0!</v>
      </c>
      <c r="AG129" s="61">
        <f t="shared" si="14"/>
        <v>18</v>
      </c>
      <c r="AH129" s="70">
        <f t="shared" si="10"/>
        <v>9</v>
      </c>
      <c r="AI129" s="98" t="s">
        <v>415</v>
      </c>
    </row>
    <row r="130" spans="1:35">
      <c r="A130" s="193"/>
      <c r="B130" s="107">
        <v>7010201</v>
      </c>
      <c r="C130" s="58">
        <v>43850</v>
      </c>
      <c r="D130" s="58">
        <f t="shared" si="13"/>
        <v>43737</v>
      </c>
      <c r="E130" s="59"/>
      <c r="F130" s="60">
        <v>43662</v>
      </c>
      <c r="G130" s="313">
        <v>1</v>
      </c>
      <c r="H130" s="313">
        <v>1</v>
      </c>
      <c r="I130" s="314" t="s">
        <v>291</v>
      </c>
      <c r="J130" s="316"/>
      <c r="K130" s="269"/>
      <c r="L130" s="109">
        <v>7010201</v>
      </c>
      <c r="M130" s="35" t="s">
        <v>235</v>
      </c>
      <c r="N130" s="35" t="s">
        <v>1155</v>
      </c>
      <c r="O130" s="35" t="s">
        <v>1156</v>
      </c>
      <c r="P130" s="35" t="s">
        <v>1146</v>
      </c>
      <c r="Q130" s="119">
        <v>47305</v>
      </c>
      <c r="R130" s="35" t="s">
        <v>1157</v>
      </c>
      <c r="S130" s="35" t="s">
        <v>1158</v>
      </c>
      <c r="T130" s="35" t="s">
        <v>1159</v>
      </c>
      <c r="U130" s="35" t="s">
        <v>1160</v>
      </c>
      <c r="V130" s="35"/>
      <c r="W130" s="36">
        <v>32</v>
      </c>
      <c r="X130" s="36"/>
      <c r="Y130" s="79">
        <f t="shared" ref="Y130:Y193" si="16">W130-Z130-AB130</f>
        <v>26</v>
      </c>
      <c r="Z130" s="61">
        <v>5</v>
      </c>
      <c r="AA130" s="61">
        <v>2</v>
      </c>
      <c r="AB130" s="61">
        <v>1</v>
      </c>
      <c r="AC130" s="61">
        <v>3</v>
      </c>
      <c r="AD130" s="61">
        <v>4</v>
      </c>
      <c r="AE130" s="61">
        <v>7</v>
      </c>
      <c r="AF130" s="204" t="e">
        <f t="shared" si="15"/>
        <v>#DIV/0!</v>
      </c>
      <c r="AG130" s="61">
        <f t="shared" si="14"/>
        <v>10</v>
      </c>
      <c r="AH130" s="70">
        <f t="shared" si="10"/>
        <v>12</v>
      </c>
      <c r="AI130" s="98" t="s">
        <v>415</v>
      </c>
    </row>
    <row r="131" spans="1:35">
      <c r="A131" s="193"/>
      <c r="B131" s="107">
        <v>2387201</v>
      </c>
      <c r="C131" s="58">
        <v>43850</v>
      </c>
      <c r="D131" s="66">
        <f t="shared" si="13"/>
        <v>43786</v>
      </c>
      <c r="E131" s="74"/>
      <c r="F131" s="60">
        <v>43711</v>
      </c>
      <c r="G131" s="313">
        <v>1</v>
      </c>
      <c r="H131" s="313">
        <v>1</v>
      </c>
      <c r="I131" s="314" t="s">
        <v>291</v>
      </c>
      <c r="J131" s="313"/>
      <c r="K131" s="140" t="s">
        <v>729</v>
      </c>
      <c r="L131" s="109">
        <v>2387201</v>
      </c>
      <c r="M131" s="35" t="s">
        <v>17</v>
      </c>
      <c r="N131" s="35" t="s">
        <v>1161</v>
      </c>
      <c r="O131" s="35" t="s">
        <v>1162</v>
      </c>
      <c r="P131" s="35" t="s">
        <v>729</v>
      </c>
      <c r="Q131" s="119">
        <v>55113</v>
      </c>
      <c r="R131" s="35" t="s">
        <v>1163</v>
      </c>
      <c r="S131" s="67" t="s">
        <v>1164</v>
      </c>
      <c r="T131" s="67"/>
      <c r="U131" s="35" t="s">
        <v>1165</v>
      </c>
      <c r="V131" s="67"/>
      <c r="W131" s="68">
        <v>65</v>
      </c>
      <c r="X131" s="68"/>
      <c r="Y131" s="79">
        <f t="shared" si="16"/>
        <v>53</v>
      </c>
      <c r="Z131" s="70">
        <v>11</v>
      </c>
      <c r="AA131" s="70">
        <v>5</v>
      </c>
      <c r="AB131" s="70">
        <v>1</v>
      </c>
      <c r="AC131" s="70">
        <v>6</v>
      </c>
      <c r="AD131" s="70">
        <v>6</v>
      </c>
      <c r="AE131" s="70">
        <v>4</v>
      </c>
      <c r="AF131" s="207" t="e">
        <f t="shared" si="15"/>
        <v>#DIV/0!</v>
      </c>
      <c r="AG131" s="70">
        <f t="shared" si="14"/>
        <v>18</v>
      </c>
      <c r="AH131" s="70">
        <f t="shared" si="10"/>
        <v>15</v>
      </c>
      <c r="AI131" s="140" t="s">
        <v>415</v>
      </c>
    </row>
    <row r="132" spans="1:35">
      <c r="A132" s="193"/>
      <c r="B132" s="107">
        <v>2392201</v>
      </c>
      <c r="C132" s="58">
        <v>43850</v>
      </c>
      <c r="D132" s="66">
        <f t="shared" si="13"/>
        <v>43786</v>
      </c>
      <c r="E132" s="74"/>
      <c r="F132" s="60">
        <v>43711</v>
      </c>
      <c r="G132" s="313">
        <v>1</v>
      </c>
      <c r="H132" s="314">
        <v>1</v>
      </c>
      <c r="I132" s="314" t="s">
        <v>291</v>
      </c>
      <c r="J132" s="313"/>
      <c r="K132" s="140" t="s">
        <v>729</v>
      </c>
      <c r="L132" s="109">
        <v>2392201</v>
      </c>
      <c r="M132" s="35" t="s">
        <v>21</v>
      </c>
      <c r="N132" s="35" t="s">
        <v>1166</v>
      </c>
      <c r="O132" s="35" t="s">
        <v>1167</v>
      </c>
      <c r="P132" s="35" t="s">
        <v>729</v>
      </c>
      <c r="Q132" s="119">
        <v>55428</v>
      </c>
      <c r="R132" s="35" t="s">
        <v>1168</v>
      </c>
      <c r="S132" s="67" t="s">
        <v>1169</v>
      </c>
      <c r="T132" s="67"/>
      <c r="U132" s="35" t="s">
        <v>1170</v>
      </c>
      <c r="V132" s="67"/>
      <c r="W132" s="68">
        <v>31</v>
      </c>
      <c r="X132" s="68"/>
      <c r="Y132" s="79">
        <f t="shared" si="16"/>
        <v>25</v>
      </c>
      <c r="Z132" s="70">
        <v>5</v>
      </c>
      <c r="AA132" s="70">
        <v>3</v>
      </c>
      <c r="AB132" s="70">
        <v>1</v>
      </c>
      <c r="AC132" s="70">
        <v>5</v>
      </c>
      <c r="AD132" s="70">
        <v>5</v>
      </c>
      <c r="AE132" s="70">
        <v>4</v>
      </c>
      <c r="AF132" s="207" t="e">
        <f t="shared" si="15"/>
        <v>#DIV/0!</v>
      </c>
      <c r="AG132" s="70">
        <f t="shared" si="14"/>
        <v>11</v>
      </c>
      <c r="AH132" s="70">
        <f t="shared" si="10"/>
        <v>12</v>
      </c>
      <c r="AI132" s="140" t="s">
        <v>415</v>
      </c>
    </row>
    <row r="133" spans="1:35">
      <c r="A133" s="193"/>
      <c r="B133" s="107">
        <v>2389201</v>
      </c>
      <c r="C133" s="58">
        <v>43850</v>
      </c>
      <c r="D133" s="66">
        <f t="shared" si="13"/>
        <v>43786</v>
      </c>
      <c r="E133" s="74"/>
      <c r="F133" s="60">
        <v>43711</v>
      </c>
      <c r="G133" s="313">
        <v>1</v>
      </c>
      <c r="H133" s="313">
        <v>1</v>
      </c>
      <c r="I133" s="314" t="s">
        <v>291</v>
      </c>
      <c r="J133" s="313"/>
      <c r="K133" s="140" t="s">
        <v>729</v>
      </c>
      <c r="L133" s="109">
        <v>2389201</v>
      </c>
      <c r="M133" s="35" t="s">
        <v>19</v>
      </c>
      <c r="N133" s="35" t="s">
        <v>1171</v>
      </c>
      <c r="O133" s="35" t="s">
        <v>1172</v>
      </c>
      <c r="P133" s="35" t="s">
        <v>729</v>
      </c>
      <c r="Q133" s="119">
        <v>55802</v>
      </c>
      <c r="R133" s="35" t="s">
        <v>1173</v>
      </c>
      <c r="S133" s="67" t="s">
        <v>1174</v>
      </c>
      <c r="T133" s="67"/>
      <c r="U133" s="35" t="s">
        <v>1175</v>
      </c>
      <c r="V133" s="67"/>
      <c r="W133" s="68">
        <v>35</v>
      </c>
      <c r="X133" s="68"/>
      <c r="Y133" s="79">
        <f t="shared" si="16"/>
        <v>29</v>
      </c>
      <c r="Z133" s="70">
        <v>5</v>
      </c>
      <c r="AA133" s="70">
        <v>5</v>
      </c>
      <c r="AB133" s="70">
        <v>1</v>
      </c>
      <c r="AC133" s="70">
        <v>3</v>
      </c>
      <c r="AD133" s="70">
        <v>4</v>
      </c>
      <c r="AE133" s="70">
        <v>5</v>
      </c>
      <c r="AF133" s="207" t="e">
        <f t="shared" si="15"/>
        <v>#DIV/0!</v>
      </c>
      <c r="AG133" s="70">
        <f t="shared" si="14"/>
        <v>10</v>
      </c>
      <c r="AH133" s="70">
        <f t="shared" si="10"/>
        <v>13</v>
      </c>
      <c r="AI133" s="140" t="s">
        <v>415</v>
      </c>
    </row>
    <row r="134" spans="1:35" s="5" customFormat="1">
      <c r="A134" s="193"/>
      <c r="B134" s="107">
        <v>2391201</v>
      </c>
      <c r="C134" s="58">
        <v>43850</v>
      </c>
      <c r="D134" s="66">
        <f t="shared" si="13"/>
        <v>43786</v>
      </c>
      <c r="E134" s="74"/>
      <c r="F134" s="60">
        <v>43711</v>
      </c>
      <c r="G134" s="313">
        <v>1</v>
      </c>
      <c r="H134" s="314">
        <v>1</v>
      </c>
      <c r="I134" s="314" t="s">
        <v>291</v>
      </c>
      <c r="J134" s="313"/>
      <c r="K134" s="140" t="s">
        <v>729</v>
      </c>
      <c r="L134" s="109">
        <v>2391201</v>
      </c>
      <c r="M134" s="35" t="s">
        <v>20</v>
      </c>
      <c r="N134" s="35" t="s">
        <v>1176</v>
      </c>
      <c r="O134" s="35" t="s">
        <v>1177</v>
      </c>
      <c r="P134" s="35" t="s">
        <v>729</v>
      </c>
      <c r="Q134" s="119">
        <v>55439</v>
      </c>
      <c r="R134" s="35" t="s">
        <v>1178</v>
      </c>
      <c r="S134" s="67" t="s">
        <v>1179</v>
      </c>
      <c r="T134" s="67"/>
      <c r="U134" s="35" t="s">
        <v>1180</v>
      </c>
      <c r="V134" s="67"/>
      <c r="W134" s="68">
        <v>86</v>
      </c>
      <c r="X134" s="68"/>
      <c r="Y134" s="79">
        <f t="shared" si="16"/>
        <v>77</v>
      </c>
      <c r="Z134" s="70">
        <v>8</v>
      </c>
      <c r="AA134" s="70">
        <v>8</v>
      </c>
      <c r="AB134" s="70">
        <v>1</v>
      </c>
      <c r="AC134" s="70">
        <v>6</v>
      </c>
      <c r="AD134" s="70">
        <v>5</v>
      </c>
      <c r="AE134" s="70">
        <v>8</v>
      </c>
      <c r="AF134" s="207" t="e">
        <f t="shared" si="15"/>
        <v>#DIV/0!</v>
      </c>
      <c r="AG134" s="70">
        <f t="shared" si="14"/>
        <v>14</v>
      </c>
      <c r="AH134" s="70">
        <f t="shared" si="10"/>
        <v>22</v>
      </c>
      <c r="AI134" s="140" t="s">
        <v>415</v>
      </c>
    </row>
    <row r="135" spans="1:35" s="5" customFormat="1">
      <c r="A135" s="193"/>
      <c r="B135" s="107">
        <v>2632201</v>
      </c>
      <c r="C135" s="58">
        <v>43850</v>
      </c>
      <c r="D135" s="66">
        <f t="shared" si="13"/>
        <v>43786</v>
      </c>
      <c r="E135" s="74"/>
      <c r="F135" s="60">
        <v>43711</v>
      </c>
      <c r="G135" s="313">
        <v>1</v>
      </c>
      <c r="H135" s="313">
        <v>1</v>
      </c>
      <c r="I135" s="314" t="s">
        <v>291</v>
      </c>
      <c r="J135" s="313"/>
      <c r="K135" s="140" t="s">
        <v>1181</v>
      </c>
      <c r="L135" s="109">
        <v>2632201</v>
      </c>
      <c r="M135" s="35" t="s">
        <v>138</v>
      </c>
      <c r="N135" s="35" t="s">
        <v>1182</v>
      </c>
      <c r="O135" s="35" t="s">
        <v>1183</v>
      </c>
      <c r="P135" s="35" t="s">
        <v>1181</v>
      </c>
      <c r="Q135" s="119">
        <v>81506</v>
      </c>
      <c r="R135" s="35" t="s">
        <v>1184</v>
      </c>
      <c r="S135" s="75" t="s">
        <v>1185</v>
      </c>
      <c r="T135" s="75"/>
      <c r="U135" s="34" t="s">
        <v>1186</v>
      </c>
      <c r="V135" s="67"/>
      <c r="W135" s="68">
        <v>19</v>
      </c>
      <c r="X135" s="68"/>
      <c r="Y135" s="79">
        <f t="shared" si="16"/>
        <v>16</v>
      </c>
      <c r="Z135" s="70">
        <v>3</v>
      </c>
      <c r="AA135" s="70">
        <v>3</v>
      </c>
      <c r="AB135" s="70">
        <v>0</v>
      </c>
      <c r="AC135" s="70">
        <v>0</v>
      </c>
      <c r="AD135" s="70">
        <v>4</v>
      </c>
      <c r="AE135" s="70">
        <v>5</v>
      </c>
      <c r="AF135" s="207" t="e">
        <f t="shared" si="15"/>
        <v>#DIV/0!</v>
      </c>
      <c r="AG135" s="70">
        <f t="shared" si="14"/>
        <v>7</v>
      </c>
      <c r="AH135" s="70">
        <f t="shared" si="10"/>
        <v>8</v>
      </c>
      <c r="AI135" s="140" t="s">
        <v>415</v>
      </c>
    </row>
    <row r="136" spans="1:35" s="5" customFormat="1">
      <c r="A136" s="193"/>
      <c r="B136" s="107">
        <v>2634201</v>
      </c>
      <c r="C136" s="58">
        <v>43850</v>
      </c>
      <c r="D136" s="66">
        <f t="shared" si="13"/>
        <v>43786</v>
      </c>
      <c r="E136" s="74"/>
      <c r="F136" s="60">
        <v>43711</v>
      </c>
      <c r="G136" s="313">
        <v>1</v>
      </c>
      <c r="H136" s="313">
        <v>1</v>
      </c>
      <c r="I136" s="314" t="s">
        <v>291</v>
      </c>
      <c r="J136" s="313"/>
      <c r="K136" s="140" t="s">
        <v>1181</v>
      </c>
      <c r="L136" s="109">
        <v>2634201</v>
      </c>
      <c r="M136" s="35" t="s">
        <v>139</v>
      </c>
      <c r="N136" s="35" t="s">
        <v>1187</v>
      </c>
      <c r="O136" s="35" t="s">
        <v>1188</v>
      </c>
      <c r="P136" s="35" t="s">
        <v>1181</v>
      </c>
      <c r="Q136" s="119">
        <v>80919</v>
      </c>
      <c r="R136" s="35" t="s">
        <v>1189</v>
      </c>
      <c r="S136" s="75" t="s">
        <v>1190</v>
      </c>
      <c r="T136" s="75"/>
      <c r="U136" s="34" t="s">
        <v>1191</v>
      </c>
      <c r="V136" s="67"/>
      <c r="W136" s="68">
        <v>43</v>
      </c>
      <c r="X136" s="68"/>
      <c r="Y136" s="79">
        <f t="shared" si="16"/>
        <v>35</v>
      </c>
      <c r="Z136" s="70">
        <v>7</v>
      </c>
      <c r="AA136" s="70">
        <v>4</v>
      </c>
      <c r="AB136" s="70">
        <v>1</v>
      </c>
      <c r="AC136" s="70">
        <v>1</v>
      </c>
      <c r="AD136" s="70">
        <v>6</v>
      </c>
      <c r="AE136" s="70">
        <v>6</v>
      </c>
      <c r="AF136" s="207" t="e">
        <f t="shared" si="15"/>
        <v>#DIV/0!</v>
      </c>
      <c r="AG136" s="70">
        <f t="shared" si="14"/>
        <v>14</v>
      </c>
      <c r="AH136" s="70">
        <f t="shared" si="10"/>
        <v>11</v>
      </c>
      <c r="AI136" s="140" t="s">
        <v>415</v>
      </c>
    </row>
    <row r="137" spans="1:35" s="5" customFormat="1">
      <c r="A137" s="193"/>
      <c r="B137" s="107">
        <v>2638201</v>
      </c>
      <c r="C137" s="58">
        <v>43850</v>
      </c>
      <c r="D137" s="66">
        <f t="shared" si="13"/>
        <v>43786</v>
      </c>
      <c r="E137" s="74"/>
      <c r="F137" s="60">
        <v>43711</v>
      </c>
      <c r="G137" s="313">
        <v>1</v>
      </c>
      <c r="H137" s="313">
        <v>1</v>
      </c>
      <c r="I137" s="314" t="s">
        <v>291</v>
      </c>
      <c r="J137" s="313"/>
      <c r="K137" s="140" t="s">
        <v>1181</v>
      </c>
      <c r="L137" s="109">
        <v>2638201</v>
      </c>
      <c r="M137" s="35" t="s">
        <v>140</v>
      </c>
      <c r="N137" s="35" t="s">
        <v>1192</v>
      </c>
      <c r="O137" s="35" t="s">
        <v>1193</v>
      </c>
      <c r="P137" s="35" t="s">
        <v>1181</v>
      </c>
      <c r="Q137" s="119">
        <v>81008</v>
      </c>
      <c r="R137" s="35" t="s">
        <v>1194</v>
      </c>
      <c r="S137" s="75" t="s">
        <v>1195</v>
      </c>
      <c r="T137" s="75"/>
      <c r="U137" s="34" t="s">
        <v>1196</v>
      </c>
      <c r="V137" s="67"/>
      <c r="W137" s="68">
        <v>35</v>
      </c>
      <c r="X137" s="68"/>
      <c r="Y137" s="79">
        <f t="shared" si="16"/>
        <v>30</v>
      </c>
      <c r="Z137" s="70">
        <v>4</v>
      </c>
      <c r="AA137" s="70">
        <v>3</v>
      </c>
      <c r="AB137" s="70">
        <v>1</v>
      </c>
      <c r="AC137" s="70">
        <v>5</v>
      </c>
      <c r="AD137" s="70">
        <v>5</v>
      </c>
      <c r="AE137" s="70">
        <v>5</v>
      </c>
      <c r="AF137" s="207" t="e">
        <f t="shared" si="15"/>
        <v>#DIV/0!</v>
      </c>
      <c r="AG137" s="70">
        <f t="shared" si="14"/>
        <v>10</v>
      </c>
      <c r="AH137" s="70">
        <f t="shared" si="10"/>
        <v>13</v>
      </c>
      <c r="AI137" s="140" t="s">
        <v>415</v>
      </c>
    </row>
    <row r="138" spans="1:35" s="5" customFormat="1">
      <c r="A138" s="193"/>
      <c r="B138" s="107">
        <v>7028201</v>
      </c>
      <c r="C138" s="58">
        <v>43850</v>
      </c>
      <c r="D138" s="66">
        <f t="shared" si="13"/>
        <v>43814</v>
      </c>
      <c r="E138" s="74">
        <f t="shared" ref="E138:E143" si="17">F138-28</f>
        <v>43711</v>
      </c>
      <c r="F138" s="60">
        <v>43739</v>
      </c>
      <c r="G138" s="313">
        <v>1</v>
      </c>
      <c r="H138" s="314">
        <v>1</v>
      </c>
      <c r="I138" s="314" t="s">
        <v>291</v>
      </c>
      <c r="J138" s="313"/>
      <c r="K138" s="140" t="s">
        <v>1197</v>
      </c>
      <c r="L138" s="109">
        <v>7028201</v>
      </c>
      <c r="M138" s="35" t="s">
        <v>252</v>
      </c>
      <c r="N138" s="35" t="s">
        <v>1198</v>
      </c>
      <c r="O138" s="35" t="s">
        <v>1199</v>
      </c>
      <c r="P138" s="35" t="s">
        <v>588</v>
      </c>
      <c r="Q138" s="119">
        <v>99208</v>
      </c>
      <c r="R138" s="35" t="s">
        <v>1200</v>
      </c>
      <c r="S138" s="67" t="s">
        <v>1201</v>
      </c>
      <c r="T138" s="67" t="s">
        <v>1202</v>
      </c>
      <c r="U138" s="35" t="s">
        <v>1203</v>
      </c>
      <c r="V138" s="67"/>
      <c r="W138" s="68">
        <v>57</v>
      </c>
      <c r="X138" s="68"/>
      <c r="Y138" s="79">
        <f t="shared" si="16"/>
        <v>54</v>
      </c>
      <c r="Z138" s="70">
        <v>1</v>
      </c>
      <c r="AA138" s="70">
        <v>2</v>
      </c>
      <c r="AB138" s="70">
        <v>2</v>
      </c>
      <c r="AC138" s="70">
        <v>1</v>
      </c>
      <c r="AD138" s="70">
        <v>9</v>
      </c>
      <c r="AE138" s="70">
        <v>11</v>
      </c>
      <c r="AF138" s="207" t="e">
        <f t="shared" si="15"/>
        <v>#DIV/0!</v>
      </c>
      <c r="AG138" s="70">
        <f t="shared" si="14"/>
        <v>12</v>
      </c>
      <c r="AH138" s="70">
        <f t="shared" si="10"/>
        <v>14</v>
      </c>
      <c r="AI138" s="147" t="s">
        <v>415</v>
      </c>
    </row>
    <row r="139" spans="1:35" s="5" customFormat="1">
      <c r="A139" s="193"/>
      <c r="B139" s="107">
        <v>5015201</v>
      </c>
      <c r="C139" s="58">
        <v>43850</v>
      </c>
      <c r="D139" s="66">
        <f t="shared" si="13"/>
        <v>43814</v>
      </c>
      <c r="E139" s="74">
        <f t="shared" si="17"/>
        <v>43711</v>
      </c>
      <c r="F139" s="60">
        <v>43739</v>
      </c>
      <c r="G139" s="313">
        <v>1</v>
      </c>
      <c r="H139" s="313">
        <v>1</v>
      </c>
      <c r="I139" s="314" t="s">
        <v>291</v>
      </c>
      <c r="J139" s="313"/>
      <c r="K139" s="140" t="s">
        <v>1197</v>
      </c>
      <c r="L139" s="109">
        <v>5015201</v>
      </c>
      <c r="M139" s="35" t="s">
        <v>167</v>
      </c>
      <c r="N139" s="35" t="s">
        <v>1204</v>
      </c>
      <c r="O139" s="35" t="s">
        <v>1205</v>
      </c>
      <c r="P139" s="35" t="s">
        <v>588</v>
      </c>
      <c r="Q139" s="119">
        <v>99019</v>
      </c>
      <c r="R139" s="35" t="s">
        <v>1206</v>
      </c>
      <c r="S139" s="75" t="s">
        <v>1207</v>
      </c>
      <c r="T139" s="75" t="s">
        <v>1208</v>
      </c>
      <c r="U139" s="34" t="s">
        <v>1209</v>
      </c>
      <c r="V139" s="67"/>
      <c r="W139" s="68">
        <v>93</v>
      </c>
      <c r="X139" s="68"/>
      <c r="Y139" s="79">
        <f t="shared" si="16"/>
        <v>75</v>
      </c>
      <c r="Z139" s="70">
        <v>17</v>
      </c>
      <c r="AA139" s="70">
        <v>5</v>
      </c>
      <c r="AB139" s="70">
        <v>1</v>
      </c>
      <c r="AC139" s="70">
        <v>7</v>
      </c>
      <c r="AD139" s="70">
        <v>22</v>
      </c>
      <c r="AE139" s="70">
        <v>24</v>
      </c>
      <c r="AF139" s="207" t="e">
        <f t="shared" si="15"/>
        <v>#DIV/0!</v>
      </c>
      <c r="AG139" s="70">
        <f t="shared" si="14"/>
        <v>40</v>
      </c>
      <c r="AH139" s="70">
        <f t="shared" si="10"/>
        <v>36</v>
      </c>
      <c r="AI139" s="140" t="s">
        <v>415</v>
      </c>
    </row>
    <row r="140" spans="1:35" s="5" customFormat="1">
      <c r="A140" s="192"/>
      <c r="B140" s="107">
        <v>7029201</v>
      </c>
      <c r="C140" s="58">
        <v>43850</v>
      </c>
      <c r="D140" s="66">
        <f t="shared" si="13"/>
        <v>43814</v>
      </c>
      <c r="E140" s="74">
        <f t="shared" si="17"/>
        <v>43711</v>
      </c>
      <c r="F140" s="60">
        <v>43739</v>
      </c>
      <c r="G140" s="342">
        <v>1</v>
      </c>
      <c r="H140" s="342">
        <v>2</v>
      </c>
      <c r="I140" s="314" t="s">
        <v>291</v>
      </c>
      <c r="J140" s="313"/>
      <c r="K140" s="140" t="s">
        <v>1197</v>
      </c>
      <c r="L140" s="109">
        <v>7029201</v>
      </c>
      <c r="M140" s="77" t="s">
        <v>1210</v>
      </c>
      <c r="N140" s="78" t="s">
        <v>1211</v>
      </c>
      <c r="O140" s="78" t="s">
        <v>1212</v>
      </c>
      <c r="P140" s="78" t="s">
        <v>1213</v>
      </c>
      <c r="Q140" s="119">
        <v>83814</v>
      </c>
      <c r="R140" s="35" t="s">
        <v>1214</v>
      </c>
      <c r="S140" s="75" t="s">
        <v>1215</v>
      </c>
      <c r="T140" s="75"/>
      <c r="U140" s="34" t="s">
        <v>1216</v>
      </c>
      <c r="V140" s="67"/>
      <c r="W140" s="68">
        <v>32</v>
      </c>
      <c r="X140" s="68"/>
      <c r="Y140" s="79">
        <f t="shared" si="16"/>
        <v>26</v>
      </c>
      <c r="Z140" s="70">
        <v>6</v>
      </c>
      <c r="AA140" s="70">
        <v>3</v>
      </c>
      <c r="AB140" s="70">
        <v>0</v>
      </c>
      <c r="AC140" s="70">
        <v>0</v>
      </c>
      <c r="AD140" s="70">
        <v>5</v>
      </c>
      <c r="AE140" s="70">
        <v>7</v>
      </c>
      <c r="AF140" s="207" t="e">
        <f t="shared" si="15"/>
        <v>#DIV/0!</v>
      </c>
      <c r="AG140" s="70">
        <f t="shared" si="14"/>
        <v>11</v>
      </c>
      <c r="AH140" s="70">
        <f t="shared" si="10"/>
        <v>10</v>
      </c>
      <c r="AI140" s="140" t="s">
        <v>415</v>
      </c>
    </row>
    <row r="141" spans="1:35" s="5" customFormat="1">
      <c r="A141" s="192"/>
      <c r="B141" s="107">
        <v>5016201</v>
      </c>
      <c r="C141" s="58">
        <v>43850</v>
      </c>
      <c r="D141" s="66">
        <f t="shared" si="13"/>
        <v>43814</v>
      </c>
      <c r="E141" s="74">
        <f t="shared" si="17"/>
        <v>43711</v>
      </c>
      <c r="F141" s="60">
        <v>43739</v>
      </c>
      <c r="G141" s="342"/>
      <c r="H141" s="342"/>
      <c r="I141" s="314" t="s">
        <v>291</v>
      </c>
      <c r="J141" s="313"/>
      <c r="K141" s="140" t="s">
        <v>1197</v>
      </c>
      <c r="L141" s="109">
        <v>5016201</v>
      </c>
      <c r="M141" s="35" t="s">
        <v>168</v>
      </c>
      <c r="N141" s="35" t="s">
        <v>1217</v>
      </c>
      <c r="O141" s="35" t="s">
        <v>1218</v>
      </c>
      <c r="P141" s="35" t="s">
        <v>588</v>
      </c>
      <c r="Q141" s="119">
        <v>99163</v>
      </c>
      <c r="R141" s="35" t="s">
        <v>1219</v>
      </c>
      <c r="S141" s="67" t="s">
        <v>1220</v>
      </c>
      <c r="T141" s="67" t="s">
        <v>1221</v>
      </c>
      <c r="U141" s="35" t="s">
        <v>1222</v>
      </c>
      <c r="V141" s="67"/>
      <c r="W141" s="68">
        <v>29</v>
      </c>
      <c r="X141" s="68"/>
      <c r="Y141" s="79">
        <f t="shared" si="16"/>
        <v>28</v>
      </c>
      <c r="Z141" s="70">
        <v>1</v>
      </c>
      <c r="AA141" s="70">
        <v>1</v>
      </c>
      <c r="AB141" s="70">
        <v>0</v>
      </c>
      <c r="AC141" s="70">
        <v>2</v>
      </c>
      <c r="AD141" s="70">
        <v>11</v>
      </c>
      <c r="AE141" s="70">
        <v>6</v>
      </c>
      <c r="AF141" s="207" t="e">
        <f t="shared" si="15"/>
        <v>#DIV/0!</v>
      </c>
      <c r="AG141" s="70">
        <f t="shared" si="14"/>
        <v>12</v>
      </c>
      <c r="AH141" s="70">
        <f t="shared" si="10"/>
        <v>9</v>
      </c>
      <c r="AI141" s="140" t="s">
        <v>415</v>
      </c>
    </row>
    <row r="142" spans="1:35" s="5" customFormat="1">
      <c r="A142" s="193"/>
      <c r="B142" s="107">
        <v>2653201</v>
      </c>
      <c r="C142" s="58">
        <v>43857</v>
      </c>
      <c r="D142" s="66">
        <f t="shared" si="13"/>
        <v>43814</v>
      </c>
      <c r="E142" s="74">
        <f t="shared" si="17"/>
        <v>43711</v>
      </c>
      <c r="F142" s="60">
        <v>43739</v>
      </c>
      <c r="G142" s="313">
        <v>1</v>
      </c>
      <c r="H142" s="314">
        <v>1</v>
      </c>
      <c r="I142" s="313" t="s">
        <v>301</v>
      </c>
      <c r="J142" s="313"/>
      <c r="K142" s="140" t="s">
        <v>1197</v>
      </c>
      <c r="L142" s="109">
        <v>2653201</v>
      </c>
      <c r="M142" s="35" t="s">
        <v>145</v>
      </c>
      <c r="N142" s="35" t="s">
        <v>1223</v>
      </c>
      <c r="O142" s="35" t="s">
        <v>1224</v>
      </c>
      <c r="P142" s="35" t="s">
        <v>588</v>
      </c>
      <c r="Q142" s="119">
        <v>98032</v>
      </c>
      <c r="R142" s="35" t="s">
        <v>1225</v>
      </c>
      <c r="S142" s="67" t="s">
        <v>1226</v>
      </c>
      <c r="T142" s="67" t="s">
        <v>1227</v>
      </c>
      <c r="U142" s="35" t="s">
        <v>1228</v>
      </c>
      <c r="V142" s="67"/>
      <c r="W142" s="68">
        <v>64</v>
      </c>
      <c r="X142" s="68"/>
      <c r="Y142" s="79">
        <f t="shared" si="16"/>
        <v>52</v>
      </c>
      <c r="Z142" s="70">
        <v>10</v>
      </c>
      <c r="AA142" s="70">
        <v>9</v>
      </c>
      <c r="AB142" s="70">
        <v>2</v>
      </c>
      <c r="AC142" s="70">
        <v>3</v>
      </c>
      <c r="AD142" s="70">
        <v>11</v>
      </c>
      <c r="AE142" s="70">
        <v>17</v>
      </c>
      <c r="AF142" s="207" t="e">
        <f t="shared" si="15"/>
        <v>#DIV/0!</v>
      </c>
      <c r="AG142" s="70">
        <f t="shared" si="14"/>
        <v>23</v>
      </c>
      <c r="AH142" s="70">
        <f t="shared" si="10"/>
        <v>29</v>
      </c>
      <c r="AI142" s="140" t="s">
        <v>415</v>
      </c>
    </row>
    <row r="143" spans="1:35" s="5" customFormat="1">
      <c r="A143" s="193"/>
      <c r="B143" s="107">
        <v>2686201</v>
      </c>
      <c r="C143" s="58">
        <v>43857</v>
      </c>
      <c r="D143" s="66">
        <f t="shared" si="13"/>
        <v>43814</v>
      </c>
      <c r="E143" s="74">
        <f t="shared" si="17"/>
        <v>43711</v>
      </c>
      <c r="F143" s="60">
        <v>43739</v>
      </c>
      <c r="G143" s="313">
        <v>1</v>
      </c>
      <c r="H143" s="313">
        <v>1</v>
      </c>
      <c r="I143" s="313" t="s">
        <v>301</v>
      </c>
      <c r="J143" s="313"/>
      <c r="K143" s="140" t="s">
        <v>1197</v>
      </c>
      <c r="L143" s="109">
        <v>2686201</v>
      </c>
      <c r="M143" s="35" t="s">
        <v>148</v>
      </c>
      <c r="N143" s="35" t="s">
        <v>1229</v>
      </c>
      <c r="O143" s="35" t="s">
        <v>1230</v>
      </c>
      <c r="P143" s="35" t="s">
        <v>588</v>
      </c>
      <c r="Q143" s="119">
        <v>98312</v>
      </c>
      <c r="R143" s="35" t="s">
        <v>1231</v>
      </c>
      <c r="S143" s="67" t="s">
        <v>1931</v>
      </c>
      <c r="T143" s="67" t="s">
        <v>1232</v>
      </c>
      <c r="U143" s="35" t="s">
        <v>1233</v>
      </c>
      <c r="V143" s="67"/>
      <c r="W143" s="68">
        <v>52</v>
      </c>
      <c r="X143" s="68"/>
      <c r="Y143" s="79">
        <f t="shared" si="16"/>
        <v>50</v>
      </c>
      <c r="Z143" s="70">
        <v>2</v>
      </c>
      <c r="AA143" s="70">
        <v>1</v>
      </c>
      <c r="AB143" s="70">
        <v>0</v>
      </c>
      <c r="AC143" s="70">
        <v>0</v>
      </c>
      <c r="AD143" s="70">
        <v>14</v>
      </c>
      <c r="AE143" s="70">
        <v>15</v>
      </c>
      <c r="AF143" s="207" t="e">
        <f t="shared" si="15"/>
        <v>#DIV/0!</v>
      </c>
      <c r="AG143" s="70">
        <f t="shared" si="14"/>
        <v>16</v>
      </c>
      <c r="AH143" s="70">
        <f t="shared" si="10"/>
        <v>16</v>
      </c>
      <c r="AI143" s="140" t="s">
        <v>415</v>
      </c>
    </row>
    <row r="144" spans="1:35" s="5" customFormat="1">
      <c r="A144" s="193"/>
      <c r="B144" s="107">
        <v>2550201</v>
      </c>
      <c r="C144" s="58">
        <v>43857</v>
      </c>
      <c r="D144" s="58">
        <f t="shared" si="13"/>
        <v>43737</v>
      </c>
      <c r="E144" s="59"/>
      <c r="F144" s="60">
        <v>43662</v>
      </c>
      <c r="G144" s="313">
        <v>1</v>
      </c>
      <c r="H144" s="314">
        <v>1</v>
      </c>
      <c r="I144" s="316"/>
      <c r="J144" s="316"/>
      <c r="K144" s="269" t="s">
        <v>1234</v>
      </c>
      <c r="L144" s="109">
        <v>2550201</v>
      </c>
      <c r="M144" s="35" t="s">
        <v>114</v>
      </c>
      <c r="N144" s="35" t="s">
        <v>1235</v>
      </c>
      <c r="O144" s="35" t="s">
        <v>1236</v>
      </c>
      <c r="P144" s="35" t="s">
        <v>1237</v>
      </c>
      <c r="Q144" s="119">
        <v>63640</v>
      </c>
      <c r="R144" s="35" t="s">
        <v>1238</v>
      </c>
      <c r="S144" s="34" t="s">
        <v>1239</v>
      </c>
      <c r="T144" s="34" t="s">
        <v>1240</v>
      </c>
      <c r="U144" s="34" t="s">
        <v>1241</v>
      </c>
      <c r="V144" s="35"/>
      <c r="W144" s="36">
        <v>50</v>
      </c>
      <c r="X144" s="36"/>
      <c r="Y144" s="79">
        <f t="shared" si="16"/>
        <v>41</v>
      </c>
      <c r="Z144" s="61">
        <v>9</v>
      </c>
      <c r="AA144" s="61">
        <v>5</v>
      </c>
      <c r="AB144" s="61">
        <v>0</v>
      </c>
      <c r="AC144" s="61">
        <v>2</v>
      </c>
      <c r="AD144" s="61">
        <v>3</v>
      </c>
      <c r="AE144" s="61">
        <v>9</v>
      </c>
      <c r="AF144" s="204" t="e">
        <f t="shared" si="15"/>
        <v>#DIV/0!</v>
      </c>
      <c r="AG144" s="61">
        <f t="shared" si="14"/>
        <v>12</v>
      </c>
      <c r="AH144" s="70">
        <f t="shared" si="10"/>
        <v>16</v>
      </c>
      <c r="AI144" s="98" t="s">
        <v>415</v>
      </c>
    </row>
    <row r="145" spans="1:35" s="5" customFormat="1">
      <c r="A145" s="193"/>
      <c r="B145" s="107">
        <v>2586201</v>
      </c>
      <c r="C145" s="58">
        <v>43857</v>
      </c>
      <c r="D145" s="58">
        <f t="shared" si="13"/>
        <v>43639</v>
      </c>
      <c r="E145" s="59"/>
      <c r="F145" s="60">
        <v>43564</v>
      </c>
      <c r="G145" s="314">
        <v>2</v>
      </c>
      <c r="H145" s="314">
        <v>1</v>
      </c>
      <c r="I145" s="314"/>
      <c r="J145" s="314"/>
      <c r="K145" s="98" t="s">
        <v>1234</v>
      </c>
      <c r="L145" s="109">
        <v>2586201</v>
      </c>
      <c r="M145" s="35" t="s">
        <v>125</v>
      </c>
      <c r="N145" s="35" t="s">
        <v>1247</v>
      </c>
      <c r="O145" s="35" t="s">
        <v>1248</v>
      </c>
      <c r="P145" s="35" t="s">
        <v>1249</v>
      </c>
      <c r="Q145" s="119">
        <v>77702</v>
      </c>
      <c r="R145" s="35" t="s">
        <v>1250</v>
      </c>
      <c r="S145" s="34" t="s">
        <v>1251</v>
      </c>
      <c r="T145" s="34"/>
      <c r="U145" s="34" t="s">
        <v>1252</v>
      </c>
      <c r="V145" s="35"/>
      <c r="W145" s="36">
        <v>180</v>
      </c>
      <c r="X145" s="36"/>
      <c r="Y145" s="79">
        <f t="shared" si="16"/>
        <v>167</v>
      </c>
      <c r="Z145" s="61">
        <v>13</v>
      </c>
      <c r="AA145" s="61">
        <v>10</v>
      </c>
      <c r="AB145" s="61">
        <v>0</v>
      </c>
      <c r="AC145" s="61">
        <v>0</v>
      </c>
      <c r="AD145" s="61">
        <v>9</v>
      </c>
      <c r="AE145" s="61">
        <v>10</v>
      </c>
      <c r="AF145" s="204" t="e">
        <f t="shared" si="15"/>
        <v>#DIV/0!</v>
      </c>
      <c r="AG145" s="61">
        <f t="shared" si="14"/>
        <v>22</v>
      </c>
      <c r="AH145" s="70">
        <f t="shared" si="10"/>
        <v>20</v>
      </c>
      <c r="AI145" s="98" t="s">
        <v>415</v>
      </c>
    </row>
    <row r="146" spans="1:35" s="3" customFormat="1">
      <c r="A146" s="193"/>
      <c r="B146" s="107">
        <v>2547201</v>
      </c>
      <c r="C146" s="58">
        <v>43857</v>
      </c>
      <c r="D146" s="58">
        <f t="shared" si="13"/>
        <v>43737</v>
      </c>
      <c r="E146" s="59"/>
      <c r="F146" s="60">
        <v>43662</v>
      </c>
      <c r="G146" s="314">
        <v>1</v>
      </c>
      <c r="H146" s="316">
        <v>1</v>
      </c>
      <c r="I146" s="316"/>
      <c r="J146" s="316"/>
      <c r="K146" s="269" t="s">
        <v>1234</v>
      </c>
      <c r="L146" s="109">
        <v>2547201</v>
      </c>
      <c r="M146" s="35" t="s">
        <v>1253</v>
      </c>
      <c r="N146" s="35" t="s">
        <v>1254</v>
      </c>
      <c r="O146" s="35" t="s">
        <v>1255</v>
      </c>
      <c r="P146" s="35" t="s">
        <v>1237</v>
      </c>
      <c r="Q146" s="119">
        <v>65775</v>
      </c>
      <c r="R146" s="35" t="s">
        <v>1256</v>
      </c>
      <c r="S146" s="34" t="s">
        <v>1257</v>
      </c>
      <c r="T146" s="34"/>
      <c r="U146" s="34"/>
      <c r="V146" s="35"/>
      <c r="W146" s="36">
        <v>29</v>
      </c>
      <c r="X146" s="36"/>
      <c r="Y146" s="79">
        <f t="shared" si="16"/>
        <v>22</v>
      </c>
      <c r="Z146" s="61">
        <v>7</v>
      </c>
      <c r="AA146" s="61">
        <v>4</v>
      </c>
      <c r="AB146" s="61">
        <v>0</v>
      </c>
      <c r="AC146" s="61">
        <v>0</v>
      </c>
      <c r="AD146" s="61">
        <v>17</v>
      </c>
      <c r="AE146" s="61">
        <v>6</v>
      </c>
      <c r="AF146" s="204" t="e">
        <f t="shared" si="15"/>
        <v>#DIV/0!</v>
      </c>
      <c r="AG146" s="61">
        <v>25</v>
      </c>
      <c r="AH146" s="70">
        <f t="shared" si="10"/>
        <v>10</v>
      </c>
      <c r="AI146" s="98" t="s">
        <v>415</v>
      </c>
    </row>
    <row r="147" spans="1:35" s="3" customFormat="1">
      <c r="A147" s="193"/>
      <c r="B147" s="107">
        <v>2552201</v>
      </c>
      <c r="C147" s="58">
        <v>43857</v>
      </c>
      <c r="D147" s="66">
        <f t="shared" si="13"/>
        <v>43786</v>
      </c>
      <c r="E147" s="74"/>
      <c r="F147" s="60">
        <v>43711</v>
      </c>
      <c r="G147" s="313">
        <v>1</v>
      </c>
      <c r="H147" s="313">
        <v>1</v>
      </c>
      <c r="I147" s="313"/>
      <c r="J147" s="313"/>
      <c r="K147" s="140" t="s">
        <v>1234</v>
      </c>
      <c r="L147" s="109">
        <v>2552201</v>
      </c>
      <c r="M147" s="35" t="s">
        <v>116</v>
      </c>
      <c r="N147" s="35" t="s">
        <v>1268</v>
      </c>
      <c r="O147" s="35" t="s">
        <v>1269</v>
      </c>
      <c r="P147" s="35" t="s">
        <v>1237</v>
      </c>
      <c r="Q147" s="119">
        <v>64057</v>
      </c>
      <c r="R147" s="35" t="s">
        <v>1270</v>
      </c>
      <c r="S147" s="67" t="s">
        <v>1271</v>
      </c>
      <c r="T147" s="67" t="s">
        <v>1272</v>
      </c>
      <c r="U147" s="35" t="s">
        <v>1273</v>
      </c>
      <c r="V147" s="67"/>
      <c r="W147" s="68">
        <v>51</v>
      </c>
      <c r="X147" s="68"/>
      <c r="Y147" s="79">
        <f t="shared" si="16"/>
        <v>41</v>
      </c>
      <c r="Z147" s="70">
        <v>10</v>
      </c>
      <c r="AA147" s="70">
        <v>11</v>
      </c>
      <c r="AB147" s="70">
        <v>0</v>
      </c>
      <c r="AC147" s="70">
        <v>3</v>
      </c>
      <c r="AD147" s="70">
        <v>11</v>
      </c>
      <c r="AE147" s="70">
        <v>11</v>
      </c>
      <c r="AF147" s="207" t="e">
        <f t="shared" si="15"/>
        <v>#DIV/0!</v>
      </c>
      <c r="AG147" s="70">
        <f t="shared" ref="AG147:AH165" si="18">SUM(Z147,AB147,AD147)</f>
        <v>21</v>
      </c>
      <c r="AH147" s="70">
        <f t="shared" si="10"/>
        <v>25</v>
      </c>
      <c r="AI147" s="140" t="s">
        <v>415</v>
      </c>
    </row>
    <row r="148" spans="1:35" s="3" customFormat="1">
      <c r="A148" s="193"/>
      <c r="B148" s="107">
        <v>7015201</v>
      </c>
      <c r="C148" s="58">
        <v>43857</v>
      </c>
      <c r="D148" s="66">
        <f t="shared" si="13"/>
        <v>43786</v>
      </c>
      <c r="E148" s="74"/>
      <c r="F148" s="60">
        <v>43711</v>
      </c>
      <c r="G148" s="313">
        <v>1</v>
      </c>
      <c r="H148" s="313">
        <v>1</v>
      </c>
      <c r="I148" s="313"/>
      <c r="J148" s="313"/>
      <c r="K148" s="140" t="s">
        <v>1234</v>
      </c>
      <c r="L148" s="109">
        <v>7015201</v>
      </c>
      <c r="M148" s="35" t="s">
        <v>239</v>
      </c>
      <c r="N148" s="35" t="s">
        <v>1274</v>
      </c>
      <c r="O148" s="35" t="s">
        <v>1275</v>
      </c>
      <c r="P148" s="35" t="s">
        <v>1237</v>
      </c>
      <c r="Q148" s="119">
        <v>64153</v>
      </c>
      <c r="R148" s="35" t="s">
        <v>1276</v>
      </c>
      <c r="S148" s="67" t="s">
        <v>1277</v>
      </c>
      <c r="T148" s="67" t="s">
        <v>1278</v>
      </c>
      <c r="U148" s="35" t="s">
        <v>1279</v>
      </c>
      <c r="V148" s="67"/>
      <c r="W148" s="68">
        <v>35</v>
      </c>
      <c r="X148" s="68"/>
      <c r="Y148" s="79">
        <f t="shared" si="16"/>
        <v>26</v>
      </c>
      <c r="Z148" s="70">
        <v>9</v>
      </c>
      <c r="AA148" s="70">
        <v>3</v>
      </c>
      <c r="AB148" s="70">
        <v>0</v>
      </c>
      <c r="AC148" s="70">
        <v>3</v>
      </c>
      <c r="AD148" s="70">
        <v>4</v>
      </c>
      <c r="AE148" s="70">
        <v>5</v>
      </c>
      <c r="AF148" s="207" t="e">
        <f t="shared" si="15"/>
        <v>#DIV/0!</v>
      </c>
      <c r="AG148" s="70">
        <f t="shared" si="18"/>
        <v>13</v>
      </c>
      <c r="AH148" s="70">
        <f t="shared" si="10"/>
        <v>11</v>
      </c>
      <c r="AI148" s="140" t="s">
        <v>415</v>
      </c>
    </row>
    <row r="149" spans="1:35" s="3" customFormat="1">
      <c r="A149" s="193"/>
      <c r="B149" s="107">
        <v>2551201</v>
      </c>
      <c r="C149" s="58">
        <v>43857</v>
      </c>
      <c r="D149" s="66">
        <f t="shared" si="13"/>
        <v>43786</v>
      </c>
      <c r="E149" s="74"/>
      <c r="F149" s="60">
        <v>43711</v>
      </c>
      <c r="G149" s="313">
        <v>1</v>
      </c>
      <c r="H149" s="314">
        <v>1</v>
      </c>
      <c r="I149" s="313"/>
      <c r="J149" s="313"/>
      <c r="K149" s="140" t="s">
        <v>1234</v>
      </c>
      <c r="L149" s="109">
        <v>2551201</v>
      </c>
      <c r="M149" s="35" t="s">
        <v>115</v>
      </c>
      <c r="N149" s="35" t="s">
        <v>1280</v>
      </c>
      <c r="O149" s="35" t="s">
        <v>723</v>
      </c>
      <c r="P149" s="35" t="s">
        <v>724</v>
      </c>
      <c r="Q149" s="119">
        <v>66210</v>
      </c>
      <c r="R149" s="35" t="s">
        <v>1281</v>
      </c>
      <c r="S149" s="75" t="s">
        <v>1277</v>
      </c>
      <c r="T149" s="75"/>
      <c r="U149" s="34" t="s">
        <v>1282</v>
      </c>
      <c r="V149" s="67"/>
      <c r="W149" s="68">
        <v>36</v>
      </c>
      <c r="X149" s="68"/>
      <c r="Y149" s="79">
        <f t="shared" si="16"/>
        <v>29</v>
      </c>
      <c r="Z149" s="70">
        <v>6</v>
      </c>
      <c r="AA149" s="70">
        <v>1</v>
      </c>
      <c r="AB149" s="70">
        <v>1</v>
      </c>
      <c r="AC149" s="70">
        <v>3</v>
      </c>
      <c r="AD149" s="70">
        <v>8</v>
      </c>
      <c r="AE149" s="70">
        <v>9</v>
      </c>
      <c r="AF149" s="207" t="e">
        <f t="shared" si="15"/>
        <v>#DIV/0!</v>
      </c>
      <c r="AG149" s="70">
        <f t="shared" si="18"/>
        <v>15</v>
      </c>
      <c r="AH149" s="70">
        <f t="shared" si="10"/>
        <v>13</v>
      </c>
      <c r="AI149" s="140" t="s">
        <v>415</v>
      </c>
    </row>
    <row r="150" spans="1:35" s="3" customFormat="1">
      <c r="A150" s="193"/>
      <c r="B150" s="107">
        <v>2574201</v>
      </c>
      <c r="C150" s="58">
        <v>43857</v>
      </c>
      <c r="D150" s="66">
        <f t="shared" si="13"/>
        <v>43835</v>
      </c>
      <c r="E150" s="74">
        <f t="shared" ref="E150:E161" si="19">F150-28</f>
        <v>43732</v>
      </c>
      <c r="F150" s="83">
        <v>43760</v>
      </c>
      <c r="G150" s="342">
        <v>1</v>
      </c>
      <c r="H150" s="342">
        <v>2</v>
      </c>
      <c r="I150" s="313"/>
      <c r="J150" s="313" t="s">
        <v>301</v>
      </c>
      <c r="K150" s="140" t="s">
        <v>1234</v>
      </c>
      <c r="L150" s="109">
        <v>2574201</v>
      </c>
      <c r="M150" s="82" t="s">
        <v>1932</v>
      </c>
      <c r="N150" s="78" t="s">
        <v>1283</v>
      </c>
      <c r="O150" s="78" t="s">
        <v>1284</v>
      </c>
      <c r="P150" s="78" t="s">
        <v>1249</v>
      </c>
      <c r="Q150" s="119">
        <v>75206</v>
      </c>
      <c r="R150" s="35" t="s">
        <v>1285</v>
      </c>
      <c r="S150" s="75" t="s">
        <v>1286</v>
      </c>
      <c r="T150" s="75"/>
      <c r="U150" s="34" t="s">
        <v>1287</v>
      </c>
      <c r="V150" s="67"/>
      <c r="W150" s="68">
        <v>79</v>
      </c>
      <c r="X150" s="68"/>
      <c r="Y150" s="79">
        <f t="shared" si="16"/>
        <v>74</v>
      </c>
      <c r="Z150" s="70">
        <v>5</v>
      </c>
      <c r="AA150" s="70">
        <v>3</v>
      </c>
      <c r="AB150" s="70">
        <v>0</v>
      </c>
      <c r="AC150" s="70">
        <v>0</v>
      </c>
      <c r="AD150" s="70">
        <v>3</v>
      </c>
      <c r="AE150" s="70">
        <v>7</v>
      </c>
      <c r="AF150" s="207" t="e">
        <f t="shared" si="15"/>
        <v>#DIV/0!</v>
      </c>
      <c r="AG150" s="70">
        <f t="shared" si="18"/>
        <v>8</v>
      </c>
      <c r="AH150" s="70">
        <f t="shared" si="18"/>
        <v>10</v>
      </c>
      <c r="AI150" s="140" t="s">
        <v>415</v>
      </c>
    </row>
    <row r="151" spans="1:35" s="3" customFormat="1">
      <c r="A151" s="193"/>
      <c r="B151" s="107">
        <v>2576201</v>
      </c>
      <c r="C151" s="58">
        <v>43857</v>
      </c>
      <c r="D151" s="66">
        <f t="shared" si="13"/>
        <v>43835</v>
      </c>
      <c r="E151" s="74">
        <f t="shared" si="19"/>
        <v>43732</v>
      </c>
      <c r="F151" s="60">
        <v>43760</v>
      </c>
      <c r="G151" s="342"/>
      <c r="H151" s="342"/>
      <c r="I151" s="313"/>
      <c r="J151" s="313" t="s">
        <v>301</v>
      </c>
      <c r="K151" s="140" t="s">
        <v>1234</v>
      </c>
      <c r="L151" s="109">
        <v>2576201</v>
      </c>
      <c r="M151" s="84" t="s">
        <v>1933</v>
      </c>
      <c r="N151" s="84" t="s">
        <v>1288</v>
      </c>
      <c r="O151" s="84" t="s">
        <v>1289</v>
      </c>
      <c r="P151" s="35" t="s">
        <v>1249</v>
      </c>
      <c r="Q151" s="119">
        <v>76116</v>
      </c>
      <c r="R151" s="35" t="s">
        <v>1290</v>
      </c>
      <c r="S151" s="75" t="s">
        <v>1286</v>
      </c>
      <c r="T151" s="75"/>
      <c r="U151" s="34" t="s">
        <v>1291</v>
      </c>
      <c r="V151" s="67"/>
      <c r="W151" s="68">
        <v>23</v>
      </c>
      <c r="X151" s="68"/>
      <c r="Y151" s="79">
        <f t="shared" si="16"/>
        <v>17</v>
      </c>
      <c r="Z151" s="70">
        <v>5</v>
      </c>
      <c r="AA151" s="70">
        <v>4</v>
      </c>
      <c r="AB151" s="70">
        <v>1</v>
      </c>
      <c r="AC151" s="70">
        <v>0</v>
      </c>
      <c r="AD151" s="70">
        <v>3</v>
      </c>
      <c r="AE151" s="70">
        <v>6</v>
      </c>
      <c r="AF151" s="207" t="e">
        <f t="shared" si="15"/>
        <v>#DIV/0!</v>
      </c>
      <c r="AG151" s="70">
        <f t="shared" si="18"/>
        <v>9</v>
      </c>
      <c r="AH151" s="70">
        <f t="shared" si="18"/>
        <v>10</v>
      </c>
      <c r="AI151" s="140" t="s">
        <v>415</v>
      </c>
    </row>
    <row r="152" spans="1:35" s="3" customFormat="1">
      <c r="A152" s="193"/>
      <c r="B152" s="107">
        <v>2544201</v>
      </c>
      <c r="C152" s="58">
        <v>43864</v>
      </c>
      <c r="D152" s="58">
        <f>F152+75</f>
        <v>43737</v>
      </c>
      <c r="E152" s="59"/>
      <c r="F152" s="60">
        <v>43662</v>
      </c>
      <c r="G152" s="314">
        <v>1</v>
      </c>
      <c r="H152" s="316">
        <v>1</v>
      </c>
      <c r="I152" s="316"/>
      <c r="J152" s="316"/>
      <c r="K152" s="269" t="s">
        <v>1234</v>
      </c>
      <c r="L152" s="109">
        <v>2544201</v>
      </c>
      <c r="M152" s="35" t="s">
        <v>112</v>
      </c>
      <c r="N152" s="35" t="s">
        <v>1258</v>
      </c>
      <c r="O152" s="35" t="s">
        <v>1259</v>
      </c>
      <c r="P152" s="35" t="s">
        <v>1237</v>
      </c>
      <c r="Q152" s="119">
        <v>65203</v>
      </c>
      <c r="R152" s="35" t="s">
        <v>1260</v>
      </c>
      <c r="S152" s="34" t="s">
        <v>1261</v>
      </c>
      <c r="T152" s="34"/>
      <c r="U152" s="34" t="s">
        <v>1262</v>
      </c>
      <c r="V152" s="35"/>
      <c r="W152" s="36">
        <v>26</v>
      </c>
      <c r="X152" s="36"/>
      <c r="Y152" s="79">
        <f>W152-Z152-AB152</f>
        <v>18</v>
      </c>
      <c r="Z152" s="61">
        <v>8</v>
      </c>
      <c r="AA152" s="61">
        <v>5</v>
      </c>
      <c r="AB152" s="61">
        <v>0</v>
      </c>
      <c r="AC152" s="61">
        <f>1+2</f>
        <v>3</v>
      </c>
      <c r="AD152" s="61">
        <v>5</v>
      </c>
      <c r="AE152" s="61">
        <v>5</v>
      </c>
      <c r="AF152" s="204" t="e">
        <f>SUM(AE152/X152)</f>
        <v>#DIV/0!</v>
      </c>
      <c r="AG152" s="61">
        <f>SUM(Z152,AB152,AD152)</f>
        <v>13</v>
      </c>
      <c r="AH152" s="70">
        <f>SUM(AA152,AC152,AE152)</f>
        <v>13</v>
      </c>
      <c r="AI152" s="98" t="s">
        <v>415</v>
      </c>
    </row>
    <row r="153" spans="1:35" s="3" customFormat="1">
      <c r="A153" s="193"/>
      <c r="B153" s="107">
        <v>7014201</v>
      </c>
      <c r="C153" s="58">
        <v>43864</v>
      </c>
      <c r="D153" s="58">
        <f>F153+75</f>
        <v>43737</v>
      </c>
      <c r="E153" s="59"/>
      <c r="F153" s="60">
        <v>43662</v>
      </c>
      <c r="G153" s="313">
        <v>1</v>
      </c>
      <c r="H153" s="313">
        <v>1</v>
      </c>
      <c r="I153" s="316"/>
      <c r="J153" s="316"/>
      <c r="K153" s="269" t="s">
        <v>1234</v>
      </c>
      <c r="L153" s="109">
        <v>7014201</v>
      </c>
      <c r="M153" s="35" t="s">
        <v>238</v>
      </c>
      <c r="N153" s="35" t="s">
        <v>1242</v>
      </c>
      <c r="O153" s="35" t="s">
        <v>1243</v>
      </c>
      <c r="P153" s="35" t="s">
        <v>1237</v>
      </c>
      <c r="Q153" s="119">
        <v>63141</v>
      </c>
      <c r="R153" s="35" t="s">
        <v>1244</v>
      </c>
      <c r="S153" s="35" t="s">
        <v>1245</v>
      </c>
      <c r="T153" s="35"/>
      <c r="U153" s="35" t="s">
        <v>1246</v>
      </c>
      <c r="V153" s="35"/>
      <c r="W153" s="36">
        <v>24</v>
      </c>
      <c r="X153" s="36"/>
      <c r="Y153" s="79">
        <f>W153-Z153-AB153</f>
        <v>18</v>
      </c>
      <c r="Z153" s="61">
        <v>4</v>
      </c>
      <c r="AA153" s="61">
        <v>6</v>
      </c>
      <c r="AB153" s="61">
        <v>2</v>
      </c>
      <c r="AC153" s="61">
        <f>3+2</f>
        <v>5</v>
      </c>
      <c r="AD153" s="61">
        <v>6</v>
      </c>
      <c r="AE153" s="61">
        <v>5</v>
      </c>
      <c r="AF153" s="204" t="e">
        <f>SUM(AE153/X153)</f>
        <v>#DIV/0!</v>
      </c>
      <c r="AG153" s="61">
        <f>SUM(Z153,AB153,AD153)</f>
        <v>12</v>
      </c>
      <c r="AH153" s="70">
        <f>SUM(AA153,AC153,AE153)</f>
        <v>16</v>
      </c>
      <c r="AI153" s="98" t="s">
        <v>415</v>
      </c>
    </row>
    <row r="154" spans="1:35" s="3" customFormat="1">
      <c r="A154" s="193"/>
      <c r="B154" s="107">
        <v>2578201</v>
      </c>
      <c r="C154" s="58">
        <v>43864</v>
      </c>
      <c r="D154" s="66">
        <f t="shared" si="13"/>
        <v>43835</v>
      </c>
      <c r="E154" s="74">
        <f t="shared" si="19"/>
        <v>43732</v>
      </c>
      <c r="F154" s="83">
        <v>43760</v>
      </c>
      <c r="G154" s="313">
        <v>1</v>
      </c>
      <c r="H154" s="313">
        <v>1</v>
      </c>
      <c r="I154" s="313"/>
      <c r="J154" s="313"/>
      <c r="K154" s="140" t="s">
        <v>1234</v>
      </c>
      <c r="L154" s="109">
        <v>2578201</v>
      </c>
      <c r="M154" s="35" t="s">
        <v>120</v>
      </c>
      <c r="N154" s="35" t="s">
        <v>1292</v>
      </c>
      <c r="O154" s="35" t="s">
        <v>1293</v>
      </c>
      <c r="P154" s="35" t="s">
        <v>1249</v>
      </c>
      <c r="Q154" s="119">
        <v>75605</v>
      </c>
      <c r="R154" s="35" t="s">
        <v>1294</v>
      </c>
      <c r="S154" s="94" t="s">
        <v>1295</v>
      </c>
      <c r="T154" s="75"/>
      <c r="U154" s="34" t="s">
        <v>1296</v>
      </c>
      <c r="V154" s="67"/>
      <c r="W154" s="68">
        <v>80</v>
      </c>
      <c r="X154" s="68"/>
      <c r="Y154" s="79">
        <f t="shared" si="16"/>
        <v>76</v>
      </c>
      <c r="Z154" s="70">
        <v>3</v>
      </c>
      <c r="AA154" s="70">
        <v>0</v>
      </c>
      <c r="AB154" s="70">
        <v>1</v>
      </c>
      <c r="AC154" s="70">
        <v>0</v>
      </c>
      <c r="AD154" s="70">
        <v>5</v>
      </c>
      <c r="AE154" s="70">
        <v>7</v>
      </c>
      <c r="AF154" s="207" t="e">
        <f t="shared" si="15"/>
        <v>#DIV/0!</v>
      </c>
      <c r="AG154" s="70">
        <f t="shared" si="18"/>
        <v>9</v>
      </c>
      <c r="AH154" s="70">
        <f t="shared" si="18"/>
        <v>7</v>
      </c>
      <c r="AI154" s="140" t="s">
        <v>415</v>
      </c>
    </row>
    <row r="155" spans="1:35" s="3" customFormat="1">
      <c r="A155" s="193"/>
      <c r="B155" s="107">
        <v>2591201</v>
      </c>
      <c r="C155" s="58">
        <v>43864</v>
      </c>
      <c r="D155" s="66">
        <f t="shared" si="13"/>
        <v>43835</v>
      </c>
      <c r="E155" s="74">
        <f t="shared" si="19"/>
        <v>43732</v>
      </c>
      <c r="F155" s="60">
        <v>43760</v>
      </c>
      <c r="G155" s="313">
        <v>1</v>
      </c>
      <c r="H155" s="313">
        <v>1</v>
      </c>
      <c r="I155" s="313"/>
      <c r="J155" s="313"/>
      <c r="K155" s="140" t="s">
        <v>1234</v>
      </c>
      <c r="L155" s="109">
        <v>2591201</v>
      </c>
      <c r="M155" s="35" t="s">
        <v>127</v>
      </c>
      <c r="N155" s="35" t="s">
        <v>1297</v>
      </c>
      <c r="O155" s="35" t="s">
        <v>1298</v>
      </c>
      <c r="P155" s="35" t="s">
        <v>1249</v>
      </c>
      <c r="Q155" s="119">
        <v>78228</v>
      </c>
      <c r="R155" s="35" t="s">
        <v>1299</v>
      </c>
      <c r="S155" s="94" t="s">
        <v>1300</v>
      </c>
      <c r="T155" s="75" t="s">
        <v>1301</v>
      </c>
      <c r="U155" s="34" t="s">
        <v>1302</v>
      </c>
      <c r="V155" s="67"/>
      <c r="W155" s="68">
        <v>127</v>
      </c>
      <c r="X155" s="68"/>
      <c r="Y155" s="79">
        <f t="shared" si="16"/>
        <v>127</v>
      </c>
      <c r="Z155" s="70">
        <v>0</v>
      </c>
      <c r="AA155" s="70">
        <v>8</v>
      </c>
      <c r="AB155" s="70">
        <v>0</v>
      </c>
      <c r="AC155" s="70">
        <v>1</v>
      </c>
      <c r="AD155" s="70">
        <v>18</v>
      </c>
      <c r="AE155" s="70">
        <v>14</v>
      </c>
      <c r="AF155" s="207" t="e">
        <f t="shared" si="15"/>
        <v>#DIV/0!</v>
      </c>
      <c r="AG155" s="70">
        <f t="shared" si="18"/>
        <v>18</v>
      </c>
      <c r="AH155" s="70">
        <f t="shared" si="18"/>
        <v>23</v>
      </c>
      <c r="AI155" s="140" t="s">
        <v>415</v>
      </c>
    </row>
    <row r="156" spans="1:35" s="3" customFormat="1">
      <c r="A156" s="193"/>
      <c r="B156" s="107">
        <v>2592201</v>
      </c>
      <c r="C156" s="58">
        <v>43864</v>
      </c>
      <c r="D156" s="66">
        <f t="shared" si="13"/>
        <v>43835</v>
      </c>
      <c r="E156" s="74">
        <f t="shared" si="19"/>
        <v>43732</v>
      </c>
      <c r="F156" s="60">
        <v>43760</v>
      </c>
      <c r="G156" s="342">
        <v>1</v>
      </c>
      <c r="H156" s="342">
        <v>2</v>
      </c>
      <c r="I156" s="313"/>
      <c r="J156" s="313"/>
      <c r="K156" s="140" t="s">
        <v>1234</v>
      </c>
      <c r="L156" s="109">
        <v>2592201</v>
      </c>
      <c r="M156" s="35" t="s">
        <v>128</v>
      </c>
      <c r="N156" s="35" t="s">
        <v>1303</v>
      </c>
      <c r="O156" s="35" t="s">
        <v>1304</v>
      </c>
      <c r="P156" s="35" t="s">
        <v>1249</v>
      </c>
      <c r="Q156" s="119">
        <v>78956</v>
      </c>
      <c r="R156" s="35" t="s">
        <v>1305</v>
      </c>
      <c r="S156" s="94" t="s">
        <v>1306</v>
      </c>
      <c r="T156" s="75"/>
      <c r="U156" s="34" t="s">
        <v>1307</v>
      </c>
      <c r="V156" s="67"/>
      <c r="W156" s="68">
        <v>59</v>
      </c>
      <c r="X156" s="68"/>
      <c r="Y156" s="79">
        <f t="shared" si="16"/>
        <v>56</v>
      </c>
      <c r="Z156" s="70">
        <v>3</v>
      </c>
      <c r="AA156" s="70">
        <v>4</v>
      </c>
      <c r="AB156" s="70">
        <v>0</v>
      </c>
      <c r="AC156" s="70">
        <v>0</v>
      </c>
      <c r="AD156" s="70">
        <v>5</v>
      </c>
      <c r="AE156" s="70">
        <v>4</v>
      </c>
      <c r="AF156" s="207" t="e">
        <f t="shared" si="15"/>
        <v>#DIV/0!</v>
      </c>
      <c r="AG156" s="70">
        <f t="shared" si="18"/>
        <v>8</v>
      </c>
      <c r="AH156" s="70">
        <f t="shared" si="18"/>
        <v>8</v>
      </c>
      <c r="AI156" s="140" t="s">
        <v>415</v>
      </c>
    </row>
    <row r="157" spans="1:35" s="3" customFormat="1">
      <c r="A157" s="193"/>
      <c r="B157" s="107">
        <v>2593201</v>
      </c>
      <c r="C157" s="58">
        <v>43864</v>
      </c>
      <c r="D157" s="66">
        <f t="shared" si="13"/>
        <v>43835</v>
      </c>
      <c r="E157" s="74">
        <f t="shared" si="19"/>
        <v>43732</v>
      </c>
      <c r="F157" s="60">
        <v>43760</v>
      </c>
      <c r="G157" s="342"/>
      <c r="H157" s="342"/>
      <c r="I157" s="313"/>
      <c r="J157" s="313"/>
      <c r="K157" s="140" t="s">
        <v>1234</v>
      </c>
      <c r="L157" s="109">
        <v>2593201</v>
      </c>
      <c r="M157" s="35" t="s">
        <v>129</v>
      </c>
      <c r="N157" s="35" t="s">
        <v>1308</v>
      </c>
      <c r="O157" s="35" t="s">
        <v>1309</v>
      </c>
      <c r="P157" s="35" t="s">
        <v>1249</v>
      </c>
      <c r="Q157" s="119">
        <v>77904</v>
      </c>
      <c r="R157" s="35" t="s">
        <v>1310</v>
      </c>
      <c r="S157" s="94" t="s">
        <v>1311</v>
      </c>
      <c r="T157" s="75"/>
      <c r="U157" s="34" t="s">
        <v>1312</v>
      </c>
      <c r="V157" s="67"/>
      <c r="W157" s="68">
        <v>62</v>
      </c>
      <c r="X157" s="68"/>
      <c r="Y157" s="79">
        <f t="shared" si="16"/>
        <v>57</v>
      </c>
      <c r="Z157" s="70">
        <v>5</v>
      </c>
      <c r="AA157" s="70">
        <v>1</v>
      </c>
      <c r="AB157" s="70">
        <v>0</v>
      </c>
      <c r="AC157" s="70">
        <v>1</v>
      </c>
      <c r="AD157" s="70">
        <v>9</v>
      </c>
      <c r="AE157" s="70">
        <v>11</v>
      </c>
      <c r="AF157" s="207" t="e">
        <f t="shared" si="15"/>
        <v>#DIV/0!</v>
      </c>
      <c r="AG157" s="70">
        <f t="shared" si="18"/>
        <v>14</v>
      </c>
      <c r="AH157" s="70">
        <f t="shared" si="18"/>
        <v>13</v>
      </c>
      <c r="AI157" s="140" t="s">
        <v>415</v>
      </c>
    </row>
    <row r="158" spans="1:35" s="3" customFormat="1">
      <c r="A158" s="193"/>
      <c r="B158" s="107">
        <v>2573201</v>
      </c>
      <c r="C158" s="66">
        <v>43864</v>
      </c>
      <c r="D158" s="66">
        <f t="shared" si="13"/>
        <v>43835</v>
      </c>
      <c r="E158" s="74">
        <f t="shared" si="19"/>
        <v>43732</v>
      </c>
      <c r="F158" s="83">
        <v>43760</v>
      </c>
      <c r="G158" s="313">
        <v>1</v>
      </c>
      <c r="H158" s="313">
        <v>1</v>
      </c>
      <c r="I158" s="313"/>
      <c r="J158" s="313"/>
      <c r="K158" s="140" t="s">
        <v>1234</v>
      </c>
      <c r="L158" s="109">
        <v>2573201</v>
      </c>
      <c r="M158" s="35" t="s">
        <v>118</v>
      </c>
      <c r="N158" s="35" t="s">
        <v>1313</v>
      </c>
      <c r="O158" s="35" t="s">
        <v>1314</v>
      </c>
      <c r="P158" s="35" t="s">
        <v>1249</v>
      </c>
      <c r="Q158" s="119">
        <v>75110</v>
      </c>
      <c r="R158" s="35" t="s">
        <v>1315</v>
      </c>
      <c r="S158" s="94" t="s">
        <v>1316</v>
      </c>
      <c r="T158" s="75"/>
      <c r="U158" s="34" t="s">
        <v>1317</v>
      </c>
      <c r="V158" s="67"/>
      <c r="W158" s="68">
        <v>102</v>
      </c>
      <c r="X158" s="68"/>
      <c r="Y158" s="79">
        <f t="shared" si="16"/>
        <v>99</v>
      </c>
      <c r="Z158" s="70">
        <v>3</v>
      </c>
      <c r="AA158" s="70">
        <v>2</v>
      </c>
      <c r="AB158" s="70">
        <v>0</v>
      </c>
      <c r="AC158" s="70">
        <v>2</v>
      </c>
      <c r="AD158" s="70">
        <v>5</v>
      </c>
      <c r="AE158" s="70">
        <v>7</v>
      </c>
      <c r="AF158" s="207" t="e">
        <f t="shared" si="15"/>
        <v>#DIV/0!</v>
      </c>
      <c r="AG158" s="70">
        <f t="shared" si="18"/>
        <v>8</v>
      </c>
      <c r="AH158" s="70">
        <f t="shared" si="18"/>
        <v>11</v>
      </c>
      <c r="AI158" s="140" t="s">
        <v>415</v>
      </c>
    </row>
    <row r="159" spans="1:35" s="3" customFormat="1">
      <c r="A159" s="193"/>
      <c r="B159" s="107">
        <v>2575201</v>
      </c>
      <c r="C159" s="66">
        <v>43864</v>
      </c>
      <c r="D159" s="66">
        <f t="shared" si="13"/>
        <v>43835</v>
      </c>
      <c r="E159" s="74">
        <f t="shared" si="19"/>
        <v>43732</v>
      </c>
      <c r="F159" s="60">
        <v>43760</v>
      </c>
      <c r="G159" s="342">
        <v>1</v>
      </c>
      <c r="H159" s="342">
        <v>2</v>
      </c>
      <c r="I159" s="313"/>
      <c r="J159" s="313"/>
      <c r="K159" s="140" t="s">
        <v>1234</v>
      </c>
      <c r="L159" s="109">
        <v>2575201</v>
      </c>
      <c r="M159" s="35" t="s">
        <v>119</v>
      </c>
      <c r="N159" s="35" t="s">
        <v>1318</v>
      </c>
      <c r="O159" s="35" t="s">
        <v>1319</v>
      </c>
      <c r="P159" s="35" t="s">
        <v>1249</v>
      </c>
      <c r="Q159" s="119">
        <v>76448</v>
      </c>
      <c r="R159" s="35" t="s">
        <v>1320</v>
      </c>
      <c r="S159" s="94" t="s">
        <v>1321</v>
      </c>
      <c r="T159" s="75"/>
      <c r="U159" s="34" t="s">
        <v>1322</v>
      </c>
      <c r="V159" s="67"/>
      <c r="W159" s="68">
        <v>49</v>
      </c>
      <c r="X159" s="68"/>
      <c r="Y159" s="79">
        <f t="shared" si="16"/>
        <v>46</v>
      </c>
      <c r="Z159" s="70">
        <v>2</v>
      </c>
      <c r="AA159" s="70">
        <v>4</v>
      </c>
      <c r="AB159" s="70">
        <v>1</v>
      </c>
      <c r="AC159" s="70">
        <v>0</v>
      </c>
      <c r="AD159" s="70">
        <v>6</v>
      </c>
      <c r="AE159" s="70">
        <v>15</v>
      </c>
      <c r="AF159" s="207" t="e">
        <f t="shared" si="15"/>
        <v>#DIV/0!</v>
      </c>
      <c r="AG159" s="70">
        <f t="shared" si="18"/>
        <v>9</v>
      </c>
      <c r="AH159" s="70">
        <f t="shared" si="18"/>
        <v>19</v>
      </c>
      <c r="AI159" s="140" t="s">
        <v>415</v>
      </c>
    </row>
    <row r="160" spans="1:35" s="3" customFormat="1">
      <c r="A160" s="193"/>
      <c r="B160" s="107">
        <v>3539201</v>
      </c>
      <c r="C160" s="66">
        <v>43864</v>
      </c>
      <c r="D160" s="66">
        <f t="shared" si="13"/>
        <v>43835</v>
      </c>
      <c r="E160" s="74">
        <f t="shared" si="19"/>
        <v>43732</v>
      </c>
      <c r="F160" s="60">
        <v>43760</v>
      </c>
      <c r="G160" s="342"/>
      <c r="H160" s="342"/>
      <c r="I160" s="313"/>
      <c r="J160" s="313"/>
      <c r="K160" s="140" t="s">
        <v>1234</v>
      </c>
      <c r="L160" s="109">
        <v>3539201</v>
      </c>
      <c r="M160" s="35" t="s">
        <v>163</v>
      </c>
      <c r="N160" s="35" t="s">
        <v>1323</v>
      </c>
      <c r="O160" s="35" t="s">
        <v>1324</v>
      </c>
      <c r="P160" s="35" t="s">
        <v>1249</v>
      </c>
      <c r="Q160" s="119">
        <v>76801</v>
      </c>
      <c r="R160" s="35" t="s">
        <v>1325</v>
      </c>
      <c r="S160" s="75" t="s">
        <v>1944</v>
      </c>
      <c r="T160" s="75"/>
      <c r="U160" s="34" t="s">
        <v>1326</v>
      </c>
      <c r="V160" s="67"/>
      <c r="W160" s="68">
        <v>33</v>
      </c>
      <c r="X160" s="68"/>
      <c r="Y160" s="79">
        <f t="shared" si="16"/>
        <v>33</v>
      </c>
      <c r="Z160" s="70">
        <v>0</v>
      </c>
      <c r="AA160" s="70">
        <v>3</v>
      </c>
      <c r="AB160" s="70">
        <v>0</v>
      </c>
      <c r="AC160" s="70">
        <v>0</v>
      </c>
      <c r="AD160" s="70">
        <v>9</v>
      </c>
      <c r="AE160" s="70">
        <v>9</v>
      </c>
      <c r="AF160" s="207" t="e">
        <f t="shared" si="15"/>
        <v>#DIV/0!</v>
      </c>
      <c r="AG160" s="70">
        <f t="shared" si="18"/>
        <v>9</v>
      </c>
      <c r="AH160" s="70">
        <f t="shared" si="18"/>
        <v>12</v>
      </c>
      <c r="AI160" s="140" t="s">
        <v>415</v>
      </c>
    </row>
    <row r="161" spans="1:35" s="3" customFormat="1">
      <c r="A161" s="193"/>
      <c r="B161" s="107">
        <v>2580201</v>
      </c>
      <c r="C161" s="66">
        <v>43864</v>
      </c>
      <c r="D161" s="66">
        <f t="shared" si="13"/>
        <v>43835</v>
      </c>
      <c r="E161" s="74">
        <f t="shared" si="19"/>
        <v>43732</v>
      </c>
      <c r="F161" s="60">
        <v>43760</v>
      </c>
      <c r="G161" s="313">
        <v>1</v>
      </c>
      <c r="H161" s="313">
        <v>1</v>
      </c>
      <c r="I161" s="313"/>
      <c r="J161" s="313"/>
      <c r="K161" s="140" t="s">
        <v>1234</v>
      </c>
      <c r="L161" s="109">
        <v>2580201</v>
      </c>
      <c r="M161" s="35" t="s">
        <v>121</v>
      </c>
      <c r="N161" s="35" t="s">
        <v>1327</v>
      </c>
      <c r="O161" s="35" t="s">
        <v>1328</v>
      </c>
      <c r="P161" s="35" t="s">
        <v>1249</v>
      </c>
      <c r="Q161" s="119">
        <v>76901</v>
      </c>
      <c r="R161" s="35" t="s">
        <v>1329</v>
      </c>
      <c r="S161" s="94" t="s">
        <v>1330</v>
      </c>
      <c r="T161" s="75"/>
      <c r="U161" s="34" t="s">
        <v>1331</v>
      </c>
      <c r="V161" s="67"/>
      <c r="W161" s="68">
        <v>91</v>
      </c>
      <c r="X161" s="68"/>
      <c r="Y161" s="79">
        <f t="shared" si="16"/>
        <v>85</v>
      </c>
      <c r="Z161" s="70">
        <v>6</v>
      </c>
      <c r="AA161" s="70">
        <v>2</v>
      </c>
      <c r="AB161" s="70">
        <v>0</v>
      </c>
      <c r="AC161" s="70">
        <v>1</v>
      </c>
      <c r="AD161" s="70">
        <v>8</v>
      </c>
      <c r="AE161" s="70">
        <v>8</v>
      </c>
      <c r="AF161" s="207" t="e">
        <f t="shared" si="15"/>
        <v>#DIV/0!</v>
      </c>
      <c r="AG161" s="70">
        <f t="shared" si="18"/>
        <v>14</v>
      </c>
      <c r="AH161" s="70">
        <f t="shared" si="18"/>
        <v>11</v>
      </c>
      <c r="AI161" s="140" t="s">
        <v>415</v>
      </c>
    </row>
    <row r="162" spans="1:35" s="3" customFormat="1">
      <c r="A162" s="193"/>
      <c r="B162" s="107">
        <v>2579201</v>
      </c>
      <c r="C162" s="66">
        <v>43864</v>
      </c>
      <c r="D162" s="66"/>
      <c r="E162" s="74"/>
      <c r="F162" s="60"/>
      <c r="G162" s="313">
        <v>2</v>
      </c>
      <c r="H162" s="313">
        <v>1</v>
      </c>
      <c r="I162" s="313"/>
      <c r="J162" s="313" t="s">
        <v>301</v>
      </c>
      <c r="K162" s="140"/>
      <c r="L162" s="109">
        <v>2579201</v>
      </c>
      <c r="M162" s="35" t="s">
        <v>1332</v>
      </c>
      <c r="N162" s="35" t="s">
        <v>1333</v>
      </c>
      <c r="O162" s="35" t="s">
        <v>1334</v>
      </c>
      <c r="P162" s="35" t="s">
        <v>1249</v>
      </c>
      <c r="Q162" s="119">
        <v>79423</v>
      </c>
      <c r="R162" s="35" t="s">
        <v>1335</v>
      </c>
      <c r="S162" s="75" t="s">
        <v>1945</v>
      </c>
      <c r="T162" s="75"/>
      <c r="U162" s="34"/>
      <c r="V162" s="67"/>
      <c r="W162" s="68">
        <v>38</v>
      </c>
      <c r="X162" s="68"/>
      <c r="Y162" s="79">
        <f t="shared" si="16"/>
        <v>23</v>
      </c>
      <c r="Z162" s="70">
        <v>14</v>
      </c>
      <c r="AA162" s="70">
        <v>5</v>
      </c>
      <c r="AB162" s="70">
        <v>1</v>
      </c>
      <c r="AC162" s="70">
        <v>2</v>
      </c>
      <c r="AD162" s="70">
        <v>5</v>
      </c>
      <c r="AE162" s="70">
        <v>5</v>
      </c>
      <c r="AF162" s="207" t="e">
        <f t="shared" si="15"/>
        <v>#DIV/0!</v>
      </c>
      <c r="AG162" s="70">
        <f t="shared" si="18"/>
        <v>20</v>
      </c>
      <c r="AH162" s="70">
        <f t="shared" si="18"/>
        <v>12</v>
      </c>
      <c r="AI162" s="140" t="s">
        <v>415</v>
      </c>
    </row>
    <row r="163" spans="1:35">
      <c r="A163" s="193"/>
      <c r="B163" s="107">
        <v>2587201</v>
      </c>
      <c r="C163" s="66">
        <v>43864</v>
      </c>
      <c r="D163" s="66">
        <f>F163+75</f>
        <v>43835</v>
      </c>
      <c r="E163" s="74">
        <f>F163-28</f>
        <v>43732</v>
      </c>
      <c r="F163" s="60">
        <v>43760</v>
      </c>
      <c r="G163" s="313">
        <v>1</v>
      </c>
      <c r="H163" s="313">
        <v>1</v>
      </c>
      <c r="I163" s="313"/>
      <c r="J163" s="313"/>
      <c r="K163" s="140" t="s">
        <v>1234</v>
      </c>
      <c r="L163" s="109">
        <v>2587201</v>
      </c>
      <c r="M163" s="35" t="s">
        <v>126</v>
      </c>
      <c r="N163" s="35" t="s">
        <v>1336</v>
      </c>
      <c r="O163" s="35" t="s">
        <v>1337</v>
      </c>
      <c r="P163" s="35" t="s">
        <v>1249</v>
      </c>
      <c r="Q163" s="119">
        <v>77401</v>
      </c>
      <c r="R163" s="35" t="s">
        <v>1338</v>
      </c>
      <c r="S163" s="94" t="s">
        <v>1934</v>
      </c>
      <c r="T163" s="75"/>
      <c r="U163" s="34" t="s">
        <v>1339</v>
      </c>
      <c r="V163" s="67"/>
      <c r="W163" s="68">
        <v>204</v>
      </c>
      <c r="X163" s="68"/>
      <c r="Y163" s="79">
        <f t="shared" si="16"/>
        <v>199</v>
      </c>
      <c r="Z163" s="70">
        <v>5</v>
      </c>
      <c r="AA163" s="70">
        <v>2</v>
      </c>
      <c r="AB163" s="70">
        <v>0</v>
      </c>
      <c r="AC163" s="70">
        <v>1</v>
      </c>
      <c r="AD163" s="70">
        <v>29</v>
      </c>
      <c r="AE163" s="70">
        <v>3</v>
      </c>
      <c r="AF163" s="207" t="e">
        <f t="shared" si="15"/>
        <v>#DIV/0!</v>
      </c>
      <c r="AG163" s="70">
        <f t="shared" si="18"/>
        <v>34</v>
      </c>
      <c r="AH163" s="70">
        <f t="shared" si="18"/>
        <v>6</v>
      </c>
      <c r="AI163" s="140" t="s">
        <v>415</v>
      </c>
    </row>
    <row r="164" spans="1:35">
      <c r="A164" s="193"/>
      <c r="B164" s="107">
        <v>2585201</v>
      </c>
      <c r="C164" s="66">
        <v>43864</v>
      </c>
      <c r="D164" s="66">
        <f>F164+75</f>
        <v>43835</v>
      </c>
      <c r="E164" s="74">
        <f>F164-28</f>
        <v>43732</v>
      </c>
      <c r="F164" s="60">
        <v>43760</v>
      </c>
      <c r="G164" s="313">
        <v>2</v>
      </c>
      <c r="H164" s="313">
        <v>1</v>
      </c>
      <c r="I164" s="313"/>
      <c r="J164" s="313"/>
      <c r="K164" s="140" t="s">
        <v>1234</v>
      </c>
      <c r="L164" s="109">
        <v>2585201</v>
      </c>
      <c r="M164" s="35" t="s">
        <v>124</v>
      </c>
      <c r="N164" s="35" t="s">
        <v>1340</v>
      </c>
      <c r="O164" s="35" t="s">
        <v>1341</v>
      </c>
      <c r="P164" s="35" t="s">
        <v>1249</v>
      </c>
      <c r="Q164" s="119">
        <v>77338</v>
      </c>
      <c r="R164" s="35" t="s">
        <v>1342</v>
      </c>
      <c r="S164" s="94" t="s">
        <v>1343</v>
      </c>
      <c r="T164" s="75"/>
      <c r="U164" s="34" t="s">
        <v>1344</v>
      </c>
      <c r="V164" s="67"/>
      <c r="W164" s="68">
        <v>142</v>
      </c>
      <c r="X164" s="68"/>
      <c r="Y164" s="79">
        <f t="shared" si="16"/>
        <v>130</v>
      </c>
      <c r="Z164" s="70">
        <v>12</v>
      </c>
      <c r="AA164" s="70">
        <v>4</v>
      </c>
      <c r="AB164" s="70">
        <v>0</v>
      </c>
      <c r="AC164" s="70">
        <v>9</v>
      </c>
      <c r="AD164" s="70">
        <v>17</v>
      </c>
      <c r="AE164" s="70">
        <v>28</v>
      </c>
      <c r="AF164" s="207" t="e">
        <f t="shared" si="15"/>
        <v>#DIV/0!</v>
      </c>
      <c r="AG164" s="70">
        <f t="shared" si="18"/>
        <v>29</v>
      </c>
      <c r="AH164" s="70">
        <f t="shared" si="18"/>
        <v>41</v>
      </c>
      <c r="AI164" s="140" t="s">
        <v>415</v>
      </c>
    </row>
    <row r="165" spans="1:35">
      <c r="A165" s="193"/>
      <c r="B165" s="107">
        <v>2565201</v>
      </c>
      <c r="C165" s="66">
        <v>43864</v>
      </c>
      <c r="D165" s="66">
        <f>F165+75</f>
        <v>43702</v>
      </c>
      <c r="E165" s="59"/>
      <c r="F165" s="60">
        <v>43627</v>
      </c>
      <c r="G165" s="314">
        <v>1</v>
      </c>
      <c r="H165" s="314">
        <v>1</v>
      </c>
      <c r="I165" s="314"/>
      <c r="J165" s="314"/>
      <c r="K165" s="98" t="s">
        <v>1234</v>
      </c>
      <c r="L165" s="109">
        <v>2565201</v>
      </c>
      <c r="M165" s="35" t="s">
        <v>117</v>
      </c>
      <c r="N165" s="35" t="s">
        <v>1345</v>
      </c>
      <c r="O165" s="35" t="s">
        <v>1346</v>
      </c>
      <c r="P165" s="35" t="s">
        <v>1347</v>
      </c>
      <c r="Q165" s="119">
        <v>72903</v>
      </c>
      <c r="R165" s="35" t="s">
        <v>1348</v>
      </c>
      <c r="S165" s="56" t="s">
        <v>1349</v>
      </c>
      <c r="T165" s="34"/>
      <c r="U165" s="34" t="s">
        <v>1350</v>
      </c>
      <c r="V165" s="35"/>
      <c r="W165" s="36">
        <v>75</v>
      </c>
      <c r="X165" s="36"/>
      <c r="Y165" s="79">
        <f t="shared" si="16"/>
        <v>65</v>
      </c>
      <c r="Z165" s="61">
        <v>5</v>
      </c>
      <c r="AA165" s="61">
        <v>1</v>
      </c>
      <c r="AB165" s="61">
        <v>5</v>
      </c>
      <c r="AC165" s="61">
        <v>8</v>
      </c>
      <c r="AD165" s="61">
        <v>19</v>
      </c>
      <c r="AE165" s="61">
        <v>16</v>
      </c>
      <c r="AF165" s="204" t="e">
        <f t="shared" si="15"/>
        <v>#DIV/0!</v>
      </c>
      <c r="AG165" s="61">
        <f t="shared" si="18"/>
        <v>29</v>
      </c>
      <c r="AH165" s="70">
        <f t="shared" si="18"/>
        <v>25</v>
      </c>
      <c r="AI165" s="98" t="s">
        <v>415</v>
      </c>
    </row>
    <row r="166" spans="1:35">
      <c r="A166" s="193"/>
      <c r="B166" s="107">
        <v>2396201</v>
      </c>
      <c r="C166" s="66">
        <v>43864</v>
      </c>
      <c r="D166" s="66">
        <f t="shared" ref="D166:D193" si="20">F166+75</f>
        <v>43737</v>
      </c>
      <c r="E166" s="74"/>
      <c r="F166" s="60">
        <v>43662</v>
      </c>
      <c r="G166" s="313">
        <v>1</v>
      </c>
      <c r="H166" s="313">
        <v>1</v>
      </c>
      <c r="I166" s="316"/>
      <c r="J166" s="316"/>
      <c r="K166" s="269"/>
      <c r="L166" s="109">
        <v>2396201</v>
      </c>
      <c r="M166" s="35" t="s">
        <v>25</v>
      </c>
      <c r="N166" s="35" t="s">
        <v>1352</v>
      </c>
      <c r="O166" s="35" t="s">
        <v>1353</v>
      </c>
      <c r="P166" s="35" t="s">
        <v>1114</v>
      </c>
      <c r="Q166" s="119">
        <v>60523</v>
      </c>
      <c r="R166" s="35" t="s">
        <v>1354</v>
      </c>
      <c r="S166" s="56" t="s">
        <v>1935</v>
      </c>
      <c r="T166" s="34"/>
      <c r="U166" s="34" t="s">
        <v>1355</v>
      </c>
      <c r="V166" s="35"/>
      <c r="W166" s="36">
        <v>73</v>
      </c>
      <c r="X166" s="36"/>
      <c r="Y166" s="79">
        <f t="shared" si="16"/>
        <v>62</v>
      </c>
      <c r="Z166" s="61">
        <v>11</v>
      </c>
      <c r="AA166" s="61">
        <v>4</v>
      </c>
      <c r="AB166" s="61">
        <v>0</v>
      </c>
      <c r="AC166" s="61">
        <v>0</v>
      </c>
      <c r="AD166" s="61">
        <v>9</v>
      </c>
      <c r="AE166" s="61">
        <v>8</v>
      </c>
      <c r="AF166" s="204" t="e">
        <f t="shared" si="15"/>
        <v>#DIV/0!</v>
      </c>
      <c r="AG166" s="61">
        <f t="shared" ref="AG166:AH199" si="21">SUM(Z166,AB166,AD166)</f>
        <v>20</v>
      </c>
      <c r="AH166" s="70">
        <f t="shared" si="21"/>
        <v>12</v>
      </c>
      <c r="AI166" s="98" t="s">
        <v>415</v>
      </c>
    </row>
    <row r="167" spans="1:35">
      <c r="A167" s="193"/>
      <c r="B167" s="107">
        <v>2382201</v>
      </c>
      <c r="C167" s="66">
        <v>43871</v>
      </c>
      <c r="D167" s="66">
        <f t="shared" si="20"/>
        <v>43786</v>
      </c>
      <c r="E167" s="74"/>
      <c r="F167" s="60">
        <v>43711</v>
      </c>
      <c r="G167" s="313">
        <v>1</v>
      </c>
      <c r="H167" s="313">
        <v>1</v>
      </c>
      <c r="I167" s="316"/>
      <c r="J167" s="316"/>
      <c r="K167" s="269"/>
      <c r="L167" s="109">
        <v>2382201</v>
      </c>
      <c r="M167" s="35" t="s">
        <v>15</v>
      </c>
      <c r="N167" s="35" t="s">
        <v>1356</v>
      </c>
      <c r="O167" s="35" t="s">
        <v>1357</v>
      </c>
      <c r="P167" s="35" t="s">
        <v>1358</v>
      </c>
      <c r="Q167" s="119">
        <v>53403</v>
      </c>
      <c r="R167" s="35" t="s">
        <v>1359</v>
      </c>
      <c r="S167" s="55" t="s">
        <v>1360</v>
      </c>
      <c r="T167" s="35"/>
      <c r="U167" s="35" t="s">
        <v>1361</v>
      </c>
      <c r="V167" s="35"/>
      <c r="W167" s="36">
        <v>40</v>
      </c>
      <c r="X167" s="36"/>
      <c r="Y167" s="79">
        <f t="shared" si="16"/>
        <v>34</v>
      </c>
      <c r="Z167" s="61">
        <v>4</v>
      </c>
      <c r="AA167" s="61">
        <v>5</v>
      </c>
      <c r="AB167" s="61">
        <v>2</v>
      </c>
      <c r="AC167" s="61">
        <v>2</v>
      </c>
      <c r="AD167" s="61">
        <v>2</v>
      </c>
      <c r="AE167" s="61">
        <v>6</v>
      </c>
      <c r="AF167" s="204" t="e">
        <f t="shared" si="15"/>
        <v>#DIV/0!</v>
      </c>
      <c r="AG167" s="61">
        <f t="shared" si="21"/>
        <v>8</v>
      </c>
      <c r="AH167" s="70">
        <f t="shared" si="21"/>
        <v>13</v>
      </c>
      <c r="AI167" s="98" t="s">
        <v>415</v>
      </c>
    </row>
    <row r="168" spans="1:35">
      <c r="A168" s="193"/>
      <c r="B168" s="107">
        <v>7017201</v>
      </c>
      <c r="C168" s="66">
        <v>43871</v>
      </c>
      <c r="D168" s="66">
        <f t="shared" si="20"/>
        <v>43786</v>
      </c>
      <c r="E168" s="74"/>
      <c r="F168" s="60">
        <v>43711</v>
      </c>
      <c r="G168" s="342">
        <v>1</v>
      </c>
      <c r="H168" s="342">
        <v>2</v>
      </c>
      <c r="I168" s="313"/>
      <c r="J168" s="313"/>
      <c r="K168" s="140"/>
      <c r="L168" s="109">
        <v>7017201</v>
      </c>
      <c r="M168" s="77" t="s">
        <v>1362</v>
      </c>
      <c r="N168" s="78" t="s">
        <v>1936</v>
      </c>
      <c r="O168" s="78" t="s">
        <v>1363</v>
      </c>
      <c r="P168" s="78" t="s">
        <v>1358</v>
      </c>
      <c r="Q168" s="119">
        <v>53227</v>
      </c>
      <c r="R168" s="35" t="s">
        <v>1364</v>
      </c>
      <c r="S168" s="94" t="s">
        <v>1365</v>
      </c>
      <c r="T168" s="75"/>
      <c r="U168" s="34" t="s">
        <v>1366</v>
      </c>
      <c r="V168" s="67"/>
      <c r="W168" s="68">
        <v>30</v>
      </c>
      <c r="X168" s="68"/>
      <c r="Y168" s="79">
        <f t="shared" si="16"/>
        <v>22</v>
      </c>
      <c r="Z168" s="70">
        <v>8</v>
      </c>
      <c r="AA168" s="70">
        <v>4</v>
      </c>
      <c r="AB168" s="70">
        <v>0</v>
      </c>
      <c r="AC168" s="70">
        <v>5</v>
      </c>
      <c r="AD168" s="70">
        <v>4</v>
      </c>
      <c r="AE168" s="70">
        <v>5</v>
      </c>
      <c r="AF168" s="207" t="e">
        <f t="shared" si="15"/>
        <v>#DIV/0!</v>
      </c>
      <c r="AG168" s="70">
        <f t="shared" si="21"/>
        <v>12</v>
      </c>
      <c r="AH168" s="70">
        <f t="shared" si="21"/>
        <v>14</v>
      </c>
      <c r="AI168" s="140" t="s">
        <v>415</v>
      </c>
    </row>
    <row r="169" spans="1:35">
      <c r="A169" s="193"/>
      <c r="B169" s="107">
        <v>7018201</v>
      </c>
      <c r="C169" s="66">
        <v>43871</v>
      </c>
      <c r="D169" s="66">
        <f t="shared" si="20"/>
        <v>43786</v>
      </c>
      <c r="E169" s="74"/>
      <c r="F169" s="60">
        <v>43711</v>
      </c>
      <c r="G169" s="342"/>
      <c r="H169" s="342"/>
      <c r="I169" s="313"/>
      <c r="J169" s="313"/>
      <c r="K169" s="140"/>
      <c r="L169" s="109">
        <v>7018201</v>
      </c>
      <c r="M169" s="35" t="s">
        <v>242</v>
      </c>
      <c r="N169" s="35" t="s">
        <v>1367</v>
      </c>
      <c r="O169" s="35" t="s">
        <v>1368</v>
      </c>
      <c r="P169" s="35" t="s">
        <v>1358</v>
      </c>
      <c r="Q169" s="119">
        <v>53022</v>
      </c>
      <c r="R169" s="35" t="s">
        <v>1369</v>
      </c>
      <c r="S169" s="94" t="s">
        <v>1365</v>
      </c>
      <c r="T169" s="67"/>
      <c r="U169" s="35" t="s">
        <v>1370</v>
      </c>
      <c r="V169" s="67"/>
      <c r="W169" s="68">
        <v>31</v>
      </c>
      <c r="X169" s="68"/>
      <c r="Y169" s="79">
        <f t="shared" si="16"/>
        <v>29</v>
      </c>
      <c r="Z169" s="70">
        <v>2</v>
      </c>
      <c r="AA169" s="70">
        <v>4</v>
      </c>
      <c r="AB169" s="70">
        <v>0</v>
      </c>
      <c r="AC169" s="70">
        <v>2</v>
      </c>
      <c r="AD169" s="70">
        <v>1</v>
      </c>
      <c r="AE169" s="70">
        <v>2</v>
      </c>
      <c r="AF169" s="207" t="e">
        <f t="shared" si="15"/>
        <v>#DIV/0!</v>
      </c>
      <c r="AG169" s="70">
        <f t="shared" si="21"/>
        <v>3</v>
      </c>
      <c r="AH169" s="70">
        <f t="shared" si="21"/>
        <v>8</v>
      </c>
      <c r="AI169" s="140" t="s">
        <v>415</v>
      </c>
    </row>
    <row r="170" spans="1:35">
      <c r="A170" s="193"/>
      <c r="B170" s="107">
        <v>2388201</v>
      </c>
      <c r="C170" s="66">
        <v>43871</v>
      </c>
      <c r="D170" s="66">
        <f t="shared" si="20"/>
        <v>43786</v>
      </c>
      <c r="E170" s="74"/>
      <c r="F170" s="60">
        <v>43711</v>
      </c>
      <c r="G170" s="313">
        <v>1</v>
      </c>
      <c r="H170" s="313">
        <v>1</v>
      </c>
      <c r="I170" s="313"/>
      <c r="J170" s="313"/>
      <c r="K170" s="140"/>
      <c r="L170" s="109">
        <v>2388201</v>
      </c>
      <c r="M170" s="35" t="s">
        <v>18</v>
      </c>
      <c r="N170" s="35" t="s">
        <v>1371</v>
      </c>
      <c r="O170" s="35" t="s">
        <v>1372</v>
      </c>
      <c r="P170" s="35" t="s">
        <v>1373</v>
      </c>
      <c r="Q170" s="119">
        <v>68114</v>
      </c>
      <c r="R170" s="35" t="s">
        <v>1374</v>
      </c>
      <c r="S170" s="94" t="s">
        <v>1375</v>
      </c>
      <c r="T170" s="75" t="s">
        <v>1376</v>
      </c>
      <c r="U170" s="34" t="s">
        <v>1377</v>
      </c>
      <c r="V170" s="67"/>
      <c r="W170" s="68">
        <v>63</v>
      </c>
      <c r="X170" s="68"/>
      <c r="Y170" s="79">
        <f t="shared" si="16"/>
        <v>53</v>
      </c>
      <c r="Z170" s="70">
        <v>9</v>
      </c>
      <c r="AA170" s="70">
        <v>12</v>
      </c>
      <c r="AB170" s="70">
        <v>1</v>
      </c>
      <c r="AC170" s="70">
        <v>0</v>
      </c>
      <c r="AD170" s="70">
        <v>5</v>
      </c>
      <c r="AE170" s="70">
        <v>8</v>
      </c>
      <c r="AF170" s="207" t="e">
        <f t="shared" si="15"/>
        <v>#DIV/0!</v>
      </c>
      <c r="AG170" s="70">
        <f t="shared" si="21"/>
        <v>15</v>
      </c>
      <c r="AH170" s="70">
        <f t="shared" si="21"/>
        <v>20</v>
      </c>
      <c r="AI170" s="140" t="s">
        <v>415</v>
      </c>
    </row>
    <row r="171" spans="1:35">
      <c r="A171" s="193"/>
      <c r="B171" s="107">
        <v>7016201</v>
      </c>
      <c r="C171" s="66">
        <v>43871</v>
      </c>
      <c r="D171" s="66">
        <f t="shared" si="20"/>
        <v>43786</v>
      </c>
      <c r="E171" s="74"/>
      <c r="F171" s="60">
        <v>43711</v>
      </c>
      <c r="G171" s="313">
        <v>1</v>
      </c>
      <c r="H171" s="313">
        <v>1</v>
      </c>
      <c r="I171" s="313"/>
      <c r="J171" s="313"/>
      <c r="K171" s="140"/>
      <c r="L171" s="109">
        <v>7016201</v>
      </c>
      <c r="M171" s="35" t="s">
        <v>240</v>
      </c>
      <c r="N171" s="35" t="s">
        <v>1378</v>
      </c>
      <c r="O171" s="35" t="s">
        <v>1379</v>
      </c>
      <c r="P171" s="35" t="s">
        <v>1373</v>
      </c>
      <c r="Q171" s="119">
        <v>68510</v>
      </c>
      <c r="R171" s="35" t="s">
        <v>1380</v>
      </c>
      <c r="S171" s="94" t="s">
        <v>1381</v>
      </c>
      <c r="T171" s="75"/>
      <c r="U171" s="34" t="s">
        <v>1382</v>
      </c>
      <c r="V171" s="67"/>
      <c r="W171" s="68">
        <v>26</v>
      </c>
      <c r="X171" s="68"/>
      <c r="Y171" s="79">
        <f t="shared" si="16"/>
        <v>22</v>
      </c>
      <c r="Z171" s="70">
        <v>4</v>
      </c>
      <c r="AA171" s="70">
        <v>4</v>
      </c>
      <c r="AB171" s="70">
        <v>0</v>
      </c>
      <c r="AC171" s="70">
        <v>0</v>
      </c>
      <c r="AD171" s="70">
        <v>5</v>
      </c>
      <c r="AE171" s="70">
        <v>5</v>
      </c>
      <c r="AF171" s="207" t="e">
        <f t="shared" si="15"/>
        <v>#DIV/0!</v>
      </c>
      <c r="AG171" s="70">
        <f t="shared" si="21"/>
        <v>9</v>
      </c>
      <c r="AH171" s="70">
        <f t="shared" si="21"/>
        <v>9</v>
      </c>
      <c r="AI171" s="140" t="s">
        <v>415</v>
      </c>
    </row>
    <row r="172" spans="1:35">
      <c r="A172" s="193"/>
      <c r="B172" s="107">
        <v>2618201</v>
      </c>
      <c r="C172" s="66">
        <v>43871</v>
      </c>
      <c r="D172" s="66">
        <f t="shared" si="20"/>
        <v>43814</v>
      </c>
      <c r="E172" s="74">
        <f t="shared" ref="E172:E177" si="22">F172-28</f>
        <v>43711</v>
      </c>
      <c r="F172" s="60">
        <v>43739</v>
      </c>
      <c r="G172" s="313">
        <v>1</v>
      </c>
      <c r="H172" s="313">
        <v>1</v>
      </c>
      <c r="I172" s="313"/>
      <c r="J172" s="313"/>
      <c r="K172" s="140"/>
      <c r="L172" s="109">
        <v>2618201</v>
      </c>
      <c r="M172" s="35" t="s">
        <v>132</v>
      </c>
      <c r="N172" s="35" t="s">
        <v>1383</v>
      </c>
      <c r="O172" s="35" t="s">
        <v>1384</v>
      </c>
      <c r="P172" s="35" t="s">
        <v>647</v>
      </c>
      <c r="Q172" s="119">
        <v>95219</v>
      </c>
      <c r="R172" s="35" t="s">
        <v>1385</v>
      </c>
      <c r="S172" s="94" t="s">
        <v>1946</v>
      </c>
      <c r="T172" s="75"/>
      <c r="U172" s="34" t="s">
        <v>1386</v>
      </c>
      <c r="V172" s="67"/>
      <c r="W172" s="68">
        <v>62</v>
      </c>
      <c r="X172" s="68"/>
      <c r="Y172" s="79">
        <f t="shared" si="16"/>
        <v>45</v>
      </c>
      <c r="Z172" s="70">
        <v>12</v>
      </c>
      <c r="AA172" s="70">
        <v>6</v>
      </c>
      <c r="AB172" s="70">
        <v>5</v>
      </c>
      <c r="AC172" s="70">
        <v>0</v>
      </c>
      <c r="AD172" s="70">
        <v>15</v>
      </c>
      <c r="AE172" s="70">
        <v>16</v>
      </c>
      <c r="AF172" s="207" t="e">
        <f t="shared" si="15"/>
        <v>#DIV/0!</v>
      </c>
      <c r="AG172" s="70">
        <f t="shared" si="21"/>
        <v>32</v>
      </c>
      <c r="AH172" s="70">
        <f t="shared" si="21"/>
        <v>22</v>
      </c>
      <c r="AI172" s="140" t="s">
        <v>415</v>
      </c>
    </row>
    <row r="173" spans="1:35">
      <c r="A173" s="193"/>
      <c r="B173" s="107">
        <v>2599201</v>
      </c>
      <c r="C173" s="66">
        <v>43871</v>
      </c>
      <c r="D173" s="66">
        <f t="shared" si="20"/>
        <v>43814</v>
      </c>
      <c r="E173" s="74">
        <f t="shared" si="22"/>
        <v>43711</v>
      </c>
      <c r="F173" s="60">
        <v>43739</v>
      </c>
      <c r="G173" s="313">
        <v>1</v>
      </c>
      <c r="H173" s="313">
        <v>1</v>
      </c>
      <c r="I173" s="313"/>
      <c r="J173" s="313"/>
      <c r="K173" s="140"/>
      <c r="L173" s="109">
        <v>2599201</v>
      </c>
      <c r="M173" s="35" t="s">
        <v>130</v>
      </c>
      <c r="N173" s="35" t="s">
        <v>1387</v>
      </c>
      <c r="O173" s="35" t="s">
        <v>1388</v>
      </c>
      <c r="P173" s="35" t="s">
        <v>647</v>
      </c>
      <c r="Q173" s="119">
        <v>95356</v>
      </c>
      <c r="R173" s="35" t="s">
        <v>1389</v>
      </c>
      <c r="S173" s="94" t="s">
        <v>1390</v>
      </c>
      <c r="T173" s="75" t="s">
        <v>1391</v>
      </c>
      <c r="U173" s="34" t="s">
        <v>1392</v>
      </c>
      <c r="V173" s="67"/>
      <c r="W173" s="68">
        <v>47</v>
      </c>
      <c r="X173" s="68"/>
      <c r="Y173" s="79">
        <f t="shared" si="16"/>
        <v>44</v>
      </c>
      <c r="Z173" s="70">
        <v>3</v>
      </c>
      <c r="AA173" s="70">
        <v>3</v>
      </c>
      <c r="AB173" s="70">
        <v>0</v>
      </c>
      <c r="AC173" s="70">
        <v>0</v>
      </c>
      <c r="AD173" s="70">
        <v>9</v>
      </c>
      <c r="AE173" s="70">
        <v>14</v>
      </c>
      <c r="AF173" s="207" t="e">
        <f t="shared" si="15"/>
        <v>#DIV/0!</v>
      </c>
      <c r="AG173" s="70">
        <f t="shared" si="21"/>
        <v>12</v>
      </c>
      <c r="AH173" s="70">
        <f t="shared" si="21"/>
        <v>17</v>
      </c>
      <c r="AI173" s="140" t="s">
        <v>415</v>
      </c>
    </row>
    <row r="174" spans="1:35">
      <c r="A174" s="193"/>
      <c r="B174" s="107">
        <v>7022201</v>
      </c>
      <c r="C174" s="66">
        <v>43871</v>
      </c>
      <c r="D174" s="66">
        <f t="shared" si="20"/>
        <v>43814</v>
      </c>
      <c r="E174" s="74">
        <f t="shared" si="22"/>
        <v>43711</v>
      </c>
      <c r="F174" s="60">
        <v>43739</v>
      </c>
      <c r="G174" s="313">
        <v>1</v>
      </c>
      <c r="H174" s="313">
        <v>1</v>
      </c>
      <c r="I174" s="313"/>
      <c r="J174" s="313"/>
      <c r="K174" s="140"/>
      <c r="L174" s="109">
        <v>7022201</v>
      </c>
      <c r="M174" s="35" t="s">
        <v>246</v>
      </c>
      <c r="N174" s="35" t="s">
        <v>1393</v>
      </c>
      <c r="O174" s="35" t="s">
        <v>1394</v>
      </c>
      <c r="P174" s="35" t="s">
        <v>647</v>
      </c>
      <c r="Q174" s="119">
        <v>92108</v>
      </c>
      <c r="R174" s="35" t="s">
        <v>1395</v>
      </c>
      <c r="S174" s="94" t="s">
        <v>1396</v>
      </c>
      <c r="T174" s="75" t="s">
        <v>1397</v>
      </c>
      <c r="U174" s="34" t="s">
        <v>1398</v>
      </c>
      <c r="V174" s="67"/>
      <c r="W174" s="68">
        <v>52</v>
      </c>
      <c r="X174" s="68"/>
      <c r="Y174" s="79">
        <f t="shared" si="16"/>
        <v>42</v>
      </c>
      <c r="Z174" s="70">
        <v>10</v>
      </c>
      <c r="AA174" s="70">
        <v>8</v>
      </c>
      <c r="AB174" s="70">
        <v>0</v>
      </c>
      <c r="AC174" s="70">
        <v>0</v>
      </c>
      <c r="AD174" s="70">
        <v>6</v>
      </c>
      <c r="AE174" s="70">
        <v>12</v>
      </c>
      <c r="AF174" s="207" t="e">
        <f t="shared" si="15"/>
        <v>#DIV/0!</v>
      </c>
      <c r="AG174" s="70">
        <f t="shared" si="21"/>
        <v>16</v>
      </c>
      <c r="AH174" s="70">
        <f t="shared" si="21"/>
        <v>20</v>
      </c>
      <c r="AI174" s="140" t="s">
        <v>415</v>
      </c>
    </row>
    <row r="175" spans="1:35">
      <c r="A175" s="193"/>
      <c r="B175" s="107">
        <v>2620201</v>
      </c>
      <c r="C175" s="66">
        <v>43871</v>
      </c>
      <c r="D175" s="66">
        <f t="shared" si="20"/>
        <v>43814</v>
      </c>
      <c r="E175" s="74">
        <f t="shared" si="22"/>
        <v>43711</v>
      </c>
      <c r="F175" s="60">
        <v>43739</v>
      </c>
      <c r="G175" s="313">
        <v>1</v>
      </c>
      <c r="H175" s="313">
        <v>1</v>
      </c>
      <c r="I175" s="313"/>
      <c r="J175" s="313"/>
      <c r="K175" s="140"/>
      <c r="L175" s="109">
        <v>2620201</v>
      </c>
      <c r="M175" s="35" t="s">
        <v>133</v>
      </c>
      <c r="N175" s="35" t="s">
        <v>1399</v>
      </c>
      <c r="O175" s="35" t="s">
        <v>1400</v>
      </c>
      <c r="P175" s="35" t="s">
        <v>647</v>
      </c>
      <c r="Q175" s="119">
        <v>93401</v>
      </c>
      <c r="R175" s="35" t="s">
        <v>1401</v>
      </c>
      <c r="S175" s="94" t="s">
        <v>1402</v>
      </c>
      <c r="T175" s="75"/>
      <c r="U175" s="34" t="s">
        <v>1403</v>
      </c>
      <c r="V175" s="67"/>
      <c r="W175" s="68">
        <v>38</v>
      </c>
      <c r="X175" s="68"/>
      <c r="Y175" s="79">
        <f t="shared" si="16"/>
        <v>28</v>
      </c>
      <c r="Z175" s="70">
        <v>9</v>
      </c>
      <c r="AA175" s="70">
        <v>0</v>
      </c>
      <c r="AB175" s="70">
        <v>1</v>
      </c>
      <c r="AC175" s="70">
        <v>2</v>
      </c>
      <c r="AD175" s="70">
        <v>5</v>
      </c>
      <c r="AE175" s="70">
        <v>11</v>
      </c>
      <c r="AF175" s="207" t="e">
        <f t="shared" si="15"/>
        <v>#DIV/0!</v>
      </c>
      <c r="AG175" s="70">
        <f t="shared" si="21"/>
        <v>15</v>
      </c>
      <c r="AH175" s="70">
        <f t="shared" si="21"/>
        <v>13</v>
      </c>
      <c r="AI175" s="140" t="s">
        <v>415</v>
      </c>
    </row>
    <row r="176" spans="1:35">
      <c r="A176" s="193"/>
      <c r="B176" s="107">
        <v>2631201</v>
      </c>
      <c r="C176" s="66">
        <v>43871</v>
      </c>
      <c r="D176" s="66">
        <f t="shared" si="20"/>
        <v>43835</v>
      </c>
      <c r="E176" s="74">
        <f t="shared" si="22"/>
        <v>43732</v>
      </c>
      <c r="F176" s="60">
        <v>43760</v>
      </c>
      <c r="G176" s="342">
        <v>1</v>
      </c>
      <c r="H176" s="342">
        <v>2</v>
      </c>
      <c r="I176" s="313"/>
      <c r="J176" s="313"/>
      <c r="K176" s="140"/>
      <c r="L176" s="109">
        <v>2631201</v>
      </c>
      <c r="M176" s="35" t="s">
        <v>137</v>
      </c>
      <c r="N176" s="35" t="s">
        <v>1404</v>
      </c>
      <c r="O176" s="35" t="s">
        <v>1405</v>
      </c>
      <c r="P176" s="35" t="s">
        <v>1406</v>
      </c>
      <c r="Q176" s="119">
        <v>87109</v>
      </c>
      <c r="R176" s="35" t="s">
        <v>1407</v>
      </c>
      <c r="S176" s="94" t="s">
        <v>1412</v>
      </c>
      <c r="T176" s="75"/>
      <c r="U176" s="34" t="s">
        <v>1408</v>
      </c>
      <c r="V176" s="67"/>
      <c r="W176" s="68">
        <v>49</v>
      </c>
      <c r="X176" s="68"/>
      <c r="Y176" s="79">
        <f t="shared" si="16"/>
        <v>38</v>
      </c>
      <c r="Z176" s="70">
        <v>11</v>
      </c>
      <c r="AA176" s="70">
        <v>6</v>
      </c>
      <c r="AB176" s="70">
        <v>0</v>
      </c>
      <c r="AC176" s="70">
        <v>2</v>
      </c>
      <c r="AD176" s="70">
        <v>9</v>
      </c>
      <c r="AE176" s="70">
        <v>8</v>
      </c>
      <c r="AF176" s="207" t="e">
        <f t="shared" si="15"/>
        <v>#DIV/0!</v>
      </c>
      <c r="AG176" s="70">
        <f t="shared" si="21"/>
        <v>20</v>
      </c>
      <c r="AH176" s="70">
        <f t="shared" si="21"/>
        <v>16</v>
      </c>
      <c r="AI176" s="140" t="s">
        <v>415</v>
      </c>
    </row>
    <row r="177" spans="1:35">
      <c r="A177" s="193"/>
      <c r="B177" s="107">
        <v>2629201</v>
      </c>
      <c r="C177" s="66">
        <v>43871</v>
      </c>
      <c r="D177" s="66">
        <f t="shared" si="20"/>
        <v>43835</v>
      </c>
      <c r="E177" s="74">
        <f t="shared" si="22"/>
        <v>43732</v>
      </c>
      <c r="F177" s="60">
        <v>43760</v>
      </c>
      <c r="G177" s="342"/>
      <c r="H177" s="342"/>
      <c r="I177" s="313"/>
      <c r="J177" s="313"/>
      <c r="K177" s="140"/>
      <c r="L177" s="109">
        <v>2629201</v>
      </c>
      <c r="M177" s="35" t="s">
        <v>136</v>
      </c>
      <c r="N177" s="35" t="s">
        <v>1409</v>
      </c>
      <c r="O177" s="35" t="s">
        <v>1410</v>
      </c>
      <c r="P177" s="35" t="s">
        <v>1406</v>
      </c>
      <c r="Q177" s="119">
        <v>88001</v>
      </c>
      <c r="R177" s="35" t="s">
        <v>1411</v>
      </c>
      <c r="S177" s="94" t="s">
        <v>1412</v>
      </c>
      <c r="T177" s="75"/>
      <c r="U177" s="34" t="s">
        <v>1413</v>
      </c>
      <c r="V177" s="67"/>
      <c r="W177" s="68">
        <v>18</v>
      </c>
      <c r="X177" s="68"/>
      <c r="Y177" s="79">
        <f t="shared" si="16"/>
        <v>15</v>
      </c>
      <c r="Z177" s="70">
        <v>3</v>
      </c>
      <c r="AA177" s="70">
        <v>3</v>
      </c>
      <c r="AB177" s="70">
        <v>0</v>
      </c>
      <c r="AC177" s="70">
        <v>0</v>
      </c>
      <c r="AD177" s="70">
        <v>3</v>
      </c>
      <c r="AE177" s="70">
        <v>4</v>
      </c>
      <c r="AF177" s="207" t="e">
        <f t="shared" si="15"/>
        <v>#DIV/0!</v>
      </c>
      <c r="AG177" s="70">
        <f t="shared" si="21"/>
        <v>6</v>
      </c>
      <c r="AH177" s="70">
        <f t="shared" si="21"/>
        <v>7</v>
      </c>
      <c r="AI177" s="140" t="s">
        <v>415</v>
      </c>
    </row>
    <row r="178" spans="1:35">
      <c r="A178" s="193"/>
      <c r="B178" s="107">
        <v>5025201</v>
      </c>
      <c r="C178" s="66">
        <v>43871</v>
      </c>
      <c r="D178" s="87">
        <f t="shared" si="20"/>
        <v>43765</v>
      </c>
      <c r="E178" s="73"/>
      <c r="F178" s="60">
        <v>43690</v>
      </c>
      <c r="G178" s="313">
        <v>1</v>
      </c>
      <c r="H178" s="313">
        <v>1</v>
      </c>
      <c r="I178" s="317"/>
      <c r="J178" s="317"/>
      <c r="K178" s="99" t="s">
        <v>407</v>
      </c>
      <c r="L178" s="109">
        <v>5025201</v>
      </c>
      <c r="M178" s="35" t="s">
        <v>172</v>
      </c>
      <c r="N178" s="35" t="s">
        <v>1414</v>
      </c>
      <c r="O178" s="35" t="s">
        <v>1415</v>
      </c>
      <c r="P178" s="35" t="s">
        <v>410</v>
      </c>
      <c r="Q178" s="119">
        <v>27284</v>
      </c>
      <c r="R178" s="35" t="s">
        <v>1416</v>
      </c>
      <c r="S178" s="55" t="s">
        <v>1947</v>
      </c>
      <c r="T178" s="35"/>
      <c r="U178" s="35" t="s">
        <v>1418</v>
      </c>
      <c r="V178" s="35">
        <v>5024</v>
      </c>
      <c r="W178" s="36">
        <v>50</v>
      </c>
      <c r="X178" s="36"/>
      <c r="Y178" s="79">
        <f t="shared" si="16"/>
        <v>47</v>
      </c>
      <c r="Z178" s="237">
        <v>3</v>
      </c>
      <c r="AA178" s="237">
        <v>1</v>
      </c>
      <c r="AB178" s="70">
        <v>0</v>
      </c>
      <c r="AC178" s="70">
        <v>0</v>
      </c>
      <c r="AD178" s="237">
        <v>11</v>
      </c>
      <c r="AE178" s="237">
        <v>5</v>
      </c>
      <c r="AF178" s="238" t="e">
        <f t="shared" si="15"/>
        <v>#DIV/0!</v>
      </c>
      <c r="AG178" s="237">
        <f t="shared" si="21"/>
        <v>14</v>
      </c>
      <c r="AH178" s="70">
        <f t="shared" si="21"/>
        <v>6</v>
      </c>
      <c r="AI178" s="62" t="s">
        <v>415</v>
      </c>
    </row>
    <row r="179" spans="1:35">
      <c r="A179" s="193"/>
      <c r="B179" s="107">
        <v>2546201</v>
      </c>
      <c r="C179" s="66">
        <v>43878</v>
      </c>
      <c r="D179" s="58">
        <f>F179+75</f>
        <v>43737</v>
      </c>
      <c r="E179" s="59"/>
      <c r="F179" s="60">
        <v>43662</v>
      </c>
      <c r="G179" s="314">
        <v>1</v>
      </c>
      <c r="H179" s="316">
        <v>1</v>
      </c>
      <c r="I179" s="316"/>
      <c r="J179" s="316"/>
      <c r="K179" s="269" t="s">
        <v>1234</v>
      </c>
      <c r="L179" s="109">
        <v>2546201</v>
      </c>
      <c r="M179" s="35" t="s">
        <v>113</v>
      </c>
      <c r="N179" s="35" t="s">
        <v>1263</v>
      </c>
      <c r="O179" s="35" t="s">
        <v>1264</v>
      </c>
      <c r="P179" s="35" t="s">
        <v>1237</v>
      </c>
      <c r="Q179" s="119">
        <v>65401</v>
      </c>
      <c r="R179" s="35" t="s">
        <v>1265</v>
      </c>
      <c r="S179" s="34" t="s">
        <v>1266</v>
      </c>
      <c r="T179" s="34"/>
      <c r="U179" s="34" t="s">
        <v>1267</v>
      </c>
      <c r="V179" s="35"/>
      <c r="W179" s="36">
        <v>42</v>
      </c>
      <c r="X179" s="36"/>
      <c r="Y179" s="79">
        <f>W179-Z179-AB179</f>
        <v>37</v>
      </c>
      <c r="Z179" s="61">
        <v>5</v>
      </c>
      <c r="AA179" s="61">
        <v>3</v>
      </c>
      <c r="AB179" s="61">
        <v>0</v>
      </c>
      <c r="AC179" s="61">
        <v>8</v>
      </c>
      <c r="AD179" s="61">
        <v>9</v>
      </c>
      <c r="AE179" s="61">
        <v>11</v>
      </c>
      <c r="AF179" s="204" t="e">
        <f>SUM(AE179/X179)</f>
        <v>#DIV/0!</v>
      </c>
      <c r="AG179" s="61">
        <f>SUM(Z179,AB179,AD179)</f>
        <v>14</v>
      </c>
      <c r="AH179" s="70">
        <f>SUM(AA179,AC179,AE179)</f>
        <v>22</v>
      </c>
      <c r="AI179" s="98" t="s">
        <v>415</v>
      </c>
    </row>
    <row r="180" spans="1:35">
      <c r="A180" s="193"/>
      <c r="B180" s="107">
        <v>5022201</v>
      </c>
      <c r="C180" s="66">
        <v>43878</v>
      </c>
      <c r="D180" s="87">
        <f t="shared" si="20"/>
        <v>43765</v>
      </c>
      <c r="E180" s="73"/>
      <c r="F180" s="60">
        <v>43690</v>
      </c>
      <c r="G180" s="313">
        <v>1</v>
      </c>
      <c r="H180" s="313">
        <v>1</v>
      </c>
      <c r="I180" s="317"/>
      <c r="J180" s="314" t="s">
        <v>430</v>
      </c>
      <c r="K180" s="99" t="s">
        <v>407</v>
      </c>
      <c r="L180" s="109">
        <v>5022201</v>
      </c>
      <c r="M180" s="35" t="s">
        <v>169</v>
      </c>
      <c r="N180" s="35" t="s">
        <v>1419</v>
      </c>
      <c r="O180" s="35" t="s">
        <v>1420</v>
      </c>
      <c r="P180" s="35" t="s">
        <v>410</v>
      </c>
      <c r="Q180" s="119">
        <v>27408</v>
      </c>
      <c r="R180" s="35" t="s">
        <v>1421</v>
      </c>
      <c r="S180" s="55" t="s">
        <v>1422</v>
      </c>
      <c r="T180" s="35"/>
      <c r="U180" s="35" t="s">
        <v>1423</v>
      </c>
      <c r="V180" s="35"/>
      <c r="W180" s="36">
        <v>126</v>
      </c>
      <c r="X180" s="36"/>
      <c r="Y180" s="79">
        <f t="shared" si="16"/>
        <v>102</v>
      </c>
      <c r="Z180" s="61">
        <v>19</v>
      </c>
      <c r="AA180" s="61"/>
      <c r="AB180" s="61">
        <v>5</v>
      </c>
      <c r="AC180" s="61"/>
      <c r="AD180" s="61">
        <v>14</v>
      </c>
      <c r="AE180" s="61"/>
      <c r="AF180" s="204" t="e">
        <f t="shared" si="15"/>
        <v>#DIV/0!</v>
      </c>
      <c r="AG180" s="61">
        <f t="shared" si="21"/>
        <v>38</v>
      </c>
      <c r="AH180" s="70">
        <f t="shared" si="21"/>
        <v>0</v>
      </c>
      <c r="AI180" s="62" t="s">
        <v>415</v>
      </c>
    </row>
    <row r="181" spans="1:35">
      <c r="A181" s="193"/>
      <c r="B181" s="107">
        <v>3875201</v>
      </c>
      <c r="C181" s="66">
        <v>43878</v>
      </c>
      <c r="D181" s="58">
        <f t="shared" si="20"/>
        <v>43765</v>
      </c>
      <c r="E181" s="59"/>
      <c r="F181" s="60">
        <v>43690</v>
      </c>
      <c r="G181" s="313">
        <v>1</v>
      </c>
      <c r="H181" s="313">
        <v>1</v>
      </c>
      <c r="I181" s="313"/>
      <c r="J181" s="314" t="s">
        <v>430</v>
      </c>
      <c r="K181" s="140" t="s">
        <v>484</v>
      </c>
      <c r="L181" s="109">
        <v>3875201</v>
      </c>
      <c r="M181" s="35" t="s">
        <v>166</v>
      </c>
      <c r="N181" s="35" t="s">
        <v>1424</v>
      </c>
      <c r="O181" s="35" t="s">
        <v>1425</v>
      </c>
      <c r="P181" s="35" t="s">
        <v>410</v>
      </c>
      <c r="Q181" s="119">
        <v>28436</v>
      </c>
      <c r="R181" s="35" t="s">
        <v>1426</v>
      </c>
      <c r="S181" s="94" t="s">
        <v>1953</v>
      </c>
      <c r="T181" s="75"/>
      <c r="U181" s="34" t="s">
        <v>1427</v>
      </c>
      <c r="V181" s="67"/>
      <c r="W181" s="68">
        <v>22</v>
      </c>
      <c r="X181" s="68"/>
      <c r="Y181" s="79">
        <f t="shared" si="16"/>
        <v>20</v>
      </c>
      <c r="Z181" s="70">
        <v>2</v>
      </c>
      <c r="AA181" s="70"/>
      <c r="AB181" s="70">
        <v>0</v>
      </c>
      <c r="AC181" s="70"/>
      <c r="AD181" s="70">
        <v>5</v>
      </c>
      <c r="AE181" s="70"/>
      <c r="AF181" s="207" t="e">
        <f t="shared" si="15"/>
        <v>#DIV/0!</v>
      </c>
      <c r="AG181" s="70">
        <f t="shared" si="21"/>
        <v>7</v>
      </c>
      <c r="AH181" s="70">
        <f t="shared" si="21"/>
        <v>0</v>
      </c>
      <c r="AI181" s="140" t="s">
        <v>415</v>
      </c>
    </row>
    <row r="182" spans="1:35">
      <c r="A182" s="193"/>
      <c r="B182" s="107">
        <v>5037201</v>
      </c>
      <c r="C182" s="66">
        <v>43878</v>
      </c>
      <c r="D182" s="58">
        <f t="shared" si="20"/>
        <v>43765</v>
      </c>
      <c r="E182" s="59"/>
      <c r="F182" s="60">
        <v>43690</v>
      </c>
      <c r="G182" s="313">
        <v>1</v>
      </c>
      <c r="H182" s="313">
        <v>1</v>
      </c>
      <c r="I182" s="316"/>
      <c r="J182" s="314" t="s">
        <v>430</v>
      </c>
      <c r="K182" s="269" t="s">
        <v>407</v>
      </c>
      <c r="L182" s="109">
        <v>5037201</v>
      </c>
      <c r="M182" s="35" t="s">
        <v>182</v>
      </c>
      <c r="N182" s="35" t="s">
        <v>1428</v>
      </c>
      <c r="O182" s="35" t="s">
        <v>1429</v>
      </c>
      <c r="P182" s="35" t="s">
        <v>410</v>
      </c>
      <c r="Q182" s="119">
        <v>27804</v>
      </c>
      <c r="R182" s="35" t="s">
        <v>1430</v>
      </c>
      <c r="S182" s="55" t="s">
        <v>1431</v>
      </c>
      <c r="T182" s="35" t="s">
        <v>1432</v>
      </c>
      <c r="U182" s="35" t="s">
        <v>1433</v>
      </c>
      <c r="V182" s="35"/>
      <c r="W182" s="36">
        <v>85</v>
      </c>
      <c r="X182" s="36"/>
      <c r="Y182" s="79">
        <f t="shared" si="16"/>
        <v>79</v>
      </c>
      <c r="Z182" s="61">
        <v>6</v>
      </c>
      <c r="AA182" s="61"/>
      <c r="AB182" s="61">
        <v>0</v>
      </c>
      <c r="AC182" s="61"/>
      <c r="AD182" s="61">
        <v>16</v>
      </c>
      <c r="AE182" s="61"/>
      <c r="AF182" s="204" t="e">
        <f t="shared" si="15"/>
        <v>#DIV/0!</v>
      </c>
      <c r="AG182" s="61">
        <f t="shared" si="21"/>
        <v>22</v>
      </c>
      <c r="AH182" s="70">
        <f t="shared" si="21"/>
        <v>0</v>
      </c>
      <c r="AI182" s="62" t="s">
        <v>415</v>
      </c>
    </row>
    <row r="183" spans="1:35">
      <c r="A183" s="193"/>
      <c r="B183" s="107">
        <v>5035201</v>
      </c>
      <c r="C183" s="66">
        <v>43878</v>
      </c>
      <c r="D183" s="58">
        <f t="shared" si="20"/>
        <v>43765</v>
      </c>
      <c r="E183" s="59"/>
      <c r="F183" s="60">
        <v>43690</v>
      </c>
      <c r="G183" s="313">
        <v>1</v>
      </c>
      <c r="H183" s="313">
        <v>1</v>
      </c>
      <c r="I183" s="316"/>
      <c r="J183" s="314" t="s">
        <v>430</v>
      </c>
      <c r="K183" s="269" t="s">
        <v>407</v>
      </c>
      <c r="L183" s="109">
        <v>5035201</v>
      </c>
      <c r="M183" s="35" t="s">
        <v>180</v>
      </c>
      <c r="N183" s="35" t="s">
        <v>1434</v>
      </c>
      <c r="O183" s="35" t="s">
        <v>1435</v>
      </c>
      <c r="P183" s="35" t="s">
        <v>410</v>
      </c>
      <c r="Q183" s="119">
        <v>28572</v>
      </c>
      <c r="R183" s="35" t="s">
        <v>1436</v>
      </c>
      <c r="S183" s="55" t="s">
        <v>1437</v>
      </c>
      <c r="T183" s="35"/>
      <c r="U183" s="88" t="s">
        <v>1438</v>
      </c>
      <c r="V183" s="35"/>
      <c r="W183" s="36">
        <v>24</v>
      </c>
      <c r="X183" s="36"/>
      <c r="Y183" s="79">
        <f t="shared" si="16"/>
        <v>23</v>
      </c>
      <c r="Z183" s="61">
        <v>1</v>
      </c>
      <c r="AA183" s="61"/>
      <c r="AB183" s="61">
        <v>0</v>
      </c>
      <c r="AC183" s="61"/>
      <c r="AD183" s="61">
        <v>5</v>
      </c>
      <c r="AE183" s="61"/>
      <c r="AF183" s="204" t="e">
        <f t="shared" si="15"/>
        <v>#DIV/0!</v>
      </c>
      <c r="AG183" s="61">
        <f t="shared" si="21"/>
        <v>6</v>
      </c>
      <c r="AH183" s="70">
        <f t="shared" si="21"/>
        <v>0</v>
      </c>
      <c r="AI183" s="62" t="s">
        <v>415</v>
      </c>
    </row>
    <row r="184" spans="1:35">
      <c r="A184" s="193"/>
      <c r="B184" s="107">
        <v>5067201</v>
      </c>
      <c r="C184" s="66">
        <v>43878</v>
      </c>
      <c r="D184" s="66">
        <f t="shared" si="20"/>
        <v>43856</v>
      </c>
      <c r="E184" s="74">
        <f>F184-28</f>
        <v>43753</v>
      </c>
      <c r="F184" s="60">
        <v>43781</v>
      </c>
      <c r="G184" s="314">
        <v>2</v>
      </c>
      <c r="H184" s="314">
        <v>1</v>
      </c>
      <c r="I184" s="314"/>
      <c r="J184" s="314" t="s">
        <v>430</v>
      </c>
      <c r="K184" s="98" t="s">
        <v>547</v>
      </c>
      <c r="L184" s="109">
        <v>5067201</v>
      </c>
      <c r="M184" s="35" t="s">
        <v>202</v>
      </c>
      <c r="N184" s="35" t="s">
        <v>1446</v>
      </c>
      <c r="O184" s="35" t="s">
        <v>1447</v>
      </c>
      <c r="P184" s="35" t="s">
        <v>1441</v>
      </c>
      <c r="Q184" s="119">
        <v>21401</v>
      </c>
      <c r="R184" s="35" t="s">
        <v>1448</v>
      </c>
      <c r="S184" s="86" t="s">
        <v>1449</v>
      </c>
      <c r="T184" s="67" t="s">
        <v>1450</v>
      </c>
      <c r="U184" s="35" t="s">
        <v>1451</v>
      </c>
      <c r="V184" s="67"/>
      <c r="W184" s="68">
        <v>62</v>
      </c>
      <c r="X184" s="68"/>
      <c r="Y184" s="79">
        <f t="shared" si="16"/>
        <v>46</v>
      </c>
      <c r="Z184" s="70">
        <v>15</v>
      </c>
      <c r="AA184" s="70"/>
      <c r="AB184" s="70">
        <v>1</v>
      </c>
      <c r="AC184" s="70"/>
      <c r="AD184" s="70">
        <v>2</v>
      </c>
      <c r="AE184" s="70"/>
      <c r="AF184" s="207" t="e">
        <f t="shared" si="15"/>
        <v>#DIV/0!</v>
      </c>
      <c r="AG184" s="70">
        <f t="shared" si="21"/>
        <v>18</v>
      </c>
      <c r="AH184" s="70">
        <f t="shared" si="21"/>
        <v>0</v>
      </c>
      <c r="AI184" s="140" t="s">
        <v>415</v>
      </c>
    </row>
    <row r="185" spans="1:35">
      <c r="A185" s="193"/>
      <c r="B185" s="107">
        <v>5069201</v>
      </c>
      <c r="C185" s="66">
        <v>43878</v>
      </c>
      <c r="D185" s="58">
        <f t="shared" si="20"/>
        <v>43856</v>
      </c>
      <c r="E185" s="59">
        <f>F185-28</f>
        <v>43753</v>
      </c>
      <c r="F185" s="60">
        <v>43781</v>
      </c>
      <c r="G185" s="327">
        <v>1</v>
      </c>
      <c r="H185" s="327">
        <v>2</v>
      </c>
      <c r="I185" s="314"/>
      <c r="J185" s="314" t="s">
        <v>430</v>
      </c>
      <c r="K185" s="98" t="s">
        <v>547</v>
      </c>
      <c r="L185" s="109">
        <v>5069201</v>
      </c>
      <c r="M185" s="35" t="s">
        <v>204</v>
      </c>
      <c r="N185" s="35" t="s">
        <v>1452</v>
      </c>
      <c r="O185" s="35" t="s">
        <v>1259</v>
      </c>
      <c r="P185" s="35" t="s">
        <v>1441</v>
      </c>
      <c r="Q185" s="119">
        <v>21045</v>
      </c>
      <c r="R185" s="35" t="s">
        <v>1453</v>
      </c>
      <c r="S185" s="94" t="s">
        <v>1954</v>
      </c>
      <c r="T185" s="75" t="s">
        <v>1454</v>
      </c>
      <c r="U185" s="34" t="s">
        <v>1455</v>
      </c>
      <c r="V185" s="67"/>
      <c r="W185" s="68">
        <v>40</v>
      </c>
      <c r="X185" s="68"/>
      <c r="Y185" s="79">
        <f t="shared" si="16"/>
        <v>32</v>
      </c>
      <c r="Z185" s="70">
        <v>6</v>
      </c>
      <c r="AA185" s="70"/>
      <c r="AB185" s="70">
        <v>2</v>
      </c>
      <c r="AC185" s="70"/>
      <c r="AD185" s="70">
        <v>8</v>
      </c>
      <c r="AE185" s="70"/>
      <c r="AF185" s="207" t="e">
        <f t="shared" si="15"/>
        <v>#DIV/0!</v>
      </c>
      <c r="AG185" s="70">
        <f t="shared" si="21"/>
        <v>16</v>
      </c>
      <c r="AH185" s="70">
        <f t="shared" si="21"/>
        <v>0</v>
      </c>
      <c r="AI185" s="140" t="s">
        <v>415</v>
      </c>
    </row>
    <row r="186" spans="1:35">
      <c r="A186" s="193"/>
      <c r="B186" s="107">
        <v>5068201</v>
      </c>
      <c r="C186" s="66">
        <v>43878</v>
      </c>
      <c r="D186" s="58">
        <f t="shared" si="20"/>
        <v>43856</v>
      </c>
      <c r="E186" s="59">
        <f>F186-28</f>
        <v>43753</v>
      </c>
      <c r="F186" s="60">
        <v>43781</v>
      </c>
      <c r="G186" s="327"/>
      <c r="H186" s="327"/>
      <c r="I186" s="314"/>
      <c r="J186" s="314" t="s">
        <v>430</v>
      </c>
      <c r="K186" s="98" t="s">
        <v>547</v>
      </c>
      <c r="L186" s="109">
        <v>5068201</v>
      </c>
      <c r="M186" s="35" t="s">
        <v>203</v>
      </c>
      <c r="N186" s="35" t="s">
        <v>1456</v>
      </c>
      <c r="O186" s="35" t="s">
        <v>1457</v>
      </c>
      <c r="P186" s="35" t="s">
        <v>1441</v>
      </c>
      <c r="Q186" s="119">
        <v>21286</v>
      </c>
      <c r="R186" s="35" t="s">
        <v>1458</v>
      </c>
      <c r="S186" s="86" t="s">
        <v>1955</v>
      </c>
      <c r="T186" s="67" t="s">
        <v>1459</v>
      </c>
      <c r="U186" s="35" t="s">
        <v>1451</v>
      </c>
      <c r="V186" s="67"/>
      <c r="W186" s="68">
        <v>43</v>
      </c>
      <c r="X186" s="68"/>
      <c r="Y186" s="79">
        <f t="shared" si="16"/>
        <v>38</v>
      </c>
      <c r="Z186" s="70">
        <v>5</v>
      </c>
      <c r="AA186" s="70"/>
      <c r="AB186" s="70">
        <v>0</v>
      </c>
      <c r="AC186" s="70"/>
      <c r="AD186" s="70">
        <v>5</v>
      </c>
      <c r="AE186" s="70"/>
      <c r="AF186" s="207" t="e">
        <f t="shared" ref="AF186:AF251" si="23">SUM(AE186/X186)</f>
        <v>#DIV/0!</v>
      </c>
      <c r="AG186" s="70">
        <f t="shared" si="21"/>
        <v>10</v>
      </c>
      <c r="AH186" s="70">
        <f t="shared" si="21"/>
        <v>0</v>
      </c>
      <c r="AI186" s="140" t="s">
        <v>415</v>
      </c>
    </row>
    <row r="187" spans="1:35" ht="16.5">
      <c r="A187" s="193" t="s">
        <v>301</v>
      </c>
      <c r="B187" s="107">
        <v>7034201</v>
      </c>
      <c r="C187" s="66">
        <v>43878</v>
      </c>
      <c r="D187" s="58">
        <f t="shared" si="20"/>
        <v>43856</v>
      </c>
      <c r="E187" s="59">
        <f>F187-28</f>
        <v>43753</v>
      </c>
      <c r="F187" s="60">
        <v>43781</v>
      </c>
      <c r="G187" s="327">
        <v>1</v>
      </c>
      <c r="H187" s="327">
        <v>2</v>
      </c>
      <c r="I187" s="314"/>
      <c r="J187" s="314" t="s">
        <v>430</v>
      </c>
      <c r="K187" s="98" t="s">
        <v>547</v>
      </c>
      <c r="L187" s="109">
        <v>7034201</v>
      </c>
      <c r="M187" s="35" t="s">
        <v>258</v>
      </c>
      <c r="N187" s="35" t="s">
        <v>1460</v>
      </c>
      <c r="O187" s="35" t="s">
        <v>1461</v>
      </c>
      <c r="P187" s="35" t="s">
        <v>1462</v>
      </c>
      <c r="Q187" s="119">
        <v>24012</v>
      </c>
      <c r="R187" s="35" t="s">
        <v>1463</v>
      </c>
      <c r="S187" s="86" t="s">
        <v>1464</v>
      </c>
      <c r="T187" s="67" t="s">
        <v>1465</v>
      </c>
      <c r="U187" s="35" t="s">
        <v>1466</v>
      </c>
      <c r="V187" s="67"/>
      <c r="W187" s="68">
        <v>73</v>
      </c>
      <c r="X187" s="68"/>
      <c r="Y187" s="79">
        <f t="shared" si="16"/>
        <v>66</v>
      </c>
      <c r="Z187" s="70">
        <v>6</v>
      </c>
      <c r="AA187" s="70"/>
      <c r="AB187" s="70">
        <v>1</v>
      </c>
      <c r="AC187" s="70"/>
      <c r="AD187" s="70">
        <v>9</v>
      </c>
      <c r="AE187" s="70"/>
      <c r="AF187" s="207" t="e">
        <f t="shared" si="23"/>
        <v>#DIV/0!</v>
      </c>
      <c r="AG187" s="70">
        <f t="shared" si="21"/>
        <v>16</v>
      </c>
      <c r="AH187" s="70">
        <f t="shared" si="21"/>
        <v>0</v>
      </c>
      <c r="AI187" s="98" t="s">
        <v>415</v>
      </c>
    </row>
    <row r="188" spans="1:35" ht="25.5">
      <c r="A188" s="193"/>
      <c r="B188" s="107">
        <v>7036201</v>
      </c>
      <c r="C188" s="66">
        <v>43878</v>
      </c>
      <c r="D188" s="58">
        <f t="shared" si="20"/>
        <v>43639</v>
      </c>
      <c r="E188" s="59"/>
      <c r="F188" s="60">
        <v>43564</v>
      </c>
      <c r="G188" s="327"/>
      <c r="H188" s="327"/>
      <c r="I188" s="314"/>
      <c r="J188" s="314" t="s">
        <v>430</v>
      </c>
      <c r="K188" s="98" t="s">
        <v>547</v>
      </c>
      <c r="L188" s="109">
        <v>7036201</v>
      </c>
      <c r="M188" s="35" t="s">
        <v>259</v>
      </c>
      <c r="N188" s="35" t="s">
        <v>1467</v>
      </c>
      <c r="O188" s="35" t="s">
        <v>1468</v>
      </c>
      <c r="P188" s="35" t="s">
        <v>1462</v>
      </c>
      <c r="Q188" s="119">
        <v>24501</v>
      </c>
      <c r="R188" s="35" t="s">
        <v>1469</v>
      </c>
      <c r="S188" s="86" t="s">
        <v>1470</v>
      </c>
      <c r="T188" s="67" t="s">
        <v>1471</v>
      </c>
      <c r="U188" s="35" t="s">
        <v>1472</v>
      </c>
      <c r="V188" s="67"/>
      <c r="W188" s="68">
        <v>35</v>
      </c>
      <c r="X188" s="68"/>
      <c r="Y188" s="79">
        <f t="shared" si="16"/>
        <v>25</v>
      </c>
      <c r="Z188" s="70">
        <v>10</v>
      </c>
      <c r="AA188" s="70"/>
      <c r="AB188" s="70">
        <v>0</v>
      </c>
      <c r="AC188" s="70"/>
      <c r="AD188" s="70">
        <v>2</v>
      </c>
      <c r="AE188" s="70"/>
      <c r="AF188" s="207" t="e">
        <f t="shared" si="23"/>
        <v>#DIV/0!</v>
      </c>
      <c r="AG188" s="70">
        <f t="shared" si="21"/>
        <v>12</v>
      </c>
      <c r="AH188" s="70">
        <f t="shared" si="21"/>
        <v>0</v>
      </c>
      <c r="AI188" s="98" t="s">
        <v>415</v>
      </c>
    </row>
    <row r="189" spans="1:35">
      <c r="A189" s="193"/>
      <c r="B189" s="107">
        <v>5064201</v>
      </c>
      <c r="C189" s="66">
        <v>43878</v>
      </c>
      <c r="D189" s="87">
        <f t="shared" si="20"/>
        <v>43765</v>
      </c>
      <c r="E189" s="73"/>
      <c r="F189" s="60">
        <v>43690</v>
      </c>
      <c r="G189" s="314">
        <v>1</v>
      </c>
      <c r="H189" s="316">
        <v>1</v>
      </c>
      <c r="I189" s="316"/>
      <c r="J189" s="316" t="s">
        <v>406</v>
      </c>
      <c r="K189" s="269" t="s">
        <v>484</v>
      </c>
      <c r="L189" s="109">
        <v>5064201</v>
      </c>
      <c r="M189" s="35" t="s">
        <v>199</v>
      </c>
      <c r="N189" s="35" t="s">
        <v>1473</v>
      </c>
      <c r="O189" s="35" t="s">
        <v>1474</v>
      </c>
      <c r="P189" s="35" t="s">
        <v>410</v>
      </c>
      <c r="Q189" s="119">
        <v>28607</v>
      </c>
      <c r="R189" s="35" t="s">
        <v>1475</v>
      </c>
      <c r="S189" s="55" t="s">
        <v>1476</v>
      </c>
      <c r="T189" s="35"/>
      <c r="U189" s="35" t="s">
        <v>1477</v>
      </c>
      <c r="V189" s="35"/>
      <c r="W189" s="36">
        <v>44</v>
      </c>
      <c r="X189" s="36"/>
      <c r="Y189" s="79">
        <f t="shared" si="16"/>
        <v>39</v>
      </c>
      <c r="Z189" s="61">
        <v>5</v>
      </c>
      <c r="AA189" s="61"/>
      <c r="AB189" s="61">
        <v>0</v>
      </c>
      <c r="AC189" s="61"/>
      <c r="AD189" s="61">
        <v>4</v>
      </c>
      <c r="AE189" s="61"/>
      <c r="AF189" s="204" t="e">
        <f t="shared" si="23"/>
        <v>#DIV/0!</v>
      </c>
      <c r="AG189" s="61">
        <f t="shared" si="21"/>
        <v>9</v>
      </c>
      <c r="AH189" s="70">
        <f t="shared" si="21"/>
        <v>0</v>
      </c>
      <c r="AI189" s="62" t="s">
        <v>415</v>
      </c>
    </row>
    <row r="190" spans="1:35">
      <c r="A190" s="193"/>
      <c r="B190" s="107">
        <v>2545201</v>
      </c>
      <c r="C190" s="66">
        <v>43878</v>
      </c>
      <c r="D190" s="87">
        <f>F190+75</f>
        <v>43765</v>
      </c>
      <c r="E190" s="73"/>
      <c r="F190" s="60">
        <v>43690</v>
      </c>
      <c r="G190" s="314">
        <v>1</v>
      </c>
      <c r="H190" s="316">
        <v>1</v>
      </c>
      <c r="I190" s="316"/>
      <c r="J190" s="316" t="s">
        <v>301</v>
      </c>
      <c r="K190" s="269" t="s">
        <v>301</v>
      </c>
      <c r="L190" s="109">
        <v>2545201</v>
      </c>
      <c r="M190" s="35" t="s">
        <v>1948</v>
      </c>
      <c r="N190" s="35" t="s">
        <v>1949</v>
      </c>
      <c r="O190" s="35" t="s">
        <v>1950</v>
      </c>
      <c r="P190" s="35" t="s">
        <v>1237</v>
      </c>
      <c r="Q190" s="119">
        <v>65065</v>
      </c>
      <c r="R190" s="35" t="s">
        <v>1951</v>
      </c>
      <c r="S190" s="55" t="s">
        <v>1952</v>
      </c>
      <c r="T190" s="35"/>
      <c r="U190" s="35" t="s">
        <v>301</v>
      </c>
      <c r="V190" s="35"/>
      <c r="W190" s="36">
        <v>22</v>
      </c>
      <c r="X190" s="36"/>
      <c r="Y190" s="79">
        <v>0</v>
      </c>
      <c r="Z190" s="61">
        <v>0</v>
      </c>
      <c r="AA190" s="61"/>
      <c r="AB190" s="61">
        <v>0</v>
      </c>
      <c r="AC190" s="61"/>
      <c r="AD190" s="61">
        <v>0</v>
      </c>
      <c r="AE190" s="61"/>
      <c r="AF190" s="204" t="e">
        <f>SUM(AE190/X190)</f>
        <v>#DIV/0!</v>
      </c>
      <c r="AG190" s="61">
        <f>SUM(Z190,AB190,AD190)</f>
        <v>0</v>
      </c>
      <c r="AH190" s="70">
        <f>SUM(AA190,AC190,AE190)</f>
        <v>0</v>
      </c>
      <c r="AI190" s="62" t="s">
        <v>415</v>
      </c>
    </row>
    <row r="191" spans="1:35">
      <c r="A191" s="193"/>
      <c r="B191" s="107">
        <v>5076201</v>
      </c>
      <c r="C191" s="66">
        <v>43878</v>
      </c>
      <c r="D191" s="58">
        <f t="shared" si="20"/>
        <v>43856</v>
      </c>
      <c r="E191" s="59">
        <f>F191-28</f>
        <v>43753</v>
      </c>
      <c r="F191" s="60">
        <v>43781</v>
      </c>
      <c r="G191" s="313">
        <v>1</v>
      </c>
      <c r="H191" s="313">
        <v>1</v>
      </c>
      <c r="I191" s="314"/>
      <c r="J191" s="314" t="s">
        <v>430</v>
      </c>
      <c r="K191" s="98" t="s">
        <v>547</v>
      </c>
      <c r="L191" s="109">
        <v>5076201</v>
      </c>
      <c r="M191" s="35" t="s">
        <v>206</v>
      </c>
      <c r="N191" s="35" t="s">
        <v>1478</v>
      </c>
      <c r="O191" s="35" t="s">
        <v>1479</v>
      </c>
      <c r="P191" s="35" t="s">
        <v>1462</v>
      </c>
      <c r="Q191" s="119">
        <v>24073</v>
      </c>
      <c r="R191" s="35" t="s">
        <v>1480</v>
      </c>
      <c r="S191" s="86" t="s">
        <v>1481</v>
      </c>
      <c r="T191" s="67" t="s">
        <v>1482</v>
      </c>
      <c r="U191" s="35" t="s">
        <v>1483</v>
      </c>
      <c r="V191" s="67"/>
      <c r="W191" s="68">
        <v>53</v>
      </c>
      <c r="X191" s="68"/>
      <c r="Y191" s="79">
        <f t="shared" si="16"/>
        <v>42</v>
      </c>
      <c r="Z191" s="70">
        <v>11</v>
      </c>
      <c r="AA191" s="70"/>
      <c r="AB191" s="70">
        <v>0</v>
      </c>
      <c r="AC191" s="70"/>
      <c r="AD191" s="70">
        <v>7</v>
      </c>
      <c r="AE191" s="70"/>
      <c r="AF191" s="207" t="e">
        <f t="shared" si="23"/>
        <v>#DIV/0!</v>
      </c>
      <c r="AG191" s="70">
        <f t="shared" si="21"/>
        <v>18</v>
      </c>
      <c r="AH191" s="70">
        <f t="shared" si="21"/>
        <v>0</v>
      </c>
      <c r="AI191" s="140" t="s">
        <v>415</v>
      </c>
    </row>
    <row r="192" spans="1:35">
      <c r="A192" s="193"/>
      <c r="B192" s="107">
        <v>5886201</v>
      </c>
      <c r="C192" s="66">
        <v>43878</v>
      </c>
      <c r="D192" s="58">
        <f t="shared" si="20"/>
        <v>43856</v>
      </c>
      <c r="E192" s="59">
        <f>F192-28</f>
        <v>43753</v>
      </c>
      <c r="F192" s="60">
        <v>43781</v>
      </c>
      <c r="G192" s="313">
        <v>1</v>
      </c>
      <c r="H192" s="313">
        <v>1</v>
      </c>
      <c r="I192" s="314"/>
      <c r="J192" s="314" t="s">
        <v>406</v>
      </c>
      <c r="K192" s="98" t="s">
        <v>547</v>
      </c>
      <c r="L192" s="109">
        <v>5886201</v>
      </c>
      <c r="M192" s="35" t="s">
        <v>219</v>
      </c>
      <c r="N192" s="35" t="s">
        <v>1484</v>
      </c>
      <c r="O192" s="35" t="s">
        <v>1485</v>
      </c>
      <c r="P192" s="35" t="s">
        <v>1486</v>
      </c>
      <c r="Q192" s="119">
        <v>24740</v>
      </c>
      <c r="R192" s="35" t="s">
        <v>1487</v>
      </c>
      <c r="S192" s="86" t="s">
        <v>1956</v>
      </c>
      <c r="T192" s="67"/>
      <c r="U192" s="35" t="s">
        <v>1488</v>
      </c>
      <c r="V192" s="67"/>
      <c r="W192" s="68">
        <v>42</v>
      </c>
      <c r="X192" s="68"/>
      <c r="Y192" s="79">
        <f t="shared" si="16"/>
        <v>37</v>
      </c>
      <c r="Z192" s="70">
        <v>5</v>
      </c>
      <c r="AA192" s="70"/>
      <c r="AB192" s="70">
        <v>0</v>
      </c>
      <c r="AC192" s="70"/>
      <c r="AD192" s="70">
        <v>6</v>
      </c>
      <c r="AE192" s="70"/>
      <c r="AF192" s="207" t="e">
        <f t="shared" si="23"/>
        <v>#DIV/0!</v>
      </c>
      <c r="AG192" s="70">
        <f t="shared" si="21"/>
        <v>11</v>
      </c>
      <c r="AH192" s="70">
        <f t="shared" si="21"/>
        <v>0</v>
      </c>
      <c r="AI192" s="140" t="s">
        <v>415</v>
      </c>
    </row>
    <row r="193" spans="1:35">
      <c r="A193" s="193"/>
      <c r="B193" s="107">
        <v>5066201</v>
      </c>
      <c r="C193" s="66">
        <v>43878</v>
      </c>
      <c r="D193" s="87">
        <f t="shared" si="20"/>
        <v>43765</v>
      </c>
      <c r="E193" s="73"/>
      <c r="F193" s="73">
        <v>43690</v>
      </c>
      <c r="G193" s="313">
        <v>1</v>
      </c>
      <c r="H193" s="313">
        <v>1</v>
      </c>
      <c r="I193" s="316"/>
      <c r="J193" s="313" t="s">
        <v>406</v>
      </c>
      <c r="K193" s="140" t="s">
        <v>484</v>
      </c>
      <c r="L193" s="109">
        <v>5066201</v>
      </c>
      <c r="M193" s="35" t="s">
        <v>201</v>
      </c>
      <c r="N193" s="35" t="s">
        <v>1489</v>
      </c>
      <c r="O193" s="35" t="s">
        <v>1490</v>
      </c>
      <c r="P193" s="35" t="s">
        <v>410</v>
      </c>
      <c r="Q193" s="119">
        <v>28697</v>
      </c>
      <c r="R193" s="34" t="s">
        <v>1491</v>
      </c>
      <c r="S193" s="56" t="s">
        <v>1492</v>
      </c>
      <c r="T193" s="34" t="s">
        <v>1493</v>
      </c>
      <c r="U193" s="34" t="s">
        <v>1494</v>
      </c>
      <c r="V193" s="35"/>
      <c r="W193" s="36">
        <v>44</v>
      </c>
      <c r="X193" s="36"/>
      <c r="Y193" s="79">
        <f t="shared" si="16"/>
        <v>41</v>
      </c>
      <c r="Z193" s="38">
        <v>3</v>
      </c>
      <c r="AA193" s="38"/>
      <c r="AB193" s="38"/>
      <c r="AC193" s="38"/>
      <c r="AD193" s="38">
        <v>14</v>
      </c>
      <c r="AE193" s="38"/>
      <c r="AF193" s="204" t="e">
        <f t="shared" si="23"/>
        <v>#DIV/0!</v>
      </c>
      <c r="AG193" s="38">
        <f t="shared" si="21"/>
        <v>17</v>
      </c>
      <c r="AH193" s="70">
        <f t="shared" si="21"/>
        <v>0</v>
      </c>
      <c r="AI193" s="62" t="s">
        <v>415</v>
      </c>
    </row>
    <row r="194" spans="1:35">
      <c r="A194" s="193"/>
      <c r="B194" s="107">
        <v>5065201</v>
      </c>
      <c r="C194" s="66">
        <v>43878</v>
      </c>
      <c r="D194" s="87"/>
      <c r="E194" s="73"/>
      <c r="F194" s="60"/>
      <c r="G194" s="313">
        <v>1</v>
      </c>
      <c r="H194" s="313">
        <v>1</v>
      </c>
      <c r="I194" s="316"/>
      <c r="J194" s="313" t="s">
        <v>406</v>
      </c>
      <c r="K194" s="269" t="s">
        <v>484</v>
      </c>
      <c r="L194" s="109">
        <v>5065201</v>
      </c>
      <c r="M194" s="35" t="s">
        <v>200</v>
      </c>
      <c r="N194" s="35" t="s">
        <v>1495</v>
      </c>
      <c r="O194" s="35" t="s">
        <v>1490</v>
      </c>
      <c r="P194" s="35" t="s">
        <v>410</v>
      </c>
      <c r="Q194" s="119">
        <v>28697</v>
      </c>
      <c r="R194" s="35" t="s">
        <v>1496</v>
      </c>
      <c r="S194" s="56" t="s">
        <v>1492</v>
      </c>
      <c r="T194" s="34" t="s">
        <v>1493</v>
      </c>
      <c r="U194" s="35" t="s">
        <v>1494</v>
      </c>
      <c r="V194" s="35">
        <v>5066</v>
      </c>
      <c r="W194" s="36">
        <v>3</v>
      </c>
      <c r="X194" s="36"/>
      <c r="Y194" s="79">
        <f t="shared" ref="Y194:Y258" si="24">W194-Z194-AB194</f>
        <v>0</v>
      </c>
      <c r="Z194" s="61">
        <v>3</v>
      </c>
      <c r="AA194" s="61"/>
      <c r="AB194" s="61">
        <v>0</v>
      </c>
      <c r="AC194" s="61"/>
      <c r="AD194" s="61">
        <v>11</v>
      </c>
      <c r="AE194" s="61"/>
      <c r="AF194" s="204" t="e">
        <f t="shared" si="23"/>
        <v>#DIV/0!</v>
      </c>
      <c r="AG194" s="61">
        <f t="shared" si="21"/>
        <v>14</v>
      </c>
      <c r="AH194" s="70">
        <f t="shared" si="21"/>
        <v>0</v>
      </c>
      <c r="AI194" s="62" t="s">
        <v>415</v>
      </c>
    </row>
    <row r="195" spans="1:35">
      <c r="A195" s="193"/>
      <c r="B195" s="107">
        <v>5059201</v>
      </c>
      <c r="C195" s="66">
        <v>43878</v>
      </c>
      <c r="D195" s="58">
        <f t="shared" ref="D195:D235" si="25">F195+75</f>
        <v>43765</v>
      </c>
      <c r="E195" s="59"/>
      <c r="F195" s="60">
        <v>43690</v>
      </c>
      <c r="G195" s="313">
        <v>1</v>
      </c>
      <c r="H195" s="313">
        <v>1</v>
      </c>
      <c r="I195" s="316"/>
      <c r="J195" s="313" t="s">
        <v>406</v>
      </c>
      <c r="K195" s="269" t="s">
        <v>484</v>
      </c>
      <c r="L195" s="109">
        <v>5059201</v>
      </c>
      <c r="M195" s="35" t="s">
        <v>194</v>
      </c>
      <c r="N195" s="35" t="s">
        <v>1497</v>
      </c>
      <c r="O195" s="35" t="s">
        <v>1498</v>
      </c>
      <c r="P195" s="35" t="s">
        <v>410</v>
      </c>
      <c r="Q195" s="119">
        <v>28054</v>
      </c>
      <c r="R195" s="35" t="s">
        <v>1499</v>
      </c>
      <c r="S195" s="55" t="s">
        <v>1500</v>
      </c>
      <c r="T195" s="35"/>
      <c r="U195" s="35" t="s">
        <v>1501</v>
      </c>
      <c r="V195" s="35"/>
      <c r="W195" s="36">
        <v>74</v>
      </c>
      <c r="X195" s="36"/>
      <c r="Y195" s="79">
        <f t="shared" si="24"/>
        <v>63</v>
      </c>
      <c r="Z195" s="61">
        <v>9</v>
      </c>
      <c r="AA195" s="61"/>
      <c r="AB195" s="61">
        <v>2</v>
      </c>
      <c r="AC195" s="61"/>
      <c r="AD195" s="61">
        <v>12</v>
      </c>
      <c r="AE195" s="61"/>
      <c r="AF195" s="204" t="e">
        <f t="shared" si="23"/>
        <v>#DIV/0!</v>
      </c>
      <c r="AG195" s="61">
        <f t="shared" si="21"/>
        <v>23</v>
      </c>
      <c r="AH195" s="70">
        <f t="shared" si="21"/>
        <v>0</v>
      </c>
      <c r="AI195" s="62" t="s">
        <v>415</v>
      </c>
    </row>
    <row r="196" spans="1:35">
      <c r="A196" s="193"/>
      <c r="B196" s="107">
        <v>5048201</v>
      </c>
      <c r="C196" s="66">
        <v>43878</v>
      </c>
      <c r="D196" s="58">
        <f t="shared" si="25"/>
        <v>43765</v>
      </c>
      <c r="E196" s="59"/>
      <c r="F196" s="60">
        <v>43690</v>
      </c>
      <c r="G196" s="313">
        <v>1</v>
      </c>
      <c r="H196" s="313">
        <v>1</v>
      </c>
      <c r="I196" s="316"/>
      <c r="J196" s="313" t="s">
        <v>406</v>
      </c>
      <c r="K196" s="269" t="s">
        <v>407</v>
      </c>
      <c r="L196" s="109">
        <v>5048201</v>
      </c>
      <c r="M196" s="35" t="s">
        <v>190</v>
      </c>
      <c r="N196" s="35" t="s">
        <v>1502</v>
      </c>
      <c r="O196" s="35" t="s">
        <v>1503</v>
      </c>
      <c r="P196" s="35" t="s">
        <v>410</v>
      </c>
      <c r="Q196" s="119">
        <v>28083</v>
      </c>
      <c r="R196" s="35" t="s">
        <v>1504</v>
      </c>
      <c r="S196" s="55" t="s">
        <v>1505</v>
      </c>
      <c r="T196" s="35" t="s">
        <v>1506</v>
      </c>
      <c r="U196" s="35" t="s">
        <v>1507</v>
      </c>
      <c r="V196" s="35"/>
      <c r="W196" s="36">
        <v>115</v>
      </c>
      <c r="X196" s="36"/>
      <c r="Y196" s="79">
        <f t="shared" si="24"/>
        <v>110</v>
      </c>
      <c r="Z196" s="61">
        <v>4</v>
      </c>
      <c r="AA196" s="61"/>
      <c r="AB196" s="61">
        <v>1</v>
      </c>
      <c r="AC196" s="61"/>
      <c r="AD196" s="61">
        <v>9</v>
      </c>
      <c r="AE196" s="61"/>
      <c r="AF196" s="204" t="e">
        <f t="shared" si="23"/>
        <v>#DIV/0!</v>
      </c>
      <c r="AG196" s="61">
        <f t="shared" si="21"/>
        <v>14</v>
      </c>
      <c r="AH196" s="70">
        <f t="shared" si="21"/>
        <v>0</v>
      </c>
      <c r="AI196" s="62" t="s">
        <v>415</v>
      </c>
    </row>
    <row r="197" spans="1:35">
      <c r="A197" s="193"/>
      <c r="B197" s="107">
        <v>6528201</v>
      </c>
      <c r="C197" s="87">
        <v>43885</v>
      </c>
      <c r="D197" s="66">
        <f t="shared" si="25"/>
        <v>43786</v>
      </c>
      <c r="E197" s="74"/>
      <c r="F197" s="60">
        <v>43711</v>
      </c>
      <c r="G197" s="313">
        <v>1</v>
      </c>
      <c r="H197" s="313">
        <v>1</v>
      </c>
      <c r="I197" s="313"/>
      <c r="J197" s="316" t="s">
        <v>406</v>
      </c>
      <c r="K197" s="140" t="s">
        <v>484</v>
      </c>
      <c r="L197" s="109">
        <v>6528201</v>
      </c>
      <c r="M197" s="35" t="s">
        <v>227</v>
      </c>
      <c r="N197" s="35" t="s">
        <v>1508</v>
      </c>
      <c r="O197" s="35" t="s">
        <v>1509</v>
      </c>
      <c r="P197" s="35" t="s">
        <v>568</v>
      </c>
      <c r="Q197" s="119">
        <v>30909</v>
      </c>
      <c r="R197" s="35" t="s">
        <v>1510</v>
      </c>
      <c r="S197" s="75" t="s">
        <v>1511</v>
      </c>
      <c r="T197" s="75" t="s">
        <v>1512</v>
      </c>
      <c r="U197" s="34" t="s">
        <v>1513</v>
      </c>
      <c r="V197" s="67"/>
      <c r="W197" s="68">
        <v>67</v>
      </c>
      <c r="X197" s="68"/>
      <c r="Y197" s="79">
        <f t="shared" si="24"/>
        <v>56</v>
      </c>
      <c r="Z197" s="70">
        <v>9</v>
      </c>
      <c r="AA197" s="70"/>
      <c r="AB197" s="70">
        <v>2</v>
      </c>
      <c r="AC197" s="70"/>
      <c r="AD197" s="70">
        <v>9</v>
      </c>
      <c r="AE197" s="70"/>
      <c r="AF197" s="207" t="e">
        <f t="shared" si="23"/>
        <v>#DIV/0!</v>
      </c>
      <c r="AG197" s="70">
        <f t="shared" si="21"/>
        <v>20</v>
      </c>
      <c r="AH197" s="70">
        <f t="shared" si="21"/>
        <v>0</v>
      </c>
      <c r="AI197" s="140" t="s">
        <v>415</v>
      </c>
    </row>
    <row r="198" spans="1:35">
      <c r="A198" s="193"/>
      <c r="B198" s="107">
        <v>5070201</v>
      </c>
      <c r="C198" s="87">
        <v>43885</v>
      </c>
      <c r="D198" s="58">
        <f>F198+75</f>
        <v>43856</v>
      </c>
      <c r="E198" s="59">
        <f>F198-28</f>
        <v>43753</v>
      </c>
      <c r="F198" s="60">
        <v>43781</v>
      </c>
      <c r="G198" s="314">
        <v>1</v>
      </c>
      <c r="H198" s="314">
        <v>1</v>
      </c>
      <c r="I198" s="314"/>
      <c r="J198" s="314" t="s">
        <v>430</v>
      </c>
      <c r="K198" s="98" t="s">
        <v>547</v>
      </c>
      <c r="L198" s="109">
        <v>5070201</v>
      </c>
      <c r="M198" s="35" t="s">
        <v>205</v>
      </c>
      <c r="N198" s="35" t="s">
        <v>1439</v>
      </c>
      <c r="O198" s="35" t="s">
        <v>1440</v>
      </c>
      <c r="P198" s="35" t="s">
        <v>1441</v>
      </c>
      <c r="Q198" s="119">
        <v>20904</v>
      </c>
      <c r="R198" s="35" t="s">
        <v>1442</v>
      </c>
      <c r="S198" s="67" t="s">
        <v>1443</v>
      </c>
      <c r="T198" s="67" t="s">
        <v>1444</v>
      </c>
      <c r="U198" s="35" t="s">
        <v>1445</v>
      </c>
      <c r="V198" s="67"/>
      <c r="W198" s="68">
        <v>69</v>
      </c>
      <c r="X198" s="68"/>
      <c r="Y198" s="79">
        <f>W198-Z198-AB198</f>
        <v>61</v>
      </c>
      <c r="Z198" s="70">
        <v>7</v>
      </c>
      <c r="AA198" s="70"/>
      <c r="AB198" s="70">
        <v>1</v>
      </c>
      <c r="AC198" s="70"/>
      <c r="AD198" s="70">
        <v>8</v>
      </c>
      <c r="AE198" s="70"/>
      <c r="AF198" s="207" t="e">
        <f>SUM(AE198/X198)</f>
        <v>#DIV/0!</v>
      </c>
      <c r="AG198" s="70">
        <f>SUM(Z198,AB198,AD198)</f>
        <v>16</v>
      </c>
      <c r="AH198" s="70">
        <f>SUM(AA198,AC198,AE198)</f>
        <v>0</v>
      </c>
      <c r="AI198" s="140" t="s">
        <v>415</v>
      </c>
    </row>
    <row r="199" spans="1:35">
      <c r="A199" s="193"/>
      <c r="B199" s="107">
        <v>6532201</v>
      </c>
      <c r="C199" s="87">
        <v>43885</v>
      </c>
      <c r="D199" s="66">
        <f t="shared" si="25"/>
        <v>43786</v>
      </c>
      <c r="E199" s="74"/>
      <c r="F199" s="60">
        <v>43711</v>
      </c>
      <c r="G199" s="313">
        <v>2</v>
      </c>
      <c r="H199" s="313">
        <v>1</v>
      </c>
      <c r="I199" s="313"/>
      <c r="J199" s="313" t="s">
        <v>406</v>
      </c>
      <c r="K199" s="140" t="s">
        <v>484</v>
      </c>
      <c r="L199" s="109">
        <v>6532201</v>
      </c>
      <c r="M199" s="35" t="s">
        <v>230</v>
      </c>
      <c r="N199" s="35" t="s">
        <v>1514</v>
      </c>
      <c r="O199" s="35" t="s">
        <v>1515</v>
      </c>
      <c r="P199" s="35" t="s">
        <v>1234</v>
      </c>
      <c r="Q199" s="119">
        <v>29302</v>
      </c>
      <c r="R199" s="35" t="s">
        <v>1516</v>
      </c>
      <c r="S199" s="75" t="s">
        <v>1517</v>
      </c>
      <c r="T199" s="75"/>
      <c r="U199" s="34" t="s">
        <v>1518</v>
      </c>
      <c r="V199" s="67"/>
      <c r="W199" s="68">
        <v>66</v>
      </c>
      <c r="X199" s="68"/>
      <c r="Y199" s="79">
        <f t="shared" si="24"/>
        <v>56</v>
      </c>
      <c r="Z199" s="70">
        <v>10</v>
      </c>
      <c r="AA199" s="70"/>
      <c r="AB199" s="70">
        <v>0</v>
      </c>
      <c r="AC199" s="70"/>
      <c r="AD199" s="70">
        <v>20</v>
      </c>
      <c r="AE199" s="70"/>
      <c r="AF199" s="207" t="e">
        <f t="shared" si="23"/>
        <v>#DIV/0!</v>
      </c>
      <c r="AG199" s="70">
        <f t="shared" si="21"/>
        <v>30</v>
      </c>
      <c r="AH199" s="70">
        <f t="shared" si="21"/>
        <v>0</v>
      </c>
      <c r="AI199" s="140" t="s">
        <v>415</v>
      </c>
    </row>
    <row r="200" spans="1:35">
      <c r="A200" s="193"/>
      <c r="B200" s="107">
        <v>6529201</v>
      </c>
      <c r="C200" s="87">
        <v>43885</v>
      </c>
      <c r="D200" s="66">
        <f t="shared" si="25"/>
        <v>43786</v>
      </c>
      <c r="E200" s="74"/>
      <c r="F200" s="60">
        <v>43711</v>
      </c>
      <c r="G200" s="313">
        <v>1</v>
      </c>
      <c r="H200" s="313">
        <v>1</v>
      </c>
      <c r="I200" s="313"/>
      <c r="J200" s="313" t="s">
        <v>406</v>
      </c>
      <c r="K200" s="140" t="s">
        <v>484</v>
      </c>
      <c r="L200" s="109">
        <v>6529201</v>
      </c>
      <c r="M200" s="35" t="s">
        <v>228</v>
      </c>
      <c r="N200" s="35" t="s">
        <v>1519</v>
      </c>
      <c r="O200" s="35" t="s">
        <v>491</v>
      </c>
      <c r="P200" s="35" t="s">
        <v>1234</v>
      </c>
      <c r="Q200" s="119">
        <v>29615</v>
      </c>
      <c r="R200" s="35" t="s">
        <v>1520</v>
      </c>
      <c r="S200" s="75" t="s">
        <v>1521</v>
      </c>
      <c r="T200" s="75"/>
      <c r="U200" s="34" t="s">
        <v>1522</v>
      </c>
      <c r="V200" s="67"/>
      <c r="W200" s="68">
        <v>70</v>
      </c>
      <c r="X200" s="68"/>
      <c r="Y200" s="79">
        <f t="shared" si="24"/>
        <v>58</v>
      </c>
      <c r="Z200" s="70">
        <v>11</v>
      </c>
      <c r="AA200" s="70"/>
      <c r="AB200" s="70">
        <v>1</v>
      </c>
      <c r="AC200" s="70"/>
      <c r="AD200" s="70">
        <v>7</v>
      </c>
      <c r="AE200" s="70"/>
      <c r="AF200" s="207" t="e">
        <f t="shared" si="23"/>
        <v>#DIV/0!</v>
      </c>
      <c r="AG200" s="70">
        <f t="shared" ref="AG200:AH231" si="26">SUM(Z200,AB200,AD200)</f>
        <v>19</v>
      </c>
      <c r="AH200" s="70">
        <f t="shared" si="26"/>
        <v>0</v>
      </c>
      <c r="AI200" s="140" t="s">
        <v>415</v>
      </c>
    </row>
    <row r="201" spans="1:35">
      <c r="A201" s="193"/>
      <c r="B201" s="107">
        <v>6533201</v>
      </c>
      <c r="C201" s="87">
        <v>43885</v>
      </c>
      <c r="D201" s="66">
        <f t="shared" si="25"/>
        <v>43786</v>
      </c>
      <c r="E201" s="74"/>
      <c r="F201" s="60">
        <v>43711</v>
      </c>
      <c r="G201" s="313">
        <v>1</v>
      </c>
      <c r="H201" s="313">
        <v>1</v>
      </c>
      <c r="I201" s="313"/>
      <c r="J201" s="313" t="s">
        <v>406</v>
      </c>
      <c r="K201" s="140" t="s">
        <v>484</v>
      </c>
      <c r="L201" s="109">
        <v>6533201</v>
      </c>
      <c r="M201" s="35" t="s">
        <v>231</v>
      </c>
      <c r="N201" s="35" t="s">
        <v>1523</v>
      </c>
      <c r="O201" s="35" t="s">
        <v>1524</v>
      </c>
      <c r="P201" s="35" t="s">
        <v>1234</v>
      </c>
      <c r="Q201" s="119">
        <v>29341</v>
      </c>
      <c r="R201" s="35" t="s">
        <v>1525</v>
      </c>
      <c r="S201" s="75" t="s">
        <v>1526</v>
      </c>
      <c r="T201" s="75"/>
      <c r="U201" s="34" t="s">
        <v>1527</v>
      </c>
      <c r="V201" s="67"/>
      <c r="W201" s="68">
        <v>29</v>
      </c>
      <c r="X201" s="68"/>
      <c r="Y201" s="79">
        <f t="shared" si="24"/>
        <v>25</v>
      </c>
      <c r="Z201" s="70">
        <v>4</v>
      </c>
      <c r="AA201" s="70"/>
      <c r="AB201" s="70">
        <v>0</v>
      </c>
      <c r="AC201" s="70"/>
      <c r="AD201" s="70">
        <v>5</v>
      </c>
      <c r="AE201" s="70"/>
      <c r="AF201" s="207" t="e">
        <f t="shared" si="23"/>
        <v>#DIV/0!</v>
      </c>
      <c r="AG201" s="70">
        <f t="shared" si="26"/>
        <v>9</v>
      </c>
      <c r="AH201" s="70">
        <f t="shared" si="26"/>
        <v>0</v>
      </c>
      <c r="AI201" s="140" t="s">
        <v>415</v>
      </c>
    </row>
    <row r="202" spans="1:35">
      <c r="A202" s="193"/>
      <c r="B202" s="107">
        <v>7030201</v>
      </c>
      <c r="C202" s="87">
        <v>43885</v>
      </c>
      <c r="D202" s="66">
        <f t="shared" si="25"/>
        <v>43786</v>
      </c>
      <c r="E202" s="74"/>
      <c r="F202" s="60">
        <v>43711</v>
      </c>
      <c r="G202" s="313">
        <v>1</v>
      </c>
      <c r="H202" s="313">
        <v>1</v>
      </c>
      <c r="I202" s="313"/>
      <c r="J202" s="313" t="s">
        <v>406</v>
      </c>
      <c r="K202" s="140" t="s">
        <v>484</v>
      </c>
      <c r="L202" s="109">
        <v>7030201</v>
      </c>
      <c r="M202" s="35" t="s">
        <v>254</v>
      </c>
      <c r="N202" s="35" t="s">
        <v>1528</v>
      </c>
      <c r="O202" s="35" t="s">
        <v>1529</v>
      </c>
      <c r="P202" s="35" t="s">
        <v>568</v>
      </c>
      <c r="Q202" s="119">
        <v>31404</v>
      </c>
      <c r="R202" s="35" t="s">
        <v>1530</v>
      </c>
      <c r="S202" s="75" t="s">
        <v>1531</v>
      </c>
      <c r="T202" s="75"/>
      <c r="U202" s="34" t="s">
        <v>1532</v>
      </c>
      <c r="V202" s="67"/>
      <c r="W202" s="68">
        <v>45</v>
      </c>
      <c r="X202" s="68"/>
      <c r="Y202" s="79">
        <f t="shared" si="24"/>
        <v>40</v>
      </c>
      <c r="Z202" s="70">
        <v>5</v>
      </c>
      <c r="AA202" s="70"/>
      <c r="AB202" s="70">
        <v>0</v>
      </c>
      <c r="AC202" s="70"/>
      <c r="AD202" s="70">
        <v>5</v>
      </c>
      <c r="AE202" s="70"/>
      <c r="AF202" s="207" t="e">
        <f t="shared" si="23"/>
        <v>#DIV/0!</v>
      </c>
      <c r="AG202" s="70">
        <f t="shared" si="26"/>
        <v>10</v>
      </c>
      <c r="AH202" s="70">
        <f t="shared" si="26"/>
        <v>0</v>
      </c>
      <c r="AI202" s="140" t="s">
        <v>415</v>
      </c>
    </row>
    <row r="203" spans="1:35">
      <c r="A203" s="193"/>
      <c r="B203" s="107">
        <v>6527201</v>
      </c>
      <c r="C203" s="87">
        <v>43885</v>
      </c>
      <c r="D203" s="66">
        <f t="shared" si="25"/>
        <v>43786</v>
      </c>
      <c r="E203" s="74"/>
      <c r="F203" s="60">
        <v>43711</v>
      </c>
      <c r="G203" s="313">
        <v>1</v>
      </c>
      <c r="H203" s="313">
        <v>1</v>
      </c>
      <c r="I203" s="313"/>
      <c r="J203" s="313" t="s">
        <v>406</v>
      </c>
      <c r="K203" s="140" t="s">
        <v>484</v>
      </c>
      <c r="L203" s="109">
        <v>6527201</v>
      </c>
      <c r="M203" s="35" t="s">
        <v>226</v>
      </c>
      <c r="N203" s="35" t="s">
        <v>1533</v>
      </c>
      <c r="O203" s="35" t="s">
        <v>1534</v>
      </c>
      <c r="P203" s="35" t="s">
        <v>568</v>
      </c>
      <c r="Q203" s="119">
        <v>30458</v>
      </c>
      <c r="R203" s="35" t="s">
        <v>1535</v>
      </c>
      <c r="S203" s="75" t="s">
        <v>1536</v>
      </c>
      <c r="T203" s="75"/>
      <c r="U203" s="34" t="s">
        <v>1537</v>
      </c>
      <c r="V203" s="67"/>
      <c r="W203" s="68">
        <v>66</v>
      </c>
      <c r="X203" s="68"/>
      <c r="Y203" s="79">
        <f t="shared" si="24"/>
        <v>56</v>
      </c>
      <c r="Z203" s="70">
        <v>10</v>
      </c>
      <c r="AA203" s="70"/>
      <c r="AB203" s="70">
        <v>0</v>
      </c>
      <c r="AC203" s="70"/>
      <c r="AD203" s="70">
        <v>7</v>
      </c>
      <c r="AE203" s="70"/>
      <c r="AF203" s="207" t="e">
        <f t="shared" si="23"/>
        <v>#DIV/0!</v>
      </c>
      <c r="AG203" s="70">
        <f t="shared" si="26"/>
        <v>17</v>
      </c>
      <c r="AH203" s="70">
        <f t="shared" si="26"/>
        <v>0</v>
      </c>
      <c r="AI203" s="140" t="s">
        <v>415</v>
      </c>
    </row>
    <row r="204" spans="1:35">
      <c r="A204" s="193"/>
      <c r="B204" s="107">
        <v>5040201</v>
      </c>
      <c r="C204" s="87">
        <v>43885</v>
      </c>
      <c r="D204" s="58">
        <f t="shared" si="25"/>
        <v>43786</v>
      </c>
      <c r="E204" s="74"/>
      <c r="F204" s="60">
        <v>43711</v>
      </c>
      <c r="G204" s="313">
        <v>2</v>
      </c>
      <c r="H204" s="313">
        <v>1</v>
      </c>
      <c r="I204" s="313"/>
      <c r="J204" s="313" t="s">
        <v>406</v>
      </c>
      <c r="K204" s="140" t="s">
        <v>484</v>
      </c>
      <c r="L204" s="109">
        <v>5040201</v>
      </c>
      <c r="M204" s="35" t="s">
        <v>185</v>
      </c>
      <c r="N204" s="35" t="s">
        <v>1538</v>
      </c>
      <c r="O204" s="35" t="s">
        <v>1539</v>
      </c>
      <c r="P204" s="35" t="s">
        <v>1234</v>
      </c>
      <c r="Q204" s="119">
        <v>29577</v>
      </c>
      <c r="R204" s="35" t="s">
        <v>1540</v>
      </c>
      <c r="S204" s="75" t="s">
        <v>1541</v>
      </c>
      <c r="T204" s="75"/>
      <c r="U204" s="34" t="s">
        <v>1542</v>
      </c>
      <c r="V204" s="67"/>
      <c r="W204" s="68">
        <v>114</v>
      </c>
      <c r="X204" s="68"/>
      <c r="Y204" s="79">
        <f t="shared" si="24"/>
        <v>96</v>
      </c>
      <c r="Z204" s="70">
        <v>15</v>
      </c>
      <c r="AA204" s="70"/>
      <c r="AB204" s="70">
        <v>3</v>
      </c>
      <c r="AC204" s="70"/>
      <c r="AD204" s="70">
        <v>13</v>
      </c>
      <c r="AE204" s="70"/>
      <c r="AF204" s="207" t="e">
        <f t="shared" si="23"/>
        <v>#DIV/0!</v>
      </c>
      <c r="AG204" s="70">
        <f t="shared" si="26"/>
        <v>31</v>
      </c>
      <c r="AH204" s="70">
        <f t="shared" si="26"/>
        <v>0</v>
      </c>
      <c r="AI204" s="140" t="s">
        <v>415</v>
      </c>
    </row>
    <row r="205" spans="1:35">
      <c r="A205" s="193"/>
      <c r="B205" s="107">
        <v>3207201</v>
      </c>
      <c r="C205" s="87">
        <v>43885</v>
      </c>
      <c r="D205" s="66">
        <f t="shared" si="25"/>
        <v>43786</v>
      </c>
      <c r="E205" s="74"/>
      <c r="F205" s="60">
        <v>43711</v>
      </c>
      <c r="G205" s="313">
        <v>1</v>
      </c>
      <c r="H205" s="313">
        <v>1</v>
      </c>
      <c r="I205" s="313"/>
      <c r="J205" s="313" t="s">
        <v>406</v>
      </c>
      <c r="K205" s="140" t="s">
        <v>484</v>
      </c>
      <c r="L205" s="109">
        <v>3207201</v>
      </c>
      <c r="M205" s="35" t="s">
        <v>160</v>
      </c>
      <c r="N205" s="35" t="s">
        <v>1543</v>
      </c>
      <c r="O205" s="35" t="s">
        <v>1544</v>
      </c>
      <c r="P205" s="35" t="s">
        <v>1234</v>
      </c>
      <c r="Q205" s="119">
        <v>29801</v>
      </c>
      <c r="R205" s="35" t="s">
        <v>1545</v>
      </c>
      <c r="S205" s="75" t="s">
        <v>1546</v>
      </c>
      <c r="T205" s="75"/>
      <c r="U205" s="34" t="s">
        <v>1547</v>
      </c>
      <c r="V205" s="67"/>
      <c r="W205" s="68">
        <v>63</v>
      </c>
      <c r="X205" s="68"/>
      <c r="Y205" s="79">
        <f t="shared" si="24"/>
        <v>54</v>
      </c>
      <c r="Z205" s="70">
        <v>9</v>
      </c>
      <c r="AA205" s="70"/>
      <c r="AB205" s="70">
        <v>0</v>
      </c>
      <c r="AC205" s="70"/>
      <c r="AD205" s="70">
        <v>11</v>
      </c>
      <c r="AE205" s="70"/>
      <c r="AF205" s="207" t="e">
        <f t="shared" si="23"/>
        <v>#DIV/0!</v>
      </c>
      <c r="AG205" s="70">
        <f t="shared" si="26"/>
        <v>20</v>
      </c>
      <c r="AH205" s="70">
        <f t="shared" si="26"/>
        <v>0</v>
      </c>
      <c r="AI205" s="140" t="s">
        <v>415</v>
      </c>
    </row>
    <row r="206" spans="1:35">
      <c r="A206" s="193"/>
      <c r="B206" s="107">
        <v>5039201</v>
      </c>
      <c r="C206" s="87">
        <v>43885</v>
      </c>
      <c r="D206" s="66">
        <f t="shared" si="25"/>
        <v>43786</v>
      </c>
      <c r="E206" s="74"/>
      <c r="F206" s="60">
        <v>43711</v>
      </c>
      <c r="G206" s="313">
        <v>1</v>
      </c>
      <c r="H206" s="313">
        <v>1</v>
      </c>
      <c r="I206" s="313"/>
      <c r="J206" s="313" t="s">
        <v>406</v>
      </c>
      <c r="K206" s="140" t="s">
        <v>484</v>
      </c>
      <c r="L206" s="109">
        <v>5039201</v>
      </c>
      <c r="M206" s="35" t="s">
        <v>184</v>
      </c>
      <c r="N206" s="88" t="s">
        <v>1548</v>
      </c>
      <c r="O206" s="88" t="s">
        <v>1259</v>
      </c>
      <c r="P206" s="88" t="s">
        <v>1234</v>
      </c>
      <c r="Q206" s="120">
        <v>29210</v>
      </c>
      <c r="R206" s="88" t="s">
        <v>1549</v>
      </c>
      <c r="S206" s="89" t="s">
        <v>1550</v>
      </c>
      <c r="T206" s="89" t="s">
        <v>1551</v>
      </c>
      <c r="U206" s="78" t="s">
        <v>1552</v>
      </c>
      <c r="V206" s="67"/>
      <c r="W206" s="68">
        <v>118</v>
      </c>
      <c r="X206" s="68"/>
      <c r="Y206" s="79">
        <f t="shared" si="24"/>
        <v>108</v>
      </c>
      <c r="Z206" s="70">
        <v>8</v>
      </c>
      <c r="AA206" s="70"/>
      <c r="AB206" s="70">
        <v>2</v>
      </c>
      <c r="AC206" s="70"/>
      <c r="AD206" s="70">
        <v>13</v>
      </c>
      <c r="AE206" s="70"/>
      <c r="AF206" s="207" t="e">
        <f t="shared" si="23"/>
        <v>#DIV/0!</v>
      </c>
      <c r="AG206" s="70">
        <f t="shared" si="26"/>
        <v>23</v>
      </c>
      <c r="AH206" s="70">
        <f t="shared" si="26"/>
        <v>0</v>
      </c>
      <c r="AI206" s="140" t="s">
        <v>415</v>
      </c>
    </row>
    <row r="207" spans="1:35">
      <c r="A207" s="193"/>
      <c r="B207" s="107">
        <v>3183201</v>
      </c>
      <c r="C207" s="87">
        <v>43885</v>
      </c>
      <c r="D207" s="66">
        <f t="shared" si="25"/>
        <v>43786</v>
      </c>
      <c r="E207" s="74"/>
      <c r="F207" s="60">
        <v>43711</v>
      </c>
      <c r="G207" s="313">
        <v>1</v>
      </c>
      <c r="H207" s="313">
        <v>1</v>
      </c>
      <c r="I207" s="313"/>
      <c r="J207" s="313" t="s">
        <v>406</v>
      </c>
      <c r="K207" s="140" t="s">
        <v>484</v>
      </c>
      <c r="L207" s="109">
        <v>3183201</v>
      </c>
      <c r="M207" s="35" t="s">
        <v>153</v>
      </c>
      <c r="N207" s="35" t="s">
        <v>1553</v>
      </c>
      <c r="O207" s="35" t="s">
        <v>1554</v>
      </c>
      <c r="P207" s="35" t="s">
        <v>1234</v>
      </c>
      <c r="Q207" s="119">
        <v>29108</v>
      </c>
      <c r="R207" s="35" t="s">
        <v>1555</v>
      </c>
      <c r="S207" s="75" t="s">
        <v>1556</v>
      </c>
      <c r="T207" s="75"/>
      <c r="U207" s="34" t="s">
        <v>1557</v>
      </c>
      <c r="V207" s="67"/>
      <c r="W207" s="68">
        <v>26</v>
      </c>
      <c r="X207" s="68"/>
      <c r="Y207" s="79">
        <f t="shared" si="24"/>
        <v>23</v>
      </c>
      <c r="Z207" s="70">
        <v>3</v>
      </c>
      <c r="AA207" s="70"/>
      <c r="AB207" s="70">
        <v>0</v>
      </c>
      <c r="AC207" s="70"/>
      <c r="AD207" s="70">
        <v>3</v>
      </c>
      <c r="AE207" s="70"/>
      <c r="AF207" s="207" t="e">
        <f t="shared" si="23"/>
        <v>#DIV/0!</v>
      </c>
      <c r="AG207" s="70">
        <f t="shared" si="26"/>
        <v>6</v>
      </c>
      <c r="AH207" s="70">
        <f t="shared" si="26"/>
        <v>0</v>
      </c>
      <c r="AI207" s="140" t="s">
        <v>415</v>
      </c>
    </row>
    <row r="208" spans="1:35">
      <c r="A208" s="193"/>
      <c r="B208" s="107">
        <v>5044201</v>
      </c>
      <c r="C208" s="58">
        <v>43892</v>
      </c>
      <c r="D208" s="58">
        <f t="shared" si="25"/>
        <v>43786</v>
      </c>
      <c r="E208" s="74"/>
      <c r="F208" s="60">
        <v>43711</v>
      </c>
      <c r="G208" s="313">
        <v>1</v>
      </c>
      <c r="H208" s="313">
        <v>1</v>
      </c>
      <c r="I208" s="313"/>
      <c r="J208" s="313" t="s">
        <v>406</v>
      </c>
      <c r="K208" s="140" t="s">
        <v>484</v>
      </c>
      <c r="L208" s="109">
        <v>5044201</v>
      </c>
      <c r="M208" s="35" t="s">
        <v>1558</v>
      </c>
      <c r="N208" s="35" t="s">
        <v>1559</v>
      </c>
      <c r="O208" s="35" t="s">
        <v>735</v>
      </c>
      <c r="P208" s="35" t="s">
        <v>410</v>
      </c>
      <c r="Q208" s="119">
        <v>28216</v>
      </c>
      <c r="R208" s="35" t="s">
        <v>1560</v>
      </c>
      <c r="S208" s="67"/>
      <c r="T208" s="67"/>
      <c r="U208" s="35" t="s">
        <v>1561</v>
      </c>
      <c r="V208" s="67"/>
      <c r="W208" s="68">
        <v>23</v>
      </c>
      <c r="X208" s="68"/>
      <c r="Y208" s="79">
        <f t="shared" si="24"/>
        <v>3</v>
      </c>
      <c r="Z208" s="70">
        <v>20</v>
      </c>
      <c r="AA208" s="70"/>
      <c r="AB208" s="70">
        <v>0</v>
      </c>
      <c r="AC208" s="70"/>
      <c r="AD208" s="70">
        <v>12</v>
      </c>
      <c r="AE208" s="70"/>
      <c r="AF208" s="207" t="e">
        <f t="shared" si="23"/>
        <v>#DIV/0!</v>
      </c>
      <c r="AG208" s="70">
        <f t="shared" si="26"/>
        <v>32</v>
      </c>
      <c r="AH208" s="70">
        <f t="shared" si="26"/>
        <v>0</v>
      </c>
      <c r="AI208" s="76" t="s">
        <v>415</v>
      </c>
    </row>
    <row r="209" spans="1:35">
      <c r="A209" s="193"/>
      <c r="B209" s="107">
        <v>5062201</v>
      </c>
      <c r="C209" s="58">
        <v>43892</v>
      </c>
      <c r="D209" s="66">
        <f t="shared" si="25"/>
        <v>43786</v>
      </c>
      <c r="E209" s="74"/>
      <c r="F209" s="60">
        <v>43711</v>
      </c>
      <c r="G209" s="313">
        <v>1</v>
      </c>
      <c r="H209" s="313">
        <v>1</v>
      </c>
      <c r="I209" s="313"/>
      <c r="J209" s="313" t="s">
        <v>406</v>
      </c>
      <c r="K209" s="140" t="s">
        <v>484</v>
      </c>
      <c r="L209" s="109">
        <v>5062201</v>
      </c>
      <c r="M209" s="35" t="s">
        <v>197</v>
      </c>
      <c r="N209" s="35" t="s">
        <v>1562</v>
      </c>
      <c r="O209" s="35" t="s">
        <v>1563</v>
      </c>
      <c r="P209" s="35" t="s">
        <v>410</v>
      </c>
      <c r="Q209" s="119">
        <v>28110</v>
      </c>
      <c r="R209" s="35" t="s">
        <v>1564</v>
      </c>
      <c r="S209" s="67" t="s">
        <v>1565</v>
      </c>
      <c r="T209" s="67" t="s">
        <v>1566</v>
      </c>
      <c r="U209" s="35" t="s">
        <v>1567</v>
      </c>
      <c r="V209" s="67"/>
      <c r="W209" s="68">
        <v>81</v>
      </c>
      <c r="X209" s="68"/>
      <c r="Y209" s="79">
        <f t="shared" si="24"/>
        <v>71</v>
      </c>
      <c r="Z209" s="70">
        <v>10</v>
      </c>
      <c r="AA209" s="70"/>
      <c r="AB209" s="70">
        <v>0</v>
      </c>
      <c r="AC209" s="70"/>
      <c r="AD209" s="70">
        <v>12</v>
      </c>
      <c r="AE209" s="70"/>
      <c r="AF209" s="207" t="e">
        <f t="shared" si="23"/>
        <v>#DIV/0!</v>
      </c>
      <c r="AG209" s="70">
        <f t="shared" si="26"/>
        <v>22</v>
      </c>
      <c r="AH209" s="70">
        <f t="shared" si="26"/>
        <v>0</v>
      </c>
      <c r="AI209" s="140" t="s">
        <v>415</v>
      </c>
    </row>
    <row r="210" spans="1:35">
      <c r="A210" s="193"/>
      <c r="B210" s="107">
        <v>5045201</v>
      </c>
      <c r="C210" s="58">
        <v>43892</v>
      </c>
      <c r="D210" s="66">
        <f t="shared" si="25"/>
        <v>43786</v>
      </c>
      <c r="E210" s="74"/>
      <c r="F210" s="60">
        <v>43711</v>
      </c>
      <c r="G210" s="342">
        <v>2</v>
      </c>
      <c r="H210" s="342">
        <v>2</v>
      </c>
      <c r="I210" s="313"/>
      <c r="J210" s="313" t="s">
        <v>406</v>
      </c>
      <c r="K210" s="140" t="s">
        <v>484</v>
      </c>
      <c r="L210" s="109">
        <v>5045201</v>
      </c>
      <c r="M210" s="35" t="s">
        <v>188</v>
      </c>
      <c r="N210" s="35" t="s">
        <v>1568</v>
      </c>
      <c r="O210" s="35" t="s">
        <v>735</v>
      </c>
      <c r="P210" s="35" t="s">
        <v>410</v>
      </c>
      <c r="Q210" s="119">
        <v>28226</v>
      </c>
      <c r="R210" s="35" t="s">
        <v>1569</v>
      </c>
      <c r="S210" s="67" t="s">
        <v>1570</v>
      </c>
      <c r="T210" s="67" t="s">
        <v>1571</v>
      </c>
      <c r="U210" s="35" t="s">
        <v>1572</v>
      </c>
      <c r="V210" s="67">
        <v>7032</v>
      </c>
      <c r="W210" s="68">
        <v>182</v>
      </c>
      <c r="X210" s="68"/>
      <c r="Y210" s="79">
        <f t="shared" si="24"/>
        <v>177</v>
      </c>
      <c r="Z210" s="70">
        <v>5</v>
      </c>
      <c r="AA210" s="70"/>
      <c r="AB210" s="70">
        <v>0</v>
      </c>
      <c r="AC210" s="70"/>
      <c r="AD210" s="70">
        <v>14</v>
      </c>
      <c r="AE210" s="70"/>
      <c r="AF210" s="207" t="e">
        <f t="shared" si="23"/>
        <v>#DIV/0!</v>
      </c>
      <c r="AG210" s="70">
        <f t="shared" si="26"/>
        <v>19</v>
      </c>
      <c r="AH210" s="70">
        <f t="shared" si="26"/>
        <v>0</v>
      </c>
      <c r="AI210" s="98" t="s">
        <v>415</v>
      </c>
    </row>
    <row r="211" spans="1:35">
      <c r="A211" s="193"/>
      <c r="B211" s="107">
        <v>7032201</v>
      </c>
      <c r="C211" s="58">
        <v>43892</v>
      </c>
      <c r="D211" s="66">
        <f t="shared" si="25"/>
        <v>43786</v>
      </c>
      <c r="E211" s="74"/>
      <c r="F211" s="60">
        <v>43711</v>
      </c>
      <c r="G211" s="342"/>
      <c r="H211" s="342"/>
      <c r="I211" s="313"/>
      <c r="J211" s="313" t="s">
        <v>406</v>
      </c>
      <c r="K211" s="140" t="s">
        <v>484</v>
      </c>
      <c r="L211" s="109">
        <v>7032201</v>
      </c>
      <c r="M211" s="35" t="s">
        <v>1573</v>
      </c>
      <c r="N211" s="35" t="s">
        <v>1574</v>
      </c>
      <c r="O211" s="35" t="s">
        <v>735</v>
      </c>
      <c r="P211" s="35" t="s">
        <v>410</v>
      </c>
      <c r="Q211" s="119">
        <v>28226</v>
      </c>
      <c r="R211" s="35" t="s">
        <v>1575</v>
      </c>
      <c r="S211" s="67"/>
      <c r="T211" s="67"/>
      <c r="U211" s="35" t="s">
        <v>1572</v>
      </c>
      <c r="V211" s="67">
        <v>5045</v>
      </c>
      <c r="W211" s="68">
        <v>5</v>
      </c>
      <c r="X211" s="68"/>
      <c r="Y211" s="79">
        <f t="shared" si="24"/>
        <v>3</v>
      </c>
      <c r="Z211" s="243">
        <v>2</v>
      </c>
      <c r="AA211" s="243"/>
      <c r="AB211" s="243">
        <v>0</v>
      </c>
      <c r="AC211" s="243"/>
      <c r="AD211" s="251">
        <v>0</v>
      </c>
      <c r="AE211" s="243"/>
      <c r="AF211" s="244" t="e">
        <f t="shared" si="23"/>
        <v>#DIV/0!</v>
      </c>
      <c r="AG211" s="243">
        <f t="shared" si="26"/>
        <v>2</v>
      </c>
      <c r="AH211" s="70">
        <f t="shared" si="26"/>
        <v>0</v>
      </c>
      <c r="AI211" s="98" t="s">
        <v>415</v>
      </c>
    </row>
    <row r="212" spans="1:35">
      <c r="A212" s="193"/>
      <c r="B212" s="107">
        <v>3182201</v>
      </c>
      <c r="C212" s="58">
        <v>43892</v>
      </c>
      <c r="D212" s="66">
        <f t="shared" si="25"/>
        <v>43786</v>
      </c>
      <c r="E212" s="74"/>
      <c r="F212" s="60">
        <v>43711</v>
      </c>
      <c r="G212" s="313">
        <v>1</v>
      </c>
      <c r="H212" s="313">
        <v>1</v>
      </c>
      <c r="I212" s="313"/>
      <c r="J212" s="313" t="s">
        <v>406</v>
      </c>
      <c r="K212" s="140" t="s">
        <v>484</v>
      </c>
      <c r="L212" s="109">
        <v>3182201</v>
      </c>
      <c r="M212" s="35" t="s">
        <v>152</v>
      </c>
      <c r="N212" s="35" t="s">
        <v>1576</v>
      </c>
      <c r="O212" s="35" t="s">
        <v>1577</v>
      </c>
      <c r="P212" s="35" t="s">
        <v>1234</v>
      </c>
      <c r="Q212" s="119">
        <v>29621</v>
      </c>
      <c r="R212" s="35" t="s">
        <v>1578</v>
      </c>
      <c r="S212" s="75" t="s">
        <v>1579</v>
      </c>
      <c r="T212" s="75" t="s">
        <v>1580</v>
      </c>
      <c r="U212" s="34" t="s">
        <v>1581</v>
      </c>
      <c r="V212" s="67"/>
      <c r="W212" s="68">
        <v>64</v>
      </c>
      <c r="X212" s="68"/>
      <c r="Y212" s="79">
        <f t="shared" si="24"/>
        <v>54</v>
      </c>
      <c r="Z212" s="70">
        <v>10</v>
      </c>
      <c r="AA212" s="70"/>
      <c r="AB212" s="70">
        <v>0</v>
      </c>
      <c r="AC212" s="70"/>
      <c r="AD212" s="70">
        <v>10</v>
      </c>
      <c r="AE212" s="70"/>
      <c r="AF212" s="207" t="e">
        <f t="shared" si="23"/>
        <v>#DIV/0!</v>
      </c>
      <c r="AG212" s="70">
        <f t="shared" si="26"/>
        <v>20</v>
      </c>
      <c r="AH212" s="70">
        <f t="shared" si="26"/>
        <v>0</v>
      </c>
      <c r="AI212" s="140" t="s">
        <v>415</v>
      </c>
    </row>
    <row r="213" spans="1:35">
      <c r="A213" s="193"/>
      <c r="B213" s="107">
        <v>6531201</v>
      </c>
      <c r="C213" s="58">
        <v>43892</v>
      </c>
      <c r="D213" s="66">
        <f t="shared" si="25"/>
        <v>43786</v>
      </c>
      <c r="E213" s="74"/>
      <c r="F213" s="60">
        <v>43711</v>
      </c>
      <c r="G213" s="313">
        <v>1</v>
      </c>
      <c r="H213" s="313">
        <v>1</v>
      </c>
      <c r="I213" s="313"/>
      <c r="J213" s="313" t="s">
        <v>406</v>
      </c>
      <c r="K213" s="140" t="s">
        <v>484</v>
      </c>
      <c r="L213" s="109">
        <v>6531201</v>
      </c>
      <c r="M213" s="35" t="s">
        <v>229</v>
      </c>
      <c r="N213" s="35" t="s">
        <v>1582</v>
      </c>
      <c r="O213" s="35" t="s">
        <v>1583</v>
      </c>
      <c r="P213" s="35" t="s">
        <v>1234</v>
      </c>
      <c r="Q213" s="119">
        <v>29631</v>
      </c>
      <c r="R213" s="35" t="s">
        <v>1584</v>
      </c>
      <c r="S213" s="75" t="s">
        <v>1585</v>
      </c>
      <c r="T213" s="75"/>
      <c r="U213" s="34" t="s">
        <v>1586</v>
      </c>
      <c r="V213" s="67"/>
      <c r="W213" s="68">
        <v>69</v>
      </c>
      <c r="X213" s="68"/>
      <c r="Y213" s="79">
        <f t="shared" si="24"/>
        <v>53</v>
      </c>
      <c r="Z213" s="70">
        <v>15</v>
      </c>
      <c r="AA213" s="70"/>
      <c r="AB213" s="70">
        <v>1</v>
      </c>
      <c r="AC213" s="70"/>
      <c r="AD213" s="70">
        <v>1</v>
      </c>
      <c r="AE213" s="70"/>
      <c r="AF213" s="207" t="e">
        <f t="shared" si="23"/>
        <v>#DIV/0!</v>
      </c>
      <c r="AG213" s="70">
        <f t="shared" si="26"/>
        <v>17</v>
      </c>
      <c r="AH213" s="70">
        <f t="shared" si="26"/>
        <v>0</v>
      </c>
      <c r="AI213" s="140" t="s">
        <v>415</v>
      </c>
    </row>
    <row r="214" spans="1:35">
      <c r="A214" s="193"/>
      <c r="B214" s="107">
        <v>6534201</v>
      </c>
      <c r="C214" s="58">
        <v>43892</v>
      </c>
      <c r="D214" s="66">
        <f t="shared" si="25"/>
        <v>43786</v>
      </c>
      <c r="E214" s="74"/>
      <c r="F214" s="60">
        <v>43711</v>
      </c>
      <c r="G214" s="313">
        <v>1</v>
      </c>
      <c r="H214" s="313">
        <v>1</v>
      </c>
      <c r="I214" s="313"/>
      <c r="J214" s="314" t="s">
        <v>406</v>
      </c>
      <c r="K214" s="140" t="s">
        <v>484</v>
      </c>
      <c r="L214" s="109">
        <v>6534201</v>
      </c>
      <c r="M214" s="35" t="s">
        <v>232</v>
      </c>
      <c r="N214" s="35" t="s">
        <v>1587</v>
      </c>
      <c r="O214" s="35" t="s">
        <v>1588</v>
      </c>
      <c r="P214" s="35" t="s">
        <v>1234</v>
      </c>
      <c r="Q214" s="119">
        <v>29379</v>
      </c>
      <c r="R214" s="35" t="s">
        <v>1589</v>
      </c>
      <c r="S214" s="75" t="s">
        <v>1590</v>
      </c>
      <c r="T214" s="75"/>
      <c r="U214" s="34" t="s">
        <v>1591</v>
      </c>
      <c r="V214" s="67"/>
      <c r="W214" s="68">
        <v>28</v>
      </c>
      <c r="X214" s="68"/>
      <c r="Y214" s="79">
        <f t="shared" si="24"/>
        <v>24</v>
      </c>
      <c r="Z214" s="70">
        <v>4</v>
      </c>
      <c r="AA214" s="70"/>
      <c r="AB214" s="70">
        <v>0</v>
      </c>
      <c r="AC214" s="70"/>
      <c r="AD214" s="70">
        <v>6</v>
      </c>
      <c r="AE214" s="70"/>
      <c r="AF214" s="207" t="e">
        <f t="shared" si="23"/>
        <v>#DIV/0!</v>
      </c>
      <c r="AG214" s="70">
        <f t="shared" si="26"/>
        <v>10</v>
      </c>
      <c r="AH214" s="70">
        <f t="shared" si="26"/>
        <v>0</v>
      </c>
      <c r="AI214" s="140" t="s">
        <v>415</v>
      </c>
    </row>
    <row r="215" spans="1:35">
      <c r="A215" s="193"/>
      <c r="B215" s="107">
        <v>5041201</v>
      </c>
      <c r="C215" s="58">
        <v>43892</v>
      </c>
      <c r="D215" s="66">
        <f t="shared" si="25"/>
        <v>43786</v>
      </c>
      <c r="E215" s="74"/>
      <c r="F215" s="60">
        <v>43711</v>
      </c>
      <c r="G215" s="313">
        <v>1</v>
      </c>
      <c r="H215" s="313">
        <v>1</v>
      </c>
      <c r="I215" s="313"/>
      <c r="J215" s="313" t="s">
        <v>406</v>
      </c>
      <c r="K215" s="140" t="s">
        <v>484</v>
      </c>
      <c r="L215" s="109">
        <v>5041201</v>
      </c>
      <c r="M215" s="35" t="s">
        <v>186</v>
      </c>
      <c r="N215" s="35" t="s">
        <v>1592</v>
      </c>
      <c r="O215" s="35" t="s">
        <v>1593</v>
      </c>
      <c r="P215" s="35" t="s">
        <v>1234</v>
      </c>
      <c r="Q215" s="119">
        <v>29732</v>
      </c>
      <c r="R215" s="35" t="s">
        <v>1594</v>
      </c>
      <c r="S215" s="75" t="s">
        <v>1595</v>
      </c>
      <c r="T215" s="75"/>
      <c r="U215" s="34" t="s">
        <v>1596</v>
      </c>
      <c r="V215" s="67"/>
      <c r="W215" s="68">
        <v>135</v>
      </c>
      <c r="X215" s="68"/>
      <c r="Y215" s="79">
        <f t="shared" si="24"/>
        <v>118</v>
      </c>
      <c r="Z215" s="70">
        <v>15</v>
      </c>
      <c r="AA215" s="70"/>
      <c r="AB215" s="70">
        <v>2</v>
      </c>
      <c r="AC215" s="70"/>
      <c r="AD215" s="70">
        <v>22</v>
      </c>
      <c r="AE215" s="70"/>
      <c r="AF215" s="207" t="e">
        <f t="shared" si="23"/>
        <v>#DIV/0!</v>
      </c>
      <c r="AG215" s="70">
        <f t="shared" si="26"/>
        <v>39</v>
      </c>
      <c r="AH215" s="70">
        <f t="shared" si="26"/>
        <v>0</v>
      </c>
      <c r="AI215" s="140" t="s">
        <v>415</v>
      </c>
    </row>
    <row r="216" spans="1:35">
      <c r="A216" s="193"/>
      <c r="B216" s="107">
        <v>3186201</v>
      </c>
      <c r="C216" s="58">
        <v>43892</v>
      </c>
      <c r="D216" s="66">
        <f t="shared" si="25"/>
        <v>43786</v>
      </c>
      <c r="E216" s="74"/>
      <c r="F216" s="60">
        <v>43711</v>
      </c>
      <c r="G216" s="313">
        <v>2</v>
      </c>
      <c r="H216" s="313">
        <v>1</v>
      </c>
      <c r="I216" s="313"/>
      <c r="J216" s="313" t="s">
        <v>406</v>
      </c>
      <c r="K216" s="140" t="s">
        <v>484</v>
      </c>
      <c r="L216" s="109">
        <v>3186201</v>
      </c>
      <c r="M216" s="35" t="s">
        <v>155</v>
      </c>
      <c r="N216" s="35" t="s">
        <v>1597</v>
      </c>
      <c r="O216" s="35" t="s">
        <v>1598</v>
      </c>
      <c r="P216" s="35" t="s">
        <v>1234</v>
      </c>
      <c r="Q216" s="119">
        <v>29520</v>
      </c>
      <c r="R216" s="35" t="s">
        <v>1599</v>
      </c>
      <c r="S216" s="75" t="s">
        <v>1600</v>
      </c>
      <c r="T216" s="75"/>
      <c r="U216" s="34" t="s">
        <v>1601</v>
      </c>
      <c r="V216" s="67"/>
      <c r="W216" s="68">
        <v>26</v>
      </c>
      <c r="X216" s="68"/>
      <c r="Y216" s="79">
        <f t="shared" si="24"/>
        <v>19</v>
      </c>
      <c r="Z216" s="70">
        <v>7</v>
      </c>
      <c r="AA216" s="70"/>
      <c r="AB216" s="70">
        <v>0</v>
      </c>
      <c r="AC216" s="70"/>
      <c r="AD216" s="70">
        <v>13</v>
      </c>
      <c r="AE216" s="70"/>
      <c r="AF216" s="207" t="e">
        <f t="shared" si="23"/>
        <v>#DIV/0!</v>
      </c>
      <c r="AG216" s="70">
        <f t="shared" si="26"/>
        <v>20</v>
      </c>
      <c r="AH216" s="70">
        <f t="shared" si="26"/>
        <v>0</v>
      </c>
      <c r="AI216" s="140" t="s">
        <v>415</v>
      </c>
    </row>
    <row r="217" spans="1:35" ht="16.5">
      <c r="A217" s="193" t="s">
        <v>301</v>
      </c>
      <c r="B217" s="107">
        <v>3185201</v>
      </c>
      <c r="C217" s="66">
        <v>43892</v>
      </c>
      <c r="D217" s="66">
        <f t="shared" si="25"/>
        <v>43786</v>
      </c>
      <c r="E217" s="74"/>
      <c r="F217" s="60">
        <v>43711</v>
      </c>
      <c r="G217" s="313">
        <v>1</v>
      </c>
      <c r="H217" s="313">
        <v>1</v>
      </c>
      <c r="I217" s="313"/>
      <c r="J217" s="313" t="s">
        <v>406</v>
      </c>
      <c r="K217" s="140" t="s">
        <v>484</v>
      </c>
      <c r="L217" s="109">
        <v>3185201</v>
      </c>
      <c r="M217" s="35" t="s">
        <v>154</v>
      </c>
      <c r="N217" s="35" t="s">
        <v>1602</v>
      </c>
      <c r="O217" s="35" t="s">
        <v>698</v>
      </c>
      <c r="P217" s="35" t="s">
        <v>1234</v>
      </c>
      <c r="Q217" s="119">
        <v>29505</v>
      </c>
      <c r="R217" s="35" t="s">
        <v>1603</v>
      </c>
      <c r="S217" s="75" t="s">
        <v>1604</v>
      </c>
      <c r="T217" s="75" t="s">
        <v>1605</v>
      </c>
      <c r="U217" s="34" t="s">
        <v>1606</v>
      </c>
      <c r="V217" s="67"/>
      <c r="W217" s="68">
        <v>61</v>
      </c>
      <c r="X217" s="68"/>
      <c r="Y217" s="79">
        <f t="shared" si="24"/>
        <v>53</v>
      </c>
      <c r="Z217" s="70">
        <v>8</v>
      </c>
      <c r="AA217" s="70"/>
      <c r="AB217" s="70">
        <v>0</v>
      </c>
      <c r="AC217" s="70"/>
      <c r="AD217" s="70">
        <v>10</v>
      </c>
      <c r="AE217" s="70"/>
      <c r="AF217" s="207" t="e">
        <f t="shared" si="23"/>
        <v>#DIV/0!</v>
      </c>
      <c r="AG217" s="70">
        <f t="shared" si="26"/>
        <v>18</v>
      </c>
      <c r="AH217" s="70">
        <f t="shared" si="26"/>
        <v>0</v>
      </c>
      <c r="AI217" s="140" t="s">
        <v>415</v>
      </c>
    </row>
    <row r="218" spans="1:35">
      <c r="A218" s="193"/>
      <c r="B218" s="107">
        <v>3187201</v>
      </c>
      <c r="C218" s="66">
        <v>43892</v>
      </c>
      <c r="D218" s="66">
        <f t="shared" si="25"/>
        <v>43786</v>
      </c>
      <c r="E218" s="74"/>
      <c r="F218" s="60">
        <v>43711</v>
      </c>
      <c r="G218" s="313">
        <v>1</v>
      </c>
      <c r="H218" s="313">
        <v>1</v>
      </c>
      <c r="I218" s="313"/>
      <c r="J218" s="313" t="s">
        <v>406</v>
      </c>
      <c r="K218" s="140" t="s">
        <v>484</v>
      </c>
      <c r="L218" s="109">
        <v>3187201</v>
      </c>
      <c r="M218" s="35" t="s">
        <v>156</v>
      </c>
      <c r="N218" s="35" t="s">
        <v>1607</v>
      </c>
      <c r="O218" s="35" t="s">
        <v>1608</v>
      </c>
      <c r="P218" s="35" t="s">
        <v>1234</v>
      </c>
      <c r="Q218" s="119">
        <v>29571</v>
      </c>
      <c r="R218" s="35" t="s">
        <v>1609</v>
      </c>
      <c r="S218" s="75" t="s">
        <v>1610</v>
      </c>
      <c r="T218" s="75"/>
      <c r="U218" s="34" t="s">
        <v>1611</v>
      </c>
      <c r="V218" s="67"/>
      <c r="W218" s="68">
        <v>29</v>
      </c>
      <c r="X218" s="68"/>
      <c r="Y218" s="79">
        <f t="shared" si="24"/>
        <v>25</v>
      </c>
      <c r="Z218" s="70">
        <v>4</v>
      </c>
      <c r="AA218" s="70"/>
      <c r="AB218" s="70">
        <v>0</v>
      </c>
      <c r="AC218" s="70"/>
      <c r="AD218" s="70">
        <v>2</v>
      </c>
      <c r="AE218" s="70"/>
      <c r="AF218" s="207" t="e">
        <f t="shared" si="23"/>
        <v>#DIV/0!</v>
      </c>
      <c r="AG218" s="70">
        <f t="shared" si="26"/>
        <v>6</v>
      </c>
      <c r="AH218" s="70">
        <f t="shared" si="26"/>
        <v>0</v>
      </c>
      <c r="AI218" s="140" t="s">
        <v>415</v>
      </c>
    </row>
    <row r="219" spans="1:35">
      <c r="A219" s="193"/>
      <c r="B219" s="108">
        <v>3209201</v>
      </c>
      <c r="C219" s="66">
        <v>43892</v>
      </c>
      <c r="D219" s="66">
        <f t="shared" si="25"/>
        <v>43786</v>
      </c>
      <c r="E219" s="74"/>
      <c r="F219" s="83">
        <v>43711</v>
      </c>
      <c r="G219" s="342">
        <v>1</v>
      </c>
      <c r="H219" s="342">
        <v>2</v>
      </c>
      <c r="I219" s="313"/>
      <c r="J219" s="313" t="s">
        <v>406</v>
      </c>
      <c r="K219" s="140" t="s">
        <v>484</v>
      </c>
      <c r="L219" s="148">
        <v>3209201</v>
      </c>
      <c r="M219" s="88" t="s">
        <v>161</v>
      </c>
      <c r="N219" s="88" t="s">
        <v>1612</v>
      </c>
      <c r="O219" s="88" t="s">
        <v>1613</v>
      </c>
      <c r="P219" s="88" t="s">
        <v>1234</v>
      </c>
      <c r="Q219" s="120">
        <v>29118</v>
      </c>
      <c r="R219" s="88" t="s">
        <v>1614</v>
      </c>
      <c r="S219" s="89" t="s">
        <v>1615</v>
      </c>
      <c r="T219" s="89"/>
      <c r="U219" s="78" t="s">
        <v>1616</v>
      </c>
      <c r="V219" s="90"/>
      <c r="W219" s="91">
        <v>5</v>
      </c>
      <c r="X219" s="91"/>
      <c r="Y219" s="79">
        <f t="shared" si="24"/>
        <v>2</v>
      </c>
      <c r="Z219" s="70">
        <v>3</v>
      </c>
      <c r="AA219" s="70"/>
      <c r="AB219" s="70">
        <v>0</v>
      </c>
      <c r="AC219" s="70"/>
      <c r="AD219" s="70">
        <v>3</v>
      </c>
      <c r="AE219" s="70"/>
      <c r="AF219" s="207" t="e">
        <f t="shared" si="23"/>
        <v>#DIV/0!</v>
      </c>
      <c r="AG219" s="70">
        <f t="shared" si="26"/>
        <v>6</v>
      </c>
      <c r="AH219" s="70">
        <f t="shared" si="26"/>
        <v>0</v>
      </c>
      <c r="AI219" s="140" t="s">
        <v>415</v>
      </c>
    </row>
    <row r="220" spans="1:35">
      <c r="A220" s="193"/>
      <c r="B220" s="107">
        <v>3188201</v>
      </c>
      <c r="C220" s="66">
        <v>43892</v>
      </c>
      <c r="D220" s="66">
        <f t="shared" si="25"/>
        <v>43786</v>
      </c>
      <c r="E220" s="74"/>
      <c r="F220" s="60">
        <v>43711</v>
      </c>
      <c r="G220" s="342"/>
      <c r="H220" s="342"/>
      <c r="I220" s="313"/>
      <c r="J220" s="313" t="s">
        <v>406</v>
      </c>
      <c r="K220" s="140" t="s">
        <v>484</v>
      </c>
      <c r="L220" s="109">
        <v>3188201</v>
      </c>
      <c r="M220" s="35" t="s">
        <v>157</v>
      </c>
      <c r="N220" s="35" t="s">
        <v>1617</v>
      </c>
      <c r="O220" s="35" t="s">
        <v>1618</v>
      </c>
      <c r="P220" s="35" t="s">
        <v>1234</v>
      </c>
      <c r="Q220" s="119">
        <v>29102</v>
      </c>
      <c r="R220" s="35" t="s">
        <v>1619</v>
      </c>
      <c r="S220" s="75" t="s">
        <v>1620</v>
      </c>
      <c r="T220" s="75"/>
      <c r="U220" s="34" t="s">
        <v>1621</v>
      </c>
      <c r="V220" s="67"/>
      <c r="W220" s="68">
        <v>41</v>
      </c>
      <c r="X220" s="68"/>
      <c r="Y220" s="79">
        <f t="shared" si="24"/>
        <v>36</v>
      </c>
      <c r="Z220" s="70">
        <v>5</v>
      </c>
      <c r="AA220" s="70"/>
      <c r="AB220" s="70">
        <v>0</v>
      </c>
      <c r="AC220" s="70"/>
      <c r="AD220" s="70">
        <v>5</v>
      </c>
      <c r="AE220" s="70"/>
      <c r="AF220" s="207" t="e">
        <f t="shared" si="23"/>
        <v>#DIV/0!</v>
      </c>
      <c r="AG220" s="70">
        <f t="shared" si="26"/>
        <v>10</v>
      </c>
      <c r="AH220" s="70">
        <f t="shared" si="26"/>
        <v>0</v>
      </c>
      <c r="AI220" s="140" t="s">
        <v>415</v>
      </c>
    </row>
    <row r="221" spans="1:35">
      <c r="A221" s="193"/>
      <c r="B221" s="107">
        <v>7031201</v>
      </c>
      <c r="C221" s="66">
        <v>43899</v>
      </c>
      <c r="D221" s="66">
        <f t="shared" si="25"/>
        <v>43786</v>
      </c>
      <c r="E221" s="74"/>
      <c r="F221" s="60">
        <v>43711</v>
      </c>
      <c r="G221" s="313">
        <v>1</v>
      </c>
      <c r="H221" s="313">
        <v>1</v>
      </c>
      <c r="I221" s="313"/>
      <c r="J221" s="313" t="s">
        <v>406</v>
      </c>
      <c r="K221" s="140" t="s">
        <v>484</v>
      </c>
      <c r="L221" s="109">
        <v>7031201</v>
      </c>
      <c r="M221" s="35" t="s">
        <v>255</v>
      </c>
      <c r="N221" s="35" t="s">
        <v>1622</v>
      </c>
      <c r="O221" s="35" t="s">
        <v>1623</v>
      </c>
      <c r="P221" s="35" t="s">
        <v>1234</v>
      </c>
      <c r="Q221" s="119">
        <v>29406</v>
      </c>
      <c r="R221" s="35" t="s">
        <v>1624</v>
      </c>
      <c r="S221" s="75" t="s">
        <v>1625</v>
      </c>
      <c r="T221" s="75" t="s">
        <v>1626</v>
      </c>
      <c r="U221" s="34" t="s">
        <v>1466</v>
      </c>
      <c r="V221" s="67"/>
      <c r="W221" s="68">
        <v>93</v>
      </c>
      <c r="X221" s="68"/>
      <c r="Y221" s="79">
        <f t="shared" si="24"/>
        <v>81</v>
      </c>
      <c r="Z221" s="70">
        <v>12</v>
      </c>
      <c r="AA221" s="70"/>
      <c r="AB221" s="70">
        <v>0</v>
      </c>
      <c r="AC221" s="70"/>
      <c r="AD221" s="70">
        <v>16</v>
      </c>
      <c r="AE221" s="70"/>
      <c r="AF221" s="207" t="e">
        <f t="shared" si="23"/>
        <v>#DIV/0!</v>
      </c>
      <c r="AG221" s="70">
        <f t="shared" si="26"/>
        <v>28</v>
      </c>
      <c r="AH221" s="70">
        <f t="shared" si="26"/>
        <v>0</v>
      </c>
      <c r="AI221" s="140" t="s">
        <v>415</v>
      </c>
    </row>
    <row r="222" spans="1:35">
      <c r="A222" s="193"/>
      <c r="B222" s="107">
        <v>3190201</v>
      </c>
      <c r="C222" s="66">
        <v>43899</v>
      </c>
      <c r="D222" s="66">
        <f t="shared" si="25"/>
        <v>43786</v>
      </c>
      <c r="E222" s="74"/>
      <c r="F222" s="60">
        <v>43711</v>
      </c>
      <c r="G222" s="313">
        <v>1</v>
      </c>
      <c r="H222" s="313">
        <v>1</v>
      </c>
      <c r="I222" s="313"/>
      <c r="J222" s="313" t="s">
        <v>406</v>
      </c>
      <c r="K222" s="140" t="s">
        <v>484</v>
      </c>
      <c r="L222" s="109">
        <v>3190201</v>
      </c>
      <c r="M222" s="35" t="s">
        <v>158</v>
      </c>
      <c r="N222" s="35" t="s">
        <v>1627</v>
      </c>
      <c r="O222" s="35" t="s">
        <v>1628</v>
      </c>
      <c r="P222" s="35" t="s">
        <v>1234</v>
      </c>
      <c r="Q222" s="119">
        <v>29488</v>
      </c>
      <c r="R222" s="35" t="s">
        <v>1629</v>
      </c>
      <c r="S222" s="75" t="s">
        <v>1630</v>
      </c>
      <c r="T222" s="75" t="s">
        <v>1631</v>
      </c>
      <c r="U222" s="34" t="s">
        <v>1632</v>
      </c>
      <c r="V222" s="67"/>
      <c r="W222" s="68">
        <v>50</v>
      </c>
      <c r="X222" s="68"/>
      <c r="Y222" s="79">
        <f t="shared" si="24"/>
        <v>43</v>
      </c>
      <c r="Z222" s="70">
        <v>7</v>
      </c>
      <c r="AA222" s="70"/>
      <c r="AB222" s="70">
        <v>0</v>
      </c>
      <c r="AC222" s="70"/>
      <c r="AD222" s="70">
        <v>6</v>
      </c>
      <c r="AE222" s="70"/>
      <c r="AF222" s="207" t="e">
        <f t="shared" si="23"/>
        <v>#DIV/0!</v>
      </c>
      <c r="AG222" s="70">
        <f t="shared" si="26"/>
        <v>13</v>
      </c>
      <c r="AH222" s="70">
        <f t="shared" si="26"/>
        <v>0</v>
      </c>
      <c r="AI222" s="140" t="s">
        <v>415</v>
      </c>
    </row>
    <row r="223" spans="1:35">
      <c r="A223" s="193"/>
      <c r="B223" s="107">
        <v>5884201</v>
      </c>
      <c r="C223" s="66">
        <v>43899</v>
      </c>
      <c r="D223" s="58">
        <f t="shared" si="25"/>
        <v>43856</v>
      </c>
      <c r="E223" s="59">
        <f>F223-28</f>
        <v>43753</v>
      </c>
      <c r="F223" s="60">
        <v>43781</v>
      </c>
      <c r="G223" s="327">
        <v>1</v>
      </c>
      <c r="H223" s="327">
        <v>2</v>
      </c>
      <c r="I223" s="314"/>
      <c r="J223" s="314" t="s">
        <v>406</v>
      </c>
      <c r="K223" s="98" t="s">
        <v>547</v>
      </c>
      <c r="L223" s="109">
        <v>5884201</v>
      </c>
      <c r="M223" s="35" t="s">
        <v>217</v>
      </c>
      <c r="N223" s="35" t="s">
        <v>1633</v>
      </c>
      <c r="O223" s="35" t="s">
        <v>1634</v>
      </c>
      <c r="P223" s="35" t="s">
        <v>1486</v>
      </c>
      <c r="Q223" s="119">
        <v>25801</v>
      </c>
      <c r="R223" s="35" t="s">
        <v>1635</v>
      </c>
      <c r="S223" s="35" t="s">
        <v>1636</v>
      </c>
      <c r="T223" s="35" t="s">
        <v>1637</v>
      </c>
      <c r="U223" s="35" t="s">
        <v>1638</v>
      </c>
      <c r="V223" s="35"/>
      <c r="W223" s="36">
        <v>54</v>
      </c>
      <c r="X223" s="36"/>
      <c r="Y223" s="79">
        <f t="shared" si="24"/>
        <v>50</v>
      </c>
      <c r="Z223" s="61">
        <v>4</v>
      </c>
      <c r="AA223" s="61"/>
      <c r="AB223" s="61">
        <v>0</v>
      </c>
      <c r="AC223" s="61"/>
      <c r="AD223" s="61">
        <v>9</v>
      </c>
      <c r="AE223" s="61"/>
      <c r="AF223" s="204" t="e">
        <f t="shared" si="23"/>
        <v>#DIV/0!</v>
      </c>
      <c r="AG223" s="61">
        <f t="shared" si="26"/>
        <v>13</v>
      </c>
      <c r="AH223" s="70">
        <f t="shared" si="26"/>
        <v>0</v>
      </c>
      <c r="AI223" s="98" t="s">
        <v>415</v>
      </c>
    </row>
    <row r="224" spans="1:35">
      <c r="A224" s="193"/>
      <c r="B224" s="107">
        <v>5887201</v>
      </c>
      <c r="C224" s="66">
        <v>43899</v>
      </c>
      <c r="D224" s="58">
        <f t="shared" si="25"/>
        <v>43639</v>
      </c>
      <c r="E224" s="59"/>
      <c r="F224" s="60">
        <v>43564</v>
      </c>
      <c r="G224" s="327"/>
      <c r="H224" s="327"/>
      <c r="I224" s="314"/>
      <c r="J224" s="314" t="s">
        <v>406</v>
      </c>
      <c r="K224" s="98" t="s">
        <v>547</v>
      </c>
      <c r="L224" s="109">
        <v>5887201</v>
      </c>
      <c r="M224" s="35" t="s">
        <v>220</v>
      </c>
      <c r="N224" s="35" t="s">
        <v>1639</v>
      </c>
      <c r="O224" s="35" t="s">
        <v>1640</v>
      </c>
      <c r="P224" s="35" t="s">
        <v>1486</v>
      </c>
      <c r="Q224" s="119">
        <v>26651</v>
      </c>
      <c r="R224" s="35" t="s">
        <v>1641</v>
      </c>
      <c r="S224" s="35" t="s">
        <v>1642</v>
      </c>
      <c r="T224" s="35"/>
      <c r="U224" s="35" t="s">
        <v>1643</v>
      </c>
      <c r="V224" s="35"/>
      <c r="W224" s="36">
        <v>39</v>
      </c>
      <c r="X224" s="36"/>
      <c r="Y224" s="79">
        <f t="shared" si="24"/>
        <v>33</v>
      </c>
      <c r="Z224" s="61">
        <v>6</v>
      </c>
      <c r="AA224" s="61"/>
      <c r="AB224" s="61">
        <v>0</v>
      </c>
      <c r="AC224" s="61"/>
      <c r="AD224" s="61">
        <v>7</v>
      </c>
      <c r="AE224" s="61"/>
      <c r="AF224" s="204" t="e">
        <f t="shared" si="23"/>
        <v>#DIV/0!</v>
      </c>
      <c r="AG224" s="61">
        <f t="shared" si="26"/>
        <v>13</v>
      </c>
      <c r="AH224" s="70">
        <f t="shared" si="26"/>
        <v>0</v>
      </c>
      <c r="AI224" s="98" t="s">
        <v>415</v>
      </c>
    </row>
    <row r="225" spans="1:35">
      <c r="A225" s="193"/>
      <c r="B225" s="107">
        <v>6524201</v>
      </c>
      <c r="C225" s="66">
        <v>43899</v>
      </c>
      <c r="D225" s="58">
        <f t="shared" si="25"/>
        <v>43856</v>
      </c>
      <c r="E225" s="59">
        <f t="shared" ref="E225:E234" si="27">F225-28</f>
        <v>43753</v>
      </c>
      <c r="F225" s="60">
        <v>43781</v>
      </c>
      <c r="G225" s="314">
        <v>1</v>
      </c>
      <c r="H225" s="314">
        <v>1</v>
      </c>
      <c r="I225" s="314"/>
      <c r="J225" s="313" t="s">
        <v>406</v>
      </c>
      <c r="K225" s="98" t="s">
        <v>547</v>
      </c>
      <c r="L225" s="109">
        <v>6524201</v>
      </c>
      <c r="M225" s="35" t="s">
        <v>225</v>
      </c>
      <c r="N225" s="35" t="s">
        <v>1644</v>
      </c>
      <c r="O225" s="35" t="s">
        <v>1645</v>
      </c>
      <c r="P225" s="35" t="s">
        <v>1646</v>
      </c>
      <c r="Q225" s="119">
        <v>40422</v>
      </c>
      <c r="R225" s="35" t="s">
        <v>1647</v>
      </c>
      <c r="S225" s="35" t="s">
        <v>1648</v>
      </c>
      <c r="T225" s="35" t="s">
        <v>1649</v>
      </c>
      <c r="U225" s="35" t="s">
        <v>1650</v>
      </c>
      <c r="V225" s="35"/>
      <c r="W225" s="36">
        <v>48</v>
      </c>
      <c r="X225" s="36"/>
      <c r="Y225" s="79">
        <f t="shared" si="24"/>
        <v>39</v>
      </c>
      <c r="Z225" s="61">
        <v>9</v>
      </c>
      <c r="AA225" s="61"/>
      <c r="AB225" s="61">
        <v>0</v>
      </c>
      <c r="AC225" s="61"/>
      <c r="AD225" s="61">
        <v>11</v>
      </c>
      <c r="AE225" s="61"/>
      <c r="AF225" s="204" t="e">
        <f t="shared" si="23"/>
        <v>#DIV/0!</v>
      </c>
      <c r="AG225" s="61">
        <f t="shared" si="26"/>
        <v>20</v>
      </c>
      <c r="AH225" s="70">
        <f t="shared" si="26"/>
        <v>0</v>
      </c>
      <c r="AI225" s="98" t="s">
        <v>415</v>
      </c>
    </row>
    <row r="226" spans="1:35">
      <c r="A226" s="193"/>
      <c r="B226" s="107">
        <v>5079201</v>
      </c>
      <c r="C226" s="66">
        <v>43899</v>
      </c>
      <c r="D226" s="66">
        <f t="shared" si="25"/>
        <v>43814</v>
      </c>
      <c r="E226" s="74">
        <f t="shared" si="27"/>
        <v>43711</v>
      </c>
      <c r="F226" s="60">
        <v>43739</v>
      </c>
      <c r="G226" s="342">
        <v>1</v>
      </c>
      <c r="H226" s="342">
        <v>2</v>
      </c>
      <c r="I226" s="313"/>
      <c r="J226" s="313" t="s">
        <v>406</v>
      </c>
      <c r="K226" s="140" t="s">
        <v>547</v>
      </c>
      <c r="L226" s="109">
        <v>5079201</v>
      </c>
      <c r="M226" s="35" t="s">
        <v>208</v>
      </c>
      <c r="N226" s="35" t="s">
        <v>1651</v>
      </c>
      <c r="O226" s="35" t="s">
        <v>1652</v>
      </c>
      <c r="P226" s="35" t="s">
        <v>551</v>
      </c>
      <c r="Q226" s="119">
        <v>37211</v>
      </c>
      <c r="R226" s="35" t="s">
        <v>1653</v>
      </c>
      <c r="S226" s="75" t="s">
        <v>559</v>
      </c>
      <c r="T226" s="75"/>
      <c r="U226" s="34" t="s">
        <v>1654</v>
      </c>
      <c r="V226" s="67"/>
      <c r="W226" s="68">
        <v>39</v>
      </c>
      <c r="X226" s="68"/>
      <c r="Y226" s="79">
        <f t="shared" si="24"/>
        <v>26</v>
      </c>
      <c r="Z226" s="70">
        <v>12</v>
      </c>
      <c r="AA226" s="70"/>
      <c r="AB226" s="70">
        <v>1</v>
      </c>
      <c r="AC226" s="70"/>
      <c r="AD226" s="70">
        <v>12</v>
      </c>
      <c r="AE226" s="70"/>
      <c r="AF226" s="207" t="e">
        <f t="shared" si="23"/>
        <v>#DIV/0!</v>
      </c>
      <c r="AG226" s="70">
        <f t="shared" si="26"/>
        <v>25</v>
      </c>
      <c r="AH226" s="70">
        <f t="shared" si="26"/>
        <v>0</v>
      </c>
      <c r="AI226" s="140" t="s">
        <v>415</v>
      </c>
    </row>
    <row r="227" spans="1:35">
      <c r="A227" s="193"/>
      <c r="B227" s="107">
        <v>5078201</v>
      </c>
      <c r="C227" s="66">
        <v>43899</v>
      </c>
      <c r="D227" s="66">
        <f t="shared" si="25"/>
        <v>43814</v>
      </c>
      <c r="E227" s="74">
        <f t="shared" si="27"/>
        <v>43711</v>
      </c>
      <c r="F227" s="60">
        <v>43739</v>
      </c>
      <c r="G227" s="342"/>
      <c r="H227" s="342"/>
      <c r="I227" s="313"/>
      <c r="J227" s="313" t="s">
        <v>406</v>
      </c>
      <c r="K227" s="140" t="s">
        <v>547</v>
      </c>
      <c r="L227" s="109">
        <v>5078201</v>
      </c>
      <c r="M227" s="35" t="s">
        <v>207</v>
      </c>
      <c r="N227" s="35" t="s">
        <v>1655</v>
      </c>
      <c r="O227" s="35" t="s">
        <v>1656</v>
      </c>
      <c r="P227" s="35" t="s">
        <v>1646</v>
      </c>
      <c r="Q227" s="119">
        <v>42240</v>
      </c>
      <c r="R227" s="35" t="s">
        <v>1657</v>
      </c>
      <c r="S227" s="67" t="s">
        <v>1658</v>
      </c>
      <c r="T227" s="67" t="s">
        <v>1659</v>
      </c>
      <c r="U227" s="35" t="s">
        <v>1660</v>
      </c>
      <c r="V227" s="67"/>
      <c r="W227" s="68">
        <v>33</v>
      </c>
      <c r="X227" s="68"/>
      <c r="Y227" s="79">
        <f t="shared" si="24"/>
        <v>29</v>
      </c>
      <c r="Z227" s="70">
        <v>4</v>
      </c>
      <c r="AA227" s="70"/>
      <c r="AB227" s="70">
        <v>0</v>
      </c>
      <c r="AC227" s="70"/>
      <c r="AD227" s="70">
        <v>6</v>
      </c>
      <c r="AE227" s="70"/>
      <c r="AF227" s="207" t="e">
        <f t="shared" si="23"/>
        <v>#DIV/0!</v>
      </c>
      <c r="AG227" s="70">
        <f t="shared" si="26"/>
        <v>10</v>
      </c>
      <c r="AH227" s="70">
        <f t="shared" si="26"/>
        <v>0</v>
      </c>
      <c r="AI227" s="140" t="s">
        <v>415</v>
      </c>
    </row>
    <row r="228" spans="1:35">
      <c r="A228" s="193"/>
      <c r="B228" s="107">
        <v>6227201</v>
      </c>
      <c r="C228" s="66">
        <v>43899</v>
      </c>
      <c r="D228" s="66">
        <f t="shared" si="25"/>
        <v>43856</v>
      </c>
      <c r="E228" s="74">
        <f t="shared" si="27"/>
        <v>43753</v>
      </c>
      <c r="F228" s="60">
        <v>43781</v>
      </c>
      <c r="G228" s="313">
        <v>2</v>
      </c>
      <c r="H228" s="313">
        <v>1</v>
      </c>
      <c r="I228" s="313"/>
      <c r="J228" s="313" t="s">
        <v>406</v>
      </c>
      <c r="K228" s="140" t="s">
        <v>547</v>
      </c>
      <c r="L228" s="109">
        <v>6227201</v>
      </c>
      <c r="M228" s="35" t="s">
        <v>221</v>
      </c>
      <c r="N228" s="35" t="s">
        <v>1661</v>
      </c>
      <c r="O228" s="35" t="s">
        <v>1662</v>
      </c>
      <c r="P228" s="35" t="s">
        <v>1646</v>
      </c>
      <c r="Q228" s="119">
        <v>40207</v>
      </c>
      <c r="R228" s="35" t="s">
        <v>1663</v>
      </c>
      <c r="S228" s="67" t="s">
        <v>1664</v>
      </c>
      <c r="T228" s="67" t="s">
        <v>1665</v>
      </c>
      <c r="U228" s="35" t="s">
        <v>1666</v>
      </c>
      <c r="V228" s="67"/>
      <c r="W228" s="68">
        <v>94</v>
      </c>
      <c r="X228" s="68"/>
      <c r="Y228" s="79">
        <f t="shared" si="24"/>
        <v>91</v>
      </c>
      <c r="Z228" s="70">
        <v>2</v>
      </c>
      <c r="AA228" s="70"/>
      <c r="AB228" s="70">
        <v>1</v>
      </c>
      <c r="AC228" s="70"/>
      <c r="AD228" s="70">
        <v>15</v>
      </c>
      <c r="AE228" s="70"/>
      <c r="AF228" s="207" t="e">
        <f t="shared" si="23"/>
        <v>#DIV/0!</v>
      </c>
      <c r="AG228" s="70">
        <f t="shared" si="26"/>
        <v>18</v>
      </c>
      <c r="AH228" s="70">
        <f t="shared" si="26"/>
        <v>0</v>
      </c>
      <c r="AI228" s="140" t="s">
        <v>415</v>
      </c>
    </row>
    <row r="229" spans="1:35">
      <c r="A229" s="193"/>
      <c r="B229" s="107">
        <v>6522201</v>
      </c>
      <c r="C229" s="66">
        <v>43899</v>
      </c>
      <c r="D229" s="66">
        <f t="shared" si="25"/>
        <v>43856</v>
      </c>
      <c r="E229" s="74">
        <f t="shared" si="27"/>
        <v>43753</v>
      </c>
      <c r="F229" s="60">
        <v>43781</v>
      </c>
      <c r="G229" s="313">
        <v>1</v>
      </c>
      <c r="H229" s="313">
        <v>1</v>
      </c>
      <c r="I229" s="313"/>
      <c r="J229" s="313" t="s">
        <v>406</v>
      </c>
      <c r="K229" s="140" t="s">
        <v>547</v>
      </c>
      <c r="L229" s="109">
        <v>6522201</v>
      </c>
      <c r="M229" s="35" t="s">
        <v>224</v>
      </c>
      <c r="N229" s="35" t="s">
        <v>1667</v>
      </c>
      <c r="O229" s="35" t="s">
        <v>1668</v>
      </c>
      <c r="P229" s="35" t="s">
        <v>1646</v>
      </c>
      <c r="Q229" s="119">
        <v>40065</v>
      </c>
      <c r="R229" s="35" t="s">
        <v>1669</v>
      </c>
      <c r="S229" s="67" t="s">
        <v>1670</v>
      </c>
      <c r="T229" s="67"/>
      <c r="U229" s="35" t="s">
        <v>1671</v>
      </c>
      <c r="V229" s="67"/>
      <c r="W229" s="68">
        <v>60</v>
      </c>
      <c r="X229" s="68"/>
      <c r="Y229" s="79">
        <f t="shared" si="24"/>
        <v>52</v>
      </c>
      <c r="Z229" s="70">
        <v>8</v>
      </c>
      <c r="AA229" s="70"/>
      <c r="AB229" s="70">
        <v>0</v>
      </c>
      <c r="AC229" s="70"/>
      <c r="AD229" s="70">
        <v>6</v>
      </c>
      <c r="AE229" s="70"/>
      <c r="AF229" s="207" t="e">
        <f t="shared" si="23"/>
        <v>#DIV/0!</v>
      </c>
      <c r="AG229" s="70">
        <f t="shared" si="26"/>
        <v>14</v>
      </c>
      <c r="AH229" s="70">
        <f t="shared" si="26"/>
        <v>0</v>
      </c>
      <c r="AI229" s="140" t="s">
        <v>415</v>
      </c>
    </row>
    <row r="230" spans="1:35">
      <c r="A230" s="193"/>
      <c r="B230" s="107">
        <v>5885201</v>
      </c>
      <c r="C230" s="66">
        <v>43899</v>
      </c>
      <c r="D230" s="66">
        <f t="shared" si="25"/>
        <v>43856</v>
      </c>
      <c r="E230" s="74">
        <f t="shared" si="27"/>
        <v>43753</v>
      </c>
      <c r="F230" s="60">
        <v>43781</v>
      </c>
      <c r="G230" s="342">
        <v>1</v>
      </c>
      <c r="H230" s="342">
        <v>2</v>
      </c>
      <c r="I230" s="313"/>
      <c r="J230" s="313" t="s">
        <v>406</v>
      </c>
      <c r="K230" s="140" t="s">
        <v>547</v>
      </c>
      <c r="L230" s="109">
        <v>5885201</v>
      </c>
      <c r="M230" s="35" t="s">
        <v>218</v>
      </c>
      <c r="N230" s="35" t="s">
        <v>1672</v>
      </c>
      <c r="O230" s="35" t="s">
        <v>1673</v>
      </c>
      <c r="P230" s="35" t="s">
        <v>1486</v>
      </c>
      <c r="Q230" s="119">
        <v>25705</v>
      </c>
      <c r="R230" s="35" t="s">
        <v>1674</v>
      </c>
      <c r="S230" s="67" t="s">
        <v>1675</v>
      </c>
      <c r="T230" s="67" t="s">
        <v>1676</v>
      </c>
      <c r="U230" s="35" t="s">
        <v>1677</v>
      </c>
      <c r="V230" s="67"/>
      <c r="W230" s="68">
        <v>57</v>
      </c>
      <c r="X230" s="68"/>
      <c r="Y230" s="79">
        <f t="shared" si="24"/>
        <v>53</v>
      </c>
      <c r="Z230" s="70">
        <v>4</v>
      </c>
      <c r="AA230" s="70"/>
      <c r="AB230" s="70">
        <v>0</v>
      </c>
      <c r="AC230" s="70"/>
      <c r="AD230" s="70">
        <v>5</v>
      </c>
      <c r="AE230" s="70"/>
      <c r="AF230" s="207" t="e">
        <f t="shared" si="23"/>
        <v>#DIV/0!</v>
      </c>
      <c r="AG230" s="70">
        <f t="shared" si="26"/>
        <v>9</v>
      </c>
      <c r="AH230" s="70">
        <f t="shared" si="26"/>
        <v>0</v>
      </c>
      <c r="AI230" s="140" t="s">
        <v>415</v>
      </c>
    </row>
    <row r="231" spans="1:35">
      <c r="A231" s="193"/>
      <c r="B231" s="107">
        <v>5089201</v>
      </c>
      <c r="C231" s="66">
        <v>43899</v>
      </c>
      <c r="D231" s="66">
        <f t="shared" si="25"/>
        <v>43856</v>
      </c>
      <c r="E231" s="74">
        <f t="shared" si="27"/>
        <v>43753</v>
      </c>
      <c r="F231" s="60">
        <v>43781</v>
      </c>
      <c r="G231" s="342"/>
      <c r="H231" s="342"/>
      <c r="I231" s="313"/>
      <c r="J231" s="313" t="s">
        <v>406</v>
      </c>
      <c r="K231" s="140" t="s">
        <v>547</v>
      </c>
      <c r="L231" s="109">
        <v>5089201</v>
      </c>
      <c r="M231" s="35" t="s">
        <v>214</v>
      </c>
      <c r="N231" s="35" t="s">
        <v>1678</v>
      </c>
      <c r="O231" s="35" t="s">
        <v>1679</v>
      </c>
      <c r="P231" s="35" t="s">
        <v>1486</v>
      </c>
      <c r="Q231" s="119">
        <v>26101</v>
      </c>
      <c r="R231" s="35" t="s">
        <v>1680</v>
      </c>
      <c r="S231" s="67" t="s">
        <v>1681</v>
      </c>
      <c r="T231" s="67" t="s">
        <v>1682</v>
      </c>
      <c r="U231" s="35" t="s">
        <v>1683</v>
      </c>
      <c r="V231" s="67"/>
      <c r="W231" s="68">
        <v>20</v>
      </c>
      <c r="X231" s="68"/>
      <c r="Y231" s="79">
        <f t="shared" si="24"/>
        <v>15</v>
      </c>
      <c r="Z231" s="70">
        <v>4</v>
      </c>
      <c r="AA231" s="70"/>
      <c r="AB231" s="70">
        <v>1</v>
      </c>
      <c r="AC231" s="70"/>
      <c r="AD231" s="70">
        <v>2</v>
      </c>
      <c r="AE231" s="70"/>
      <c r="AF231" s="207" t="e">
        <f t="shared" si="23"/>
        <v>#DIV/0!</v>
      </c>
      <c r="AG231" s="70">
        <f t="shared" si="26"/>
        <v>7</v>
      </c>
      <c r="AH231" s="70">
        <f t="shared" si="26"/>
        <v>0</v>
      </c>
      <c r="AI231" s="140" t="s">
        <v>415</v>
      </c>
    </row>
    <row r="232" spans="1:35">
      <c r="A232" s="193"/>
      <c r="B232" s="107">
        <v>6248201</v>
      </c>
      <c r="C232" s="66">
        <v>43899</v>
      </c>
      <c r="D232" s="66">
        <f t="shared" si="25"/>
        <v>43856</v>
      </c>
      <c r="E232" s="74">
        <f t="shared" si="27"/>
        <v>43753</v>
      </c>
      <c r="F232" s="60">
        <v>43781</v>
      </c>
      <c r="G232" s="314">
        <v>1</v>
      </c>
      <c r="H232" s="314">
        <v>1</v>
      </c>
      <c r="I232" s="314"/>
      <c r="J232" s="313" t="s">
        <v>406</v>
      </c>
      <c r="K232" s="98" t="s">
        <v>547</v>
      </c>
      <c r="L232" s="109">
        <v>6248201</v>
      </c>
      <c r="M232" s="35" t="s">
        <v>223</v>
      </c>
      <c r="N232" s="35" t="s">
        <v>1684</v>
      </c>
      <c r="O232" s="35" t="s">
        <v>1685</v>
      </c>
      <c r="P232" s="35" t="s">
        <v>1646</v>
      </c>
      <c r="Q232" s="119">
        <v>40505</v>
      </c>
      <c r="R232" s="35" t="s">
        <v>1686</v>
      </c>
      <c r="S232" s="35" t="s">
        <v>1687</v>
      </c>
      <c r="T232" s="35" t="s">
        <v>1688</v>
      </c>
      <c r="U232" s="35" t="s">
        <v>1650</v>
      </c>
      <c r="V232" s="35"/>
      <c r="W232" s="36">
        <v>57</v>
      </c>
      <c r="X232" s="36"/>
      <c r="Y232" s="79">
        <f t="shared" si="24"/>
        <v>55</v>
      </c>
      <c r="Z232" s="61">
        <v>2</v>
      </c>
      <c r="AA232" s="61"/>
      <c r="AB232" s="61">
        <v>0</v>
      </c>
      <c r="AC232" s="61"/>
      <c r="AD232" s="61">
        <v>14</v>
      </c>
      <c r="AE232" s="61"/>
      <c r="AF232" s="204" t="e">
        <f t="shared" si="23"/>
        <v>#DIV/0!</v>
      </c>
      <c r="AG232" s="61">
        <f t="shared" ref="AG232:AH247" si="28">SUM(Z232,AB232,AD232)</f>
        <v>16</v>
      </c>
      <c r="AH232" s="70">
        <f t="shared" si="28"/>
        <v>0</v>
      </c>
      <c r="AI232" s="98" t="s">
        <v>415</v>
      </c>
    </row>
    <row r="233" spans="1:35">
      <c r="A233" s="193"/>
      <c r="B233" s="107">
        <v>6238201</v>
      </c>
      <c r="C233" s="66">
        <v>43899</v>
      </c>
      <c r="D233" s="66">
        <f t="shared" si="25"/>
        <v>43856</v>
      </c>
      <c r="E233" s="74">
        <f t="shared" si="27"/>
        <v>43753</v>
      </c>
      <c r="F233" s="60">
        <v>43781</v>
      </c>
      <c r="G233" s="314"/>
      <c r="H233" s="314">
        <v>1</v>
      </c>
      <c r="I233" s="314"/>
      <c r="J233" s="313" t="s">
        <v>406</v>
      </c>
      <c r="K233" s="98" t="s">
        <v>547</v>
      </c>
      <c r="L233" s="109">
        <v>6238201</v>
      </c>
      <c r="M233" s="35" t="s">
        <v>222</v>
      </c>
      <c r="N233" s="35" t="s">
        <v>1689</v>
      </c>
      <c r="O233" s="35" t="s">
        <v>1690</v>
      </c>
      <c r="P233" s="35" t="s">
        <v>1646</v>
      </c>
      <c r="Q233" s="119">
        <v>41017</v>
      </c>
      <c r="R233" s="35" t="s">
        <v>1691</v>
      </c>
      <c r="S233" s="35" t="s">
        <v>1692</v>
      </c>
      <c r="T233" s="35" t="s">
        <v>1693</v>
      </c>
      <c r="U233" s="35" t="s">
        <v>1694</v>
      </c>
      <c r="V233" s="35"/>
      <c r="W233" s="36">
        <v>64</v>
      </c>
      <c r="X233" s="36"/>
      <c r="Y233" s="79">
        <f t="shared" si="24"/>
        <v>57</v>
      </c>
      <c r="Z233" s="61">
        <v>5</v>
      </c>
      <c r="AA233" s="61"/>
      <c r="AB233" s="61">
        <v>2</v>
      </c>
      <c r="AC233" s="61"/>
      <c r="AD233" s="61">
        <v>15</v>
      </c>
      <c r="AE233" s="61"/>
      <c r="AF233" s="204" t="e">
        <f t="shared" si="23"/>
        <v>#DIV/0!</v>
      </c>
      <c r="AG233" s="61">
        <f t="shared" si="28"/>
        <v>22</v>
      </c>
      <c r="AH233" s="70">
        <f t="shared" si="28"/>
        <v>0</v>
      </c>
      <c r="AI233" s="98" t="s">
        <v>415</v>
      </c>
    </row>
    <row r="234" spans="1:35">
      <c r="A234" s="193"/>
      <c r="B234" s="107">
        <v>5764201</v>
      </c>
      <c r="C234" s="66">
        <v>43899</v>
      </c>
      <c r="D234" s="58">
        <f t="shared" si="25"/>
        <v>43856</v>
      </c>
      <c r="E234" s="59">
        <f t="shared" si="27"/>
        <v>43753</v>
      </c>
      <c r="F234" s="60">
        <v>43781</v>
      </c>
      <c r="G234" s="313">
        <v>1</v>
      </c>
      <c r="H234" s="313">
        <v>1</v>
      </c>
      <c r="I234" s="314"/>
      <c r="J234" s="314" t="s">
        <v>406</v>
      </c>
      <c r="K234" s="98" t="s">
        <v>547</v>
      </c>
      <c r="L234" s="109">
        <v>5764201</v>
      </c>
      <c r="M234" s="35" t="s">
        <v>215</v>
      </c>
      <c r="N234" s="35" t="s">
        <v>1695</v>
      </c>
      <c r="O234" s="35" t="s">
        <v>1696</v>
      </c>
      <c r="P234" s="35" t="s">
        <v>1486</v>
      </c>
      <c r="Q234" s="119">
        <v>25302</v>
      </c>
      <c r="R234" s="35" t="s">
        <v>1697</v>
      </c>
      <c r="S234" s="35" t="s">
        <v>1698</v>
      </c>
      <c r="T234" s="35"/>
      <c r="U234" s="35" t="s">
        <v>1699</v>
      </c>
      <c r="V234" s="35"/>
      <c r="W234" s="36">
        <v>78</v>
      </c>
      <c r="X234" s="36"/>
      <c r="Y234" s="79">
        <f t="shared" si="24"/>
        <v>71</v>
      </c>
      <c r="Z234" s="61">
        <v>6</v>
      </c>
      <c r="AA234" s="61"/>
      <c r="AB234" s="61">
        <v>1</v>
      </c>
      <c r="AC234" s="61"/>
      <c r="AD234" s="61">
        <v>9</v>
      </c>
      <c r="AE234" s="61"/>
      <c r="AF234" s="204" t="e">
        <f t="shared" si="23"/>
        <v>#DIV/0!</v>
      </c>
      <c r="AG234" s="61">
        <f t="shared" si="28"/>
        <v>16</v>
      </c>
      <c r="AH234" s="70">
        <f t="shared" si="28"/>
        <v>0</v>
      </c>
      <c r="AI234" s="98" t="s">
        <v>415</v>
      </c>
    </row>
    <row r="235" spans="1:35">
      <c r="A235" s="193"/>
      <c r="B235" s="107">
        <v>5883201</v>
      </c>
      <c r="C235" s="66">
        <v>43899</v>
      </c>
      <c r="D235" s="58">
        <f t="shared" si="25"/>
        <v>43639</v>
      </c>
      <c r="E235" s="59"/>
      <c r="F235" s="60">
        <v>43564</v>
      </c>
      <c r="G235" s="313">
        <v>1</v>
      </c>
      <c r="H235" s="313">
        <v>1</v>
      </c>
      <c r="I235" s="314"/>
      <c r="J235" s="314" t="s">
        <v>406</v>
      </c>
      <c r="K235" s="98" t="s">
        <v>547</v>
      </c>
      <c r="L235" s="109">
        <v>5883201</v>
      </c>
      <c r="M235" s="35" t="s">
        <v>216</v>
      </c>
      <c r="N235" s="35" t="s">
        <v>1700</v>
      </c>
      <c r="O235" s="35" t="s">
        <v>1701</v>
      </c>
      <c r="P235" s="35" t="s">
        <v>1486</v>
      </c>
      <c r="Q235" s="119">
        <v>25508</v>
      </c>
      <c r="R235" s="35" t="s">
        <v>1702</v>
      </c>
      <c r="S235" s="34" t="s">
        <v>1703</v>
      </c>
      <c r="T235" s="34"/>
      <c r="U235" s="34" t="s">
        <v>1704</v>
      </c>
      <c r="V235" s="35"/>
      <c r="W235" s="36">
        <v>34</v>
      </c>
      <c r="X235" s="36"/>
      <c r="Y235" s="79">
        <f t="shared" si="24"/>
        <v>25</v>
      </c>
      <c r="Z235" s="61">
        <v>9</v>
      </c>
      <c r="AA235" s="61"/>
      <c r="AB235" s="61">
        <v>0</v>
      </c>
      <c r="AC235" s="61"/>
      <c r="AD235" s="61">
        <v>7</v>
      </c>
      <c r="AE235" s="61"/>
      <c r="AF235" s="204" t="e">
        <f t="shared" si="23"/>
        <v>#DIV/0!</v>
      </c>
      <c r="AG235" s="61">
        <f t="shared" si="28"/>
        <v>16</v>
      </c>
      <c r="AH235" s="70">
        <f t="shared" si="28"/>
        <v>0</v>
      </c>
      <c r="AI235" s="98" t="s">
        <v>415</v>
      </c>
    </row>
    <row r="236" spans="1:35">
      <c r="A236" s="193"/>
      <c r="B236" s="107">
        <v>6964201</v>
      </c>
      <c r="C236" s="66">
        <v>43906</v>
      </c>
      <c r="D236" s="66"/>
      <c r="E236" s="74"/>
      <c r="F236" s="60"/>
      <c r="G236" s="313">
        <v>2</v>
      </c>
      <c r="H236" s="313">
        <v>1</v>
      </c>
      <c r="I236" s="313"/>
      <c r="J236" s="313" t="s">
        <v>406</v>
      </c>
      <c r="K236" s="140" t="s">
        <v>484</v>
      </c>
      <c r="L236" s="109">
        <v>6964201</v>
      </c>
      <c r="M236" s="77" t="s">
        <v>1705</v>
      </c>
      <c r="N236" s="78" t="s">
        <v>1706</v>
      </c>
      <c r="O236" s="78" t="s">
        <v>1707</v>
      </c>
      <c r="P236" s="78" t="s">
        <v>410</v>
      </c>
      <c r="Q236" s="119">
        <v>28217</v>
      </c>
      <c r="R236" s="35" t="s">
        <v>1708</v>
      </c>
      <c r="S236" s="67" t="s">
        <v>1709</v>
      </c>
      <c r="T236" s="67"/>
      <c r="U236" s="35" t="s">
        <v>1710</v>
      </c>
      <c r="V236" s="67"/>
      <c r="W236" s="68">
        <v>71</v>
      </c>
      <c r="X236" s="68"/>
      <c r="Y236" s="79">
        <f t="shared" si="24"/>
        <v>10</v>
      </c>
      <c r="Z236" s="70">
        <v>58</v>
      </c>
      <c r="AA236" s="70"/>
      <c r="AB236" s="70">
        <v>3</v>
      </c>
      <c r="AC236" s="70"/>
      <c r="AD236" s="70">
        <v>0</v>
      </c>
      <c r="AE236" s="70"/>
      <c r="AF236" s="207" t="e">
        <f t="shared" si="23"/>
        <v>#DIV/0!</v>
      </c>
      <c r="AG236" s="70">
        <f t="shared" si="28"/>
        <v>61</v>
      </c>
      <c r="AH236" s="70">
        <f t="shared" si="28"/>
        <v>0</v>
      </c>
      <c r="AI236" s="140" t="s">
        <v>415</v>
      </c>
    </row>
    <row r="237" spans="1:35">
      <c r="A237" s="193"/>
      <c r="B237" s="107">
        <v>3714201</v>
      </c>
      <c r="C237" s="66">
        <v>43906</v>
      </c>
      <c r="D237" s="66">
        <f t="shared" ref="D237:D246" si="29">F237+75</f>
        <v>43835</v>
      </c>
      <c r="E237" s="74">
        <f>F237-28</f>
        <v>43732</v>
      </c>
      <c r="F237" s="60">
        <v>43760</v>
      </c>
      <c r="G237" s="342">
        <v>1</v>
      </c>
      <c r="H237" s="342">
        <v>2</v>
      </c>
      <c r="I237" s="313"/>
      <c r="J237" s="313"/>
      <c r="K237" s="140" t="s">
        <v>547</v>
      </c>
      <c r="L237" s="109">
        <v>3714201</v>
      </c>
      <c r="M237" s="35" t="s">
        <v>1711</v>
      </c>
      <c r="N237" s="78" t="s">
        <v>1712</v>
      </c>
      <c r="O237" s="78" t="s">
        <v>1713</v>
      </c>
      <c r="P237" s="35" t="s">
        <v>1462</v>
      </c>
      <c r="Q237" s="119">
        <v>23502</v>
      </c>
      <c r="R237" s="35" t="s">
        <v>1714</v>
      </c>
      <c r="S237" s="75"/>
      <c r="T237" s="75"/>
      <c r="U237" s="34" t="s">
        <v>1715</v>
      </c>
      <c r="V237" s="67"/>
      <c r="W237" s="68"/>
      <c r="X237" s="68"/>
      <c r="Y237" s="79">
        <f t="shared" si="24"/>
        <v>-1</v>
      </c>
      <c r="Z237" s="70">
        <v>1</v>
      </c>
      <c r="AA237" s="70"/>
      <c r="AB237" s="70">
        <v>0</v>
      </c>
      <c r="AC237" s="70"/>
      <c r="AD237" s="70">
        <v>11</v>
      </c>
      <c r="AE237" s="70"/>
      <c r="AF237" s="207" t="e">
        <f t="shared" si="23"/>
        <v>#DIV/0!</v>
      </c>
      <c r="AG237" s="70">
        <f t="shared" si="28"/>
        <v>12</v>
      </c>
      <c r="AH237" s="70">
        <f t="shared" si="28"/>
        <v>0</v>
      </c>
      <c r="AI237" s="140" t="s">
        <v>415</v>
      </c>
    </row>
    <row r="238" spans="1:35">
      <c r="A238" s="193"/>
      <c r="B238" s="107">
        <v>7033201</v>
      </c>
      <c r="C238" s="66">
        <v>43906</v>
      </c>
      <c r="D238" s="66">
        <f t="shared" si="29"/>
        <v>43856</v>
      </c>
      <c r="E238" s="74">
        <f>F238-28</f>
        <v>43753</v>
      </c>
      <c r="F238" s="60">
        <v>43781</v>
      </c>
      <c r="G238" s="342"/>
      <c r="H238" s="342"/>
      <c r="I238" s="313"/>
      <c r="J238" s="313" t="s">
        <v>1716</v>
      </c>
      <c r="K238" s="140" t="s">
        <v>547</v>
      </c>
      <c r="L238" s="109">
        <v>7033201</v>
      </c>
      <c r="M238" s="35" t="s">
        <v>257</v>
      </c>
      <c r="N238" s="35" t="s">
        <v>1717</v>
      </c>
      <c r="O238" s="35" t="s">
        <v>1718</v>
      </c>
      <c r="P238" s="35" t="s">
        <v>1462</v>
      </c>
      <c r="Q238" s="119">
        <v>23226</v>
      </c>
      <c r="R238" s="35" t="s">
        <v>1719</v>
      </c>
      <c r="S238" s="67" t="s">
        <v>1720</v>
      </c>
      <c r="T238" s="67" t="s">
        <v>1721</v>
      </c>
      <c r="U238" s="35" t="s">
        <v>1722</v>
      </c>
      <c r="V238" s="67"/>
      <c r="W238" s="68">
        <v>25</v>
      </c>
      <c r="X238" s="68"/>
      <c r="Y238" s="79">
        <f t="shared" si="24"/>
        <v>24</v>
      </c>
      <c r="Z238" s="70">
        <v>1</v>
      </c>
      <c r="AA238" s="70"/>
      <c r="AB238" s="70">
        <v>0</v>
      </c>
      <c r="AC238" s="70"/>
      <c r="AD238" s="70">
        <v>5</v>
      </c>
      <c r="AE238" s="70"/>
      <c r="AF238" s="207" t="e">
        <f t="shared" si="23"/>
        <v>#DIV/0!</v>
      </c>
      <c r="AG238" s="70">
        <f t="shared" si="28"/>
        <v>6</v>
      </c>
      <c r="AH238" s="70">
        <f t="shared" si="28"/>
        <v>0</v>
      </c>
      <c r="AI238" s="140" t="s">
        <v>415</v>
      </c>
    </row>
    <row r="239" spans="1:35">
      <c r="A239" s="193"/>
      <c r="B239" s="107">
        <v>2466201</v>
      </c>
      <c r="C239" s="66">
        <v>43906</v>
      </c>
      <c r="D239" s="58">
        <f t="shared" si="29"/>
        <v>43674</v>
      </c>
      <c r="E239" s="59"/>
      <c r="F239" s="59">
        <v>43599</v>
      </c>
      <c r="G239" s="314">
        <v>2</v>
      </c>
      <c r="H239" s="314">
        <v>1</v>
      </c>
      <c r="I239" s="314"/>
      <c r="J239" s="314" t="s">
        <v>567</v>
      </c>
      <c r="K239" s="98" t="s">
        <v>568</v>
      </c>
      <c r="L239" s="109">
        <v>2466201</v>
      </c>
      <c r="M239" s="35" t="s">
        <v>50</v>
      </c>
      <c r="N239" s="35" t="s">
        <v>1723</v>
      </c>
      <c r="O239" s="35" t="s">
        <v>718</v>
      </c>
      <c r="P239" s="35" t="s">
        <v>568</v>
      </c>
      <c r="Q239" s="119">
        <v>30350</v>
      </c>
      <c r="R239" s="35" t="s">
        <v>1724</v>
      </c>
      <c r="S239" s="34" t="s">
        <v>1725</v>
      </c>
      <c r="T239" s="34" t="s">
        <v>1726</v>
      </c>
      <c r="U239" s="34" t="s">
        <v>1727</v>
      </c>
      <c r="V239" s="38"/>
      <c r="W239" s="38">
        <v>102</v>
      </c>
      <c r="X239" s="38"/>
      <c r="Y239" s="79">
        <f t="shared" si="24"/>
        <v>81</v>
      </c>
      <c r="Z239" s="61">
        <v>19</v>
      </c>
      <c r="AA239" s="61"/>
      <c r="AB239" s="61">
        <v>2</v>
      </c>
      <c r="AC239" s="61"/>
      <c r="AD239" s="61">
        <v>8</v>
      </c>
      <c r="AE239" s="61"/>
      <c r="AF239" s="204" t="e">
        <f t="shared" si="23"/>
        <v>#DIV/0!</v>
      </c>
      <c r="AG239" s="61">
        <v>25</v>
      </c>
      <c r="AH239" s="70">
        <f t="shared" si="28"/>
        <v>0</v>
      </c>
      <c r="AI239" s="98" t="s">
        <v>415</v>
      </c>
    </row>
    <row r="240" spans="1:35">
      <c r="A240" s="193"/>
      <c r="B240" s="107">
        <v>2467201</v>
      </c>
      <c r="C240" s="66">
        <v>43906</v>
      </c>
      <c r="D240" s="66">
        <f t="shared" si="29"/>
        <v>43856</v>
      </c>
      <c r="E240" s="74">
        <f t="shared" ref="E240:E246" si="30">F240-28</f>
        <v>43753</v>
      </c>
      <c r="F240" s="60">
        <v>43781</v>
      </c>
      <c r="G240" s="314">
        <v>1</v>
      </c>
      <c r="H240" s="314">
        <v>1</v>
      </c>
      <c r="I240" s="314"/>
      <c r="J240" s="314" t="s">
        <v>567</v>
      </c>
      <c r="K240" s="98" t="s">
        <v>568</v>
      </c>
      <c r="L240" s="109">
        <v>2467201</v>
      </c>
      <c r="M240" s="35" t="s">
        <v>1728</v>
      </c>
      <c r="N240" s="35" t="s">
        <v>1729</v>
      </c>
      <c r="O240" s="35" t="s">
        <v>1730</v>
      </c>
      <c r="P240" s="35" t="s">
        <v>568</v>
      </c>
      <c r="Q240" s="119">
        <v>30041</v>
      </c>
      <c r="R240" s="35" t="s">
        <v>1731</v>
      </c>
      <c r="S240" s="34" t="s">
        <v>816</v>
      </c>
      <c r="T240" s="34" t="s">
        <v>1732</v>
      </c>
      <c r="U240" s="34" t="s">
        <v>1733</v>
      </c>
      <c r="V240" s="35"/>
      <c r="W240" s="36">
        <v>53</v>
      </c>
      <c r="X240" s="36"/>
      <c r="Y240" s="79">
        <f t="shared" si="24"/>
        <v>40</v>
      </c>
      <c r="Z240" s="61">
        <v>12</v>
      </c>
      <c r="AA240" s="61"/>
      <c r="AB240" s="61">
        <v>1</v>
      </c>
      <c r="AC240" s="61"/>
      <c r="AD240" s="61">
        <v>3</v>
      </c>
      <c r="AE240" s="61"/>
      <c r="AF240" s="204" t="e">
        <f t="shared" si="23"/>
        <v>#DIV/0!</v>
      </c>
      <c r="AG240" s="61">
        <f t="shared" ref="AG240:AG246" si="31">SUM(Z240,AB240,AD240)</f>
        <v>16</v>
      </c>
      <c r="AH240" s="70">
        <f t="shared" si="28"/>
        <v>0</v>
      </c>
      <c r="AI240" s="98" t="s">
        <v>415</v>
      </c>
    </row>
    <row r="241" spans="1:35">
      <c r="A241" s="193"/>
      <c r="B241" s="107">
        <v>2463201</v>
      </c>
      <c r="C241" s="66">
        <v>43906</v>
      </c>
      <c r="D241" s="58">
        <f t="shared" si="29"/>
        <v>43856</v>
      </c>
      <c r="E241" s="59">
        <f t="shared" si="30"/>
        <v>43753</v>
      </c>
      <c r="F241" s="60">
        <v>43781</v>
      </c>
      <c r="G241" s="314">
        <v>1</v>
      </c>
      <c r="H241" s="314">
        <v>1</v>
      </c>
      <c r="I241" s="314"/>
      <c r="J241" s="314" t="s">
        <v>567</v>
      </c>
      <c r="K241" s="98" t="s">
        <v>568</v>
      </c>
      <c r="L241" s="109">
        <v>2463201</v>
      </c>
      <c r="M241" s="35" t="s">
        <v>47</v>
      </c>
      <c r="N241" s="35" t="s">
        <v>1734</v>
      </c>
      <c r="O241" s="35" t="s">
        <v>1735</v>
      </c>
      <c r="P241" s="35" t="s">
        <v>568</v>
      </c>
      <c r="Q241" s="119">
        <v>30224</v>
      </c>
      <c r="R241" s="35" t="s">
        <v>1736</v>
      </c>
      <c r="S241" s="34" t="s">
        <v>1737</v>
      </c>
      <c r="T241" s="34"/>
      <c r="U241" s="34" t="s">
        <v>1738</v>
      </c>
      <c r="V241" s="35"/>
      <c r="W241" s="36">
        <v>58</v>
      </c>
      <c r="X241" s="36"/>
      <c r="Y241" s="79">
        <f t="shared" si="24"/>
        <v>50</v>
      </c>
      <c r="Z241" s="61">
        <v>8</v>
      </c>
      <c r="AA241" s="61"/>
      <c r="AB241" s="61">
        <v>0</v>
      </c>
      <c r="AC241" s="61"/>
      <c r="AD241" s="61">
        <v>6</v>
      </c>
      <c r="AE241" s="61"/>
      <c r="AF241" s="204" t="e">
        <f t="shared" si="23"/>
        <v>#DIV/0!</v>
      </c>
      <c r="AG241" s="61">
        <f t="shared" si="31"/>
        <v>14</v>
      </c>
      <c r="AH241" s="70">
        <f t="shared" si="28"/>
        <v>0</v>
      </c>
      <c r="AI241" s="98" t="s">
        <v>415</v>
      </c>
    </row>
    <row r="242" spans="1:35">
      <c r="A242" s="193"/>
      <c r="B242" s="107">
        <v>2464201</v>
      </c>
      <c r="C242" s="66">
        <v>43906</v>
      </c>
      <c r="D242" s="58">
        <f t="shared" si="29"/>
        <v>43856</v>
      </c>
      <c r="E242" s="59">
        <f t="shared" si="30"/>
        <v>43753</v>
      </c>
      <c r="F242" s="60">
        <v>43781</v>
      </c>
      <c r="G242" s="314">
        <v>1</v>
      </c>
      <c r="H242" s="314">
        <v>1</v>
      </c>
      <c r="I242" s="314"/>
      <c r="J242" s="314" t="s">
        <v>567</v>
      </c>
      <c r="K242" s="98" t="s">
        <v>568</v>
      </c>
      <c r="L242" s="109">
        <v>2464201</v>
      </c>
      <c r="M242" s="35" t="s">
        <v>48</v>
      </c>
      <c r="N242" s="35" t="s">
        <v>1739</v>
      </c>
      <c r="O242" s="35" t="s">
        <v>1740</v>
      </c>
      <c r="P242" s="35" t="s">
        <v>568</v>
      </c>
      <c r="Q242" s="119">
        <v>30180</v>
      </c>
      <c r="R242" s="35" t="s">
        <v>1741</v>
      </c>
      <c r="S242" s="34" t="s">
        <v>1742</v>
      </c>
      <c r="T242" s="34" t="s">
        <v>1743</v>
      </c>
      <c r="U242" s="34" t="s">
        <v>1744</v>
      </c>
      <c r="V242" s="35"/>
      <c r="W242" s="36">
        <v>41</v>
      </c>
      <c r="X242" s="36"/>
      <c r="Y242" s="79">
        <f t="shared" si="24"/>
        <v>35</v>
      </c>
      <c r="Z242" s="61">
        <v>4</v>
      </c>
      <c r="AA242" s="61"/>
      <c r="AB242" s="61">
        <v>2</v>
      </c>
      <c r="AC242" s="61"/>
      <c r="AD242" s="61">
        <v>7</v>
      </c>
      <c r="AE242" s="61"/>
      <c r="AF242" s="204" t="e">
        <f t="shared" si="23"/>
        <v>#DIV/0!</v>
      </c>
      <c r="AG242" s="61">
        <f t="shared" si="31"/>
        <v>13</v>
      </c>
      <c r="AH242" s="70">
        <f t="shared" si="28"/>
        <v>0</v>
      </c>
      <c r="AI242" s="98" t="s">
        <v>415</v>
      </c>
    </row>
    <row r="243" spans="1:35">
      <c r="A243" s="193"/>
      <c r="B243" s="107">
        <v>2460201</v>
      </c>
      <c r="C243" s="66">
        <v>43906</v>
      </c>
      <c r="D243" s="66">
        <f t="shared" si="29"/>
        <v>43856</v>
      </c>
      <c r="E243" s="74">
        <f t="shared" si="30"/>
        <v>43753</v>
      </c>
      <c r="F243" s="60">
        <v>43781</v>
      </c>
      <c r="G243" s="314">
        <v>1</v>
      </c>
      <c r="H243" s="314">
        <v>1</v>
      </c>
      <c r="I243" s="314"/>
      <c r="J243" s="314" t="s">
        <v>567</v>
      </c>
      <c r="K243" s="98" t="s">
        <v>568</v>
      </c>
      <c r="L243" s="109">
        <v>2460201</v>
      </c>
      <c r="M243" s="35" t="s">
        <v>45</v>
      </c>
      <c r="N243" s="35" t="s">
        <v>1745</v>
      </c>
      <c r="O243" s="35" t="s">
        <v>1746</v>
      </c>
      <c r="P243" s="35" t="s">
        <v>568</v>
      </c>
      <c r="Q243" s="119">
        <v>30046</v>
      </c>
      <c r="R243" s="35" t="s">
        <v>1747</v>
      </c>
      <c r="S243" s="34" t="s">
        <v>1748</v>
      </c>
      <c r="T243" s="34" t="s">
        <v>1749</v>
      </c>
      <c r="U243" s="34" t="s">
        <v>1750</v>
      </c>
      <c r="V243" s="35"/>
      <c r="W243" s="36">
        <v>127</v>
      </c>
      <c r="X243" s="36"/>
      <c r="Y243" s="79">
        <f t="shared" si="24"/>
        <v>126</v>
      </c>
      <c r="Z243" s="61">
        <v>1</v>
      </c>
      <c r="AA243" s="61"/>
      <c r="AB243" s="61">
        <v>0</v>
      </c>
      <c r="AC243" s="61"/>
      <c r="AD243" s="61">
        <v>13</v>
      </c>
      <c r="AE243" s="61"/>
      <c r="AF243" s="204" t="e">
        <f t="shared" si="23"/>
        <v>#DIV/0!</v>
      </c>
      <c r="AG243" s="61">
        <f t="shared" si="31"/>
        <v>14</v>
      </c>
      <c r="AH243" s="70">
        <f t="shared" si="28"/>
        <v>0</v>
      </c>
      <c r="AI243" s="98" t="s">
        <v>415</v>
      </c>
    </row>
    <row r="244" spans="1:35">
      <c r="A244" s="193"/>
      <c r="B244" s="107">
        <v>2461201</v>
      </c>
      <c r="C244" s="66">
        <v>43906</v>
      </c>
      <c r="D244" s="58">
        <f t="shared" si="29"/>
        <v>43856</v>
      </c>
      <c r="E244" s="59">
        <f t="shared" si="30"/>
        <v>43753</v>
      </c>
      <c r="F244" s="60">
        <v>43781</v>
      </c>
      <c r="G244" s="314">
        <v>2</v>
      </c>
      <c r="H244" s="314">
        <v>1</v>
      </c>
      <c r="I244" s="314"/>
      <c r="J244" s="314" t="s">
        <v>567</v>
      </c>
      <c r="K244" s="98" t="s">
        <v>568</v>
      </c>
      <c r="L244" s="109">
        <v>2461201</v>
      </c>
      <c r="M244" s="35" t="s">
        <v>46</v>
      </c>
      <c r="N244" s="35" t="s">
        <v>1751</v>
      </c>
      <c r="O244" s="35" t="s">
        <v>1752</v>
      </c>
      <c r="P244" s="35" t="s">
        <v>568</v>
      </c>
      <c r="Q244" s="119">
        <v>30281</v>
      </c>
      <c r="R244" s="35" t="s">
        <v>1753</v>
      </c>
      <c r="S244" s="34" t="s">
        <v>1754</v>
      </c>
      <c r="T244" s="34" t="s">
        <v>1755</v>
      </c>
      <c r="U244" s="34" t="s">
        <v>1756</v>
      </c>
      <c r="V244" s="35"/>
      <c r="W244" s="36">
        <v>74</v>
      </c>
      <c r="X244" s="36"/>
      <c r="Y244" s="79">
        <f t="shared" si="24"/>
        <v>60</v>
      </c>
      <c r="Z244" s="61">
        <v>14</v>
      </c>
      <c r="AA244" s="61"/>
      <c r="AB244" s="61">
        <v>0</v>
      </c>
      <c r="AC244" s="61"/>
      <c r="AD244" s="61">
        <v>13</v>
      </c>
      <c r="AE244" s="61"/>
      <c r="AF244" s="204" t="e">
        <f t="shared" si="23"/>
        <v>#DIV/0!</v>
      </c>
      <c r="AG244" s="61">
        <f t="shared" si="31"/>
        <v>27</v>
      </c>
      <c r="AH244" s="70">
        <f t="shared" si="28"/>
        <v>0</v>
      </c>
      <c r="AI244" s="98" t="s">
        <v>415</v>
      </c>
    </row>
    <row r="245" spans="1:35">
      <c r="A245" s="193"/>
      <c r="B245" s="107">
        <v>2469201</v>
      </c>
      <c r="C245" s="66">
        <v>43906</v>
      </c>
      <c r="D245" s="58">
        <f t="shared" si="29"/>
        <v>43856</v>
      </c>
      <c r="E245" s="59">
        <f t="shared" si="30"/>
        <v>43753</v>
      </c>
      <c r="F245" s="60">
        <v>43781</v>
      </c>
      <c r="G245" s="314">
        <v>2</v>
      </c>
      <c r="H245" s="314">
        <v>1</v>
      </c>
      <c r="I245" s="314"/>
      <c r="J245" s="314" t="s">
        <v>567</v>
      </c>
      <c r="K245" s="98" t="s">
        <v>568</v>
      </c>
      <c r="L245" s="109">
        <v>2469201</v>
      </c>
      <c r="M245" s="35" t="s">
        <v>53</v>
      </c>
      <c r="N245" s="35" t="s">
        <v>1757</v>
      </c>
      <c r="O245" s="35" t="s">
        <v>1758</v>
      </c>
      <c r="P245" s="35" t="s">
        <v>568</v>
      </c>
      <c r="Q245" s="119">
        <v>30067</v>
      </c>
      <c r="R245" s="35" t="s">
        <v>1759</v>
      </c>
      <c r="S245" s="34" t="s">
        <v>1760</v>
      </c>
      <c r="T245" s="34" t="s">
        <v>1761</v>
      </c>
      <c r="U245" s="34" t="s">
        <v>1762</v>
      </c>
      <c r="V245" s="35"/>
      <c r="W245" s="36">
        <v>54</v>
      </c>
      <c r="X245" s="36"/>
      <c r="Y245" s="79">
        <f t="shared" si="24"/>
        <v>35</v>
      </c>
      <c r="Z245" s="61">
        <v>17</v>
      </c>
      <c r="AA245" s="61"/>
      <c r="AB245" s="61">
        <v>2</v>
      </c>
      <c r="AC245" s="61"/>
      <c r="AD245" s="61">
        <v>14</v>
      </c>
      <c r="AE245" s="61"/>
      <c r="AF245" s="204" t="e">
        <f t="shared" si="23"/>
        <v>#DIV/0!</v>
      </c>
      <c r="AG245" s="61">
        <f t="shared" si="31"/>
        <v>33</v>
      </c>
      <c r="AH245" s="70">
        <f t="shared" si="28"/>
        <v>0</v>
      </c>
      <c r="AI245" s="98" t="s">
        <v>415</v>
      </c>
    </row>
    <row r="246" spans="1:35">
      <c r="A246" s="193"/>
      <c r="B246" s="107">
        <v>2465201</v>
      </c>
      <c r="C246" s="66">
        <v>43906</v>
      </c>
      <c r="D246" s="58">
        <f t="shared" si="29"/>
        <v>43856</v>
      </c>
      <c r="E246" s="59">
        <f t="shared" si="30"/>
        <v>43753</v>
      </c>
      <c r="F246" s="60">
        <v>43781</v>
      </c>
      <c r="G246" s="314">
        <v>2</v>
      </c>
      <c r="H246" s="314">
        <v>1</v>
      </c>
      <c r="I246" s="314"/>
      <c r="J246" s="314" t="s">
        <v>567</v>
      </c>
      <c r="K246" s="98" t="s">
        <v>568</v>
      </c>
      <c r="L246" s="109">
        <v>2465201</v>
      </c>
      <c r="M246" s="35" t="s">
        <v>49</v>
      </c>
      <c r="N246" s="35" t="s">
        <v>1763</v>
      </c>
      <c r="O246" s="35" t="s">
        <v>1764</v>
      </c>
      <c r="P246" s="35" t="s">
        <v>568</v>
      </c>
      <c r="Q246" s="119">
        <v>30269</v>
      </c>
      <c r="R246" s="35" t="s">
        <v>1765</v>
      </c>
      <c r="S246" s="34" t="s">
        <v>1766</v>
      </c>
      <c r="T246" s="34" t="s">
        <v>1767</v>
      </c>
      <c r="U246" s="34" t="s">
        <v>1768</v>
      </c>
      <c r="V246" s="35"/>
      <c r="W246" s="36">
        <v>76</v>
      </c>
      <c r="X246" s="36"/>
      <c r="Y246" s="79">
        <f t="shared" si="24"/>
        <v>57</v>
      </c>
      <c r="Z246" s="61">
        <v>17</v>
      </c>
      <c r="AA246" s="61"/>
      <c r="AB246" s="61">
        <v>2</v>
      </c>
      <c r="AC246" s="61"/>
      <c r="AD246" s="61">
        <v>7</v>
      </c>
      <c r="AE246" s="61"/>
      <c r="AF246" s="204" t="e">
        <f t="shared" si="23"/>
        <v>#DIV/0!</v>
      </c>
      <c r="AG246" s="61">
        <f t="shared" si="31"/>
        <v>26</v>
      </c>
      <c r="AH246" s="70">
        <f t="shared" si="28"/>
        <v>0</v>
      </c>
      <c r="AI246" s="98" t="s">
        <v>415</v>
      </c>
    </row>
    <row r="247" spans="1:35">
      <c r="A247" s="193"/>
      <c r="B247" s="106">
        <v>6952097</v>
      </c>
      <c r="C247" s="63">
        <v>43906</v>
      </c>
      <c r="D247" s="52"/>
      <c r="E247" s="53"/>
      <c r="F247" s="54"/>
      <c r="G247" s="65">
        <v>1</v>
      </c>
      <c r="H247" s="65">
        <v>1</v>
      </c>
      <c r="I247" s="65"/>
      <c r="J247" s="65" t="s">
        <v>567</v>
      </c>
      <c r="K247" s="143" t="s">
        <v>568</v>
      </c>
      <c r="L247" s="142">
        <v>6952097</v>
      </c>
      <c r="M247" s="55" t="s">
        <v>1769</v>
      </c>
      <c r="N247" s="55" t="s">
        <v>1770</v>
      </c>
      <c r="O247" s="55" t="s">
        <v>1771</v>
      </c>
      <c r="P247" s="55" t="s">
        <v>568</v>
      </c>
      <c r="Q247" s="118">
        <v>30350</v>
      </c>
      <c r="R247" s="55"/>
      <c r="S247" s="55" t="s">
        <v>1772</v>
      </c>
      <c r="T247" s="55"/>
      <c r="U247" s="55"/>
      <c r="V247" s="55"/>
      <c r="W247" s="37">
        <v>18</v>
      </c>
      <c r="X247" s="37"/>
      <c r="Y247" s="205">
        <f t="shared" si="24"/>
        <v>18</v>
      </c>
      <c r="Z247" s="57"/>
      <c r="AA247" s="57"/>
      <c r="AB247" s="57"/>
      <c r="AC247" s="57"/>
      <c r="AD247" s="57"/>
      <c r="AE247" s="57"/>
      <c r="AF247" s="39" t="e">
        <f t="shared" si="23"/>
        <v>#DIV/0!</v>
      </c>
      <c r="AG247" s="57"/>
      <c r="AH247" s="71">
        <f t="shared" si="28"/>
        <v>0</v>
      </c>
      <c r="AI247" s="143" t="s">
        <v>415</v>
      </c>
    </row>
    <row r="248" spans="1:35">
      <c r="A248" s="193"/>
      <c r="B248" s="107">
        <v>2361201</v>
      </c>
      <c r="C248" s="66">
        <v>43906</v>
      </c>
      <c r="D248" s="58">
        <f t="shared" ref="D248:D263" si="32">F248+75</f>
        <v>43639</v>
      </c>
      <c r="E248" s="59"/>
      <c r="F248" s="60">
        <v>43564</v>
      </c>
      <c r="G248" s="327">
        <v>1</v>
      </c>
      <c r="H248" s="327">
        <v>2</v>
      </c>
      <c r="I248" s="314"/>
      <c r="J248" s="314" t="s">
        <v>520</v>
      </c>
      <c r="K248" s="98" t="s">
        <v>605</v>
      </c>
      <c r="L248" s="109">
        <v>2361201</v>
      </c>
      <c r="M248" s="35" t="s">
        <v>3</v>
      </c>
      <c r="N248" s="35" t="s">
        <v>1773</v>
      </c>
      <c r="O248" s="35" t="s">
        <v>1774</v>
      </c>
      <c r="P248" s="35" t="s">
        <v>1775</v>
      </c>
      <c r="Q248" s="121">
        <v>4401</v>
      </c>
      <c r="R248" s="35" t="s">
        <v>1776</v>
      </c>
      <c r="S248" s="35" t="s">
        <v>1777</v>
      </c>
      <c r="T248" s="35"/>
      <c r="U248" s="35" t="s">
        <v>1778</v>
      </c>
      <c r="V248" s="35"/>
      <c r="W248" s="36">
        <v>52</v>
      </c>
      <c r="X248" s="36"/>
      <c r="Y248" s="79">
        <f t="shared" si="24"/>
        <v>45</v>
      </c>
      <c r="Z248" s="61">
        <v>5</v>
      </c>
      <c r="AA248" s="61"/>
      <c r="AB248" s="61">
        <v>2</v>
      </c>
      <c r="AC248" s="61"/>
      <c r="AD248" s="61">
        <v>6</v>
      </c>
      <c r="AE248" s="61"/>
      <c r="AF248" s="204" t="e">
        <f t="shared" si="23"/>
        <v>#DIV/0!</v>
      </c>
      <c r="AG248" s="61">
        <v>13</v>
      </c>
      <c r="AH248" s="70">
        <f t="shared" ref="AH248:AH264" si="33">SUM(AA248,AC248,AE248)</f>
        <v>0</v>
      </c>
      <c r="AI248" s="98" t="s">
        <v>415</v>
      </c>
    </row>
    <row r="249" spans="1:35">
      <c r="A249" s="193"/>
      <c r="B249" s="107">
        <v>7013201</v>
      </c>
      <c r="C249" s="66">
        <v>43906</v>
      </c>
      <c r="D249" s="58">
        <f t="shared" si="32"/>
        <v>43856</v>
      </c>
      <c r="E249" s="59">
        <v>43753</v>
      </c>
      <c r="F249" s="60">
        <v>43781</v>
      </c>
      <c r="G249" s="327"/>
      <c r="H249" s="327"/>
      <c r="I249" s="314"/>
      <c r="J249" s="314" t="s">
        <v>520</v>
      </c>
      <c r="K249" s="98" t="s">
        <v>605</v>
      </c>
      <c r="L249" s="109">
        <v>7013201</v>
      </c>
      <c r="M249" s="35" t="s">
        <v>237</v>
      </c>
      <c r="N249" s="35" t="s">
        <v>1779</v>
      </c>
      <c r="O249" s="35" t="s">
        <v>1780</v>
      </c>
      <c r="P249" s="35" t="s">
        <v>1775</v>
      </c>
      <c r="Q249" s="119">
        <v>4043</v>
      </c>
      <c r="R249" s="35" t="s">
        <v>1781</v>
      </c>
      <c r="S249" s="35" t="s">
        <v>1782</v>
      </c>
      <c r="T249" s="35"/>
      <c r="U249" s="35" t="s">
        <v>1783</v>
      </c>
      <c r="V249" s="35"/>
      <c r="W249" s="36">
        <v>24</v>
      </c>
      <c r="X249" s="36"/>
      <c r="Y249" s="79">
        <f t="shared" si="24"/>
        <v>23</v>
      </c>
      <c r="Z249" s="61">
        <v>0</v>
      </c>
      <c r="AA249" s="61"/>
      <c r="AB249" s="61">
        <v>1</v>
      </c>
      <c r="AC249" s="61"/>
      <c r="AD249" s="61">
        <v>3</v>
      </c>
      <c r="AE249" s="61"/>
      <c r="AF249" s="204" t="e">
        <f t="shared" si="23"/>
        <v>#DIV/0!</v>
      </c>
      <c r="AG249" s="61">
        <v>4</v>
      </c>
      <c r="AH249" s="70">
        <f t="shared" si="33"/>
        <v>0</v>
      </c>
      <c r="AI249" s="98" t="s">
        <v>415</v>
      </c>
    </row>
    <row r="250" spans="1:35">
      <c r="A250" s="193"/>
      <c r="B250" s="107">
        <v>2435201</v>
      </c>
      <c r="C250" s="66">
        <v>43906</v>
      </c>
      <c r="D250" s="66">
        <f t="shared" si="32"/>
        <v>43639</v>
      </c>
      <c r="E250" s="74"/>
      <c r="F250" s="60">
        <v>43564</v>
      </c>
      <c r="G250" s="313">
        <v>1</v>
      </c>
      <c r="H250" s="313">
        <v>1</v>
      </c>
      <c r="I250" s="313"/>
      <c r="J250" s="313" t="s">
        <v>520</v>
      </c>
      <c r="K250" s="140" t="s">
        <v>605</v>
      </c>
      <c r="L250" s="109">
        <v>2435201</v>
      </c>
      <c r="M250" s="35" t="s">
        <v>1784</v>
      </c>
      <c r="N250" s="35" t="s">
        <v>1785</v>
      </c>
      <c r="O250" s="35" t="s">
        <v>1786</v>
      </c>
      <c r="P250" s="35" t="s">
        <v>524</v>
      </c>
      <c r="Q250" s="119">
        <v>17601</v>
      </c>
      <c r="R250" s="35" t="s">
        <v>1787</v>
      </c>
      <c r="S250" s="75" t="s">
        <v>1788</v>
      </c>
      <c r="T250" s="75"/>
      <c r="U250" s="34" t="s">
        <v>1789</v>
      </c>
      <c r="V250" s="67"/>
      <c r="W250" s="68">
        <v>70</v>
      </c>
      <c r="X250" s="68"/>
      <c r="Y250" s="79">
        <f t="shared" si="24"/>
        <v>65</v>
      </c>
      <c r="Z250" s="70">
        <v>5</v>
      </c>
      <c r="AA250" s="70"/>
      <c r="AB250" s="70">
        <v>0</v>
      </c>
      <c r="AC250" s="70"/>
      <c r="AD250" s="70">
        <v>6</v>
      </c>
      <c r="AE250" s="70"/>
      <c r="AF250" s="207" t="e">
        <f t="shared" si="23"/>
        <v>#DIV/0!</v>
      </c>
      <c r="AG250" s="70">
        <v>11</v>
      </c>
      <c r="AH250" s="70">
        <f t="shared" si="33"/>
        <v>0</v>
      </c>
      <c r="AI250" s="140" t="s">
        <v>415</v>
      </c>
    </row>
    <row r="251" spans="1:35">
      <c r="A251" s="193"/>
      <c r="B251" s="107">
        <v>2355201</v>
      </c>
      <c r="C251" s="66">
        <v>43913</v>
      </c>
      <c r="D251" s="58">
        <f t="shared" si="32"/>
        <v>43856</v>
      </c>
      <c r="E251" s="59">
        <v>43753</v>
      </c>
      <c r="F251" s="60">
        <v>43781</v>
      </c>
      <c r="G251" s="314">
        <v>1</v>
      </c>
      <c r="H251" s="314">
        <v>1</v>
      </c>
      <c r="I251" s="314"/>
      <c r="J251" s="314" t="s">
        <v>520</v>
      </c>
      <c r="K251" s="98" t="s">
        <v>605</v>
      </c>
      <c r="L251" s="109">
        <v>2355201</v>
      </c>
      <c r="M251" s="35" t="s">
        <v>2</v>
      </c>
      <c r="N251" s="35" t="s">
        <v>1790</v>
      </c>
      <c r="O251" s="35" t="s">
        <v>1791</v>
      </c>
      <c r="P251" s="35" t="s">
        <v>1792</v>
      </c>
      <c r="Q251" s="121">
        <v>1104</v>
      </c>
      <c r="R251" s="35" t="s">
        <v>1793</v>
      </c>
      <c r="S251" s="67" t="s">
        <v>1794</v>
      </c>
      <c r="T251" s="67" t="s">
        <v>1795</v>
      </c>
      <c r="U251" s="35" t="s">
        <v>1796</v>
      </c>
      <c r="V251" s="67"/>
      <c r="W251" s="68">
        <v>48</v>
      </c>
      <c r="X251" s="68"/>
      <c r="Y251" s="79">
        <f t="shared" si="24"/>
        <v>45</v>
      </c>
      <c r="Z251" s="70">
        <v>3</v>
      </c>
      <c r="AA251" s="70"/>
      <c r="AB251" s="70">
        <v>0</v>
      </c>
      <c r="AC251" s="70"/>
      <c r="AD251" s="70">
        <v>8</v>
      </c>
      <c r="AE251" s="70"/>
      <c r="AF251" s="207" t="e">
        <f t="shared" si="23"/>
        <v>#DIV/0!</v>
      </c>
      <c r="AG251" s="70">
        <v>11</v>
      </c>
      <c r="AH251" s="70">
        <f t="shared" si="33"/>
        <v>0</v>
      </c>
      <c r="AI251" s="98" t="s">
        <v>415</v>
      </c>
    </row>
    <row r="252" spans="1:35">
      <c r="A252" s="193"/>
      <c r="B252" s="107">
        <v>2363201</v>
      </c>
      <c r="C252" s="66">
        <v>43913</v>
      </c>
      <c r="D252" s="58">
        <f t="shared" si="32"/>
        <v>43856</v>
      </c>
      <c r="E252" s="59">
        <v>43753</v>
      </c>
      <c r="F252" s="60">
        <v>43781</v>
      </c>
      <c r="G252" s="314">
        <v>1</v>
      </c>
      <c r="H252" s="314">
        <v>1</v>
      </c>
      <c r="I252" s="314"/>
      <c r="J252" s="314" t="s">
        <v>520</v>
      </c>
      <c r="K252" s="98" t="s">
        <v>605</v>
      </c>
      <c r="L252" s="109">
        <v>2363201</v>
      </c>
      <c r="M252" s="35" t="s">
        <v>4</v>
      </c>
      <c r="N252" s="35" t="s">
        <v>1797</v>
      </c>
      <c r="O252" s="35" t="s">
        <v>1798</v>
      </c>
      <c r="P252" s="35" t="s">
        <v>1792</v>
      </c>
      <c r="Q252" s="121">
        <v>1201</v>
      </c>
      <c r="R252" s="35" t="s">
        <v>1799</v>
      </c>
      <c r="S252" s="67" t="s">
        <v>1800</v>
      </c>
      <c r="T252" s="67"/>
      <c r="U252" s="35" t="s">
        <v>1801</v>
      </c>
      <c r="V252" s="67"/>
      <c r="W252" s="68">
        <v>51</v>
      </c>
      <c r="X252" s="68"/>
      <c r="Y252" s="79">
        <f t="shared" si="24"/>
        <v>44</v>
      </c>
      <c r="Z252" s="70">
        <v>7</v>
      </c>
      <c r="AA252" s="70"/>
      <c r="AB252" s="70">
        <v>0</v>
      </c>
      <c r="AC252" s="70"/>
      <c r="AD252" s="70">
        <v>11</v>
      </c>
      <c r="AE252" s="70"/>
      <c r="AF252" s="207" t="e">
        <f t="shared" ref="AF252:AF264" si="34">SUM(AE252/X252)</f>
        <v>#DIV/0!</v>
      </c>
      <c r="AG252" s="70">
        <v>18</v>
      </c>
      <c r="AH252" s="70">
        <f t="shared" si="33"/>
        <v>0</v>
      </c>
      <c r="AI252" s="98" t="s">
        <v>415</v>
      </c>
    </row>
    <row r="253" spans="1:35">
      <c r="A253" s="193"/>
      <c r="B253" s="107">
        <v>7012201</v>
      </c>
      <c r="C253" s="66">
        <v>43913</v>
      </c>
      <c r="D253" s="58">
        <f t="shared" si="32"/>
        <v>43856</v>
      </c>
      <c r="E253" s="59">
        <v>43753</v>
      </c>
      <c r="F253" s="60">
        <v>43781</v>
      </c>
      <c r="G253" s="314">
        <v>1</v>
      </c>
      <c r="H253" s="314">
        <v>1</v>
      </c>
      <c r="I253" s="314"/>
      <c r="J253" s="314" t="s">
        <v>520</v>
      </c>
      <c r="K253" s="98" t="s">
        <v>605</v>
      </c>
      <c r="L253" s="109">
        <v>7012201</v>
      </c>
      <c r="M253" s="35" t="s">
        <v>236</v>
      </c>
      <c r="N253" s="35" t="s">
        <v>1802</v>
      </c>
      <c r="O253" s="35" t="s">
        <v>1803</v>
      </c>
      <c r="P253" s="35" t="s">
        <v>1792</v>
      </c>
      <c r="Q253" s="119">
        <v>2563</v>
      </c>
      <c r="R253" s="35" t="s">
        <v>1804</v>
      </c>
      <c r="S253" s="35" t="s">
        <v>1805</v>
      </c>
      <c r="T253" s="35"/>
      <c r="U253" s="35" t="s">
        <v>446</v>
      </c>
      <c r="V253" s="35"/>
      <c r="W253" s="36">
        <v>52</v>
      </c>
      <c r="X253" s="36"/>
      <c r="Y253" s="79">
        <f t="shared" si="24"/>
        <v>44</v>
      </c>
      <c r="Z253" s="61">
        <v>7</v>
      </c>
      <c r="AA253" s="61"/>
      <c r="AB253" s="61">
        <v>1</v>
      </c>
      <c r="AC253" s="61"/>
      <c r="AD253" s="61">
        <v>4</v>
      </c>
      <c r="AE253" s="61"/>
      <c r="AF253" s="204" t="e">
        <f t="shared" si="34"/>
        <v>#DIV/0!</v>
      </c>
      <c r="AG253" s="61">
        <v>12</v>
      </c>
      <c r="AH253" s="70">
        <f t="shared" si="33"/>
        <v>0</v>
      </c>
      <c r="AI253" s="98" t="s">
        <v>415</v>
      </c>
    </row>
    <row r="254" spans="1:35">
      <c r="A254" s="193"/>
      <c r="B254" s="107">
        <v>2378201</v>
      </c>
      <c r="C254" s="66">
        <v>43913</v>
      </c>
      <c r="D254" s="58">
        <f t="shared" si="32"/>
        <v>43856</v>
      </c>
      <c r="E254" s="59">
        <v>43753</v>
      </c>
      <c r="F254" s="60">
        <v>43781</v>
      </c>
      <c r="G254" s="327">
        <v>1</v>
      </c>
      <c r="H254" s="327">
        <v>2</v>
      </c>
      <c r="I254" s="314"/>
      <c r="J254" s="314" t="s">
        <v>520</v>
      </c>
      <c r="K254" s="98" t="s">
        <v>605</v>
      </c>
      <c r="L254" s="109">
        <v>2378201</v>
      </c>
      <c r="M254" s="35" t="s">
        <v>12</v>
      </c>
      <c r="N254" s="35" t="s">
        <v>1806</v>
      </c>
      <c r="O254" s="35" t="s">
        <v>1807</v>
      </c>
      <c r="P254" s="35" t="s">
        <v>1808</v>
      </c>
      <c r="Q254" s="121">
        <v>6475</v>
      </c>
      <c r="R254" s="35" t="s">
        <v>1809</v>
      </c>
      <c r="S254" s="75" t="s">
        <v>1810</v>
      </c>
      <c r="T254" s="75"/>
      <c r="U254" s="34" t="s">
        <v>1811</v>
      </c>
      <c r="V254" s="67"/>
      <c r="W254" s="68">
        <v>48</v>
      </c>
      <c r="X254" s="68"/>
      <c r="Y254" s="79">
        <f t="shared" si="24"/>
        <v>42</v>
      </c>
      <c r="Z254" s="70">
        <v>5</v>
      </c>
      <c r="AA254" s="70"/>
      <c r="AB254" s="70">
        <v>1</v>
      </c>
      <c r="AC254" s="70"/>
      <c r="AD254" s="70">
        <v>3</v>
      </c>
      <c r="AE254" s="70"/>
      <c r="AF254" s="207" t="e">
        <f t="shared" si="34"/>
        <v>#DIV/0!</v>
      </c>
      <c r="AG254" s="70">
        <v>9</v>
      </c>
      <c r="AH254" s="70">
        <f t="shared" si="33"/>
        <v>0</v>
      </c>
      <c r="AI254" s="98" t="s">
        <v>415</v>
      </c>
    </row>
    <row r="255" spans="1:35">
      <c r="A255" s="193"/>
      <c r="B255" s="107">
        <v>2357201</v>
      </c>
      <c r="C255" s="66">
        <v>43913</v>
      </c>
      <c r="D255" s="58">
        <f t="shared" si="32"/>
        <v>43856</v>
      </c>
      <c r="E255" s="59">
        <v>43753</v>
      </c>
      <c r="F255" s="60">
        <v>43781</v>
      </c>
      <c r="G255" s="327"/>
      <c r="H255" s="327"/>
      <c r="I255" s="314"/>
      <c r="J255" s="314" t="s">
        <v>520</v>
      </c>
      <c r="K255" s="98" t="s">
        <v>605</v>
      </c>
      <c r="L255" s="109">
        <v>2357201</v>
      </c>
      <c r="M255" s="35" t="s">
        <v>9</v>
      </c>
      <c r="N255" s="35" t="s">
        <v>1812</v>
      </c>
      <c r="O255" s="35" t="s">
        <v>1236</v>
      </c>
      <c r="P255" s="35" t="s">
        <v>1808</v>
      </c>
      <c r="Q255" s="121">
        <v>6032</v>
      </c>
      <c r="R255" s="35" t="s">
        <v>1813</v>
      </c>
      <c r="S255" s="75" t="s">
        <v>1814</v>
      </c>
      <c r="T255" s="75"/>
      <c r="U255" s="34" t="s">
        <v>1815</v>
      </c>
      <c r="V255" s="67"/>
      <c r="W255" s="68">
        <v>43</v>
      </c>
      <c r="X255" s="68"/>
      <c r="Y255" s="79">
        <f t="shared" si="24"/>
        <v>33</v>
      </c>
      <c r="Z255" s="70">
        <v>9</v>
      </c>
      <c r="AA255" s="70"/>
      <c r="AB255" s="70">
        <v>1</v>
      </c>
      <c r="AC255" s="70"/>
      <c r="AD255" s="70">
        <v>2</v>
      </c>
      <c r="AE255" s="70"/>
      <c r="AF255" s="207" t="e">
        <f t="shared" si="34"/>
        <v>#DIV/0!</v>
      </c>
      <c r="AG255" s="70">
        <v>12</v>
      </c>
      <c r="AH255" s="70">
        <f t="shared" si="33"/>
        <v>0</v>
      </c>
      <c r="AI255" s="98" t="s">
        <v>415</v>
      </c>
    </row>
    <row r="256" spans="1:35">
      <c r="A256" s="193"/>
      <c r="B256" s="107">
        <v>2372201</v>
      </c>
      <c r="C256" s="66">
        <v>43913</v>
      </c>
      <c r="D256" s="58">
        <f t="shared" si="32"/>
        <v>43856</v>
      </c>
      <c r="E256" s="59">
        <v>43753</v>
      </c>
      <c r="F256" s="60">
        <v>43781</v>
      </c>
      <c r="G256" s="314">
        <v>1</v>
      </c>
      <c r="H256" s="314">
        <v>1</v>
      </c>
      <c r="I256" s="314"/>
      <c r="J256" s="314" t="s">
        <v>520</v>
      </c>
      <c r="K256" s="98" t="s">
        <v>605</v>
      </c>
      <c r="L256" s="109">
        <v>2372201</v>
      </c>
      <c r="M256" s="35" t="s">
        <v>6</v>
      </c>
      <c r="N256" s="35" t="s">
        <v>1816</v>
      </c>
      <c r="O256" s="35" t="s">
        <v>1817</v>
      </c>
      <c r="P256" s="35" t="s">
        <v>605</v>
      </c>
      <c r="Q256" s="119">
        <v>13021</v>
      </c>
      <c r="R256" s="35" t="s">
        <v>1818</v>
      </c>
      <c r="S256" s="75" t="s">
        <v>1819</v>
      </c>
      <c r="T256" s="75"/>
      <c r="U256" s="34" t="s">
        <v>1820</v>
      </c>
      <c r="V256" s="67"/>
      <c r="W256" s="68">
        <v>41</v>
      </c>
      <c r="X256" s="68"/>
      <c r="Y256" s="79">
        <f t="shared" si="24"/>
        <v>33</v>
      </c>
      <c r="Z256" s="70">
        <v>8</v>
      </c>
      <c r="AA256" s="70"/>
      <c r="AB256" s="70">
        <v>0</v>
      </c>
      <c r="AC256" s="70"/>
      <c r="AD256" s="70">
        <v>10</v>
      </c>
      <c r="AE256" s="70"/>
      <c r="AF256" s="207" t="e">
        <f t="shared" si="34"/>
        <v>#DIV/0!</v>
      </c>
      <c r="AG256" s="70">
        <v>18</v>
      </c>
      <c r="AH256" s="70">
        <f t="shared" si="33"/>
        <v>0</v>
      </c>
      <c r="AI256" s="98" t="s">
        <v>415</v>
      </c>
    </row>
    <row r="257" spans="1:35">
      <c r="A257" s="193"/>
      <c r="B257" s="107">
        <v>2377201</v>
      </c>
      <c r="C257" s="66">
        <v>43913</v>
      </c>
      <c r="D257" s="58">
        <f t="shared" si="32"/>
        <v>43856</v>
      </c>
      <c r="E257" s="59">
        <v>43753</v>
      </c>
      <c r="F257" s="60">
        <v>43781</v>
      </c>
      <c r="G257" s="313">
        <v>1</v>
      </c>
      <c r="H257" s="313">
        <v>1</v>
      </c>
      <c r="I257" s="314"/>
      <c r="J257" s="313" t="s">
        <v>520</v>
      </c>
      <c r="K257" s="98" t="s">
        <v>605</v>
      </c>
      <c r="L257" s="109">
        <v>2377201</v>
      </c>
      <c r="M257" s="35" t="s">
        <v>11</v>
      </c>
      <c r="N257" s="35" t="s">
        <v>1821</v>
      </c>
      <c r="O257" s="35" t="s">
        <v>1822</v>
      </c>
      <c r="P257" s="35" t="s">
        <v>1808</v>
      </c>
      <c r="Q257" s="121">
        <v>6517</v>
      </c>
      <c r="R257" s="35" t="s">
        <v>1823</v>
      </c>
      <c r="S257" s="75" t="s">
        <v>1824</v>
      </c>
      <c r="T257" s="75"/>
      <c r="U257" s="34" t="s">
        <v>1825</v>
      </c>
      <c r="V257" s="67"/>
      <c r="W257" s="68">
        <v>48</v>
      </c>
      <c r="X257" s="68"/>
      <c r="Y257" s="79">
        <f t="shared" si="24"/>
        <v>36</v>
      </c>
      <c r="Z257" s="70">
        <v>12</v>
      </c>
      <c r="AA257" s="70"/>
      <c r="AB257" s="70">
        <v>0</v>
      </c>
      <c r="AC257" s="70"/>
      <c r="AD257" s="70">
        <v>6</v>
      </c>
      <c r="AE257" s="70"/>
      <c r="AF257" s="207" t="e">
        <f t="shared" si="34"/>
        <v>#DIV/0!</v>
      </c>
      <c r="AG257" s="70">
        <v>18</v>
      </c>
      <c r="AH257" s="70">
        <f t="shared" si="33"/>
        <v>0</v>
      </c>
      <c r="AI257" s="98" t="s">
        <v>415</v>
      </c>
    </row>
    <row r="258" spans="1:35">
      <c r="A258" s="193"/>
      <c r="B258" s="107">
        <v>2376201</v>
      </c>
      <c r="C258" s="66">
        <v>43913</v>
      </c>
      <c r="D258" s="58">
        <f t="shared" si="32"/>
        <v>43856</v>
      </c>
      <c r="E258" s="59">
        <f>F258-28</f>
        <v>43753</v>
      </c>
      <c r="F258" s="60">
        <v>43781</v>
      </c>
      <c r="G258" s="313">
        <v>1</v>
      </c>
      <c r="H258" s="313">
        <v>1</v>
      </c>
      <c r="I258" s="314"/>
      <c r="J258" s="313" t="s">
        <v>520</v>
      </c>
      <c r="K258" s="98" t="s">
        <v>605</v>
      </c>
      <c r="L258" s="109">
        <v>2376201</v>
      </c>
      <c r="M258" s="35" t="s">
        <v>10</v>
      </c>
      <c r="N258" s="35" t="s">
        <v>1826</v>
      </c>
      <c r="O258" s="35" t="s">
        <v>1827</v>
      </c>
      <c r="P258" s="35" t="s">
        <v>1808</v>
      </c>
      <c r="Q258" s="121">
        <v>6614</v>
      </c>
      <c r="R258" s="35" t="s">
        <v>1828</v>
      </c>
      <c r="S258" s="75" t="s">
        <v>1829</v>
      </c>
      <c r="T258" s="75"/>
      <c r="U258" s="34" t="s">
        <v>1830</v>
      </c>
      <c r="V258" s="67"/>
      <c r="W258" s="68">
        <v>37</v>
      </c>
      <c r="X258" s="68"/>
      <c r="Y258" s="79">
        <f t="shared" si="24"/>
        <v>31</v>
      </c>
      <c r="Z258" s="70">
        <v>5</v>
      </c>
      <c r="AA258" s="70"/>
      <c r="AB258" s="70">
        <v>1</v>
      </c>
      <c r="AC258" s="70"/>
      <c r="AD258" s="70">
        <v>8</v>
      </c>
      <c r="AE258" s="70"/>
      <c r="AF258" s="207" t="e">
        <f t="shared" si="34"/>
        <v>#DIV/0!</v>
      </c>
      <c r="AG258" s="70">
        <f>SUM(Z258,AB258,AD258)</f>
        <v>14</v>
      </c>
      <c r="AH258" s="70">
        <f t="shared" si="33"/>
        <v>0</v>
      </c>
      <c r="AI258" s="98" t="s">
        <v>415</v>
      </c>
    </row>
    <row r="259" spans="1:35">
      <c r="A259" s="193"/>
      <c r="B259" s="107">
        <v>2434201</v>
      </c>
      <c r="C259" s="66">
        <v>43913</v>
      </c>
      <c r="D259" s="66">
        <f t="shared" si="32"/>
        <v>43856</v>
      </c>
      <c r="E259" s="74">
        <v>43753</v>
      </c>
      <c r="F259" s="60">
        <v>43781</v>
      </c>
      <c r="G259" s="314">
        <v>1</v>
      </c>
      <c r="H259" s="314">
        <v>1</v>
      </c>
      <c r="I259" s="314"/>
      <c r="J259" s="314" t="s">
        <v>520</v>
      </c>
      <c r="K259" s="98" t="s">
        <v>605</v>
      </c>
      <c r="L259" s="109">
        <v>2434201</v>
      </c>
      <c r="M259" s="35" t="s">
        <v>29</v>
      </c>
      <c r="N259" s="35" t="s">
        <v>1831</v>
      </c>
      <c r="O259" s="35" t="s">
        <v>1832</v>
      </c>
      <c r="P259" s="35" t="s">
        <v>605</v>
      </c>
      <c r="Q259" s="119">
        <v>14830</v>
      </c>
      <c r="R259" s="35" t="s">
        <v>1833</v>
      </c>
      <c r="S259" s="75" t="s">
        <v>1834</v>
      </c>
      <c r="T259" s="75" t="s">
        <v>1835</v>
      </c>
      <c r="U259" s="34" t="s">
        <v>1836</v>
      </c>
      <c r="V259" s="67"/>
      <c r="W259" s="68">
        <v>62</v>
      </c>
      <c r="X259" s="68"/>
      <c r="Y259" s="79">
        <f t="shared" ref="Y259:Y264" si="35">W259-Z259-AB259</f>
        <v>52</v>
      </c>
      <c r="Z259" s="70">
        <v>9</v>
      </c>
      <c r="AA259" s="70"/>
      <c r="AB259" s="70">
        <v>1</v>
      </c>
      <c r="AC259" s="70"/>
      <c r="AD259" s="70">
        <v>4</v>
      </c>
      <c r="AE259" s="70"/>
      <c r="AF259" s="207" t="e">
        <f t="shared" si="34"/>
        <v>#DIV/0!</v>
      </c>
      <c r="AG259" s="70">
        <v>14</v>
      </c>
      <c r="AH259" s="70">
        <f t="shared" si="33"/>
        <v>0</v>
      </c>
      <c r="AI259" s="98" t="s">
        <v>415</v>
      </c>
    </row>
    <row r="260" spans="1:35">
      <c r="A260" s="193"/>
      <c r="B260" s="107">
        <v>2366201</v>
      </c>
      <c r="C260" s="66">
        <v>43913</v>
      </c>
      <c r="D260" s="58">
        <f t="shared" si="32"/>
        <v>43856</v>
      </c>
      <c r="E260" s="59">
        <v>43753</v>
      </c>
      <c r="F260" s="60">
        <v>43781</v>
      </c>
      <c r="G260" s="314">
        <v>1</v>
      </c>
      <c r="H260" s="314">
        <v>1</v>
      </c>
      <c r="I260" s="314"/>
      <c r="J260" s="314" t="s">
        <v>520</v>
      </c>
      <c r="K260" s="98" t="s">
        <v>605</v>
      </c>
      <c r="L260" s="109">
        <v>2366201</v>
      </c>
      <c r="M260" s="35" t="s">
        <v>5</v>
      </c>
      <c r="N260" s="35" t="s">
        <v>1837</v>
      </c>
      <c r="O260" s="35" t="s">
        <v>1838</v>
      </c>
      <c r="P260" s="35" t="s">
        <v>1775</v>
      </c>
      <c r="Q260" s="121">
        <v>4101</v>
      </c>
      <c r="R260" s="35" t="s">
        <v>1839</v>
      </c>
      <c r="S260" s="35" t="s">
        <v>1840</v>
      </c>
      <c r="T260" s="35"/>
      <c r="U260" s="35" t="s">
        <v>1841</v>
      </c>
      <c r="V260" s="35"/>
      <c r="W260" s="36">
        <v>36</v>
      </c>
      <c r="X260" s="36"/>
      <c r="Y260" s="79">
        <f t="shared" si="35"/>
        <v>29</v>
      </c>
      <c r="Z260" s="61">
        <v>6</v>
      </c>
      <c r="AA260" s="61"/>
      <c r="AB260" s="61">
        <v>1</v>
      </c>
      <c r="AC260" s="61"/>
      <c r="AD260" s="61">
        <v>6</v>
      </c>
      <c r="AE260" s="61"/>
      <c r="AF260" s="204" t="e">
        <f t="shared" si="34"/>
        <v>#DIV/0!</v>
      </c>
      <c r="AG260" s="61">
        <v>13</v>
      </c>
      <c r="AH260" s="70">
        <f t="shared" si="33"/>
        <v>0</v>
      </c>
      <c r="AI260" s="98" t="s">
        <v>415</v>
      </c>
    </row>
    <row r="261" spans="1:35">
      <c r="A261" s="193"/>
      <c r="B261" s="107">
        <v>2374201</v>
      </c>
      <c r="C261" s="66">
        <v>43913</v>
      </c>
      <c r="D261" s="58">
        <f t="shared" si="32"/>
        <v>43856</v>
      </c>
      <c r="E261" s="59">
        <v>43753</v>
      </c>
      <c r="F261" s="60">
        <v>43781</v>
      </c>
      <c r="G261" s="314">
        <v>1</v>
      </c>
      <c r="H261" s="314">
        <v>1</v>
      </c>
      <c r="I261" s="314"/>
      <c r="J261" s="313" t="s">
        <v>520</v>
      </c>
      <c r="K261" s="98" t="s">
        <v>605</v>
      </c>
      <c r="L261" s="109">
        <v>2374201</v>
      </c>
      <c r="M261" s="35" t="s">
        <v>8</v>
      </c>
      <c r="N261" s="35" t="s">
        <v>1842</v>
      </c>
      <c r="O261" s="35" t="s">
        <v>1843</v>
      </c>
      <c r="P261" s="35" t="s">
        <v>605</v>
      </c>
      <c r="Q261" s="119">
        <v>13088</v>
      </c>
      <c r="R261" s="35" t="s">
        <v>1844</v>
      </c>
      <c r="S261" s="75" t="s">
        <v>1845</v>
      </c>
      <c r="T261" s="75"/>
      <c r="U261" s="34" t="s">
        <v>1846</v>
      </c>
      <c r="V261" s="67"/>
      <c r="W261" s="68">
        <v>50</v>
      </c>
      <c r="X261" s="68"/>
      <c r="Y261" s="79">
        <f t="shared" si="35"/>
        <v>43</v>
      </c>
      <c r="Z261" s="70">
        <v>7</v>
      </c>
      <c r="AA261" s="70"/>
      <c r="AB261" s="70">
        <v>0</v>
      </c>
      <c r="AC261" s="70"/>
      <c r="AD261" s="70">
        <v>5</v>
      </c>
      <c r="AE261" s="70"/>
      <c r="AF261" s="207" t="e">
        <f t="shared" si="34"/>
        <v>#DIV/0!</v>
      </c>
      <c r="AG261" s="70">
        <v>12</v>
      </c>
      <c r="AH261" s="70">
        <f t="shared" si="33"/>
        <v>0</v>
      </c>
      <c r="AI261" s="98" t="s">
        <v>415</v>
      </c>
    </row>
    <row r="262" spans="1:35">
      <c r="A262" s="193"/>
      <c r="B262" s="107">
        <v>2373201</v>
      </c>
      <c r="C262" s="66">
        <v>43913</v>
      </c>
      <c r="D262" s="58">
        <f t="shared" si="32"/>
        <v>43856</v>
      </c>
      <c r="E262" s="59">
        <v>43753</v>
      </c>
      <c r="F262" s="60">
        <v>43781</v>
      </c>
      <c r="G262" s="314">
        <v>1</v>
      </c>
      <c r="H262" s="314">
        <v>1</v>
      </c>
      <c r="I262" s="314"/>
      <c r="J262" s="314" t="s">
        <v>520</v>
      </c>
      <c r="K262" s="98" t="s">
        <v>605</v>
      </c>
      <c r="L262" s="109">
        <v>2373201</v>
      </c>
      <c r="M262" s="35" t="s">
        <v>7</v>
      </c>
      <c r="N262" s="35" t="s">
        <v>1847</v>
      </c>
      <c r="O262" s="35" t="s">
        <v>1848</v>
      </c>
      <c r="P262" s="35" t="s">
        <v>605</v>
      </c>
      <c r="Q262" s="119">
        <v>13126</v>
      </c>
      <c r="R262" s="35" t="s">
        <v>1849</v>
      </c>
      <c r="S262" s="75" t="s">
        <v>1850</v>
      </c>
      <c r="T262" s="75"/>
      <c r="U262" s="34" t="s">
        <v>1851</v>
      </c>
      <c r="V262" s="67"/>
      <c r="W262" s="68">
        <v>53</v>
      </c>
      <c r="X262" s="68"/>
      <c r="Y262" s="79">
        <f t="shared" si="35"/>
        <v>49</v>
      </c>
      <c r="Z262" s="70">
        <v>3</v>
      </c>
      <c r="AA262" s="70"/>
      <c r="AB262" s="70">
        <v>1</v>
      </c>
      <c r="AC262" s="70"/>
      <c r="AD262" s="70">
        <v>11</v>
      </c>
      <c r="AE262" s="70"/>
      <c r="AF262" s="207" t="e">
        <f t="shared" si="34"/>
        <v>#DIV/0!</v>
      </c>
      <c r="AG262" s="70">
        <v>15</v>
      </c>
      <c r="AH262" s="70">
        <f t="shared" si="33"/>
        <v>0</v>
      </c>
      <c r="AI262" s="98" t="s">
        <v>415</v>
      </c>
    </row>
    <row r="263" spans="1:35">
      <c r="A263" s="193"/>
      <c r="B263" s="107">
        <v>2379201</v>
      </c>
      <c r="C263" s="66">
        <v>43913</v>
      </c>
      <c r="D263" s="58">
        <f t="shared" si="32"/>
        <v>43856</v>
      </c>
      <c r="E263" s="59">
        <v>43753</v>
      </c>
      <c r="F263" s="60">
        <v>43781</v>
      </c>
      <c r="G263" s="327">
        <v>2</v>
      </c>
      <c r="H263" s="327">
        <v>2</v>
      </c>
      <c r="I263" s="314"/>
      <c r="J263" s="313" t="s">
        <v>520</v>
      </c>
      <c r="K263" s="98" t="s">
        <v>605</v>
      </c>
      <c r="L263" s="109">
        <v>2379201</v>
      </c>
      <c r="M263" s="35" t="s">
        <v>13</v>
      </c>
      <c r="N263" s="35" t="s">
        <v>1852</v>
      </c>
      <c r="O263" s="35" t="s">
        <v>1853</v>
      </c>
      <c r="P263" s="35" t="s">
        <v>605</v>
      </c>
      <c r="Q263" s="119">
        <v>12065</v>
      </c>
      <c r="R263" s="35" t="s">
        <v>1854</v>
      </c>
      <c r="S263" s="75" t="s">
        <v>1855</v>
      </c>
      <c r="T263" s="75"/>
      <c r="U263" s="34" t="s">
        <v>1856</v>
      </c>
      <c r="V263" s="67"/>
      <c r="W263" s="68">
        <v>62</v>
      </c>
      <c r="X263" s="68"/>
      <c r="Y263" s="79">
        <f t="shared" si="35"/>
        <v>56</v>
      </c>
      <c r="Z263" s="70">
        <v>6</v>
      </c>
      <c r="AA263" s="70"/>
      <c r="AB263" s="70">
        <v>0</v>
      </c>
      <c r="AC263" s="70"/>
      <c r="AD263" s="70">
        <v>11</v>
      </c>
      <c r="AE263" s="70"/>
      <c r="AF263" s="207" t="e">
        <f t="shared" si="34"/>
        <v>#DIV/0!</v>
      </c>
      <c r="AG263" s="70">
        <v>17</v>
      </c>
      <c r="AH263" s="70">
        <f t="shared" si="33"/>
        <v>0</v>
      </c>
      <c r="AI263" s="98" t="s">
        <v>415</v>
      </c>
    </row>
    <row r="264" spans="1:35">
      <c r="A264" s="193"/>
      <c r="B264" s="106">
        <v>6956097</v>
      </c>
      <c r="C264" s="63">
        <v>43913</v>
      </c>
      <c r="D264" s="52"/>
      <c r="E264" s="53"/>
      <c r="F264" s="54"/>
      <c r="G264" s="327"/>
      <c r="H264" s="327"/>
      <c r="I264" s="65"/>
      <c r="J264" s="65"/>
      <c r="K264" s="143" t="s">
        <v>605</v>
      </c>
      <c r="L264" s="142">
        <v>6956097</v>
      </c>
      <c r="M264" s="55" t="s">
        <v>1857</v>
      </c>
      <c r="N264" s="55" t="s">
        <v>1852</v>
      </c>
      <c r="O264" s="55" t="s">
        <v>1853</v>
      </c>
      <c r="P264" s="55" t="s">
        <v>605</v>
      </c>
      <c r="Q264" s="118">
        <v>12065</v>
      </c>
      <c r="R264" s="55" t="s">
        <v>1854</v>
      </c>
      <c r="S264" s="94"/>
      <c r="T264" s="94"/>
      <c r="U264" s="56"/>
      <c r="V264" s="86">
        <v>2379</v>
      </c>
      <c r="W264" s="69">
        <v>13</v>
      </c>
      <c r="X264" s="69"/>
      <c r="Y264" s="205">
        <f t="shared" si="35"/>
        <v>13</v>
      </c>
      <c r="Z264" s="71"/>
      <c r="AA264" s="71"/>
      <c r="AB264" s="71"/>
      <c r="AC264" s="71"/>
      <c r="AD264" s="71">
        <v>0</v>
      </c>
      <c r="AE264" s="71"/>
      <c r="AF264" s="72" t="e">
        <f t="shared" si="34"/>
        <v>#DIV/0!</v>
      </c>
      <c r="AG264" s="71"/>
      <c r="AH264" s="71">
        <f t="shared" si="33"/>
        <v>0</v>
      </c>
      <c r="AI264" s="143" t="s">
        <v>415</v>
      </c>
    </row>
    <row r="265" spans="1:35">
      <c r="A265" s="193"/>
      <c r="B265" s="106">
        <v>3849097</v>
      </c>
      <c r="C265" s="63">
        <v>43913</v>
      </c>
      <c r="D265" s="63"/>
      <c r="E265" s="85"/>
      <c r="F265" s="54"/>
      <c r="G265" s="92"/>
      <c r="H265" s="92"/>
      <c r="I265" s="92"/>
      <c r="J265" s="92"/>
      <c r="K265" s="272" t="s">
        <v>1234</v>
      </c>
      <c r="L265" s="142">
        <v>3849097</v>
      </c>
      <c r="M265" s="55" t="s">
        <v>1351</v>
      </c>
      <c r="N265" s="55" t="s">
        <v>1268</v>
      </c>
      <c r="O265" s="55" t="s">
        <v>1269</v>
      </c>
      <c r="P265" s="55" t="s">
        <v>1237</v>
      </c>
      <c r="Q265" s="118">
        <v>64057</v>
      </c>
      <c r="R265" s="55"/>
      <c r="S265" s="86"/>
      <c r="T265" s="86"/>
      <c r="U265" s="55"/>
      <c r="V265" s="86"/>
      <c r="W265" s="69">
        <v>0</v>
      </c>
      <c r="X265" s="69"/>
      <c r="Y265" s="205">
        <f>W265-Z265-AB265</f>
        <v>0</v>
      </c>
      <c r="Z265" s="71"/>
      <c r="AA265" s="71"/>
      <c r="AB265" s="71"/>
      <c r="AC265" s="71"/>
      <c r="AD265" s="71"/>
      <c r="AE265" s="71"/>
      <c r="AF265" s="72" t="e">
        <f>SUM(AE265/X265)</f>
        <v>#DIV/0!</v>
      </c>
      <c r="AG265" s="71"/>
      <c r="AH265" s="71">
        <f>SUM(AA265,AC265,AE265)</f>
        <v>0</v>
      </c>
      <c r="AI265" s="143" t="s">
        <v>415</v>
      </c>
    </row>
    <row r="266" spans="1:35">
      <c r="A266" s="193"/>
      <c r="B266" s="222">
        <v>2086201</v>
      </c>
      <c r="C266" s="223">
        <v>43724</v>
      </c>
      <c r="D266" s="223"/>
      <c r="E266" s="223"/>
      <c r="F266" s="224"/>
      <c r="G266" s="356">
        <v>2</v>
      </c>
      <c r="H266" s="315">
        <v>1</v>
      </c>
      <c r="I266" s="315" t="s">
        <v>291</v>
      </c>
      <c r="J266" s="315" t="s">
        <v>301</v>
      </c>
      <c r="K266" s="231"/>
      <c r="L266" s="225">
        <v>2086201</v>
      </c>
      <c r="M266" s="226" t="s">
        <v>716</v>
      </c>
      <c r="N266" s="226" t="s">
        <v>717</v>
      </c>
      <c r="O266" s="226" t="s">
        <v>718</v>
      </c>
      <c r="P266" s="226" t="s">
        <v>568</v>
      </c>
      <c r="Q266" s="227">
        <v>30339</v>
      </c>
      <c r="R266" s="226"/>
      <c r="S266" s="228"/>
      <c r="T266" s="228"/>
      <c r="U266" s="228"/>
      <c r="V266" s="226"/>
      <c r="W266" s="229">
        <v>100</v>
      </c>
      <c r="X266" s="229"/>
      <c r="Y266" s="233"/>
      <c r="Z266" s="230">
        <v>76</v>
      </c>
      <c r="AA266" s="230"/>
      <c r="AB266" s="230">
        <v>25</v>
      </c>
      <c r="AC266" s="230">
        <v>55</v>
      </c>
      <c r="AD266" s="230"/>
      <c r="AE266" s="230"/>
      <c r="AF266" s="242" t="e">
        <f t="shared" ref="AF266:AF273" si="36">SUM(AE266/X266)</f>
        <v>#DIV/0!</v>
      </c>
      <c r="AG266" s="230"/>
      <c r="AH266" s="230"/>
      <c r="AI266" s="231" t="s">
        <v>415</v>
      </c>
    </row>
    <row r="267" spans="1:35">
      <c r="A267" s="193"/>
      <c r="B267" s="222">
        <v>1142201</v>
      </c>
      <c r="C267" s="223">
        <v>43724</v>
      </c>
      <c r="D267" s="223"/>
      <c r="E267" s="223"/>
      <c r="F267" s="224"/>
      <c r="G267" s="356"/>
      <c r="H267" s="315"/>
      <c r="I267" s="315" t="s">
        <v>291</v>
      </c>
      <c r="J267" s="315"/>
      <c r="K267" s="231"/>
      <c r="L267" s="225">
        <v>1142201</v>
      </c>
      <c r="M267" s="226" t="s">
        <v>719</v>
      </c>
      <c r="N267" s="226" t="s">
        <v>717</v>
      </c>
      <c r="O267" s="226" t="s">
        <v>718</v>
      </c>
      <c r="P267" s="226" t="s">
        <v>568</v>
      </c>
      <c r="Q267" s="227">
        <v>30339</v>
      </c>
      <c r="R267" s="226"/>
      <c r="S267" s="228"/>
      <c r="T267" s="228"/>
      <c r="U267" s="228"/>
      <c r="V267" s="226"/>
      <c r="W267" s="229">
        <v>1</v>
      </c>
      <c r="X267" s="229"/>
      <c r="Y267" s="233"/>
      <c r="Z267" s="230"/>
      <c r="AA267" s="230"/>
      <c r="AB267" s="230"/>
      <c r="AC267" s="230"/>
      <c r="AD267" s="230"/>
      <c r="AE267" s="230"/>
      <c r="AF267" s="242" t="e">
        <f t="shared" si="36"/>
        <v>#DIV/0!</v>
      </c>
      <c r="AG267" s="230"/>
      <c r="AH267" s="230"/>
      <c r="AI267" s="231" t="s">
        <v>415</v>
      </c>
    </row>
    <row r="268" spans="1:35">
      <c r="A268" s="193"/>
      <c r="B268" s="222">
        <v>1159979</v>
      </c>
      <c r="C268" s="223">
        <v>43787</v>
      </c>
      <c r="D268" s="223"/>
      <c r="E268" s="223"/>
      <c r="F268" s="224"/>
      <c r="G268" s="356"/>
      <c r="H268" s="315">
        <v>1</v>
      </c>
      <c r="I268" s="223">
        <v>43812</v>
      </c>
      <c r="J268" s="315"/>
      <c r="K268" s="231"/>
      <c r="L268" s="225">
        <v>1159979</v>
      </c>
      <c r="M268" s="226" t="s">
        <v>720</v>
      </c>
      <c r="N268" s="226" t="s">
        <v>717</v>
      </c>
      <c r="O268" s="226" t="s">
        <v>718</v>
      </c>
      <c r="P268" s="226" t="s">
        <v>568</v>
      </c>
      <c r="Q268" s="227">
        <v>30339</v>
      </c>
      <c r="R268" s="226"/>
      <c r="S268" s="228"/>
      <c r="T268" s="228"/>
      <c r="U268" s="228"/>
      <c r="V268" s="226"/>
      <c r="W268" s="229">
        <v>97</v>
      </c>
      <c r="X268" s="229"/>
      <c r="Y268" s="233"/>
      <c r="Z268" s="230">
        <v>10</v>
      </c>
      <c r="AA268" s="230"/>
      <c r="AB268" s="230">
        <v>1</v>
      </c>
      <c r="AC268" s="230">
        <v>5</v>
      </c>
      <c r="AD268" s="230">
        <v>106</v>
      </c>
      <c r="AE268" s="230"/>
      <c r="AF268" s="242" t="e">
        <f t="shared" si="36"/>
        <v>#DIV/0!</v>
      </c>
      <c r="AG268" s="230"/>
      <c r="AH268" s="230"/>
      <c r="AI268" s="231" t="s">
        <v>415</v>
      </c>
    </row>
    <row r="269" spans="1:35">
      <c r="A269" s="193"/>
      <c r="B269" s="222">
        <v>1157201</v>
      </c>
      <c r="C269" s="223">
        <v>43787</v>
      </c>
      <c r="D269" s="223"/>
      <c r="E269" s="223"/>
      <c r="F269" s="224" t="s">
        <v>301</v>
      </c>
      <c r="G269" s="312">
        <v>3</v>
      </c>
      <c r="H269" s="315">
        <v>1</v>
      </c>
      <c r="I269" s="223">
        <v>43819</v>
      </c>
      <c r="J269" s="315"/>
      <c r="K269" s="231"/>
      <c r="L269" s="225">
        <v>1157201</v>
      </c>
      <c r="M269" s="226" t="s">
        <v>721</v>
      </c>
      <c r="N269" s="226" t="s">
        <v>722</v>
      </c>
      <c r="O269" s="226" t="s">
        <v>723</v>
      </c>
      <c r="P269" s="226" t="s">
        <v>724</v>
      </c>
      <c r="Q269" s="227">
        <v>66213</v>
      </c>
      <c r="R269" s="226"/>
      <c r="S269" s="228"/>
      <c r="T269" s="228"/>
      <c r="U269" s="228"/>
      <c r="V269" s="226"/>
      <c r="W269" s="229">
        <v>275</v>
      </c>
      <c r="X269" s="229"/>
      <c r="Y269" s="233"/>
      <c r="Z269" s="230">
        <v>138</v>
      </c>
      <c r="AA269" s="230"/>
      <c r="AB269" s="230">
        <v>8</v>
      </c>
      <c r="AC269" s="230">
        <v>28</v>
      </c>
      <c r="AD269" s="230">
        <v>155</v>
      </c>
      <c r="AE269" s="230"/>
      <c r="AF269" s="242" t="e">
        <f t="shared" si="36"/>
        <v>#DIV/0!</v>
      </c>
      <c r="AG269" s="230"/>
      <c r="AH269" s="230"/>
      <c r="AI269" s="231" t="s">
        <v>415</v>
      </c>
    </row>
    <row r="270" spans="1:35">
      <c r="A270" s="193"/>
      <c r="B270" s="222">
        <v>1066201</v>
      </c>
      <c r="C270" s="223">
        <v>43878</v>
      </c>
      <c r="D270" s="223"/>
      <c r="E270" s="223"/>
      <c r="F270" s="224"/>
      <c r="G270" s="356">
        <v>2</v>
      </c>
      <c r="H270" s="315">
        <v>1</v>
      </c>
      <c r="I270" s="357" t="s">
        <v>725</v>
      </c>
      <c r="J270" s="315"/>
      <c r="K270" s="231"/>
      <c r="L270" s="225">
        <v>1066201</v>
      </c>
      <c r="M270" s="226" t="s">
        <v>726</v>
      </c>
      <c r="N270" s="226" t="s">
        <v>727</v>
      </c>
      <c r="O270" s="226" t="s">
        <v>728</v>
      </c>
      <c r="P270" s="226" t="s">
        <v>729</v>
      </c>
      <c r="Q270" s="227">
        <v>55425</v>
      </c>
      <c r="R270" s="226"/>
      <c r="S270" s="228" t="s">
        <v>730</v>
      </c>
      <c r="T270" s="228"/>
      <c r="U270" s="228"/>
      <c r="V270" s="226"/>
      <c r="W270" s="229">
        <v>20</v>
      </c>
      <c r="X270" s="229"/>
      <c r="Y270" s="233"/>
      <c r="Z270" s="230">
        <v>13</v>
      </c>
      <c r="AA270" s="230"/>
      <c r="AB270" s="230">
        <v>1</v>
      </c>
      <c r="AC270" s="230"/>
      <c r="AD270" s="230">
        <v>11</v>
      </c>
      <c r="AE270" s="230"/>
      <c r="AF270" s="242" t="e">
        <f t="shared" si="36"/>
        <v>#DIV/0!</v>
      </c>
      <c r="AG270" s="230"/>
      <c r="AH270" s="230"/>
      <c r="AI270" s="231" t="s">
        <v>415</v>
      </c>
    </row>
    <row r="271" spans="1:35">
      <c r="A271" s="193"/>
      <c r="B271" s="222">
        <v>1197201</v>
      </c>
      <c r="C271" s="223">
        <v>43878</v>
      </c>
      <c r="D271" s="223"/>
      <c r="E271" s="223"/>
      <c r="F271" s="224"/>
      <c r="G271" s="356"/>
      <c r="H271" s="315"/>
      <c r="I271" s="357"/>
      <c r="J271" s="315"/>
      <c r="K271" s="231"/>
      <c r="L271" s="225">
        <v>1197201</v>
      </c>
      <c r="M271" s="226" t="s">
        <v>731</v>
      </c>
      <c r="N271" s="226" t="s">
        <v>727</v>
      </c>
      <c r="O271" s="226" t="s">
        <v>728</v>
      </c>
      <c r="P271" s="226" t="s">
        <v>729</v>
      </c>
      <c r="Q271" s="227">
        <v>55425</v>
      </c>
      <c r="R271" s="226"/>
      <c r="S271" s="228" t="s">
        <v>730</v>
      </c>
      <c r="T271" s="228"/>
      <c r="U271" s="228"/>
      <c r="V271" s="226"/>
      <c r="W271" s="229">
        <v>14</v>
      </c>
      <c r="X271" s="229"/>
      <c r="Y271" s="233"/>
      <c r="Z271" s="230">
        <v>2</v>
      </c>
      <c r="AA271" s="230"/>
      <c r="AB271" s="230"/>
      <c r="AC271" s="230"/>
      <c r="AD271" s="230"/>
      <c r="AE271" s="230"/>
      <c r="AF271" s="242" t="e">
        <f t="shared" si="36"/>
        <v>#DIV/0!</v>
      </c>
      <c r="AG271" s="230"/>
      <c r="AH271" s="230"/>
      <c r="AI271" s="231" t="s">
        <v>415</v>
      </c>
    </row>
    <row r="272" spans="1:35">
      <c r="A272" s="193"/>
      <c r="B272" s="222">
        <v>1049201</v>
      </c>
      <c r="C272" s="223">
        <v>43878</v>
      </c>
      <c r="D272" s="223"/>
      <c r="E272" s="223"/>
      <c r="F272" s="224"/>
      <c r="G272" s="356">
        <v>2</v>
      </c>
      <c r="H272" s="315">
        <v>1</v>
      </c>
      <c r="I272" s="357" t="s">
        <v>732</v>
      </c>
      <c r="J272" s="315"/>
      <c r="K272" s="231"/>
      <c r="L272" s="225">
        <v>1049201</v>
      </c>
      <c r="M272" s="226" t="s">
        <v>733</v>
      </c>
      <c r="N272" s="226" t="s">
        <v>734</v>
      </c>
      <c r="O272" s="226" t="s">
        <v>735</v>
      </c>
      <c r="P272" s="226" t="s">
        <v>410</v>
      </c>
      <c r="Q272" s="227">
        <v>28273</v>
      </c>
      <c r="R272" s="226"/>
      <c r="S272" s="228"/>
      <c r="T272" s="228"/>
      <c r="U272" s="228"/>
      <c r="V272" s="226">
        <v>1087</v>
      </c>
      <c r="W272" s="229">
        <v>5</v>
      </c>
      <c r="X272" s="229"/>
      <c r="Y272" s="233"/>
      <c r="Z272" s="230">
        <v>4</v>
      </c>
      <c r="AA272" s="230"/>
      <c r="AB272" s="230"/>
      <c r="AC272" s="230"/>
      <c r="AD272" s="230"/>
      <c r="AE272" s="230"/>
      <c r="AF272" s="242" t="e">
        <f t="shared" si="36"/>
        <v>#DIV/0!</v>
      </c>
      <c r="AG272" s="230"/>
      <c r="AH272" s="230"/>
      <c r="AI272" s="231" t="s">
        <v>415</v>
      </c>
    </row>
    <row r="273" spans="1:35">
      <c r="A273" s="193"/>
      <c r="B273" s="222">
        <v>1087201</v>
      </c>
      <c r="C273" s="223">
        <v>43878</v>
      </c>
      <c r="D273" s="223"/>
      <c r="E273" s="223"/>
      <c r="F273" s="224"/>
      <c r="G273" s="356"/>
      <c r="H273" s="315"/>
      <c r="I273" s="357"/>
      <c r="J273" s="315"/>
      <c r="K273" s="231"/>
      <c r="L273" s="225">
        <v>1087201</v>
      </c>
      <c r="M273" s="226" t="s">
        <v>736</v>
      </c>
      <c r="N273" s="226" t="s">
        <v>734</v>
      </c>
      <c r="O273" s="226" t="s">
        <v>735</v>
      </c>
      <c r="P273" s="226" t="s">
        <v>410</v>
      </c>
      <c r="Q273" s="227">
        <v>28273</v>
      </c>
      <c r="R273" s="226"/>
      <c r="S273" s="228"/>
      <c r="T273" s="228"/>
      <c r="U273" s="228"/>
      <c r="V273" s="226">
        <v>1049</v>
      </c>
      <c r="W273" s="229">
        <v>56</v>
      </c>
      <c r="X273" s="229"/>
      <c r="Y273" s="233"/>
      <c r="Z273" s="230">
        <v>19</v>
      </c>
      <c r="AA273" s="230"/>
      <c r="AB273" s="230">
        <v>13</v>
      </c>
      <c r="AC273" s="230"/>
      <c r="AD273" s="230">
        <v>8</v>
      </c>
      <c r="AE273" s="230"/>
      <c r="AF273" s="242" t="e">
        <f t="shared" si="36"/>
        <v>#DIV/0!</v>
      </c>
      <c r="AG273" s="230"/>
      <c r="AH273" s="230"/>
      <c r="AI273" s="231" t="s">
        <v>415</v>
      </c>
    </row>
    <row r="274" spans="1:35" ht="14.45" customHeight="1">
      <c r="A274" s="358"/>
      <c r="B274" s="359"/>
      <c r="C274" s="359"/>
      <c r="D274" s="359"/>
      <c r="E274" s="359"/>
      <c r="F274" s="359"/>
      <c r="G274" s="359"/>
      <c r="H274" s="359"/>
      <c r="I274" s="359"/>
      <c r="J274" s="359"/>
      <c r="K274" s="359"/>
      <c r="L274" s="359"/>
      <c r="M274" s="359"/>
      <c r="N274" s="359"/>
      <c r="O274" s="359"/>
      <c r="P274" s="359"/>
      <c r="Q274" s="359"/>
      <c r="R274" s="359"/>
      <c r="S274" s="359"/>
      <c r="T274" s="359"/>
      <c r="U274" s="359"/>
      <c r="V274" s="359"/>
      <c r="W274" s="359"/>
      <c r="X274" s="359"/>
      <c r="Y274" s="359"/>
      <c r="Z274" s="359"/>
      <c r="AA274" s="359"/>
      <c r="AB274" s="359"/>
      <c r="AC274" s="359"/>
      <c r="AD274" s="359"/>
      <c r="AE274" s="359"/>
      <c r="AF274" s="359"/>
      <c r="AG274" s="359"/>
      <c r="AH274" s="359"/>
      <c r="AI274" s="360"/>
    </row>
    <row r="275" spans="1:35">
      <c r="A275" s="350" t="s">
        <v>1916</v>
      </c>
      <c r="B275" s="351"/>
      <c r="C275" s="351"/>
      <c r="D275" s="351"/>
      <c r="E275" s="351"/>
      <c r="F275" s="351"/>
      <c r="G275" s="351"/>
      <c r="H275" s="351"/>
      <c r="I275" s="351"/>
      <c r="J275" s="351"/>
      <c r="K275" s="351"/>
      <c r="L275" s="351"/>
      <c r="M275" s="351"/>
      <c r="N275" s="351"/>
      <c r="O275" s="351"/>
      <c r="P275" s="351"/>
      <c r="Q275" s="351"/>
      <c r="R275" s="351"/>
      <c r="S275" s="351"/>
      <c r="T275" s="352"/>
      <c r="U275" s="56"/>
      <c r="V275" s="86"/>
      <c r="W275" s="69">
        <f>SUM(W2:W264)</f>
        <v>13354</v>
      </c>
      <c r="X275" s="69">
        <f>SUM(X2:X264)</f>
        <v>4878</v>
      </c>
      <c r="Y275" s="205">
        <f>W275-Z275-AB275</f>
        <v>11522</v>
      </c>
      <c r="Z275" s="71">
        <f t="shared" ref="Z275:AE275" si="37">+SUM(Z2:Z264)</f>
        <v>1661</v>
      </c>
      <c r="AA275" s="71">
        <f t="shared" si="37"/>
        <v>927</v>
      </c>
      <c r="AB275" s="71">
        <f t="shared" si="37"/>
        <v>171</v>
      </c>
      <c r="AC275" s="71">
        <f>+SUM(AC2:AC273)</f>
        <v>365</v>
      </c>
      <c r="AD275" s="71">
        <f t="shared" si="37"/>
        <v>2065</v>
      </c>
      <c r="AE275" s="71">
        <f t="shared" si="37"/>
        <v>1761</v>
      </c>
      <c r="AF275" s="72">
        <f>SUM(AE275/X275)</f>
        <v>0.36100861008610086</v>
      </c>
      <c r="AG275" s="71">
        <f>SUM(AG2:AG264)</f>
        <v>3894</v>
      </c>
      <c r="AH275" s="71">
        <f>SUM(AA275,AC275,AE275)</f>
        <v>3053</v>
      </c>
      <c r="AI275" s="247"/>
    </row>
    <row r="276" spans="1:35" ht="15.75">
      <c r="A276" s="353" t="s">
        <v>1858</v>
      </c>
      <c r="B276" s="354"/>
      <c r="C276" s="354"/>
      <c r="D276" s="354"/>
      <c r="E276" s="354"/>
      <c r="F276" s="354"/>
      <c r="G276" s="354"/>
      <c r="H276" s="354"/>
      <c r="I276" s="354"/>
      <c r="J276" s="354"/>
      <c r="K276" s="354"/>
      <c r="L276" s="354"/>
      <c r="M276" s="354"/>
      <c r="N276" s="354"/>
      <c r="O276" s="354"/>
      <c r="P276" s="354"/>
      <c r="Q276" s="354"/>
      <c r="R276" s="354"/>
      <c r="S276" s="354"/>
      <c r="T276" s="354"/>
      <c r="U276" s="354"/>
      <c r="V276" s="354"/>
      <c r="W276" s="354"/>
      <c r="X276" s="354"/>
      <c r="Y276" s="354"/>
      <c r="Z276" s="354"/>
      <c r="AA276" s="354"/>
      <c r="AB276" s="354"/>
      <c r="AC276" s="354"/>
      <c r="AD276" s="354"/>
      <c r="AE276" s="354"/>
      <c r="AF276" s="354"/>
      <c r="AG276" s="354"/>
      <c r="AH276" s="354"/>
      <c r="AI276" s="355"/>
    </row>
    <row r="277" spans="1:35">
      <c r="A277" s="193"/>
      <c r="B277" s="108">
        <v>7020201</v>
      </c>
      <c r="C277" s="66"/>
      <c r="D277" s="66">
        <f>F277+75</f>
        <v>43835</v>
      </c>
      <c r="E277" s="59">
        <f>F277-28</f>
        <v>43732</v>
      </c>
      <c r="F277" s="83">
        <v>43760</v>
      </c>
      <c r="G277" s="314">
        <v>1</v>
      </c>
      <c r="H277" s="314">
        <v>1</v>
      </c>
      <c r="I277" s="314"/>
      <c r="J277" s="314"/>
      <c r="K277" s="314" t="s">
        <v>1234</v>
      </c>
      <c r="L277" s="148">
        <v>7020201</v>
      </c>
      <c r="M277" s="82" t="s">
        <v>1859</v>
      </c>
      <c r="N277" s="35" t="s">
        <v>1860</v>
      </c>
      <c r="O277" s="35" t="s">
        <v>1861</v>
      </c>
      <c r="P277" s="35" t="s">
        <v>1862</v>
      </c>
      <c r="Q277" s="119">
        <v>74743</v>
      </c>
      <c r="R277" s="35" t="s">
        <v>1863</v>
      </c>
      <c r="S277" s="34" t="s">
        <v>1864</v>
      </c>
      <c r="T277" s="34" t="s">
        <v>1865</v>
      </c>
      <c r="U277" s="34" t="s">
        <v>1398</v>
      </c>
      <c r="V277" s="88"/>
      <c r="W277" s="95">
        <v>32</v>
      </c>
      <c r="X277" s="95"/>
      <c r="Y277" s="79">
        <f>W277-Z277-AB277</f>
        <v>32</v>
      </c>
      <c r="Z277" s="61">
        <v>0</v>
      </c>
      <c r="AA277" s="61"/>
      <c r="AB277" s="61">
        <v>0</v>
      </c>
      <c r="AC277" s="61"/>
      <c r="AD277" s="61">
        <v>3</v>
      </c>
      <c r="AE277" s="61"/>
      <c r="AF277" s="204" t="e">
        <f t="shared" ref="AF277:AF287" si="38">SUM(AE277/X277)</f>
        <v>#DIV/0!</v>
      </c>
      <c r="AG277" s="61">
        <f t="shared" ref="AG277:AH280" si="39">SUM(Z277,AB277,AD277)</f>
        <v>3</v>
      </c>
      <c r="AH277" s="70">
        <f t="shared" si="39"/>
        <v>0</v>
      </c>
      <c r="AI277" s="98" t="s">
        <v>415</v>
      </c>
    </row>
    <row r="278" spans="1:35">
      <c r="A278" s="193"/>
      <c r="B278" s="107">
        <v>2582201</v>
      </c>
      <c r="C278" s="58"/>
      <c r="D278" s="66">
        <f>F278+75</f>
        <v>43835</v>
      </c>
      <c r="E278" s="74">
        <f>F278-28</f>
        <v>43732</v>
      </c>
      <c r="F278" s="83">
        <v>43760</v>
      </c>
      <c r="G278" s="313"/>
      <c r="H278" s="313"/>
      <c r="I278" s="313"/>
      <c r="J278" s="313"/>
      <c r="K278" s="313" t="s">
        <v>1234</v>
      </c>
      <c r="L278" s="109">
        <v>2582201</v>
      </c>
      <c r="M278" s="35" t="s">
        <v>1866</v>
      </c>
      <c r="N278" s="35" t="s">
        <v>1867</v>
      </c>
      <c r="O278" s="35" t="s">
        <v>1868</v>
      </c>
      <c r="P278" s="35" t="s">
        <v>1249</v>
      </c>
      <c r="Q278" s="119">
        <v>75701</v>
      </c>
      <c r="R278" s="35" t="s">
        <v>1869</v>
      </c>
      <c r="S278" s="34" t="s">
        <v>1870</v>
      </c>
      <c r="T278" s="34"/>
      <c r="U278" s="34" t="s">
        <v>1871</v>
      </c>
      <c r="V278" s="67"/>
      <c r="W278" s="68">
        <v>36</v>
      </c>
      <c r="X278" s="68"/>
      <c r="Y278" s="79">
        <f>W278-Z278-AB278</f>
        <v>32</v>
      </c>
      <c r="Z278" s="38">
        <v>4</v>
      </c>
      <c r="AA278" s="38"/>
      <c r="AB278" s="38">
        <v>0</v>
      </c>
      <c r="AC278" s="38"/>
      <c r="AD278" s="38">
        <v>10</v>
      </c>
      <c r="AE278" s="38"/>
      <c r="AF278" s="204" t="e">
        <f t="shared" si="38"/>
        <v>#DIV/0!</v>
      </c>
      <c r="AG278" s="70">
        <f t="shared" si="39"/>
        <v>14</v>
      </c>
      <c r="AH278" s="70">
        <f t="shared" si="39"/>
        <v>0</v>
      </c>
      <c r="AI278" s="140" t="s">
        <v>415</v>
      </c>
    </row>
    <row r="279" spans="1:35">
      <c r="A279" s="193"/>
      <c r="B279" s="107">
        <v>3282201</v>
      </c>
      <c r="C279" s="66"/>
      <c r="D279" s="66"/>
      <c r="E279" s="74"/>
      <c r="F279" s="60"/>
      <c r="G279" s="313">
        <v>1</v>
      </c>
      <c r="H279" s="313">
        <v>1</v>
      </c>
      <c r="I279" s="313"/>
      <c r="J279" s="313"/>
      <c r="K279" s="313" t="s">
        <v>1234</v>
      </c>
      <c r="L279" s="109">
        <v>3282201</v>
      </c>
      <c r="M279" s="77" t="s">
        <v>1872</v>
      </c>
      <c r="N279" s="78" t="s">
        <v>1873</v>
      </c>
      <c r="O279" s="78" t="s">
        <v>1874</v>
      </c>
      <c r="P279" s="78" t="s">
        <v>1249</v>
      </c>
      <c r="Q279" s="119">
        <v>76051</v>
      </c>
      <c r="R279" s="34" t="s">
        <v>1875</v>
      </c>
      <c r="S279" s="75"/>
      <c r="T279" s="75"/>
      <c r="U279" s="34" t="s">
        <v>1876</v>
      </c>
      <c r="V279" s="67"/>
      <c r="W279" s="68">
        <v>2</v>
      </c>
      <c r="X279" s="68"/>
      <c r="Y279" s="79">
        <f>W279-Z279-AB279</f>
        <v>-4</v>
      </c>
      <c r="Z279" s="70">
        <v>4</v>
      </c>
      <c r="AA279" s="70"/>
      <c r="AB279" s="70">
        <v>2</v>
      </c>
      <c r="AC279" s="70"/>
      <c r="AD279" s="70">
        <v>6</v>
      </c>
      <c r="AE279" s="70"/>
      <c r="AF279" s="207" t="e">
        <f t="shared" si="38"/>
        <v>#DIV/0!</v>
      </c>
      <c r="AG279" s="70">
        <f t="shared" si="39"/>
        <v>12</v>
      </c>
      <c r="AH279" s="70">
        <f t="shared" si="39"/>
        <v>0</v>
      </c>
      <c r="AI279" s="140" t="s">
        <v>415</v>
      </c>
    </row>
    <row r="280" spans="1:35">
      <c r="A280" s="193"/>
      <c r="B280" s="107">
        <v>3776201</v>
      </c>
      <c r="C280" s="58"/>
      <c r="D280" s="58">
        <f>F280+75</f>
        <v>43737</v>
      </c>
      <c r="E280" s="59"/>
      <c r="F280" s="60">
        <v>43662</v>
      </c>
      <c r="G280" s="313">
        <v>1</v>
      </c>
      <c r="H280" s="314">
        <v>1</v>
      </c>
      <c r="I280" s="316"/>
      <c r="J280" s="316"/>
      <c r="K280" s="316"/>
      <c r="L280" s="109">
        <v>3776201</v>
      </c>
      <c r="M280" s="35" t="s">
        <v>1877</v>
      </c>
      <c r="N280" s="35" t="s">
        <v>1878</v>
      </c>
      <c r="O280" s="35" t="s">
        <v>1879</v>
      </c>
      <c r="P280" s="35" t="s">
        <v>1146</v>
      </c>
      <c r="Q280" s="119">
        <v>46901</v>
      </c>
      <c r="R280" s="35" t="s">
        <v>1880</v>
      </c>
      <c r="S280" s="34" t="s">
        <v>1881</v>
      </c>
      <c r="T280" s="34"/>
      <c r="U280" s="34" t="s">
        <v>1882</v>
      </c>
      <c r="V280" s="35"/>
      <c r="W280" s="36">
        <v>23</v>
      </c>
      <c r="X280" s="36"/>
      <c r="Y280" s="79">
        <f>W280-Z280-AB280</f>
        <v>16</v>
      </c>
      <c r="Z280" s="61">
        <v>6</v>
      </c>
      <c r="AA280" s="61"/>
      <c r="AB280" s="61">
        <v>1</v>
      </c>
      <c r="AC280" s="61"/>
      <c r="AD280" s="61">
        <v>4</v>
      </c>
      <c r="AE280" s="61"/>
      <c r="AF280" s="204" t="e">
        <f t="shared" si="38"/>
        <v>#DIV/0!</v>
      </c>
      <c r="AG280" s="61">
        <f t="shared" si="39"/>
        <v>11</v>
      </c>
      <c r="AH280" s="70">
        <f t="shared" si="39"/>
        <v>0</v>
      </c>
      <c r="AI280" s="98" t="s">
        <v>415</v>
      </c>
    </row>
    <row r="281" spans="1:35">
      <c r="A281" s="193"/>
      <c r="B281" s="107">
        <v>2583201</v>
      </c>
      <c r="C281" s="149" t="s">
        <v>301</v>
      </c>
      <c r="D281" s="66">
        <f>F281+75</f>
        <v>43835</v>
      </c>
      <c r="E281" s="74">
        <f>F281-28</f>
        <v>43732</v>
      </c>
      <c r="F281" s="60">
        <v>43760</v>
      </c>
      <c r="G281" s="313"/>
      <c r="H281" s="313"/>
      <c r="I281" s="313"/>
      <c r="J281" s="313"/>
      <c r="K281" s="313" t="s">
        <v>1234</v>
      </c>
      <c r="L281" s="109">
        <v>2583201</v>
      </c>
      <c r="M281" s="35" t="s">
        <v>1883</v>
      </c>
      <c r="N281" s="35" t="s">
        <v>1884</v>
      </c>
      <c r="O281" s="35" t="s">
        <v>1885</v>
      </c>
      <c r="P281" s="35" t="s">
        <v>1249</v>
      </c>
      <c r="Q281" s="119">
        <v>76710</v>
      </c>
      <c r="R281" s="35" t="s">
        <v>1886</v>
      </c>
      <c r="S281" s="75" t="s">
        <v>1887</v>
      </c>
      <c r="T281" s="75"/>
      <c r="U281" s="34" t="s">
        <v>1888</v>
      </c>
      <c r="V281" s="67"/>
      <c r="W281" s="68">
        <v>117</v>
      </c>
      <c r="X281" s="68"/>
      <c r="Y281" s="68"/>
      <c r="Z281" s="70">
        <v>6</v>
      </c>
      <c r="AA281" s="70"/>
      <c r="AB281" s="70">
        <v>1</v>
      </c>
      <c r="AC281" s="70"/>
      <c r="AD281" s="70">
        <v>9</v>
      </c>
      <c r="AE281" s="70"/>
      <c r="AF281" s="207" t="e">
        <f t="shared" si="38"/>
        <v>#DIV/0!</v>
      </c>
      <c r="AG281" s="70">
        <f>SUM(Z281,AB281,AD281)</f>
        <v>16</v>
      </c>
      <c r="AH281" s="70"/>
      <c r="AI281" s="140" t="s">
        <v>415</v>
      </c>
    </row>
    <row r="282" spans="1:35" ht="16.5">
      <c r="A282" s="193" t="s">
        <v>301</v>
      </c>
      <c r="B282" s="222">
        <v>3535201</v>
      </c>
      <c r="C282" s="223"/>
      <c r="D282" s="223"/>
      <c r="E282" s="223"/>
      <c r="F282" s="224"/>
      <c r="G282" s="312">
        <v>1</v>
      </c>
      <c r="H282" s="315">
        <v>1</v>
      </c>
      <c r="I282" s="232"/>
      <c r="J282" s="232"/>
      <c r="K282" s="232"/>
      <c r="L282" s="225">
        <v>3535201</v>
      </c>
      <c r="M282" s="226" t="s">
        <v>1889</v>
      </c>
      <c r="N282" s="226" t="s">
        <v>1890</v>
      </c>
      <c r="O282" s="226" t="s">
        <v>1891</v>
      </c>
      <c r="P282" s="226" t="s">
        <v>1249</v>
      </c>
      <c r="Q282" s="227">
        <v>76051</v>
      </c>
      <c r="R282" s="226"/>
      <c r="S282" s="228"/>
      <c r="T282" s="228"/>
      <c r="U282" s="228"/>
      <c r="V282" s="226"/>
      <c r="W282" s="229">
        <v>105</v>
      </c>
      <c r="X282" s="229"/>
      <c r="Y282" s="229"/>
      <c r="Z282" s="230"/>
      <c r="AA282" s="230"/>
      <c r="AB282" s="230"/>
      <c r="AC282" s="230"/>
      <c r="AD282" s="230"/>
      <c r="AE282" s="230"/>
      <c r="AF282" s="242" t="e">
        <f t="shared" si="38"/>
        <v>#DIV/0!</v>
      </c>
      <c r="AG282" s="230"/>
      <c r="AH282" s="230"/>
      <c r="AI282" s="246" t="s">
        <v>415</v>
      </c>
    </row>
    <row r="283" spans="1:35">
      <c r="A283" s="193"/>
      <c r="B283" s="222">
        <v>8400201</v>
      </c>
      <c r="C283" s="223"/>
      <c r="D283" s="223"/>
      <c r="E283" s="223"/>
      <c r="F283" s="224"/>
      <c r="G283" s="312">
        <v>1</v>
      </c>
      <c r="H283" s="315">
        <v>1</v>
      </c>
      <c r="I283" s="315" t="s">
        <v>301</v>
      </c>
      <c r="J283" s="315"/>
      <c r="K283" s="315"/>
      <c r="L283" s="225">
        <v>8400201</v>
      </c>
      <c r="M283" s="226" t="s">
        <v>1892</v>
      </c>
      <c r="N283" s="226" t="s">
        <v>1893</v>
      </c>
      <c r="O283" s="226" t="s">
        <v>1894</v>
      </c>
      <c r="P283" s="226" t="s">
        <v>1249</v>
      </c>
      <c r="Q283" s="227">
        <v>78731</v>
      </c>
      <c r="R283" s="226"/>
      <c r="S283" s="228"/>
      <c r="T283" s="228"/>
      <c r="U283" s="228"/>
      <c r="V283" s="226"/>
      <c r="W283" s="229">
        <v>32</v>
      </c>
      <c r="X283" s="229"/>
      <c r="Y283" s="229"/>
      <c r="Z283" s="230">
        <v>1</v>
      </c>
      <c r="AA283" s="230"/>
      <c r="AB283" s="230"/>
      <c r="AC283" s="230"/>
      <c r="AD283" s="230">
        <v>25</v>
      </c>
      <c r="AE283" s="230"/>
      <c r="AF283" s="242" t="e">
        <f t="shared" si="38"/>
        <v>#DIV/0!</v>
      </c>
      <c r="AG283" s="230"/>
      <c r="AH283" s="230"/>
      <c r="AI283" s="246" t="s">
        <v>415</v>
      </c>
    </row>
    <row r="284" spans="1:35" ht="16.5">
      <c r="A284" s="193" t="s">
        <v>301</v>
      </c>
      <c r="B284" s="222">
        <v>1120201</v>
      </c>
      <c r="C284" s="223"/>
      <c r="D284" s="223"/>
      <c r="E284" s="223"/>
      <c r="F284" s="224"/>
      <c r="G284" s="356">
        <v>2</v>
      </c>
      <c r="H284" s="315">
        <v>1</v>
      </c>
      <c r="I284" s="315" t="s">
        <v>725</v>
      </c>
      <c r="J284" s="315"/>
      <c r="K284" s="315"/>
      <c r="L284" s="225">
        <v>1120201</v>
      </c>
      <c r="M284" s="226" t="s">
        <v>1895</v>
      </c>
      <c r="N284" s="226" t="s">
        <v>1896</v>
      </c>
      <c r="O284" s="226" t="s">
        <v>1897</v>
      </c>
      <c r="P284" s="226" t="s">
        <v>1093</v>
      </c>
      <c r="Q284" s="227">
        <v>85254</v>
      </c>
      <c r="R284" s="226"/>
      <c r="S284" s="228"/>
      <c r="T284" s="228"/>
      <c r="U284" s="228"/>
      <c r="V284" s="226"/>
      <c r="W284" s="229">
        <v>17</v>
      </c>
      <c r="X284" s="229"/>
      <c r="Y284" s="229"/>
      <c r="Z284" s="230">
        <v>17</v>
      </c>
      <c r="AA284" s="230"/>
      <c r="AB284" s="230">
        <v>6</v>
      </c>
      <c r="AC284" s="230"/>
      <c r="AD284" s="230">
        <v>2</v>
      </c>
      <c r="AE284" s="230"/>
      <c r="AF284" s="242" t="e">
        <f t="shared" si="38"/>
        <v>#DIV/0!</v>
      </c>
      <c r="AG284" s="230"/>
      <c r="AH284" s="230"/>
      <c r="AI284" s="246" t="s">
        <v>415</v>
      </c>
    </row>
    <row r="285" spans="1:35">
      <c r="A285" s="193"/>
      <c r="B285" s="222">
        <v>1058201</v>
      </c>
      <c r="C285" s="223"/>
      <c r="D285" s="223"/>
      <c r="E285" s="223"/>
      <c r="F285" s="224"/>
      <c r="G285" s="356"/>
      <c r="H285" s="315"/>
      <c r="I285" s="315"/>
      <c r="J285" s="315"/>
      <c r="K285" s="315"/>
      <c r="L285" s="225">
        <v>1058201</v>
      </c>
      <c r="M285" s="226" t="s">
        <v>1898</v>
      </c>
      <c r="N285" s="226" t="s">
        <v>1896</v>
      </c>
      <c r="O285" s="226" t="s">
        <v>1897</v>
      </c>
      <c r="P285" s="226" t="s">
        <v>1093</v>
      </c>
      <c r="Q285" s="227">
        <v>85254</v>
      </c>
      <c r="R285" s="226"/>
      <c r="S285" s="228"/>
      <c r="T285" s="228"/>
      <c r="U285" s="228"/>
      <c r="V285" s="226"/>
      <c r="W285" s="229">
        <v>36</v>
      </c>
      <c r="X285" s="229"/>
      <c r="Y285" s="229"/>
      <c r="Z285" s="230"/>
      <c r="AA285" s="230"/>
      <c r="AB285" s="230">
        <v>1</v>
      </c>
      <c r="AC285" s="230"/>
      <c r="AD285" s="230"/>
      <c r="AE285" s="230"/>
      <c r="AF285" s="242" t="e">
        <f t="shared" si="38"/>
        <v>#DIV/0!</v>
      </c>
      <c r="AG285" s="230"/>
      <c r="AH285" s="230"/>
      <c r="AI285" s="246" t="s">
        <v>415</v>
      </c>
    </row>
    <row r="286" spans="1:35">
      <c r="A286" s="194" t="s">
        <v>1899</v>
      </c>
      <c r="B286" s="107">
        <v>5024201</v>
      </c>
      <c r="C286" s="58"/>
      <c r="D286" s="58"/>
      <c r="E286" s="59"/>
      <c r="F286" s="60"/>
      <c r="G286" s="98"/>
      <c r="H286" s="99"/>
      <c r="I286" s="99"/>
      <c r="J286" s="99" t="s">
        <v>430</v>
      </c>
      <c r="K286" s="99" t="s">
        <v>407</v>
      </c>
      <c r="L286" s="109">
        <v>5024201</v>
      </c>
      <c r="M286" s="35" t="s">
        <v>171</v>
      </c>
      <c r="N286" s="35" t="s">
        <v>1900</v>
      </c>
      <c r="O286" s="35" t="s">
        <v>1415</v>
      </c>
      <c r="P286" s="35" t="s">
        <v>410</v>
      </c>
      <c r="Q286" s="119">
        <v>27284</v>
      </c>
      <c r="R286" s="35" t="s">
        <v>1901</v>
      </c>
      <c r="S286" s="35" t="s">
        <v>1417</v>
      </c>
      <c r="T286" s="35"/>
      <c r="U286" s="35" t="s">
        <v>1418</v>
      </c>
      <c r="V286" s="35">
        <v>5025</v>
      </c>
      <c r="W286" s="36">
        <v>1</v>
      </c>
      <c r="X286" s="36"/>
      <c r="Y286" s="36"/>
      <c r="Z286" s="61">
        <v>3</v>
      </c>
      <c r="AA286" s="61"/>
      <c r="AB286" s="61">
        <v>0</v>
      </c>
      <c r="AC286" s="61"/>
      <c r="AD286" s="61">
        <v>11</v>
      </c>
      <c r="AE286" s="61"/>
      <c r="AF286" s="204" t="e">
        <f t="shared" si="38"/>
        <v>#DIV/0!</v>
      </c>
      <c r="AG286" s="61">
        <f>SUM(Z286,AB286,AD286)</f>
        <v>14</v>
      </c>
      <c r="AH286" s="61"/>
      <c r="AI286" s="62" t="s">
        <v>415</v>
      </c>
    </row>
    <row r="287" spans="1:35">
      <c r="A287" s="194" t="s">
        <v>1899</v>
      </c>
      <c r="B287" s="107">
        <v>3122201</v>
      </c>
      <c r="C287" s="58"/>
      <c r="D287" s="58"/>
      <c r="E287" s="59"/>
      <c r="F287" s="60">
        <v>43690</v>
      </c>
      <c r="G287" s="98"/>
      <c r="H287" s="100"/>
      <c r="I287" s="100"/>
      <c r="J287" s="99" t="s">
        <v>406</v>
      </c>
      <c r="K287" s="100"/>
      <c r="L287" s="109">
        <v>3122201</v>
      </c>
      <c r="M287" s="35" t="s">
        <v>151</v>
      </c>
      <c r="N287" s="35" t="s">
        <v>1902</v>
      </c>
      <c r="O287" s="35" t="s">
        <v>503</v>
      </c>
      <c r="P287" s="35" t="s">
        <v>410</v>
      </c>
      <c r="Q287" s="119">
        <v>28602</v>
      </c>
      <c r="R287" s="35" t="s">
        <v>1903</v>
      </c>
      <c r="S287" s="35" t="s">
        <v>505</v>
      </c>
      <c r="T287" s="35"/>
      <c r="U287" s="35" t="s">
        <v>506</v>
      </c>
      <c r="V287" s="35">
        <v>5060</v>
      </c>
      <c r="W287" s="36">
        <v>0</v>
      </c>
      <c r="X287" s="36"/>
      <c r="Y287" s="36"/>
      <c r="Z287" s="61">
        <v>0</v>
      </c>
      <c r="AA287" s="61"/>
      <c r="AB287" s="61">
        <v>0</v>
      </c>
      <c r="AC287" s="61"/>
      <c r="AD287" s="61">
        <v>0</v>
      </c>
      <c r="AE287" s="61"/>
      <c r="AF287" s="204" t="e">
        <f t="shared" si="38"/>
        <v>#DIV/0!</v>
      </c>
      <c r="AG287" s="61">
        <f>SUM(Z287,AB287,AD287)</f>
        <v>0</v>
      </c>
      <c r="AH287" s="61"/>
      <c r="AI287" s="62" t="s">
        <v>415</v>
      </c>
    </row>
    <row r="290" spans="1:3">
      <c r="A290" s="5"/>
      <c r="C290" s="32" t="s">
        <v>1904</v>
      </c>
    </row>
    <row r="291" spans="1:3">
      <c r="A291" s="102"/>
      <c r="C291" s="32" t="s">
        <v>1905</v>
      </c>
    </row>
    <row r="292" spans="1:3">
      <c r="A292" s="103"/>
      <c r="C292" s="32" t="s">
        <v>1906</v>
      </c>
    </row>
    <row r="293" spans="1:3">
      <c r="A293" s="101"/>
      <c r="C293" s="32" t="s">
        <v>1907</v>
      </c>
    </row>
  </sheetData>
  <mergeCells count="118">
    <mergeCell ref="A275:T275"/>
    <mergeCell ref="A276:AI276"/>
    <mergeCell ref="G284:G285"/>
    <mergeCell ref="G266:G268"/>
    <mergeCell ref="G237:G238"/>
    <mergeCell ref="H237:H238"/>
    <mergeCell ref="G223:G224"/>
    <mergeCell ref="H223:H224"/>
    <mergeCell ref="G226:G227"/>
    <mergeCell ref="H226:H227"/>
    <mergeCell ref="G230:G231"/>
    <mergeCell ref="H263:H264"/>
    <mergeCell ref="G270:G271"/>
    <mergeCell ref="I270:I271"/>
    <mergeCell ref="G272:G273"/>
    <mergeCell ref="I272:I273"/>
    <mergeCell ref="A274:AI274"/>
    <mergeCell ref="G263:G264"/>
    <mergeCell ref="G124:G125"/>
    <mergeCell ref="H124:H125"/>
    <mergeCell ref="G140:G141"/>
    <mergeCell ref="H140:H141"/>
    <mergeCell ref="H230:H231"/>
    <mergeCell ref="G248:G249"/>
    <mergeCell ref="H248:H249"/>
    <mergeCell ref="G254:G255"/>
    <mergeCell ref="H254:H255"/>
    <mergeCell ref="G210:G211"/>
    <mergeCell ref="H210:H211"/>
    <mergeCell ref="G219:G220"/>
    <mergeCell ref="H219:H220"/>
    <mergeCell ref="G150:G151"/>
    <mergeCell ref="H150:H151"/>
    <mergeCell ref="G156:G157"/>
    <mergeCell ref="H156:H157"/>
    <mergeCell ref="G159:G160"/>
    <mergeCell ref="H159:H160"/>
    <mergeCell ref="G168:G169"/>
    <mergeCell ref="H168:H169"/>
    <mergeCell ref="G176:G177"/>
    <mergeCell ref="H176:H177"/>
    <mergeCell ref="G185:G186"/>
    <mergeCell ref="H95:H96"/>
    <mergeCell ref="G107:G108"/>
    <mergeCell ref="H107:H108"/>
    <mergeCell ref="G95:G96"/>
    <mergeCell ref="G109:G110"/>
    <mergeCell ref="H109:H110"/>
    <mergeCell ref="G72:G73"/>
    <mergeCell ref="H72:H73"/>
    <mergeCell ref="G98:G99"/>
    <mergeCell ref="H98:H99"/>
    <mergeCell ref="G100:G101"/>
    <mergeCell ref="H100:H101"/>
    <mergeCell ref="G102:G103"/>
    <mergeCell ref="H102:H103"/>
    <mergeCell ref="G104:G105"/>
    <mergeCell ref="H104:H105"/>
    <mergeCell ref="G75:G76"/>
    <mergeCell ref="H75:H76"/>
    <mergeCell ref="G77:G78"/>
    <mergeCell ref="H77:H78"/>
    <mergeCell ref="G82:G83"/>
    <mergeCell ref="H82:H83"/>
    <mergeCell ref="G84:G85"/>
    <mergeCell ref="H84:H85"/>
    <mergeCell ref="G89:G90"/>
    <mergeCell ref="H89:H90"/>
    <mergeCell ref="G91:G92"/>
    <mergeCell ref="H91:H92"/>
    <mergeCell ref="G93:G94"/>
    <mergeCell ref="H93:H94"/>
    <mergeCell ref="G45:G46"/>
    <mergeCell ref="H45:H46"/>
    <mergeCell ref="G47:G48"/>
    <mergeCell ref="H47:H48"/>
    <mergeCell ref="G49:G50"/>
    <mergeCell ref="H49:H50"/>
    <mergeCell ref="G64:G65"/>
    <mergeCell ref="H64:H65"/>
    <mergeCell ref="G18:G19"/>
    <mergeCell ref="H18:H19"/>
    <mergeCell ref="G37:G38"/>
    <mergeCell ref="H37:H38"/>
    <mergeCell ref="G39:G40"/>
    <mergeCell ref="H39:H40"/>
    <mergeCell ref="G42:G43"/>
    <mergeCell ref="H42:H43"/>
    <mergeCell ref="G30:G31"/>
    <mergeCell ref="H30:H31"/>
    <mergeCell ref="G33:G34"/>
    <mergeCell ref="H33:H34"/>
    <mergeCell ref="G35:G36"/>
    <mergeCell ref="H35:H36"/>
    <mergeCell ref="H185:H186"/>
    <mergeCell ref="G187:G188"/>
    <mergeCell ref="H187:H188"/>
    <mergeCell ref="A2:A6"/>
    <mergeCell ref="G2:G3"/>
    <mergeCell ref="H2:H3"/>
    <mergeCell ref="G5:G6"/>
    <mergeCell ref="H5:H6"/>
    <mergeCell ref="A7:A21"/>
    <mergeCell ref="G7:G8"/>
    <mergeCell ref="H7:H8"/>
    <mergeCell ref="G11:G12"/>
    <mergeCell ref="H11:H12"/>
    <mergeCell ref="G20:G21"/>
    <mergeCell ref="H20:H21"/>
    <mergeCell ref="A22:A27"/>
    <mergeCell ref="G26:G27"/>
    <mergeCell ref="H26:H27"/>
    <mergeCell ref="G28:G29"/>
    <mergeCell ref="H28:H29"/>
    <mergeCell ref="G13:G14"/>
    <mergeCell ref="H13:H14"/>
    <mergeCell ref="G16:G17"/>
    <mergeCell ref="H16:H17"/>
  </mergeCells>
  <conditionalFormatting sqref="C277:C281 C49:C134 C138:C189 C197:C256">
    <cfRule type="expression" dxfId="72" priority="7">
      <formula>C49&lt;(F49+75)</formula>
    </cfRule>
  </conditionalFormatting>
  <conditionalFormatting sqref="C257:C264">
    <cfRule type="expression" dxfId="71" priority="6">
      <formula>C257&lt;(F257+75)</formula>
    </cfRule>
  </conditionalFormatting>
  <conditionalFormatting sqref="C135:C137">
    <cfRule type="expression" dxfId="70" priority="5">
      <formula>C135&lt;(F135+75)</formula>
    </cfRule>
  </conditionalFormatting>
  <conditionalFormatting sqref="C265">
    <cfRule type="expression" dxfId="69" priority="4">
      <formula>C265&lt;(F265+75)</formula>
    </cfRule>
  </conditionalFormatting>
  <conditionalFormatting sqref="C190">
    <cfRule type="expression" dxfId="68" priority="3">
      <formula>C190&lt;(F190+75)</formula>
    </cfRule>
  </conditionalFormatting>
  <conditionalFormatting sqref="C191">
    <cfRule type="expression" dxfId="67" priority="2">
      <formula>C191&lt;(F191+75)</formula>
    </cfRule>
  </conditionalFormatting>
  <conditionalFormatting sqref="C192:C196">
    <cfRule type="expression" dxfId="66" priority="1">
      <formula>C192&lt;(F192+75)</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V270"/>
  <sheetViews>
    <sheetView topLeftCell="L1" zoomScaleNormal="100" workbookViewId="0">
      <selection activeCell="Q270" sqref="Q270"/>
    </sheetView>
  </sheetViews>
  <sheetFormatPr defaultRowHeight="15"/>
  <cols>
    <col min="1" max="1" width="15.7109375" style="110" bestFit="1" customWidth="1"/>
    <col min="2" max="2" width="41.5703125" bestFit="1" customWidth="1"/>
    <col min="3" max="3" width="55.140625" customWidth="1"/>
    <col min="4" max="4" width="17.42578125" customWidth="1"/>
    <col min="5" max="5" width="7.85546875" customWidth="1"/>
    <col min="6" max="6" width="6" customWidth="1"/>
    <col min="7" max="7" width="26" customWidth="1"/>
    <col min="8" max="8" width="13.7109375" style="110" customWidth="1"/>
    <col min="9" max="9" width="18.5703125" style="110" customWidth="1"/>
    <col min="10" max="10" width="17.42578125" style="110" customWidth="1"/>
    <col min="11" max="11" width="16.7109375" style="293" customWidth="1"/>
    <col min="12" max="12" width="11.7109375" style="293" customWidth="1"/>
    <col min="13" max="13" width="11" style="293" customWidth="1"/>
    <col min="14" max="14" width="16" style="110" customWidth="1"/>
    <col min="15" max="16" width="12.28515625" style="110" customWidth="1"/>
    <col min="17" max="17" width="22.140625" style="126" customWidth="1"/>
    <col min="18" max="18" width="19.42578125" style="130" bestFit="1" customWidth="1"/>
    <col min="19" max="19" width="17.140625" style="130" customWidth="1"/>
    <col min="20" max="20" width="15.42578125" style="130" customWidth="1"/>
    <col min="21" max="21" width="20" style="130" customWidth="1"/>
    <col min="22" max="22" width="39.28515625" style="134" bestFit="1" customWidth="1"/>
  </cols>
  <sheetData>
    <row r="1" spans="1:22">
      <c r="A1" s="110" t="s">
        <v>323</v>
      </c>
      <c r="B1" t="s">
        <v>0</v>
      </c>
      <c r="C1" t="s">
        <v>1912</v>
      </c>
      <c r="D1" t="s">
        <v>392</v>
      </c>
      <c r="E1" t="s">
        <v>393</v>
      </c>
      <c r="F1" t="s">
        <v>1913</v>
      </c>
      <c r="G1" t="s">
        <v>1914</v>
      </c>
      <c r="H1" s="110" t="s">
        <v>260</v>
      </c>
      <c r="I1" s="110" t="s">
        <v>261</v>
      </c>
      <c r="J1" s="110" t="s">
        <v>262</v>
      </c>
      <c r="K1" s="293" t="s">
        <v>269</v>
      </c>
      <c r="L1" s="293" t="s">
        <v>263</v>
      </c>
      <c r="M1" s="293" t="s">
        <v>277</v>
      </c>
      <c r="N1" s="110" t="s">
        <v>1909</v>
      </c>
      <c r="O1" s="110" t="s">
        <v>1910</v>
      </c>
      <c r="P1" s="110" t="s">
        <v>1929</v>
      </c>
      <c r="Q1" s="126" t="s">
        <v>1908</v>
      </c>
      <c r="R1" s="130" t="s">
        <v>267</v>
      </c>
      <c r="S1" s="130" t="s">
        <v>305</v>
      </c>
      <c r="T1" s="130" t="s">
        <v>309</v>
      </c>
      <c r="U1" s="130" t="s">
        <v>310</v>
      </c>
      <c r="V1" s="134" t="s">
        <v>264</v>
      </c>
    </row>
    <row r="2" spans="1:22" hidden="1">
      <c r="A2" s="111">
        <v>5031201</v>
      </c>
      <c r="B2" s="12" t="s">
        <v>176</v>
      </c>
      <c r="C2" s="12" t="str">
        <f>VLOOKUP(ServiceTickets[[#This Row],[Facility ID]],FacilityInformation,3,FALSE)</f>
        <v xml:space="preserve">1200 Parkway Dr.  </v>
      </c>
      <c r="D2" s="12" t="str">
        <f>VLOOKUP(ServiceTickets[[#This Row],[Facility ID]],FacilityInformation,4,FALSE)</f>
        <v>Goldsboro</v>
      </c>
      <c r="E2" s="12" t="str">
        <f>VLOOKUP(ServiceTickets[[#This Row],[Facility ID]],FacilityInformation,5,FALSE)</f>
        <v>NC</v>
      </c>
      <c r="F2" s="12">
        <f>VLOOKUP(ServiceTickets[[#This Row],[Facility ID]],FacilityInformation,6,FALSE)</f>
        <v>27534</v>
      </c>
      <c r="G2" s="12" t="str">
        <f>ServiceTickets[[#This Row],[City]]&amp;", "&amp;ServiceTickets[[#This Row],[State]]&amp;" "&amp;ServiceTickets[[#This Row],[Zip]]</f>
        <v>Goldsboro, NC 27534</v>
      </c>
      <c r="H2" s="111">
        <f>VLOOKUP(ServiceTickets[Facility ID],'T-Schedule'!B$2:AH$286,30,FALSE)</f>
        <v>16</v>
      </c>
      <c r="I2" s="111">
        <f>VLOOKUP(ServiceTickets[Facility ID],'T-Schedule'!B$2:AI$286,28,FALSE)</f>
        <v>0</v>
      </c>
      <c r="J2" s="111">
        <f>VLOOKUP(ServiceTickets[Facility ID],'T-Schedule'!B$2:AI$286,26,FALSE)</f>
        <v>4</v>
      </c>
      <c r="K2" s="123">
        <f>VLOOKUP(ServiceTickets[Facility ID],'T-Schedule'!B$2:C$286,2,FALSE)</f>
        <v>43640</v>
      </c>
      <c r="L2" s="123">
        <f>ServiceTickets[[#This Row],[Migration Date]] - WEEKDAY(ServiceTickets[[#This Row],[Migration Date]]-6)</f>
        <v>43637</v>
      </c>
      <c r="M2" s="123">
        <f>ServiceTickets[[#This Row],[Migration Date]] - 14</f>
        <v>43626</v>
      </c>
      <c r="N2" s="111">
        <v>703300</v>
      </c>
      <c r="O2" s="111">
        <v>703301</v>
      </c>
      <c r="P2" s="111" t="str">
        <f>ServiceTickets[[#This Row],[Site]]&amp;" KAH Win10 Upgrade Project Equipment Request"</f>
        <v>5031 HH - GOLDSBORO KAH Win10 Upgrade Project Equipment Request</v>
      </c>
      <c r="Q2" s="127" t="str">
        <f t="shared" ref="Q2:Q65" si="0">"Please ship "&amp;H2&amp;" UD3 Thin Client devices and "&amp;I2&amp;" laptops with the Gentiva Win10 Image with docking stations. 
Please send the equipment on PO"&amp;N2&amp;" and PO"&amp;O2&amp;" to be at facility by "&amp;TEXT(L2,"mm/dd/yy")&amp;". 
Ship to:
ATTN: Kindred Implementation Services Tech
"&amp;C2&amp;"
"&amp;G2</f>
        <v>Please ship 16 UD3 Thin Client devices and 0 laptops with the Gentiva Win10 Image with docking stations. 
Please send the equipment on PO703300 and PO703301 to be at facility by 06/21/19. 
Ship to:
ATTN: Kindred Implementation Services Tech
1200 Parkway Dr.  
Goldsboro, NC 27534</v>
      </c>
      <c r="R2" s="131" t="s">
        <v>271</v>
      </c>
      <c r="S2" s="131" t="s">
        <v>268</v>
      </c>
      <c r="T2" s="131" t="str">
        <f>VLOOKUP(ServiceTickets[Facility ID],'T-Schedule'!B$2:I$286,8,FALSE)</f>
        <v>Yes</v>
      </c>
      <c r="U2" s="131">
        <v>2019</v>
      </c>
      <c r="V2" s="135"/>
    </row>
    <row r="3" spans="1:22" hidden="1">
      <c r="A3" s="111">
        <v>5033201</v>
      </c>
      <c r="B3" s="12" t="s">
        <v>178</v>
      </c>
      <c r="C3" s="12" t="str">
        <f>VLOOKUP(ServiceTickets[[#This Row],[Facility ID]],FacilityInformation,3,FALSE)</f>
        <v>2111 North Queen Street STE C</v>
      </c>
      <c r="D3" s="12" t="str">
        <f>VLOOKUP(ServiceTickets[[#This Row],[Facility ID]],FacilityInformation,4,FALSE)</f>
        <v>Kinston</v>
      </c>
      <c r="E3" s="12" t="str">
        <f>VLOOKUP(ServiceTickets[[#This Row],[Facility ID]],FacilityInformation,5,FALSE)</f>
        <v>NC</v>
      </c>
      <c r="F3" s="12">
        <f>VLOOKUP(ServiceTickets[[#This Row],[Facility ID]],FacilityInformation,6,FALSE)</f>
        <v>28501</v>
      </c>
      <c r="G3" s="12" t="str">
        <f>ServiceTickets[[#This Row],[City]]&amp;", "&amp;ServiceTickets[[#This Row],[State]]&amp;" "&amp;ServiceTickets[[#This Row],[Zip]]</f>
        <v>Kinston, NC 28501</v>
      </c>
      <c r="H3" s="111">
        <f>VLOOKUP(ServiceTickets[Facility ID],'T-Schedule'!B$2:AH$286,30,FALSE)</f>
        <v>9</v>
      </c>
      <c r="I3" s="111">
        <f>VLOOKUP(ServiceTickets[Facility ID],'T-Schedule'!B$2:AI$286,28,FALSE)</f>
        <v>1</v>
      </c>
      <c r="J3" s="111">
        <f>VLOOKUP(ServiceTickets[Facility ID],'T-Schedule'!B$2:AI$286,26,FALSE)</f>
        <v>4</v>
      </c>
      <c r="K3" s="123">
        <f>VLOOKUP(ServiceTickets[Facility ID],'T-Schedule'!B$2:C$286,2,FALSE)</f>
        <v>43640</v>
      </c>
      <c r="L3" s="123">
        <f>ServiceTickets[[#This Row],[Migration Date]] - WEEKDAY(ServiceTickets[[#This Row],[Migration Date]]-6)</f>
        <v>43637</v>
      </c>
      <c r="M3" s="123">
        <f>ServiceTickets[[#This Row],[Migration Date]] - 14</f>
        <v>43626</v>
      </c>
      <c r="N3" s="111">
        <v>703300</v>
      </c>
      <c r="O3" s="111">
        <v>703301</v>
      </c>
      <c r="P3" s="111" t="str">
        <f>ServiceTickets[[#This Row],[Site]]&amp;" KAH Win10 Upgrade Project Equipment Request"</f>
        <v>5033 HH - KINSTON KAH Win10 Upgrade Project Equipment Request</v>
      </c>
      <c r="Q3" s="127" t="str">
        <f t="shared" si="0"/>
        <v>Please ship 9 UD3 Thin Client devices and 1 laptops with the Gentiva Win10 Image with docking stations. 
Please send the equipment on PO703300 and PO703301 to be at facility by 06/21/19. 
Ship to:
ATTN: Kindred Implementation Services Tech
2111 North Queen Street STE C
Kinston, NC 28501</v>
      </c>
      <c r="R3" s="131" t="s">
        <v>270</v>
      </c>
      <c r="S3" s="131" t="s">
        <v>268</v>
      </c>
      <c r="T3" s="131" t="str">
        <f>VLOOKUP(ServiceTickets[Facility ID],'T-Schedule'!B$2:I$286,8,FALSE)</f>
        <v>Yes</v>
      </c>
      <c r="U3" s="131">
        <v>2019</v>
      </c>
      <c r="V3" s="135"/>
    </row>
    <row r="4" spans="1:22" hidden="1">
      <c r="A4" s="111">
        <v>2475201</v>
      </c>
      <c r="B4" s="12" t="s">
        <v>58</v>
      </c>
      <c r="C4" s="12" t="str">
        <f>VLOOKUP(ServiceTickets[[#This Row],[Facility ID]],FacilityInformation,3,FALSE)</f>
        <v xml:space="preserve">1013 Beck Avenue  </v>
      </c>
      <c r="D4" s="12" t="str">
        <f>VLOOKUP(ServiceTickets[[#This Row],[Facility ID]],FacilityInformation,4,FALSE)</f>
        <v>Panama City</v>
      </c>
      <c r="E4" s="12" t="str">
        <f>VLOOKUP(ServiceTickets[[#This Row],[Facility ID]],FacilityInformation,5,FALSE)</f>
        <v>FL</v>
      </c>
      <c r="F4" s="12">
        <f>VLOOKUP(ServiceTickets[[#This Row],[Facility ID]],FacilityInformation,6,FALSE)</f>
        <v>32401</v>
      </c>
      <c r="G4" s="12" t="str">
        <f>ServiceTickets[[#This Row],[City]]&amp;", "&amp;ServiceTickets[[#This Row],[State]]&amp;" "&amp;ServiceTickets[[#This Row],[Zip]]</f>
        <v>Panama City, FL 32401</v>
      </c>
      <c r="H4" s="111">
        <f>VLOOKUP(ServiceTickets[Facility ID],'T-Schedule'!B$2:AH$286,30,FALSE)</f>
        <v>9</v>
      </c>
      <c r="I4" s="111">
        <f>VLOOKUP(ServiceTickets[Facility ID],'T-Schedule'!B$2:AI$286,28,FALSE)</f>
        <v>0</v>
      </c>
      <c r="J4" s="111">
        <f>VLOOKUP(ServiceTickets[Facility ID],'T-Schedule'!B$2:AI$286,26,FALSE)</f>
        <v>9</v>
      </c>
      <c r="K4" s="123">
        <f>VLOOKUP(ServiceTickets[Facility ID],'T-Schedule'!B$2:C$286,2,FALSE)</f>
        <v>43640</v>
      </c>
      <c r="L4" s="123">
        <f>ServiceTickets[[#This Row],[Migration Date]] - WEEKDAY(ServiceTickets[[#This Row],[Migration Date]]-6)</f>
        <v>43637</v>
      </c>
      <c r="M4" s="123">
        <f>ServiceTickets[[#This Row],[Migration Date]] - 14</f>
        <v>43626</v>
      </c>
      <c r="N4" s="111">
        <v>703300</v>
      </c>
      <c r="O4" s="111">
        <v>703301</v>
      </c>
      <c r="P4" s="111" t="str">
        <f>ServiceTickets[[#This Row],[Site]]&amp;" KAH Win10 Upgrade Project Equipment Request"</f>
        <v>2475 HH - PANAMA CITY KAH Win10 Upgrade Project Equipment Request</v>
      </c>
      <c r="Q4" s="127" t="str">
        <f t="shared" si="0"/>
        <v>Please ship 9 UD3 Thin Client devices and 0 laptops with the Gentiva Win10 Image with docking stations. 
Please send the equipment on PO703300 and PO703301 to be at facility by 06/21/19. 
Ship to:
ATTN: Kindred Implementation Services Tech
1013 Beck Avenue  
Panama City, FL 32401</v>
      </c>
      <c r="R4" s="131" t="s">
        <v>272</v>
      </c>
      <c r="S4" s="131" t="s">
        <v>268</v>
      </c>
      <c r="T4" s="131" t="str">
        <f>VLOOKUP(ServiceTickets[Facility ID],'T-Schedule'!B$2:I$286,8,FALSE)</f>
        <v>Yes</v>
      </c>
      <c r="U4" s="131">
        <v>2019</v>
      </c>
      <c r="V4" s="135"/>
    </row>
    <row r="5" spans="1:22" hidden="1">
      <c r="A5" s="111">
        <v>5049201</v>
      </c>
      <c r="B5" s="12" t="s">
        <v>191</v>
      </c>
      <c r="C5" s="12" t="str">
        <f>VLOOKUP(ServiceTickets[[#This Row],[Facility ID]],FacilityInformation,3,FALSE)</f>
        <v>1834 West Jake Alexander Blvd. STE 503</v>
      </c>
      <c r="D5" s="12" t="str">
        <f>VLOOKUP(ServiceTickets[[#This Row],[Facility ID]],FacilityInformation,4,FALSE)</f>
        <v>Salisbury</v>
      </c>
      <c r="E5" s="12" t="str">
        <f>VLOOKUP(ServiceTickets[[#This Row],[Facility ID]],FacilityInformation,5,FALSE)</f>
        <v>NC</v>
      </c>
      <c r="F5" s="12">
        <f>VLOOKUP(ServiceTickets[[#This Row],[Facility ID]],FacilityInformation,6,FALSE)</f>
        <v>28147</v>
      </c>
      <c r="G5" s="12" t="str">
        <f>ServiceTickets[[#This Row],[City]]&amp;", "&amp;ServiceTickets[[#This Row],[State]]&amp;" "&amp;ServiceTickets[[#This Row],[Zip]]</f>
        <v>Salisbury, NC 28147</v>
      </c>
      <c r="H5" s="111">
        <f>VLOOKUP(ServiceTickets[Facility ID],'T-Schedule'!B$2:AH$286,30,FALSE)</f>
        <v>14</v>
      </c>
      <c r="I5" s="111">
        <f>VLOOKUP(ServiceTickets[Facility ID],'T-Schedule'!B$2:AI$286,28,FALSE)</f>
        <v>0</v>
      </c>
      <c r="J5" s="111">
        <f>VLOOKUP(ServiceTickets[Facility ID],'T-Schedule'!B$2:AI$286,26,FALSE)</f>
        <v>5</v>
      </c>
      <c r="K5" s="123">
        <f>VLOOKUP(ServiceTickets[Facility ID],'T-Schedule'!B$2:C$286,2,FALSE)</f>
        <v>43640</v>
      </c>
      <c r="L5" s="123">
        <f>ServiceTickets[[#This Row],[Migration Date]] - WEEKDAY(ServiceTickets[[#This Row],[Migration Date]]-6)</f>
        <v>43637</v>
      </c>
      <c r="M5" s="123">
        <f>ServiceTickets[[#This Row],[Migration Date]] - 14</f>
        <v>43626</v>
      </c>
      <c r="N5" s="111">
        <v>703300</v>
      </c>
      <c r="O5" s="111">
        <v>703301</v>
      </c>
      <c r="P5" s="111" t="str">
        <f>ServiceTickets[[#This Row],[Site]]&amp;" KAH Win10 Upgrade Project Equipment Request"</f>
        <v>5049 HH - SALISBURY KAH Win10 Upgrade Project Equipment Request</v>
      </c>
      <c r="Q5" s="127" t="str">
        <f t="shared" si="0"/>
        <v>Please ship 14 UD3 Thin Client devices and 0 laptops with the Gentiva Win10 Image with docking stations. 
Please send the equipment on PO703300 and PO703301 to be at facility by 06/21/19. 
Ship to:
ATTN: Kindred Implementation Services Tech
1834 West Jake Alexander Blvd. STE 503
Salisbury, NC 28147</v>
      </c>
      <c r="R5" s="131" t="s">
        <v>273</v>
      </c>
      <c r="S5" s="131" t="s">
        <v>268</v>
      </c>
      <c r="T5" s="131" t="str">
        <f>VLOOKUP(ServiceTickets[Facility ID],'T-Schedule'!B$2:I$286,8,FALSE)</f>
        <v>Yes</v>
      </c>
      <c r="U5" s="131">
        <v>2019</v>
      </c>
      <c r="V5" s="135"/>
    </row>
    <row r="6" spans="1:22" hidden="1">
      <c r="A6" s="111">
        <v>5056201</v>
      </c>
      <c r="B6" s="12" t="s">
        <v>192</v>
      </c>
      <c r="C6" s="12" t="str">
        <f>VLOOKUP(ServiceTickets[[#This Row],[Facility ID]],FacilityInformation,3,FALSE)</f>
        <v xml:space="preserve">1905 East Broad Street  </v>
      </c>
      <c r="D6" s="12" t="str">
        <f>VLOOKUP(ServiceTickets[[#This Row],[Facility ID]],FacilityInformation,4,FALSE)</f>
        <v>Statesville</v>
      </c>
      <c r="E6" s="12" t="str">
        <f>VLOOKUP(ServiceTickets[[#This Row],[Facility ID]],FacilityInformation,5,FALSE)</f>
        <v>NC</v>
      </c>
      <c r="F6" s="12">
        <f>VLOOKUP(ServiceTickets[[#This Row],[Facility ID]],FacilityInformation,6,FALSE)</f>
        <v>28625</v>
      </c>
      <c r="G6" s="12" t="str">
        <f>ServiceTickets[[#This Row],[City]]&amp;", "&amp;ServiceTickets[[#This Row],[State]]&amp;" "&amp;ServiceTickets[[#This Row],[Zip]]</f>
        <v>Statesville, NC 28625</v>
      </c>
      <c r="H6" s="111">
        <f>VLOOKUP(ServiceTickets[Facility ID],'T-Schedule'!B$2:AH$286,30,FALSE)</f>
        <v>19</v>
      </c>
      <c r="I6" s="111">
        <f>VLOOKUP(ServiceTickets[Facility ID],'T-Schedule'!B$2:AI$286,28,FALSE)</f>
        <v>5</v>
      </c>
      <c r="J6" s="111">
        <f>VLOOKUP(ServiceTickets[Facility ID],'T-Schedule'!B$2:AI$286,26,FALSE)</f>
        <v>3</v>
      </c>
      <c r="K6" s="123">
        <f>VLOOKUP(ServiceTickets[Facility ID],'T-Schedule'!B$2:C$286,2,FALSE)</f>
        <v>43640</v>
      </c>
      <c r="L6" s="123">
        <f>ServiceTickets[[#This Row],[Migration Date]] - WEEKDAY(ServiceTickets[[#This Row],[Migration Date]]-6)</f>
        <v>43637</v>
      </c>
      <c r="M6" s="123">
        <f>ServiceTickets[[#This Row],[Migration Date]] - 14</f>
        <v>43626</v>
      </c>
      <c r="N6" s="111">
        <v>703300</v>
      </c>
      <c r="O6" s="111">
        <v>703301</v>
      </c>
      <c r="P6" s="111" t="str">
        <f>ServiceTickets[[#This Row],[Site]]&amp;" KAH Win10 Upgrade Project Equipment Request"</f>
        <v>5056 HH - IREDELL CO KAH Win10 Upgrade Project Equipment Request</v>
      </c>
      <c r="Q6" s="127" t="str">
        <f t="shared" si="0"/>
        <v>Please ship 19 UD3 Thin Client devices and 5 laptops with the Gentiva Win10 Image with docking stations. 
Please send the equipment on PO703300 and PO703301 to be at facility by 06/21/19. 
Ship to:
ATTN: Kindred Implementation Services Tech
1905 East Broad Street  
Statesville, NC 28625</v>
      </c>
      <c r="R6" s="131" t="s">
        <v>274</v>
      </c>
      <c r="S6" s="131" t="s">
        <v>268</v>
      </c>
      <c r="T6" s="131" t="str">
        <f>VLOOKUP(ServiceTickets[Facility ID],'T-Schedule'!B$2:I$286,8,FALSE)</f>
        <v>Yes</v>
      </c>
      <c r="U6" s="131">
        <v>2019</v>
      </c>
      <c r="V6" s="135"/>
    </row>
    <row r="7" spans="1:22" hidden="1">
      <c r="A7" s="111">
        <v>1294201</v>
      </c>
      <c r="B7" s="12" t="s">
        <v>1</v>
      </c>
      <c r="C7" s="12" t="str">
        <f>VLOOKUP(ServiceTickets[[#This Row],[Facility ID]],FacilityInformation,3,FALSE)</f>
        <v xml:space="preserve">87 W Cornelius Harnett Boulevard  </v>
      </c>
      <c r="D7" s="12" t="str">
        <f>VLOOKUP(ServiceTickets[[#This Row],[Facility ID]],FacilityInformation,4,FALSE)</f>
        <v>Lillington</v>
      </c>
      <c r="E7" s="12" t="str">
        <f>VLOOKUP(ServiceTickets[[#This Row],[Facility ID]],FacilityInformation,5,FALSE)</f>
        <v>NC</v>
      </c>
      <c r="F7" s="12">
        <f>VLOOKUP(ServiceTickets[[#This Row],[Facility ID]],FacilityInformation,6,FALSE)</f>
        <v>27546</v>
      </c>
      <c r="G7" s="12" t="str">
        <f>ServiceTickets[[#This Row],[City]]&amp;", "&amp;ServiceTickets[[#This Row],[State]]&amp;" "&amp;ServiceTickets[[#This Row],[Zip]]</f>
        <v>Lillington, NC 27546</v>
      </c>
      <c r="H7" s="111">
        <f>VLOOKUP(ServiceTickets[Facility ID],'T-Schedule'!B$2:AH$286,30,FALSE)</f>
        <v>4</v>
      </c>
      <c r="I7" s="111">
        <f>VLOOKUP(ServiceTickets[Facility ID],'T-Schedule'!B$2:AI$286,28,FALSE)</f>
        <v>0</v>
      </c>
      <c r="J7" s="111">
        <f>VLOOKUP(ServiceTickets[Facility ID],'T-Schedule'!B$2:AI$286,26,FALSE)</f>
        <v>2</v>
      </c>
      <c r="K7" s="123">
        <f>VLOOKUP(ServiceTickets[Facility ID],'T-Schedule'!B$2:C$286,2,FALSE)</f>
        <v>43647</v>
      </c>
      <c r="L7" s="123">
        <f>ServiceTickets[[#This Row],[Migration Date]] - WEEKDAY(ServiceTickets[[#This Row],[Migration Date]]-6)</f>
        <v>43644</v>
      </c>
      <c r="M7" s="123">
        <f>ServiceTickets[[#This Row],[Migration Date]] - 14</f>
        <v>43633</v>
      </c>
      <c r="N7" s="111">
        <v>703300</v>
      </c>
      <c r="O7" s="111">
        <v>703301</v>
      </c>
      <c r="P7" s="111" t="str">
        <f>ServiceTickets[[#This Row],[Site]]&amp;" KAH Win10 Upgrade Project Equipment Request"</f>
        <v>1294 HH - LILLINGTON NC KAH Win10 Upgrade Project Equipment Request</v>
      </c>
      <c r="Q7" s="127" t="str">
        <f t="shared" si="0"/>
        <v>Please ship 4 UD3 Thin Client devices and 0 laptops with the Gentiva Win10 Image with docking stations. 
Please send the equipment on PO703300 and PO703301 to be at facility by 06/28/19. 
Ship to:
ATTN: Kindred Implementation Services Tech
87 W Cornelius Harnett Boulevard  
Lillington, NC 27546</v>
      </c>
      <c r="R7" s="131" t="s">
        <v>275</v>
      </c>
      <c r="S7" s="131" t="s">
        <v>291</v>
      </c>
      <c r="T7" s="131" t="str">
        <f>VLOOKUP(ServiceTickets[Facility ID],'T-Schedule'!B$2:I$286,8,FALSE)</f>
        <v>Yes</v>
      </c>
      <c r="U7" s="131">
        <v>2019</v>
      </c>
      <c r="V7" s="135"/>
    </row>
    <row r="8" spans="1:22" hidden="1">
      <c r="A8" s="111">
        <v>2472201</v>
      </c>
      <c r="B8" s="12" t="s">
        <v>55</v>
      </c>
      <c r="C8" s="12" t="str">
        <f>VLOOKUP(ServiceTickets[[#This Row],[Facility ID]],FacilityInformation,3,FALSE)</f>
        <v>340 Beal Parkway NW STE A</v>
      </c>
      <c r="D8" s="12" t="str">
        <f>VLOOKUP(ServiceTickets[[#This Row],[Facility ID]],FacilityInformation,4,FALSE)</f>
        <v>Fort Walton Beach</v>
      </c>
      <c r="E8" s="12" t="str">
        <f>VLOOKUP(ServiceTickets[[#This Row],[Facility ID]],FacilityInformation,5,FALSE)</f>
        <v>FL</v>
      </c>
      <c r="F8" s="12">
        <f>VLOOKUP(ServiceTickets[[#This Row],[Facility ID]],FacilityInformation,6,FALSE)</f>
        <v>32548</v>
      </c>
      <c r="G8" s="12" t="str">
        <f>ServiceTickets[[#This Row],[City]]&amp;", "&amp;ServiceTickets[[#This Row],[State]]&amp;" "&amp;ServiceTickets[[#This Row],[Zip]]</f>
        <v>Fort Walton Beach, FL 32548</v>
      </c>
      <c r="H8" s="111">
        <f>VLOOKUP(ServiceTickets[Facility ID],'T-Schedule'!B$2:AH$286,30,FALSE)</f>
        <v>6</v>
      </c>
      <c r="I8" s="111">
        <f>VLOOKUP(ServiceTickets[Facility ID],'T-Schedule'!B$2:AI$286,28,FALSE)</f>
        <v>1</v>
      </c>
      <c r="J8" s="111">
        <f>VLOOKUP(ServiceTickets[Facility ID],'T-Schedule'!B$2:AI$286,26,FALSE)</f>
        <v>38</v>
      </c>
      <c r="K8" s="123">
        <f>VLOOKUP(ServiceTickets[Facility ID],'T-Schedule'!B$2:C$286,2,FALSE)</f>
        <v>43647</v>
      </c>
      <c r="L8" s="123">
        <f>ServiceTickets[[#This Row],[Migration Date]] - WEEKDAY(ServiceTickets[[#This Row],[Migration Date]]-6)</f>
        <v>43644</v>
      </c>
      <c r="M8" s="123">
        <f>ServiceTickets[[#This Row],[Migration Date]] - 14</f>
        <v>43633</v>
      </c>
      <c r="N8" s="111">
        <v>703300</v>
      </c>
      <c r="O8" s="111">
        <v>703301</v>
      </c>
      <c r="P8" s="111" t="str">
        <f>ServiceTickets[[#This Row],[Site]]&amp;" KAH Win10 Upgrade Project Equipment Request"</f>
        <v>2472 HH - FT WALTON BEACH KAH Win10 Upgrade Project Equipment Request</v>
      </c>
      <c r="Q8" s="127" t="str">
        <f t="shared" si="0"/>
        <v>Please ship 6 UD3 Thin Client devices and 1 laptops with the Gentiva Win10 Image with docking stations. 
Please send the equipment on PO703300 and PO703301 to be at facility by 06/28/19. 
Ship to:
ATTN: Kindred Implementation Services Tech
340 Beal Parkway NW STE A
Fort Walton Beach, FL 32548</v>
      </c>
      <c r="R8" s="131" t="s">
        <v>276</v>
      </c>
      <c r="S8" s="131" t="s">
        <v>291</v>
      </c>
      <c r="T8" s="131" t="str">
        <f>VLOOKUP(ServiceTickets[Facility ID],'T-Schedule'!B$2:I$286,8,FALSE)</f>
        <v>Yes</v>
      </c>
      <c r="U8" s="131">
        <v>2019</v>
      </c>
      <c r="V8" s="135"/>
    </row>
    <row r="9" spans="1:22" hidden="1">
      <c r="A9" s="111">
        <v>5023201</v>
      </c>
      <c r="B9" s="12" t="s">
        <v>170</v>
      </c>
      <c r="C9" s="12" t="str">
        <f>VLOOKUP(ServiceTickets[[#This Row],[Facility ID]],FacilityInformation,3,FALSE)</f>
        <v>2000 Frontis Plaza Blvd STE 300</v>
      </c>
      <c r="D9" s="12" t="str">
        <f>VLOOKUP(ServiceTickets[[#This Row],[Facility ID]],FacilityInformation,4,FALSE)</f>
        <v>Winston-Salem</v>
      </c>
      <c r="E9" s="12" t="str">
        <f>VLOOKUP(ServiceTickets[[#This Row],[Facility ID]],FacilityInformation,5,FALSE)</f>
        <v>NC</v>
      </c>
      <c r="F9" s="12">
        <f>VLOOKUP(ServiceTickets[[#This Row],[Facility ID]],FacilityInformation,6,FALSE)</f>
        <v>27103</v>
      </c>
      <c r="G9" s="12" t="str">
        <f>ServiceTickets[[#This Row],[City]]&amp;", "&amp;ServiceTickets[[#This Row],[State]]&amp;" "&amp;ServiceTickets[[#This Row],[Zip]]</f>
        <v>Winston-Salem, NC 27103</v>
      </c>
      <c r="H9" s="111">
        <f>VLOOKUP(ServiceTickets[Facility ID],'T-Schedule'!B$2:AH$286,30,FALSE)</f>
        <v>17</v>
      </c>
      <c r="I9" s="111">
        <f>VLOOKUP(ServiceTickets[Facility ID],'T-Schedule'!B$2:AI$286,28,FALSE)</f>
        <v>2</v>
      </c>
      <c r="J9" s="111">
        <f>VLOOKUP(ServiceTickets[Facility ID],'T-Schedule'!B$2:AI$286,26,FALSE)</f>
        <v>8</v>
      </c>
      <c r="K9" s="123">
        <f>VLOOKUP(ServiceTickets[Facility ID],'T-Schedule'!B$2:C$286,2,FALSE)</f>
        <v>43647</v>
      </c>
      <c r="L9" s="123">
        <f>ServiceTickets[[#This Row],[Migration Date]] - WEEKDAY(ServiceTickets[[#This Row],[Migration Date]]-6)</f>
        <v>43644</v>
      </c>
      <c r="M9" s="123">
        <f>ServiceTickets[[#This Row],[Migration Date]] - 14</f>
        <v>43633</v>
      </c>
      <c r="N9" s="111">
        <v>703300</v>
      </c>
      <c r="O9" s="111">
        <v>703301</v>
      </c>
      <c r="P9" s="111" t="str">
        <f>ServiceTickets[[#This Row],[Site]]&amp;" KAH Win10 Upgrade Project Equipment Request"</f>
        <v>5023 HH - KIMEL PARK KAH Win10 Upgrade Project Equipment Request</v>
      </c>
      <c r="Q9" s="127" t="str">
        <f t="shared" si="0"/>
        <v>Please ship 17 UD3 Thin Client devices and 2 laptops with the Gentiva Win10 Image with docking stations. 
Please send the equipment on PO703300 and PO703301 to be at facility by 06/28/19. 
Ship to:
ATTN: Kindred Implementation Services Tech
2000 Frontis Plaza Blvd STE 300
Winston-Salem, NC 27103</v>
      </c>
      <c r="R9" s="131" t="s">
        <v>287</v>
      </c>
      <c r="S9" s="131" t="s">
        <v>291</v>
      </c>
      <c r="T9" s="131" t="str">
        <f>VLOOKUP(ServiceTickets[Facility ID],'T-Schedule'!B$2:I$286,8,FALSE)</f>
        <v>Yes</v>
      </c>
      <c r="U9" s="131">
        <v>2019</v>
      </c>
      <c r="V9" s="135"/>
    </row>
    <row r="10" spans="1:22" hidden="1">
      <c r="A10" s="111">
        <v>5027201</v>
      </c>
      <c r="B10" s="12" t="s">
        <v>173</v>
      </c>
      <c r="C10" s="12" t="str">
        <f>VLOOKUP(ServiceTickets[[#This Row],[Facility ID]],FacilityInformation,3,FALSE)</f>
        <v>2000 Frontis Plaza Blvd STE 303</v>
      </c>
      <c r="D10" s="12" t="str">
        <f>VLOOKUP(ServiceTickets[[#This Row],[Facility ID]],FacilityInformation,4,FALSE)</f>
        <v>Winston-Salem</v>
      </c>
      <c r="E10" s="12" t="str">
        <f>VLOOKUP(ServiceTickets[[#This Row],[Facility ID]],FacilityInformation,5,FALSE)</f>
        <v>NC</v>
      </c>
      <c r="F10" s="12">
        <f>VLOOKUP(ServiceTickets[[#This Row],[Facility ID]],FacilityInformation,6,FALSE)</f>
        <v>27103</v>
      </c>
      <c r="G10" s="12" t="str">
        <f>ServiceTickets[[#This Row],[City]]&amp;", "&amp;ServiceTickets[[#This Row],[State]]&amp;" "&amp;ServiceTickets[[#This Row],[Zip]]</f>
        <v>Winston-Salem, NC 27103</v>
      </c>
      <c r="H10" s="111">
        <f>VLOOKUP(ServiceTickets[Facility ID],'T-Schedule'!B$2:AH$286,30,FALSE)</f>
        <v>14</v>
      </c>
      <c r="I10" s="111">
        <f>VLOOKUP(ServiceTickets[Facility ID],'T-Schedule'!B$2:AI$286,28,FALSE)</f>
        <v>1</v>
      </c>
      <c r="J10" s="111">
        <f>VLOOKUP(ServiceTickets[Facility ID],'T-Schedule'!B$2:AI$286,26,FALSE)</f>
        <v>4</v>
      </c>
      <c r="K10" s="123">
        <f>VLOOKUP(ServiceTickets[Facility ID],'T-Schedule'!B$2:C$286,2,FALSE)</f>
        <v>43647</v>
      </c>
      <c r="L10" s="123">
        <f>ServiceTickets[[#This Row],[Migration Date]] - WEEKDAY(ServiceTickets[[#This Row],[Migration Date]]-6)</f>
        <v>43644</v>
      </c>
      <c r="M10" s="123">
        <f>ServiceTickets[[#This Row],[Migration Date]] - 14</f>
        <v>43633</v>
      </c>
      <c r="N10" s="111">
        <v>703300</v>
      </c>
      <c r="O10" s="111">
        <v>703301</v>
      </c>
      <c r="P10" s="111" t="str">
        <f>ServiceTickets[[#This Row],[Site]]&amp;" KAH Win10 Upgrade Project Equipment Request"</f>
        <v>5027 HH - WAKE FOREST JV  (fka 2353) KAH Win10 Upgrade Project Equipment Request</v>
      </c>
      <c r="Q10" s="127" t="str">
        <f t="shared" si="0"/>
        <v>Please ship 14 UD3 Thin Client devices and 1 laptops with the Gentiva Win10 Image with docking stations. 
Please send the equipment on PO703300 and PO703301 to be at facility by 06/28/19. 
Ship to:
ATTN: Kindred Implementation Services Tech
2000 Frontis Plaza Blvd STE 303
Winston-Salem, NC 27103</v>
      </c>
      <c r="R10" s="131" t="s">
        <v>286</v>
      </c>
      <c r="S10" s="131" t="s">
        <v>291</v>
      </c>
      <c r="T10" s="131" t="str">
        <f>VLOOKUP(ServiceTickets[Facility ID],'T-Schedule'!B$2:I$286,8,FALSE)</f>
        <v>Yes</v>
      </c>
      <c r="U10" s="131">
        <v>2019</v>
      </c>
      <c r="V10" s="135"/>
    </row>
    <row r="11" spans="1:22" hidden="1">
      <c r="A11" s="111">
        <v>5029201</v>
      </c>
      <c r="B11" s="12" t="s">
        <v>174</v>
      </c>
      <c r="C11" s="12" t="str">
        <f>VLOOKUP(ServiceTickets[[#This Row],[Facility ID]],FacilityInformation,3,FALSE)</f>
        <v xml:space="preserve">74 Wheaton Avenue  </v>
      </c>
      <c r="D11" s="12" t="str">
        <f>VLOOKUP(ServiceTickets[[#This Row],[Facility ID]],FacilityInformation,4,FALSE)</f>
        <v>Youngsville</v>
      </c>
      <c r="E11" s="12" t="str">
        <f>VLOOKUP(ServiceTickets[[#This Row],[Facility ID]],FacilityInformation,5,FALSE)</f>
        <v>NC</v>
      </c>
      <c r="F11" s="12">
        <f>VLOOKUP(ServiceTickets[[#This Row],[Facility ID]],FacilityInformation,6,FALSE)</f>
        <v>27596</v>
      </c>
      <c r="G11" s="12" t="str">
        <f>ServiceTickets[[#This Row],[City]]&amp;", "&amp;ServiceTickets[[#This Row],[State]]&amp;" "&amp;ServiceTickets[[#This Row],[Zip]]</f>
        <v>Youngsville, NC 27596</v>
      </c>
      <c r="H11" s="111">
        <f>VLOOKUP(ServiceTickets[Facility ID],'T-Schedule'!B$2:AH$286,30,FALSE)</f>
        <v>9</v>
      </c>
      <c r="I11" s="111">
        <f>VLOOKUP(ServiceTickets[Facility ID],'T-Schedule'!B$2:AI$286,28,FALSE)</f>
        <v>2</v>
      </c>
      <c r="J11" s="111">
        <f>VLOOKUP(ServiceTickets[Facility ID],'T-Schedule'!B$2:AI$286,26,FALSE)</f>
        <v>3</v>
      </c>
      <c r="K11" s="123">
        <f>VLOOKUP(ServiceTickets[Facility ID],'T-Schedule'!B$2:C$286,2,FALSE)</f>
        <v>43647</v>
      </c>
      <c r="L11" s="123">
        <f>ServiceTickets[[#This Row],[Migration Date]] - WEEKDAY(ServiceTickets[[#This Row],[Migration Date]]-6)</f>
        <v>43644</v>
      </c>
      <c r="M11" s="123">
        <f>ServiceTickets[[#This Row],[Migration Date]] - 14</f>
        <v>43633</v>
      </c>
      <c r="N11" s="111">
        <v>703300</v>
      </c>
      <c r="O11" s="111">
        <v>703301</v>
      </c>
      <c r="P11" s="111" t="str">
        <f>ServiceTickets[[#This Row],[Site]]&amp;" KAH Win10 Upgrade Project Equipment Request"</f>
        <v>5029 HH - YOUNGSVILLE KAH Win10 Upgrade Project Equipment Request</v>
      </c>
      <c r="Q11" s="127" t="str">
        <f t="shared" si="0"/>
        <v>Please ship 9 UD3 Thin Client devices and 2 laptops with the Gentiva Win10 Image with docking stations. 
Please send the equipment on PO703300 and PO703301 to be at facility by 06/28/19. 
Ship to:
ATTN: Kindred Implementation Services Tech
74 Wheaton Avenue  
Youngsville, NC 27596</v>
      </c>
      <c r="R11" s="131" t="s">
        <v>279</v>
      </c>
      <c r="S11" s="131" t="s">
        <v>291</v>
      </c>
      <c r="T11" s="131" t="str">
        <f>VLOOKUP(ServiceTickets[Facility ID],'T-Schedule'!B$2:I$286,8,FALSE)</f>
        <v>Yes</v>
      </c>
      <c r="U11" s="131">
        <v>2019</v>
      </c>
      <c r="V11" s="135"/>
    </row>
    <row r="12" spans="1:22" hidden="1">
      <c r="A12" s="111">
        <v>5032201</v>
      </c>
      <c r="B12" s="12" t="s">
        <v>177</v>
      </c>
      <c r="C12" s="12" t="str">
        <f>VLOOKUP(ServiceTickets[[#This Row],[Facility ID]],FacilityInformation,3,FALSE)</f>
        <v>1970 West Arlington Blvd. STE B-2</v>
      </c>
      <c r="D12" s="12" t="str">
        <f>VLOOKUP(ServiceTickets[[#This Row],[Facility ID]],FacilityInformation,4,FALSE)</f>
        <v>Greenville</v>
      </c>
      <c r="E12" s="12" t="str">
        <f>VLOOKUP(ServiceTickets[[#This Row],[Facility ID]],FacilityInformation,5,FALSE)</f>
        <v>NC</v>
      </c>
      <c r="F12" s="12">
        <f>VLOOKUP(ServiceTickets[[#This Row],[Facility ID]],FacilityInformation,6,FALSE)</f>
        <v>27834</v>
      </c>
      <c r="G12" s="12" t="str">
        <f>ServiceTickets[[#This Row],[City]]&amp;", "&amp;ServiceTickets[[#This Row],[State]]&amp;" "&amp;ServiceTickets[[#This Row],[Zip]]</f>
        <v>Greenville, NC 27834</v>
      </c>
      <c r="H12" s="111">
        <f>VLOOKUP(ServiceTickets[Facility ID],'T-Schedule'!B$2:AH$286,30,FALSE)</f>
        <v>10</v>
      </c>
      <c r="I12" s="111">
        <f>VLOOKUP(ServiceTickets[Facility ID],'T-Schedule'!B$2:AI$286,28,FALSE)</f>
        <v>1</v>
      </c>
      <c r="J12" s="111">
        <f>VLOOKUP(ServiceTickets[Facility ID],'T-Schedule'!B$2:AI$286,26,FALSE)</f>
        <v>7</v>
      </c>
      <c r="K12" s="123">
        <f>VLOOKUP(ServiceTickets[Facility ID],'T-Schedule'!B$2:C$286,2,FALSE)</f>
        <v>43647</v>
      </c>
      <c r="L12" s="123">
        <f>ServiceTickets[[#This Row],[Migration Date]] - WEEKDAY(ServiceTickets[[#This Row],[Migration Date]]-6)</f>
        <v>43644</v>
      </c>
      <c r="M12" s="123">
        <f>ServiceTickets[[#This Row],[Migration Date]] - 14</f>
        <v>43633</v>
      </c>
      <c r="N12" s="111">
        <v>703300</v>
      </c>
      <c r="O12" s="111">
        <v>703301</v>
      </c>
      <c r="P12" s="111" t="str">
        <f>ServiceTickets[[#This Row],[Site]]&amp;" KAH Win10 Upgrade Project Equipment Request"</f>
        <v>5032 HH - GREENVILLE NC KAH Win10 Upgrade Project Equipment Request</v>
      </c>
      <c r="Q12" s="127" t="str">
        <f t="shared" si="0"/>
        <v>Please ship 10 UD3 Thin Client devices and 1 laptops with the Gentiva Win10 Image with docking stations. 
Please send the equipment on PO703300 and PO703301 to be at facility by 06/28/19. 
Ship to:
ATTN: Kindred Implementation Services Tech
1970 West Arlington Blvd. STE B-2
Greenville, NC 27834</v>
      </c>
      <c r="R12" s="131" t="s">
        <v>280</v>
      </c>
      <c r="S12" s="131" t="s">
        <v>291</v>
      </c>
      <c r="T12" s="131" t="str">
        <f>VLOOKUP(ServiceTickets[Facility ID],'T-Schedule'!B$2:I$286,8,FALSE)</f>
        <v>Yes</v>
      </c>
      <c r="U12" s="131">
        <v>2019</v>
      </c>
      <c r="V12" s="135"/>
    </row>
    <row r="13" spans="1:22" hidden="1">
      <c r="A13" s="111">
        <v>5034201</v>
      </c>
      <c r="B13" s="12" t="s">
        <v>179</v>
      </c>
      <c r="C13" s="12" t="str">
        <f>VLOOKUP(ServiceTickets[[#This Row],[Facility ID]],FacilityInformation,3,FALSE)</f>
        <v>Cypress Bay Plaza, 5167 US Hwy 70 West STE 100</v>
      </c>
      <c r="D13" s="12" t="str">
        <f>VLOOKUP(ServiceTickets[[#This Row],[Facility ID]],FacilityInformation,4,FALSE)</f>
        <v>Morehead City</v>
      </c>
      <c r="E13" s="12" t="str">
        <f>VLOOKUP(ServiceTickets[[#This Row],[Facility ID]],FacilityInformation,5,FALSE)</f>
        <v>NC</v>
      </c>
      <c r="F13" s="12">
        <f>VLOOKUP(ServiceTickets[[#This Row],[Facility ID]],FacilityInformation,6,FALSE)</f>
        <v>28557</v>
      </c>
      <c r="G13" s="12" t="str">
        <f>ServiceTickets[[#This Row],[City]]&amp;", "&amp;ServiceTickets[[#This Row],[State]]&amp;" "&amp;ServiceTickets[[#This Row],[Zip]]</f>
        <v>Morehead City, NC 28557</v>
      </c>
      <c r="H13" s="111">
        <f>VLOOKUP(ServiceTickets[Facility ID],'T-Schedule'!B$2:AH$286,30,FALSE)</f>
        <v>6</v>
      </c>
      <c r="I13" s="111">
        <f>VLOOKUP(ServiceTickets[Facility ID],'T-Schedule'!B$2:AI$286,28,FALSE)</f>
        <v>1</v>
      </c>
      <c r="J13" s="111">
        <f>VLOOKUP(ServiceTickets[Facility ID],'T-Schedule'!B$2:AI$286,26,FALSE)</f>
        <v>6</v>
      </c>
      <c r="K13" s="123">
        <f>VLOOKUP(ServiceTickets[Facility ID],'T-Schedule'!B$2:C$286,2,FALSE)</f>
        <v>43647</v>
      </c>
      <c r="L13" s="123">
        <f>ServiceTickets[[#This Row],[Migration Date]] - WEEKDAY(ServiceTickets[[#This Row],[Migration Date]]-6)</f>
        <v>43644</v>
      </c>
      <c r="M13" s="123">
        <f>ServiceTickets[[#This Row],[Migration Date]] - 14</f>
        <v>43633</v>
      </c>
      <c r="N13" s="111">
        <v>703300</v>
      </c>
      <c r="O13" s="111">
        <v>703301</v>
      </c>
      <c r="P13" s="111" t="str">
        <f>ServiceTickets[[#This Row],[Site]]&amp;" KAH Win10 Upgrade Project Equipment Request"</f>
        <v>5034 HH - MOREHEAD KAH Win10 Upgrade Project Equipment Request</v>
      </c>
      <c r="Q13" s="127" t="str">
        <f t="shared" si="0"/>
        <v>Please ship 6 UD3 Thin Client devices and 1 laptops with the Gentiva Win10 Image with docking stations. 
Please send the equipment on PO703300 and PO703301 to be at facility by 06/28/19. 
Ship to:
ATTN: Kindred Implementation Services Tech
Cypress Bay Plaza, 5167 US Hwy 70 West STE 100
Morehead City, NC 28557</v>
      </c>
      <c r="R13" s="131" t="s">
        <v>281</v>
      </c>
      <c r="S13" s="131" t="s">
        <v>291</v>
      </c>
      <c r="T13" s="131" t="str">
        <f>VLOOKUP(ServiceTickets[Facility ID],'T-Schedule'!B$2:I$286,8,FALSE)</f>
        <v>Yes</v>
      </c>
      <c r="U13" s="131">
        <v>2019</v>
      </c>
      <c r="V13" s="135"/>
    </row>
    <row r="14" spans="1:22" hidden="1">
      <c r="A14" s="111">
        <v>5036201</v>
      </c>
      <c r="B14" s="12" t="s">
        <v>181</v>
      </c>
      <c r="C14" s="12" t="str">
        <f>VLOOKUP(ServiceTickets[[#This Row],[Facility ID]],FacilityInformation,3,FALSE)</f>
        <v xml:space="preserve">P. O. Box 399, 124 Main Street  </v>
      </c>
      <c r="D14" s="12" t="str">
        <f>VLOOKUP(ServiceTickets[[#This Row],[Facility ID]],FacilityInformation,4,FALSE)</f>
        <v>Pollocksville</v>
      </c>
      <c r="E14" s="12" t="str">
        <f>VLOOKUP(ServiceTickets[[#This Row],[Facility ID]],FacilityInformation,5,FALSE)</f>
        <v>NC</v>
      </c>
      <c r="F14" s="12">
        <f>VLOOKUP(ServiceTickets[[#This Row],[Facility ID]],FacilityInformation,6,FALSE)</f>
        <v>28573</v>
      </c>
      <c r="G14" s="12" t="str">
        <f>ServiceTickets[[#This Row],[City]]&amp;", "&amp;ServiceTickets[[#This Row],[State]]&amp;" "&amp;ServiceTickets[[#This Row],[Zip]]</f>
        <v>Pollocksville, NC 28573</v>
      </c>
      <c r="H14" s="111">
        <f>VLOOKUP(ServiceTickets[Facility ID],'T-Schedule'!B$2:AH$286,30,FALSE)</f>
        <v>7</v>
      </c>
      <c r="I14" s="111">
        <f>VLOOKUP(ServiceTickets[Facility ID],'T-Schedule'!B$2:AI$286,28,FALSE)</f>
        <v>0</v>
      </c>
      <c r="J14" s="111">
        <f>VLOOKUP(ServiceTickets[Facility ID],'T-Schedule'!B$2:AI$286,26,FALSE)</f>
        <v>7</v>
      </c>
      <c r="K14" s="123">
        <f>VLOOKUP(ServiceTickets[Facility ID],'T-Schedule'!B$2:C$286,2,FALSE)</f>
        <v>43647</v>
      </c>
      <c r="L14" s="123">
        <f>ServiceTickets[[#This Row],[Migration Date]] - WEEKDAY(ServiceTickets[[#This Row],[Migration Date]]-6)</f>
        <v>43644</v>
      </c>
      <c r="M14" s="123">
        <f>ServiceTickets[[#This Row],[Migration Date]] - 14</f>
        <v>43633</v>
      </c>
      <c r="N14" s="111">
        <v>703300</v>
      </c>
      <c r="O14" s="111">
        <v>703301</v>
      </c>
      <c r="P14" s="111" t="str">
        <f>ServiceTickets[[#This Row],[Site]]&amp;" KAH Win10 Upgrade Project Equipment Request"</f>
        <v>5036 HH - POLLOCKSVILLE KAH Win10 Upgrade Project Equipment Request</v>
      </c>
      <c r="Q14" s="127" t="str">
        <f t="shared" si="0"/>
        <v>Please ship 7 UD3 Thin Client devices and 0 laptops with the Gentiva Win10 Image with docking stations. 
Please send the equipment on PO703300 and PO703301 to be at facility by 06/28/19. 
Ship to:
ATTN: Kindred Implementation Services Tech
P. O. Box 399, 124 Main Street  
Pollocksville, NC 28573</v>
      </c>
      <c r="R14" s="131" t="s">
        <v>282</v>
      </c>
      <c r="S14" s="131" t="s">
        <v>291</v>
      </c>
      <c r="T14" s="131" t="str">
        <f>VLOOKUP(ServiceTickets[Facility ID],'T-Schedule'!B$2:I$286,8,FALSE)</f>
        <v>Yes</v>
      </c>
      <c r="U14" s="131">
        <v>2019</v>
      </c>
      <c r="V14" s="135"/>
    </row>
    <row r="15" spans="1:22" hidden="1">
      <c r="A15" s="111">
        <v>5038201</v>
      </c>
      <c r="B15" s="12" t="s">
        <v>183</v>
      </c>
      <c r="C15" s="12" t="str">
        <f>VLOOKUP(ServiceTickets[[#This Row],[Facility ID]],FacilityInformation,3,FALSE)</f>
        <v xml:space="preserve">1638 Carolina Ave.  </v>
      </c>
      <c r="D15" s="12" t="str">
        <f>VLOOKUP(ServiceTickets[[#This Row],[Facility ID]],FacilityInformation,4,FALSE)</f>
        <v>Washington</v>
      </c>
      <c r="E15" s="12" t="str">
        <f>VLOOKUP(ServiceTickets[[#This Row],[Facility ID]],FacilityInformation,5,FALSE)</f>
        <v>NC</v>
      </c>
      <c r="F15" s="12">
        <f>VLOOKUP(ServiceTickets[[#This Row],[Facility ID]],FacilityInformation,6,FALSE)</f>
        <v>27889</v>
      </c>
      <c r="G15" s="12" t="str">
        <f>ServiceTickets[[#This Row],[City]]&amp;", "&amp;ServiceTickets[[#This Row],[State]]&amp;" "&amp;ServiceTickets[[#This Row],[Zip]]</f>
        <v>Washington, NC 27889</v>
      </c>
      <c r="H15" s="111">
        <f>VLOOKUP(ServiceTickets[Facility ID],'T-Schedule'!B$2:AH$286,30,FALSE)</f>
        <v>20</v>
      </c>
      <c r="I15" s="111">
        <f>VLOOKUP(ServiceTickets[Facility ID],'T-Schedule'!B$2:AI$286,28,FALSE)</f>
        <v>0</v>
      </c>
      <c r="J15" s="111">
        <f>VLOOKUP(ServiceTickets[Facility ID],'T-Schedule'!B$2:AI$286,26,FALSE)</f>
        <v>5</v>
      </c>
      <c r="K15" s="123">
        <f>VLOOKUP(ServiceTickets[Facility ID],'T-Schedule'!B$2:C$286,2,FALSE)</f>
        <v>43647</v>
      </c>
      <c r="L15" s="123">
        <f>ServiceTickets[[#This Row],[Migration Date]] - WEEKDAY(ServiceTickets[[#This Row],[Migration Date]]-6)</f>
        <v>43644</v>
      </c>
      <c r="M15" s="123">
        <f>ServiceTickets[[#This Row],[Migration Date]] - 14</f>
        <v>43633</v>
      </c>
      <c r="N15" s="111">
        <v>703300</v>
      </c>
      <c r="O15" s="111">
        <v>703301</v>
      </c>
      <c r="P15" s="111" t="str">
        <f>ServiceTickets[[#This Row],[Site]]&amp;" KAH Win10 Upgrade Project Equipment Request"</f>
        <v>5038 HH - WASHINGTON KAH Win10 Upgrade Project Equipment Request</v>
      </c>
      <c r="Q15" s="127" t="str">
        <f t="shared" si="0"/>
        <v>Please ship 20 UD3 Thin Client devices and 0 laptops with the Gentiva Win10 Image with docking stations. 
Please send the equipment on PO703300 and PO703301 to be at facility by 06/28/19. 
Ship to:
ATTN: Kindred Implementation Services Tech
1638 Carolina Ave.  
Washington, NC 27889</v>
      </c>
      <c r="R15" s="131" t="s">
        <v>285</v>
      </c>
      <c r="S15" s="131" t="s">
        <v>291</v>
      </c>
      <c r="T15" s="131" t="str">
        <f>VLOOKUP(ServiceTickets[Facility ID],'T-Schedule'!B$2:I$286,8,FALSE)</f>
        <v>Yes</v>
      </c>
      <c r="U15" s="131">
        <v>2019</v>
      </c>
      <c r="V15" s="135"/>
    </row>
    <row r="16" spans="1:22" hidden="1">
      <c r="A16" s="111">
        <v>5047201</v>
      </c>
      <c r="B16" s="12" t="s">
        <v>189</v>
      </c>
      <c r="C16" s="12" t="str">
        <f>VLOOKUP(ServiceTickets[[#This Row],[Facility ID]],FacilityInformation,3,FALSE)</f>
        <v>621 Ingram Drive STE B</v>
      </c>
      <c r="D16" s="12" t="str">
        <f>VLOOKUP(ServiceTickets[[#This Row],[Facility ID]],FacilityInformation,4,FALSE)</f>
        <v>King</v>
      </c>
      <c r="E16" s="12" t="str">
        <f>VLOOKUP(ServiceTickets[[#This Row],[Facility ID]],FacilityInformation,5,FALSE)</f>
        <v>NC</v>
      </c>
      <c r="F16" s="12">
        <f>VLOOKUP(ServiceTickets[[#This Row],[Facility ID]],FacilityInformation,6,FALSE)</f>
        <v>27021</v>
      </c>
      <c r="G16" s="12" t="str">
        <f>ServiceTickets[[#This Row],[City]]&amp;", "&amp;ServiceTickets[[#This Row],[State]]&amp;" "&amp;ServiceTickets[[#This Row],[Zip]]</f>
        <v>King, NC 27021</v>
      </c>
      <c r="H16" s="111">
        <f>VLOOKUP(ServiceTickets[Facility ID],'T-Schedule'!B$2:AH$286,30,FALSE)</f>
        <v>11</v>
      </c>
      <c r="I16" s="111">
        <f>VLOOKUP(ServiceTickets[Facility ID],'T-Schedule'!B$2:AI$286,28,FALSE)</f>
        <v>6</v>
      </c>
      <c r="J16" s="111">
        <f>VLOOKUP(ServiceTickets[Facility ID],'T-Schedule'!B$2:AI$286,26,FALSE)</f>
        <v>5</v>
      </c>
      <c r="K16" s="123">
        <f>VLOOKUP(ServiceTickets[Facility ID],'T-Schedule'!B$2:C$286,2,FALSE)</f>
        <v>43647</v>
      </c>
      <c r="L16" s="123">
        <f>ServiceTickets[[#This Row],[Migration Date]] - WEEKDAY(ServiceTickets[[#This Row],[Migration Date]]-6)</f>
        <v>43644</v>
      </c>
      <c r="M16" s="123">
        <f>ServiceTickets[[#This Row],[Migration Date]] - 14</f>
        <v>43633</v>
      </c>
      <c r="N16" s="111">
        <v>703300</v>
      </c>
      <c r="O16" s="111">
        <v>703301</v>
      </c>
      <c r="P16" s="111" t="str">
        <f>ServiceTickets[[#This Row],[Site]]&amp;" KAH Win10 Upgrade Project Equipment Request"</f>
        <v>5047 HH - KING KAH Win10 Upgrade Project Equipment Request</v>
      </c>
      <c r="Q16" s="127" t="str">
        <f t="shared" si="0"/>
        <v>Please ship 11 UD3 Thin Client devices and 6 laptops with the Gentiva Win10 Image with docking stations. 
Please send the equipment on PO703300 and PO703301 to be at facility by 06/28/19. 
Ship to:
ATTN: Kindred Implementation Services Tech
621 Ingram Drive STE B
King, NC 27021</v>
      </c>
      <c r="R16" s="131" t="s">
        <v>283</v>
      </c>
      <c r="S16" s="131" t="s">
        <v>291</v>
      </c>
      <c r="T16" s="131" t="str">
        <f>VLOOKUP(ServiceTickets[Facility ID],'T-Schedule'!B$2:I$286,8,FALSE)</f>
        <v>Yes</v>
      </c>
      <c r="U16" s="131">
        <v>2019</v>
      </c>
      <c r="V16" s="135"/>
    </row>
    <row r="17" spans="1:22" hidden="1">
      <c r="A17" s="111">
        <v>5058201</v>
      </c>
      <c r="B17" s="12" t="s">
        <v>193</v>
      </c>
      <c r="C17" s="12" t="str">
        <f>VLOOKUP(ServiceTickets[[#This Row],[Facility ID]],FacilityInformation,3,FALSE)</f>
        <v xml:space="preserve">9 Olde Eastwood Village Blvd.  </v>
      </c>
      <c r="D17" s="12" t="str">
        <f>VLOOKUP(ServiceTickets[[#This Row],[Facility ID]],FacilityInformation,4,FALSE)</f>
        <v>Asheville</v>
      </c>
      <c r="E17" s="12" t="str">
        <f>VLOOKUP(ServiceTickets[[#This Row],[Facility ID]],FacilityInformation,5,FALSE)</f>
        <v>NC</v>
      </c>
      <c r="F17" s="12">
        <f>VLOOKUP(ServiceTickets[[#This Row],[Facility ID]],FacilityInformation,6,FALSE)</f>
        <v>28803</v>
      </c>
      <c r="G17" s="12" t="str">
        <f>ServiceTickets[[#This Row],[City]]&amp;", "&amp;ServiceTickets[[#This Row],[State]]&amp;" "&amp;ServiceTickets[[#This Row],[Zip]]</f>
        <v>Asheville, NC 28803</v>
      </c>
      <c r="H17" s="111">
        <f>VLOOKUP(ServiceTickets[Facility ID],'T-Schedule'!B$2:AH$286,30,FALSE)</f>
        <v>29</v>
      </c>
      <c r="I17" s="111">
        <f>VLOOKUP(ServiceTickets[Facility ID],'T-Schedule'!B$2:AI$286,28,FALSE)</f>
        <v>4</v>
      </c>
      <c r="J17" s="111">
        <f>VLOOKUP(ServiceTickets[Facility ID],'T-Schedule'!B$2:AI$286,26,FALSE)</f>
        <v>10</v>
      </c>
      <c r="K17" s="123">
        <f>VLOOKUP(ServiceTickets[Facility ID],'T-Schedule'!B$2:C$286,2,FALSE)</f>
        <v>43647</v>
      </c>
      <c r="L17" s="123">
        <f>ServiceTickets[[#This Row],[Migration Date]] - WEEKDAY(ServiceTickets[[#This Row],[Migration Date]]-6)</f>
        <v>43644</v>
      </c>
      <c r="M17" s="123">
        <f>ServiceTickets[[#This Row],[Migration Date]] - 14</f>
        <v>43633</v>
      </c>
      <c r="N17" s="111">
        <v>703300</v>
      </c>
      <c r="O17" s="111">
        <v>703301</v>
      </c>
      <c r="P17" s="111" t="str">
        <f>ServiceTickets[[#This Row],[Site]]&amp;" KAH Win10 Upgrade Project Equipment Request"</f>
        <v>5058 HH - ASHEVILLE KAH Win10 Upgrade Project Equipment Request</v>
      </c>
      <c r="Q17" s="127" t="str">
        <f t="shared" si="0"/>
        <v>Please ship 29 UD3 Thin Client devices and 4 laptops with the Gentiva Win10 Image with docking stations. 
Please send the equipment on PO703300 and PO703301 to be at facility by 06/28/19. 
Ship to:
ATTN: Kindred Implementation Services Tech
9 Olde Eastwood Village Blvd.  
Asheville, NC 28803</v>
      </c>
      <c r="R17" s="131" t="s">
        <v>288</v>
      </c>
      <c r="S17" s="131" t="s">
        <v>291</v>
      </c>
      <c r="T17" s="131" t="str">
        <f>VLOOKUP(ServiceTickets[Facility ID],'T-Schedule'!B$2:I$286,8,FALSE)</f>
        <v>Yes</v>
      </c>
      <c r="U17" s="131">
        <v>2019</v>
      </c>
      <c r="V17" s="135"/>
    </row>
    <row r="18" spans="1:22" hidden="1">
      <c r="A18" s="111">
        <v>5060201</v>
      </c>
      <c r="B18" s="12" t="s">
        <v>195</v>
      </c>
      <c r="C18" s="12" t="str">
        <f>VLOOKUP(ServiceTickets[[#This Row],[Facility ID]],FacilityInformation,3,FALSE)</f>
        <v>1771 Tate Blvd. SE STE 104</v>
      </c>
      <c r="D18" s="12" t="str">
        <f>VLOOKUP(ServiceTickets[[#This Row],[Facility ID]],FacilityInformation,4,FALSE)</f>
        <v>Hickory</v>
      </c>
      <c r="E18" s="12" t="str">
        <f>VLOOKUP(ServiceTickets[[#This Row],[Facility ID]],FacilityInformation,5,FALSE)</f>
        <v>NC</v>
      </c>
      <c r="F18" s="12">
        <f>VLOOKUP(ServiceTickets[[#This Row],[Facility ID]],FacilityInformation,6,FALSE)</f>
        <v>28602</v>
      </c>
      <c r="G18" s="12" t="str">
        <f>ServiceTickets[[#This Row],[City]]&amp;", "&amp;ServiceTickets[[#This Row],[State]]&amp;" "&amp;ServiceTickets[[#This Row],[Zip]]</f>
        <v>Hickory, NC 28602</v>
      </c>
      <c r="H18" s="111">
        <f>VLOOKUP(ServiceTickets[Facility ID],'T-Schedule'!B$2:AH$286,30,FALSE)</f>
        <v>12</v>
      </c>
      <c r="I18" s="111">
        <f>VLOOKUP(ServiceTickets[Facility ID],'T-Schedule'!B$2:AI$286,28,FALSE)</f>
        <v>0</v>
      </c>
      <c r="J18" s="111">
        <f>VLOOKUP(ServiceTickets[Facility ID],'T-Schedule'!B$2:AI$286,26,FALSE)</f>
        <v>1</v>
      </c>
      <c r="K18" s="123">
        <f>VLOOKUP(ServiceTickets[Facility ID],'T-Schedule'!B$2:C$286,2,FALSE)</f>
        <v>43647</v>
      </c>
      <c r="L18" s="123">
        <f>ServiceTickets[[#This Row],[Migration Date]] - WEEKDAY(ServiceTickets[[#This Row],[Migration Date]]-6)</f>
        <v>43644</v>
      </c>
      <c r="M18" s="123">
        <f>ServiceTickets[[#This Row],[Migration Date]] - 14</f>
        <v>43633</v>
      </c>
      <c r="N18" s="111">
        <v>703300</v>
      </c>
      <c r="O18" s="111">
        <v>703301</v>
      </c>
      <c r="P18" s="111" t="str">
        <f>ServiceTickets[[#This Row],[Site]]&amp;" KAH Win10 Upgrade Project Equipment Request"</f>
        <v>5060 HH - HICKORY KAH Win10 Upgrade Project Equipment Request</v>
      </c>
      <c r="Q18" s="127" t="str">
        <f t="shared" si="0"/>
        <v>Please ship 12 UD3 Thin Client devices and 0 laptops with the Gentiva Win10 Image with docking stations. 
Please send the equipment on PO703300 and PO703301 to be at facility by 06/28/19. 
Ship to:
ATTN: Kindred Implementation Services Tech
1771 Tate Blvd. SE STE 104
Hickory, NC 28602</v>
      </c>
      <c r="R18" s="131"/>
      <c r="S18" s="131" t="s">
        <v>291</v>
      </c>
      <c r="T18" s="131" t="str">
        <f>VLOOKUP(ServiceTickets[Facility ID],'T-Schedule'!B$2:I$286,8,FALSE)</f>
        <v>Yes</v>
      </c>
      <c r="U18" s="131">
        <v>2019</v>
      </c>
      <c r="V18" s="135"/>
    </row>
    <row r="19" spans="1:22" hidden="1">
      <c r="A19" s="111">
        <v>5061201</v>
      </c>
      <c r="B19" s="12" t="s">
        <v>196</v>
      </c>
      <c r="C19" s="12" t="str">
        <f>VLOOKUP(ServiceTickets[[#This Row],[Facility ID]],FacilityInformation,3,FALSE)</f>
        <v>1771 Tate Blvd. SE STE 101</v>
      </c>
      <c r="D19" s="12" t="str">
        <f>VLOOKUP(ServiceTickets[[#This Row],[Facility ID]],FacilityInformation,4,FALSE)</f>
        <v>Hickory</v>
      </c>
      <c r="E19" s="12" t="str">
        <f>VLOOKUP(ServiceTickets[[#This Row],[Facility ID]],FacilityInformation,5,FALSE)</f>
        <v>NC</v>
      </c>
      <c r="F19" s="12">
        <f>VLOOKUP(ServiceTickets[[#This Row],[Facility ID]],FacilityInformation,6,FALSE)</f>
        <v>28602</v>
      </c>
      <c r="G19" s="12" t="str">
        <f>ServiceTickets[[#This Row],[City]]&amp;", "&amp;ServiceTickets[[#This Row],[State]]&amp;" "&amp;ServiceTickets[[#This Row],[Zip]]</f>
        <v>Hickory, NC 28602</v>
      </c>
      <c r="H19" s="111">
        <f>VLOOKUP(ServiceTickets[Facility ID],'T-Schedule'!B$2:AH$286,30,FALSE)</f>
        <v>23</v>
      </c>
      <c r="I19" s="111">
        <f>VLOOKUP(ServiceTickets[Facility ID],'T-Schedule'!B$2:AI$286,28,FALSE)</f>
        <v>0</v>
      </c>
      <c r="J19" s="111">
        <f>VLOOKUP(ServiceTickets[Facility ID],'T-Schedule'!B$2:AI$286,26,FALSE)</f>
        <v>14</v>
      </c>
      <c r="K19" s="123">
        <f>VLOOKUP(ServiceTickets[Facility ID],'T-Schedule'!B$2:C$286,2,FALSE)</f>
        <v>43647</v>
      </c>
      <c r="L19" s="123">
        <f>ServiceTickets[[#This Row],[Migration Date]] - WEEKDAY(ServiceTickets[[#This Row],[Migration Date]]-6)</f>
        <v>43644</v>
      </c>
      <c r="M19" s="123">
        <f>ServiceTickets[[#This Row],[Migration Date]] - 14</f>
        <v>43633</v>
      </c>
      <c r="N19" s="111">
        <v>703300</v>
      </c>
      <c r="O19" s="111">
        <v>703301</v>
      </c>
      <c r="P19" s="111" t="str">
        <f>ServiceTickets[[#This Row],[Site]]&amp;" KAH Win10 Upgrade Project Equipment Request"</f>
        <v>5061 HH - HICKORY (Healthfield) KAH Win10 Upgrade Project Equipment Request</v>
      </c>
      <c r="Q19" s="127" t="str">
        <f t="shared" si="0"/>
        <v>Please ship 23 UD3 Thin Client devices and 0 laptops with the Gentiva Win10 Image with docking stations. 
Please send the equipment on PO703300 and PO703301 to be at facility by 06/28/19. 
Ship to:
ATTN: Kindred Implementation Services Tech
1771 Tate Blvd. SE STE 101
Hickory, NC 28602</v>
      </c>
      <c r="R19" s="131"/>
      <c r="S19" s="131" t="s">
        <v>291</v>
      </c>
      <c r="T19" s="131" t="str">
        <f>VLOOKUP(ServiceTickets[Facility ID],'T-Schedule'!B$2:I$286,8,FALSE)</f>
        <v>Yes</v>
      </c>
      <c r="U19" s="131">
        <v>2019</v>
      </c>
      <c r="V19" s="135"/>
    </row>
    <row r="20" spans="1:22" hidden="1">
      <c r="A20" s="111">
        <v>5063201</v>
      </c>
      <c r="B20" s="12" t="s">
        <v>198</v>
      </c>
      <c r="C20" s="12" t="str">
        <f>VLOOKUP(ServiceTickets[[#This Row],[Facility ID]],FacilityInformation,3,FALSE)</f>
        <v xml:space="preserve">1405 N Lafayette Street  </v>
      </c>
      <c r="D20" s="12" t="str">
        <f>VLOOKUP(ServiceTickets[[#This Row],[Facility ID]],FacilityInformation,4,FALSE)</f>
        <v>Shelby</v>
      </c>
      <c r="E20" s="12" t="str">
        <f>VLOOKUP(ServiceTickets[[#This Row],[Facility ID]],FacilityInformation,5,FALSE)</f>
        <v>NC</v>
      </c>
      <c r="F20" s="12">
        <f>VLOOKUP(ServiceTickets[[#This Row],[Facility ID]],FacilityInformation,6,FALSE)</f>
        <v>28150</v>
      </c>
      <c r="G20" s="12" t="str">
        <f>ServiceTickets[[#This Row],[City]]&amp;", "&amp;ServiceTickets[[#This Row],[State]]&amp;" "&amp;ServiceTickets[[#This Row],[Zip]]</f>
        <v>Shelby, NC 28150</v>
      </c>
      <c r="H20" s="111">
        <f>VLOOKUP(ServiceTickets[Facility ID],'T-Schedule'!B$2:AH$286,30,FALSE)</f>
        <v>28</v>
      </c>
      <c r="I20" s="111">
        <f>VLOOKUP(ServiceTickets[Facility ID],'T-Schedule'!B$2:AI$286,28,FALSE)</f>
        <v>5</v>
      </c>
      <c r="J20" s="111">
        <f>VLOOKUP(ServiceTickets[Facility ID],'T-Schedule'!B$2:AI$286,26,FALSE)</f>
        <v>10</v>
      </c>
      <c r="K20" s="123">
        <f>VLOOKUP(ServiceTickets[Facility ID],'T-Schedule'!B$2:C$286,2,FALSE)</f>
        <v>43654</v>
      </c>
      <c r="L20" s="123">
        <f>ServiceTickets[[#This Row],[Migration Date]] - WEEKDAY(ServiceTickets[[#This Row],[Migration Date]]-6)</f>
        <v>43651</v>
      </c>
      <c r="M20" s="123">
        <f>ServiceTickets[[#This Row],[Migration Date]] - 14</f>
        <v>43640</v>
      </c>
      <c r="N20" s="111">
        <v>703300</v>
      </c>
      <c r="O20" s="111">
        <v>703301</v>
      </c>
      <c r="P20" s="111" t="str">
        <f>ServiceTickets[[#This Row],[Site]]&amp;" KAH Win10 Upgrade Project Equipment Request"</f>
        <v>5063 HH - SHELBY KAH Win10 Upgrade Project Equipment Request</v>
      </c>
      <c r="Q20" s="127" t="str">
        <f t="shared" si="0"/>
        <v>Please ship 28 UD3 Thin Client devices and 5 laptops with the Gentiva Win10 Image with docking stations. 
Please send the equipment on PO703300 and PO703301 to be at facility by 07/05/19. 
Ship to:
ATTN: Kindred Implementation Services Tech
1405 N Lafayette Street  
Shelby, NC 28150</v>
      </c>
      <c r="R20" s="131" t="s">
        <v>284</v>
      </c>
      <c r="S20" s="131" t="s">
        <v>291</v>
      </c>
      <c r="T20" s="131" t="str">
        <f>VLOOKUP(ServiceTickets[Facility ID],'T-Schedule'!B$2:I$286,8,FALSE)</f>
        <v>Yes</v>
      </c>
      <c r="U20" s="131">
        <v>2019</v>
      </c>
      <c r="V20" s="135"/>
    </row>
    <row r="21" spans="1:22" hidden="1">
      <c r="A21" s="111">
        <v>6989201</v>
      </c>
      <c r="B21" s="12" t="s">
        <v>234</v>
      </c>
      <c r="C21" s="12" t="str">
        <f>VLOOKUP(ServiceTickets[[#This Row],[Facility ID]],FacilityInformation,3,FALSE)</f>
        <v xml:space="preserve">308 S Academy Street  </v>
      </c>
      <c r="D21" s="12" t="str">
        <f>VLOOKUP(ServiceTickets[[#This Row],[Facility ID]],FacilityInformation,4,FALSE)</f>
        <v>Lincolnton</v>
      </c>
      <c r="E21" s="12" t="str">
        <f>VLOOKUP(ServiceTickets[[#This Row],[Facility ID]],FacilityInformation,5,FALSE)</f>
        <v>NC</v>
      </c>
      <c r="F21" s="12">
        <f>VLOOKUP(ServiceTickets[[#This Row],[Facility ID]],FacilityInformation,6,FALSE)</f>
        <v>28092</v>
      </c>
      <c r="G21" s="12" t="str">
        <f>ServiceTickets[[#This Row],[City]]&amp;", "&amp;ServiceTickets[[#This Row],[State]]&amp;" "&amp;ServiceTickets[[#This Row],[Zip]]</f>
        <v>Lincolnton, NC 28092</v>
      </c>
      <c r="H21" s="111">
        <f>VLOOKUP(ServiceTickets[Facility ID],'T-Schedule'!B$2:AH$286,30,FALSE)</f>
        <v>6</v>
      </c>
      <c r="I21" s="111">
        <f>VLOOKUP(ServiceTickets[Facility ID],'T-Schedule'!B$2:AI$286,28,FALSE)</f>
        <v>0</v>
      </c>
      <c r="J21" s="111">
        <f>VLOOKUP(ServiceTickets[Facility ID],'T-Schedule'!B$2:AI$286,26,FALSE)</f>
        <v>2</v>
      </c>
      <c r="K21" s="123">
        <f>VLOOKUP(ServiceTickets[Facility ID],'T-Schedule'!B$2:C$286,2,FALSE)</f>
        <v>43654</v>
      </c>
      <c r="L21" s="123">
        <f>ServiceTickets[[#This Row],[Migration Date]] - WEEKDAY(ServiceTickets[[#This Row],[Migration Date]]-6)</f>
        <v>43651</v>
      </c>
      <c r="M21" s="123">
        <f>ServiceTickets[[#This Row],[Migration Date]] - 14</f>
        <v>43640</v>
      </c>
      <c r="N21" s="111">
        <v>703300</v>
      </c>
      <c r="O21" s="111">
        <v>703301</v>
      </c>
      <c r="P21" s="111" t="str">
        <f>ServiceTickets[[#This Row],[Site]]&amp;" KAH Win10 Upgrade Project Equipment Request"</f>
        <v>6989 HH - LINCOLN COUNTY KAH Win10 Upgrade Project Equipment Request</v>
      </c>
      <c r="Q21" s="127" t="str">
        <f t="shared" si="0"/>
        <v>Please ship 6 UD3 Thin Client devices and 0 laptops with the Gentiva Win10 Image with docking stations. 
Please send the equipment on PO703300 and PO703301 to be at facility by 07/05/19. 
Ship to:
ATTN: Kindred Implementation Services Tech
308 S Academy Street  
Lincolnton, NC 28092</v>
      </c>
      <c r="R21" s="131">
        <v>1958902</v>
      </c>
      <c r="S21" s="131" t="s">
        <v>291</v>
      </c>
      <c r="T21" s="131" t="str">
        <f>VLOOKUP(ServiceTickets[Facility ID],'T-Schedule'!B$2:I$286,8,FALSE)</f>
        <v>Yes</v>
      </c>
      <c r="U21" s="131">
        <v>2019</v>
      </c>
      <c r="V21" s="135"/>
    </row>
    <row r="22" spans="1:22" hidden="1">
      <c r="A22" s="111">
        <v>2439201</v>
      </c>
      <c r="B22" s="12" t="s">
        <v>33</v>
      </c>
      <c r="C22" s="12" t="str">
        <f>VLOOKUP(ServiceTickets[[#This Row],[Facility ID]],FacilityInformation,3,FALSE)</f>
        <v>1250 N. 9th St. STE 105</v>
      </c>
      <c r="D22" s="12" t="str">
        <f>VLOOKUP(ServiceTickets[[#This Row],[Facility ID]],FacilityInformation,4,FALSE)</f>
        <v>Stroudsburg</v>
      </c>
      <c r="E22" s="12" t="str">
        <f>VLOOKUP(ServiceTickets[[#This Row],[Facility ID]],FacilityInformation,5,FALSE)</f>
        <v>PA</v>
      </c>
      <c r="F22" s="12">
        <f>VLOOKUP(ServiceTickets[[#This Row],[Facility ID]],FacilityInformation,6,FALSE)</f>
        <v>18360</v>
      </c>
      <c r="G22" s="12" t="str">
        <f>ServiceTickets[[#This Row],[City]]&amp;", "&amp;ServiceTickets[[#This Row],[State]]&amp;" "&amp;ServiceTickets[[#This Row],[Zip]]</f>
        <v>Stroudsburg, PA 18360</v>
      </c>
      <c r="H22" s="111">
        <f>VLOOKUP(ServiceTickets[Facility ID],'T-Schedule'!B$2:AH$286,30,FALSE)</f>
        <v>13</v>
      </c>
      <c r="I22" s="111">
        <f>VLOOKUP(ServiceTickets[Facility ID],'T-Schedule'!B$2:AI$286,28,FALSE)</f>
        <v>6</v>
      </c>
      <c r="J22" s="111">
        <f>VLOOKUP(ServiceTickets[Facility ID],'T-Schedule'!B$2:AI$286,26,FALSE)</f>
        <v>7</v>
      </c>
      <c r="K22" s="123">
        <f>VLOOKUP(ServiceTickets[Facility ID],'T-Schedule'!B$2:C$286,2,FALSE)</f>
        <v>43661</v>
      </c>
      <c r="L22" s="123">
        <f>ServiceTickets[[#This Row],[Migration Date]] - WEEKDAY(ServiceTickets[[#This Row],[Migration Date]]-6)</f>
        <v>43658</v>
      </c>
      <c r="M22" s="123">
        <f>ServiceTickets[[#This Row],[Migration Date]] - 14</f>
        <v>43647</v>
      </c>
      <c r="N22" s="111">
        <v>703300</v>
      </c>
      <c r="O22" s="111">
        <v>703301</v>
      </c>
      <c r="P22" s="111" t="str">
        <f>ServiceTickets[[#This Row],[Site]]&amp;" KAH Win10 Upgrade Project Equipment Request"</f>
        <v>2439 HH - STROUDSBURG PA KAH Win10 Upgrade Project Equipment Request</v>
      </c>
      <c r="Q22" s="127" t="str">
        <f t="shared" si="0"/>
        <v>Please ship 13 UD3 Thin Client devices and 6 laptops with the Gentiva Win10 Image with docking stations. 
Please send the equipment on PO703300 and PO703301 to be at facility by 07/12/19. 
Ship to:
ATTN: Kindred Implementation Services Tech
1250 N. 9th St. STE 105
Stroudsburg, PA 18360</v>
      </c>
      <c r="R22" s="131" t="s">
        <v>292</v>
      </c>
      <c r="S22" s="131" t="s">
        <v>291</v>
      </c>
      <c r="T22" s="131" t="str">
        <f>VLOOKUP(ServiceTickets[Facility ID],'T-Schedule'!B$2:I$286,8,FALSE)</f>
        <v>Yes</v>
      </c>
      <c r="U22" s="131">
        <v>2019</v>
      </c>
      <c r="V22" s="135" t="s">
        <v>294</v>
      </c>
    </row>
    <row r="23" spans="1:22" hidden="1">
      <c r="A23" s="111">
        <v>2399201</v>
      </c>
      <c r="B23" s="12" t="s">
        <v>27</v>
      </c>
      <c r="C23" s="12" t="str">
        <f>VLOOKUP(ServiceTickets[[#This Row],[Facility ID]],FacilityInformation,3,FALSE)</f>
        <v>1531 Boettler Road STE E</v>
      </c>
      <c r="D23" s="12" t="str">
        <f>VLOOKUP(ServiceTickets[[#This Row],[Facility ID]],FacilityInformation,4,FALSE)</f>
        <v>Uniontown</v>
      </c>
      <c r="E23" s="12" t="str">
        <f>VLOOKUP(ServiceTickets[[#This Row],[Facility ID]],FacilityInformation,5,FALSE)</f>
        <v>OH</v>
      </c>
      <c r="F23" s="12">
        <f>VLOOKUP(ServiceTickets[[#This Row],[Facility ID]],FacilityInformation,6,FALSE)</f>
        <v>44685</v>
      </c>
      <c r="G23" s="12" t="str">
        <f>ServiceTickets[[#This Row],[City]]&amp;", "&amp;ServiceTickets[[#This Row],[State]]&amp;" "&amp;ServiceTickets[[#This Row],[Zip]]</f>
        <v>Uniontown, OH 44685</v>
      </c>
      <c r="H23" s="111">
        <f>VLOOKUP(ServiceTickets[Facility ID],'T-Schedule'!B$2:AH$286,30,FALSE)</f>
        <v>4</v>
      </c>
      <c r="I23" s="111">
        <f>VLOOKUP(ServiceTickets[Facility ID],'T-Schedule'!B$2:AI$286,28,FALSE)</f>
        <v>0</v>
      </c>
      <c r="J23" s="111">
        <f>VLOOKUP(ServiceTickets[Facility ID],'T-Schedule'!B$2:AI$286,26,FALSE)</f>
        <v>4</v>
      </c>
      <c r="K23" s="123">
        <f>VLOOKUP(ServiceTickets[Facility ID],'T-Schedule'!B$2:C$286,2,FALSE)</f>
        <v>43661</v>
      </c>
      <c r="L23" s="123">
        <f>ServiceTickets[[#This Row],[Migration Date]] - WEEKDAY(ServiceTickets[[#This Row],[Migration Date]]-6)</f>
        <v>43658</v>
      </c>
      <c r="M23" s="123">
        <f>ServiceTickets[[#This Row],[Migration Date]] - 14</f>
        <v>43647</v>
      </c>
      <c r="N23" s="111">
        <v>703300</v>
      </c>
      <c r="O23" s="111">
        <v>703301</v>
      </c>
      <c r="P23" s="111" t="str">
        <f>ServiceTickets[[#This Row],[Site]]&amp;" KAH Win10 Upgrade Project Equipment Request"</f>
        <v>2399 HH - AKRON KAH Win10 Upgrade Project Equipment Request</v>
      </c>
      <c r="Q23" s="127" t="str">
        <f t="shared" si="0"/>
        <v>Please ship 4 UD3 Thin Client devices and 0 laptops with the Gentiva Win10 Image with docking stations. 
Please send the equipment on PO703300 and PO703301 to be at facility by 07/12/19. 
Ship to:
ATTN: Kindred Implementation Services Tech
1531 Boettler Road STE E
Uniontown, OH 44685</v>
      </c>
      <c r="R23" s="131" t="s">
        <v>295</v>
      </c>
      <c r="S23" s="131" t="s">
        <v>291</v>
      </c>
      <c r="T23" s="131" t="str">
        <f>VLOOKUP(ServiceTickets[Facility ID],'T-Schedule'!B$2:I$286,8,FALSE)</f>
        <v>Yes</v>
      </c>
      <c r="U23" s="131">
        <v>2019</v>
      </c>
      <c r="V23" s="135" t="s">
        <v>293</v>
      </c>
    </row>
    <row r="24" spans="1:22" hidden="1">
      <c r="A24" s="110">
        <v>2439201</v>
      </c>
      <c r="B24" t="s">
        <v>33</v>
      </c>
      <c r="C24" s="12" t="str">
        <f>VLOOKUP(ServiceTickets[[#This Row],[Facility ID]],FacilityInformation,3,FALSE)</f>
        <v>1250 N. 9th St. STE 105</v>
      </c>
      <c r="D24" s="12" t="str">
        <f>VLOOKUP(ServiceTickets[[#This Row],[Facility ID]],FacilityInformation,4,FALSE)</f>
        <v>Stroudsburg</v>
      </c>
      <c r="E24" s="12" t="str">
        <f>VLOOKUP(ServiceTickets[[#This Row],[Facility ID]],FacilityInformation,5,FALSE)</f>
        <v>PA</v>
      </c>
      <c r="F24" s="12">
        <f>VLOOKUP(ServiceTickets[[#This Row],[Facility ID]],FacilityInformation,6,FALSE)</f>
        <v>18360</v>
      </c>
      <c r="G24" s="12" t="str">
        <f>ServiceTickets[[#This Row],[City]]&amp;", "&amp;ServiceTickets[[#This Row],[State]]&amp;" "&amp;ServiceTickets[[#This Row],[Zip]]</f>
        <v>Stroudsburg, PA 18360</v>
      </c>
      <c r="H24" s="111">
        <f>VLOOKUP(ServiceTickets[Facility ID],'T-Schedule'!B$2:AH$286,30,FALSE)</f>
        <v>13</v>
      </c>
      <c r="I24" s="111">
        <f>VLOOKUP(ServiceTickets[Facility ID],'T-Schedule'!B$2:AI$286,28,FALSE)</f>
        <v>6</v>
      </c>
      <c r="J24" s="110">
        <f>VLOOKUP(ServiceTickets[Facility ID],'T-Schedule'!B$2:AI$286,26,FALSE)</f>
        <v>7</v>
      </c>
      <c r="K24" s="122">
        <f>VLOOKUP(ServiceTickets[Facility ID],'T-Schedule'!B$2:C$286,2,FALSE)</f>
        <v>43661</v>
      </c>
      <c r="L24" s="122">
        <f>ServiceTickets[[#This Row],[Migration Date]] - WEEKDAY(ServiceTickets[[#This Row],[Migration Date]]-6)</f>
        <v>43658</v>
      </c>
      <c r="M24" s="122">
        <f>ServiceTickets[[#This Row],[Migration Date]] - 14</f>
        <v>43647</v>
      </c>
      <c r="N24" s="111">
        <v>703300</v>
      </c>
      <c r="O24" s="111">
        <v>703301</v>
      </c>
      <c r="P24" s="111" t="str">
        <f>ServiceTickets[[#This Row],[Site]]&amp;" KAH Win10 Upgrade Project Equipment Request"</f>
        <v>2439 HH - STROUDSBURG PA KAH Win10 Upgrade Project Equipment Request</v>
      </c>
      <c r="Q24" s="126" t="str">
        <f t="shared" si="0"/>
        <v>Please ship 13 UD3 Thin Client devices and 6 laptops with the Gentiva Win10 Image with docking stations. 
Please send the equipment on PO703300 and PO703301 to be at facility by 07/12/19. 
Ship to:
ATTN: Kindred Implementation Services Tech
1250 N. 9th St. STE 105
Stroudsburg, PA 18360</v>
      </c>
      <c r="S24" s="130" t="s">
        <v>268</v>
      </c>
      <c r="T24" s="130" t="str">
        <f>VLOOKUP(ServiceTickets[Facility ID],'T-Schedule'!B$2:I$286,8,FALSE)</f>
        <v>Yes</v>
      </c>
      <c r="U24" s="130">
        <v>2020</v>
      </c>
    </row>
    <row r="25" spans="1:22" hidden="1">
      <c r="A25" s="110">
        <v>5024201</v>
      </c>
      <c r="B25" t="s">
        <v>171</v>
      </c>
      <c r="C25" s="12" t="str">
        <f>VLOOKUP(ServiceTickets[[#This Row],[Facility ID]],FacilityInformation,3,FALSE)</f>
        <v>720 Park Centre Drive STE B</v>
      </c>
      <c r="D25" s="12" t="str">
        <f>VLOOKUP(ServiceTickets[[#This Row],[Facility ID]],FacilityInformation,4,FALSE)</f>
        <v>Kernersville</v>
      </c>
      <c r="E25" s="12" t="str">
        <f>VLOOKUP(ServiceTickets[[#This Row],[Facility ID]],FacilityInformation,5,FALSE)</f>
        <v>NC</v>
      </c>
      <c r="F25" s="12">
        <f>VLOOKUP(ServiceTickets[[#This Row],[Facility ID]],FacilityInformation,6,FALSE)</f>
        <v>27284</v>
      </c>
      <c r="G25" s="12" t="str">
        <f>ServiceTickets[[#This Row],[City]]&amp;", "&amp;ServiceTickets[[#This Row],[State]]&amp;" "&amp;ServiceTickets[[#This Row],[Zip]]</f>
        <v>Kernersville, NC 27284</v>
      </c>
      <c r="H25" s="111">
        <f>VLOOKUP(ServiceTickets[Facility ID],'T-Schedule'!B$2:AH$286,30,FALSE)</f>
        <v>0</v>
      </c>
      <c r="I25" s="111">
        <f>VLOOKUP(ServiceTickets[Facility ID],'T-Schedule'!B$2:AI$286,28,FALSE)</f>
        <v>0</v>
      </c>
      <c r="J25" s="110">
        <f>VLOOKUP(ServiceTickets[Facility ID],'T-Schedule'!B$2:AI$286,26,FALSE)</f>
        <v>0</v>
      </c>
      <c r="K25" s="122">
        <f>VLOOKUP(ServiceTickets[Facility ID],'T-Schedule'!B$2:C$286,2,FALSE)</f>
        <v>0</v>
      </c>
      <c r="L25" s="122" t="e">
        <f>ServiceTickets[[#This Row],[Migration Date]] - WEEKDAY(ServiceTickets[[#This Row],[Migration Date]]-6)</f>
        <v>#NUM!</v>
      </c>
      <c r="M25" s="122">
        <f>ServiceTickets[[#This Row],[Migration Date]] - 14</f>
        <v>-14</v>
      </c>
      <c r="N25" s="111">
        <v>703300</v>
      </c>
      <c r="O25" s="111">
        <v>703301</v>
      </c>
      <c r="P25" s="111" t="str">
        <f>ServiceTickets[[#This Row],[Site]]&amp;" KAH Win10 Upgrade Project Equipment Request"</f>
        <v>5024 HH - KERNERSVILLE KAH Win10 Upgrade Project Equipment Request</v>
      </c>
      <c r="Q25" s="126" t="e">
        <f t="shared" si="0"/>
        <v>#NUM!</v>
      </c>
      <c r="S25" s="130" t="s">
        <v>268</v>
      </c>
      <c r="T25" s="130">
        <f>VLOOKUP(ServiceTickets[Facility ID],'T-Schedule'!B$2:I$286,8,FALSE)</f>
        <v>0</v>
      </c>
      <c r="U25" s="130">
        <v>2020</v>
      </c>
    </row>
    <row r="26" spans="1:22" hidden="1">
      <c r="A26" s="111">
        <v>2473201</v>
      </c>
      <c r="B26" s="12" t="s">
        <v>56</v>
      </c>
      <c r="C26" s="12" t="str">
        <f>VLOOKUP(ServiceTickets[[#This Row],[Facility ID]],FacilityInformation,3,FALSE)</f>
        <v xml:space="preserve">370 W Redstone Ave  </v>
      </c>
      <c r="D26" s="12" t="str">
        <f>VLOOKUP(ServiceTickets[[#This Row],[Facility ID]],FacilityInformation,4,FALSE)</f>
        <v>Crestview</v>
      </c>
      <c r="E26" s="12" t="str">
        <f>VLOOKUP(ServiceTickets[[#This Row],[Facility ID]],FacilityInformation,5,FALSE)</f>
        <v>FL</v>
      </c>
      <c r="F26" s="12">
        <f>VLOOKUP(ServiceTickets[[#This Row],[Facility ID]],FacilityInformation,6,FALSE)</f>
        <v>32536</v>
      </c>
      <c r="G26" s="12" t="str">
        <f>ServiceTickets[[#This Row],[City]]&amp;", "&amp;ServiceTickets[[#This Row],[State]]&amp;" "&amp;ServiceTickets[[#This Row],[Zip]]</f>
        <v>Crestview, FL 32536</v>
      </c>
      <c r="H26" s="111">
        <f>VLOOKUP(ServiceTickets[Facility ID],'T-Schedule'!B$2:AH$286,30,FALSE)</f>
        <v>12</v>
      </c>
      <c r="I26" s="111">
        <f>VLOOKUP(ServiceTickets[Facility ID],'T-Schedule'!B$2:AI$286,28,FALSE)</f>
        <v>2</v>
      </c>
      <c r="J26" s="111">
        <f>VLOOKUP(ServiceTickets[Facility ID],'T-Schedule'!B$2:AI$286,26,FALSE)</f>
        <v>10</v>
      </c>
      <c r="K26" s="123">
        <f>VLOOKUP(ServiceTickets[Facility ID],'T-Schedule'!B$2:C$286,2,FALSE)</f>
        <v>43668</v>
      </c>
      <c r="L26" s="123">
        <f>ServiceTickets[[#This Row],[Migration Date]] - WEEKDAY(ServiceTickets[[#This Row],[Migration Date]]-6)</f>
        <v>43665</v>
      </c>
      <c r="M26" s="123">
        <f>ServiceTickets[[#This Row],[Migration Date]] - 14</f>
        <v>43654</v>
      </c>
      <c r="N26" s="111">
        <v>703300</v>
      </c>
      <c r="O26" s="111">
        <v>703301</v>
      </c>
      <c r="P26" s="111" t="str">
        <f>ServiceTickets[[#This Row],[Site]]&amp;" KAH Win10 Upgrade Project Equipment Request"</f>
        <v>2473 HH - CRESTVIEW KAH Win10 Upgrade Project Equipment Request</v>
      </c>
      <c r="Q26" s="127" t="str">
        <f t="shared" si="0"/>
        <v>Please ship 12 UD3 Thin Client devices and 2 laptops with the Gentiva Win10 Image with docking stations. 
Please send the equipment on PO703300 and PO703301 to be at facility by 07/19/19. 
Ship to:
ATTN: Kindred Implementation Services Tech
370 W Redstone Ave  
Crestview, FL 32536</v>
      </c>
      <c r="R26" s="131" t="s">
        <v>278</v>
      </c>
      <c r="S26" s="131" t="s">
        <v>291</v>
      </c>
      <c r="T26" s="131" t="str">
        <f>VLOOKUP(ServiceTickets[Facility ID],'T-Schedule'!B$2:I$286,8,FALSE)</f>
        <v>Yes</v>
      </c>
      <c r="U26" s="131">
        <v>2019</v>
      </c>
      <c r="V26" s="135"/>
    </row>
    <row r="27" spans="1:22" ht="30" hidden="1">
      <c r="A27" s="111">
        <v>5030201</v>
      </c>
      <c r="B27" s="12" t="s">
        <v>175</v>
      </c>
      <c r="C27" s="12" t="str">
        <f>VLOOKUP(ServiceTickets[[#This Row],[Facility ID]],FacilityInformation,3,FALSE)</f>
        <v>3301 Benson Drive STE 222</v>
      </c>
      <c r="D27" s="12" t="str">
        <f>VLOOKUP(ServiceTickets[[#This Row],[Facility ID]],FacilityInformation,4,FALSE)</f>
        <v>Raleigh</v>
      </c>
      <c r="E27" s="12" t="str">
        <f>VLOOKUP(ServiceTickets[[#This Row],[Facility ID]],FacilityInformation,5,FALSE)</f>
        <v>NC</v>
      </c>
      <c r="F27" s="12">
        <f>VLOOKUP(ServiceTickets[[#This Row],[Facility ID]],FacilityInformation,6,FALSE)</f>
        <v>27609</v>
      </c>
      <c r="G27" s="12" t="str">
        <f>ServiceTickets[[#This Row],[City]]&amp;", "&amp;ServiceTickets[[#This Row],[State]]&amp;" "&amp;ServiceTickets[[#This Row],[Zip]]</f>
        <v>Raleigh, NC 27609</v>
      </c>
      <c r="H27" s="111">
        <f>VLOOKUP(ServiceTickets[Facility ID],'T-Schedule'!B$2:AH$286,30,FALSE)</f>
        <v>23</v>
      </c>
      <c r="I27" s="111">
        <f>VLOOKUP(ServiceTickets[Facility ID],'T-Schedule'!B$2:AI$286,28,FALSE)</f>
        <v>10</v>
      </c>
      <c r="J27" s="111">
        <f>VLOOKUP(ServiceTickets[Facility ID],'T-Schedule'!B$2:AI$286,26,FALSE)</f>
        <v>22</v>
      </c>
      <c r="K27" s="123">
        <f>VLOOKUP(ServiceTickets[Facility ID],'T-Schedule'!B$2:C$286,2,FALSE)</f>
        <v>43668</v>
      </c>
      <c r="L27" s="123">
        <f>ServiceTickets[[#This Row],[Migration Date]] - WEEKDAY(ServiceTickets[[#This Row],[Migration Date]]-6)</f>
        <v>43665</v>
      </c>
      <c r="M27" s="123">
        <f>ServiceTickets[[#This Row],[Migration Date]] - 14</f>
        <v>43654</v>
      </c>
      <c r="N27" s="111">
        <v>703300</v>
      </c>
      <c r="O27" s="111">
        <v>703301</v>
      </c>
      <c r="P27" s="111" t="str">
        <f>ServiceTickets[[#This Row],[Site]]&amp;" KAH Win10 Upgrade Project Equipment Request"</f>
        <v>5030 HH - RALEIGH KAH Win10 Upgrade Project Equipment Request</v>
      </c>
      <c r="Q27" s="127" t="str">
        <f t="shared" si="0"/>
        <v>Please ship 23 UD3 Thin Client devices and 10 laptops with the Gentiva Win10 Image with docking stations. 
Please send the equipment on PO703300 and PO703301 to be at facility by 07/19/19. 
Ship to:
ATTN: Kindred Implementation Services Tech
3301 Benson Drive STE 222
Raleigh, NC 27609</v>
      </c>
      <c r="R27" s="131" t="s">
        <v>290</v>
      </c>
      <c r="S27" s="131" t="s">
        <v>291</v>
      </c>
      <c r="T27" s="131" t="str">
        <f>VLOOKUP(ServiceTickets[Facility ID],'T-Schedule'!B$2:I$286,8,FALSE)</f>
        <v>Yes</v>
      </c>
      <c r="U27" s="131">
        <v>2019</v>
      </c>
      <c r="V27" s="135" t="s">
        <v>289</v>
      </c>
    </row>
    <row r="28" spans="1:22" hidden="1">
      <c r="A28" s="110">
        <v>5083201</v>
      </c>
      <c r="B28" t="s">
        <v>211</v>
      </c>
      <c r="C28" s="12" t="str">
        <f>VLOOKUP(ServiceTickets[[#This Row],[Facility ID]],FacilityInformation,3,FALSE)</f>
        <v>2004 American Way STE 121</v>
      </c>
      <c r="D28" s="12" t="str">
        <f>VLOOKUP(ServiceTickets[[#This Row],[Facility ID]],FacilityInformation,4,FALSE)</f>
        <v>Kingsport</v>
      </c>
      <c r="E28" s="12" t="str">
        <f>VLOOKUP(ServiceTickets[[#This Row],[Facility ID]],FacilityInformation,5,FALSE)</f>
        <v>TN</v>
      </c>
      <c r="F28" s="12">
        <f>VLOOKUP(ServiceTickets[[#This Row],[Facility ID]],FacilityInformation,6,FALSE)</f>
        <v>37660</v>
      </c>
      <c r="G28" s="12" t="str">
        <f>ServiceTickets[[#This Row],[City]]&amp;", "&amp;ServiceTickets[[#This Row],[State]]&amp;" "&amp;ServiceTickets[[#This Row],[Zip]]</f>
        <v>Kingsport, TN 37660</v>
      </c>
      <c r="H28" s="111">
        <f>VLOOKUP(ServiceTickets[Facility ID],'T-Schedule'!B$2:AH$286,30,FALSE)</f>
        <v>10</v>
      </c>
      <c r="I28" s="111">
        <f>VLOOKUP(ServiceTickets[Facility ID],'T-Schedule'!B$2:AI$286,28,FALSE)</f>
        <v>0</v>
      </c>
      <c r="J28" s="110">
        <f>VLOOKUP(ServiceTickets[Facility ID],'T-Schedule'!B$2:AI$286,26,FALSE)</f>
        <v>5</v>
      </c>
      <c r="K28" s="122">
        <f>VLOOKUP(ServiceTickets[Facility ID],'T-Schedule'!B$2:C$286,2,FALSE)</f>
        <v>43668</v>
      </c>
      <c r="L28" s="122">
        <f>ServiceTickets[[#This Row],[Migration Date]] - WEEKDAY(ServiceTickets[[#This Row],[Migration Date]]-6)</f>
        <v>43665</v>
      </c>
      <c r="M28" s="122">
        <f>ServiceTickets[[#This Row],[Migration Date]] - 14</f>
        <v>43654</v>
      </c>
      <c r="N28" s="111">
        <v>703300</v>
      </c>
      <c r="O28" s="111">
        <v>703301</v>
      </c>
      <c r="P28" s="111" t="str">
        <f>ServiceTickets[[#This Row],[Site]]&amp;" KAH Win10 Upgrade Project Equipment Request"</f>
        <v>5083 HH - KINGSPORT KAH Win10 Upgrade Project Equipment Request</v>
      </c>
      <c r="Q28" s="126" t="str">
        <f t="shared" si="0"/>
        <v>Please ship 10 UD3 Thin Client devices and 0 laptops with the Gentiva Win10 Image with docking stations. 
Please send the equipment on PO703300 and PO703301 to be at facility by 07/19/19. 
Ship to:
ATTN: Kindred Implementation Services Tech
2004 American Way STE 121
Kingsport, TN 37660</v>
      </c>
      <c r="S28" s="130" t="s">
        <v>268</v>
      </c>
      <c r="T28" s="130" t="str">
        <f>VLOOKUP(ServiceTickets[Facility ID],'T-Schedule'!B$2:I$286,8,FALSE)</f>
        <v>Yes</v>
      </c>
      <c r="U28" s="130">
        <v>2020</v>
      </c>
    </row>
    <row r="29" spans="1:22" hidden="1">
      <c r="A29" s="110">
        <v>5084201</v>
      </c>
      <c r="B29" t="s">
        <v>212</v>
      </c>
      <c r="C29" s="12" t="str">
        <f>VLOOKUP(ServiceTickets[[#This Row],[Facility ID]],FacilityInformation,3,FALSE)</f>
        <v>320 North Cedar Bluff Road STE 380/360</v>
      </c>
      <c r="D29" s="12" t="str">
        <f>VLOOKUP(ServiceTickets[[#This Row],[Facility ID]],FacilityInformation,4,FALSE)</f>
        <v>Knoxville</v>
      </c>
      <c r="E29" s="12" t="str">
        <f>VLOOKUP(ServiceTickets[[#This Row],[Facility ID]],FacilityInformation,5,FALSE)</f>
        <v>TN</v>
      </c>
      <c r="F29" s="12">
        <f>VLOOKUP(ServiceTickets[[#This Row],[Facility ID]],FacilityInformation,6,FALSE)</f>
        <v>37923</v>
      </c>
      <c r="G29" s="12" t="str">
        <f>ServiceTickets[[#This Row],[City]]&amp;", "&amp;ServiceTickets[[#This Row],[State]]&amp;" "&amp;ServiceTickets[[#This Row],[Zip]]</f>
        <v>Knoxville, TN 37923</v>
      </c>
      <c r="H29" s="111">
        <f>VLOOKUP(ServiceTickets[Facility ID],'T-Schedule'!B$2:AH$286,30,FALSE)</f>
        <v>7</v>
      </c>
      <c r="I29" s="111">
        <f>VLOOKUP(ServiceTickets[Facility ID],'T-Schedule'!B$2:AI$286,28,FALSE)</f>
        <v>0</v>
      </c>
      <c r="J29" s="110">
        <f>VLOOKUP(ServiceTickets[Facility ID],'T-Schedule'!B$2:AI$286,26,FALSE)</f>
        <v>7</v>
      </c>
      <c r="K29" s="122">
        <f>VLOOKUP(ServiceTickets[Facility ID],'T-Schedule'!B$2:C$286,2,FALSE)</f>
        <v>43668</v>
      </c>
      <c r="L29" s="122">
        <f>ServiceTickets[[#This Row],[Migration Date]] - WEEKDAY(ServiceTickets[[#This Row],[Migration Date]]-6)</f>
        <v>43665</v>
      </c>
      <c r="M29" s="122">
        <f>ServiceTickets[[#This Row],[Migration Date]] - 14</f>
        <v>43654</v>
      </c>
      <c r="N29" s="111">
        <v>703300</v>
      </c>
      <c r="O29" s="111">
        <v>703301</v>
      </c>
      <c r="P29" s="111" t="str">
        <f>ServiceTickets[[#This Row],[Site]]&amp;" KAH Win10 Upgrade Project Equipment Request"</f>
        <v>5084 HH - KNOXVILLE KAH Win10 Upgrade Project Equipment Request</v>
      </c>
      <c r="Q29" s="126" t="str">
        <f t="shared" si="0"/>
        <v>Please ship 7 UD3 Thin Client devices and 0 laptops with the Gentiva Win10 Image with docking stations. 
Please send the equipment on PO703300 and PO703301 to be at facility by 07/19/19. 
Ship to:
ATTN: Kindred Implementation Services Tech
320 North Cedar Bluff Road STE 380/360
Knoxville, TN 37923</v>
      </c>
      <c r="S29" s="130" t="s">
        <v>268</v>
      </c>
      <c r="T29" s="130" t="str">
        <f>VLOOKUP(ServiceTickets[Facility ID],'T-Schedule'!B$2:I$286,8,FALSE)</f>
        <v>Yes</v>
      </c>
      <c r="U29" s="130">
        <v>2020</v>
      </c>
    </row>
    <row r="30" spans="1:22" hidden="1">
      <c r="A30" s="111">
        <v>2468201</v>
      </c>
      <c r="B30" s="12" t="s">
        <v>52</v>
      </c>
      <c r="C30" s="12" t="str">
        <f>VLOOKUP(ServiceTickets[[#This Row],[Facility ID]],FacilityInformation,3,FALSE)</f>
        <v>504 Riverside Parkway NE STE 500</v>
      </c>
      <c r="D30" s="12" t="str">
        <f>VLOOKUP(ServiceTickets[[#This Row],[Facility ID]],FacilityInformation,4,FALSE)</f>
        <v>Rome</v>
      </c>
      <c r="E30" s="12" t="str">
        <f>VLOOKUP(ServiceTickets[[#This Row],[Facility ID]],FacilityInformation,5,FALSE)</f>
        <v>GA</v>
      </c>
      <c r="F30" s="12">
        <f>VLOOKUP(ServiceTickets[[#This Row],[Facility ID]],FacilityInformation,6,FALSE)</f>
        <v>30161</v>
      </c>
      <c r="G30" s="12" t="str">
        <f>ServiceTickets[[#This Row],[City]]&amp;", "&amp;ServiceTickets[[#This Row],[State]]&amp;" "&amp;ServiceTickets[[#This Row],[Zip]]</f>
        <v>Rome, GA 30161</v>
      </c>
      <c r="H30" s="111">
        <f>VLOOKUP(ServiceTickets[Facility ID],'T-Schedule'!B$2:AH$286,30,FALSE)</f>
        <v>13</v>
      </c>
      <c r="I30" s="111">
        <f>VLOOKUP(ServiceTickets[Facility ID],'T-Schedule'!B$2:AI$286,28,FALSE)</f>
        <v>2</v>
      </c>
      <c r="J30" s="111">
        <f>VLOOKUP(ServiceTickets[Facility ID],'T-Schedule'!B$2:AI$286,26,FALSE)</f>
        <v>6</v>
      </c>
      <c r="K30" s="123">
        <f>VLOOKUP(ServiceTickets[Facility ID],'T-Schedule'!B$2:C$286,2,FALSE)</f>
        <v>43682</v>
      </c>
      <c r="L30" s="123">
        <f>ServiceTickets[[#This Row],[Migration Date]] - WEEKDAY(ServiceTickets[[#This Row],[Migration Date]]-6)</f>
        <v>43679</v>
      </c>
      <c r="M30" s="123">
        <f>ServiceTickets[[#This Row],[Migration Date]] - 14</f>
        <v>43668</v>
      </c>
      <c r="N30" s="111">
        <v>703300</v>
      </c>
      <c r="O30" s="111">
        <v>703301</v>
      </c>
      <c r="P30" s="111" t="str">
        <f>ServiceTickets[[#This Row],[Site]]&amp;" KAH Win10 Upgrade Project Equipment Request"</f>
        <v>2468 HH - ROME KAH Win10 Upgrade Project Equipment Request</v>
      </c>
      <c r="Q30" s="127" t="str">
        <f t="shared" si="0"/>
        <v>Please ship 13 UD3 Thin Client devices and 2 laptops with the Gentiva Win10 Image with docking stations. 
Please send the equipment on PO703300 and PO703301 to be at facility by 08/02/19. 
Ship to:
ATTN: Kindred Implementation Services Tech
504 Riverside Parkway NE STE 500
Rome, GA 30161</v>
      </c>
      <c r="R30" s="131">
        <v>1962311</v>
      </c>
      <c r="S30" s="131" t="s">
        <v>291</v>
      </c>
      <c r="T30" s="131" t="str">
        <f>VLOOKUP(ServiceTickets[Facility ID],'T-Schedule'!B$2:I$286,8,FALSE)</f>
        <v>Yes</v>
      </c>
      <c r="U30" s="131">
        <v>2019</v>
      </c>
      <c r="V30" s="135"/>
    </row>
    <row r="31" spans="1:22" hidden="1">
      <c r="A31" s="111">
        <v>5080201</v>
      </c>
      <c r="B31" s="12" t="s">
        <v>209</v>
      </c>
      <c r="C31" s="12" t="str">
        <f>VLOOKUP(ServiceTickets[[#This Row],[Facility ID]],FacilityInformation,3,FALSE)</f>
        <v>115 Winwood Dr. STE 101</v>
      </c>
      <c r="D31" s="12" t="str">
        <f>VLOOKUP(ServiceTickets[[#This Row],[Facility ID]],FacilityInformation,4,FALSE)</f>
        <v>Lebanon</v>
      </c>
      <c r="E31" s="12" t="str">
        <f>VLOOKUP(ServiceTickets[[#This Row],[Facility ID]],FacilityInformation,5,FALSE)</f>
        <v>TN</v>
      </c>
      <c r="F31" s="12">
        <f>VLOOKUP(ServiceTickets[[#This Row],[Facility ID]],FacilityInformation,6,FALSE)</f>
        <v>37087</v>
      </c>
      <c r="G31" s="12" t="str">
        <f>ServiceTickets[[#This Row],[City]]&amp;", "&amp;ServiceTickets[[#This Row],[State]]&amp;" "&amp;ServiceTickets[[#This Row],[Zip]]</f>
        <v>Lebanon, TN 37087</v>
      </c>
      <c r="H31" s="111">
        <f>VLOOKUP(ServiceTickets[Facility ID],'T-Schedule'!B$2:AH$286,30,FALSE)</f>
        <v>9</v>
      </c>
      <c r="I31" s="111">
        <f>VLOOKUP(ServiceTickets[Facility ID],'T-Schedule'!B$2:AI$286,28,FALSE)</f>
        <v>1</v>
      </c>
      <c r="J31" s="111">
        <f>VLOOKUP(ServiceTickets[Facility ID],'T-Schedule'!B$2:AI$286,26,FALSE)</f>
        <v>4</v>
      </c>
      <c r="K31" s="123">
        <f>VLOOKUP(ServiceTickets[Facility ID],'T-Schedule'!B$2:C$286,2,FALSE)</f>
        <v>43682</v>
      </c>
      <c r="L31" s="123">
        <f>ServiceTickets[[#This Row],[Migration Date]] - WEEKDAY(ServiceTickets[[#This Row],[Migration Date]]-6)</f>
        <v>43679</v>
      </c>
      <c r="M31" s="123">
        <f>ServiceTickets[[#This Row],[Migration Date]] - 14</f>
        <v>43668</v>
      </c>
      <c r="N31" s="111">
        <v>703300</v>
      </c>
      <c r="O31" s="111">
        <v>703301</v>
      </c>
      <c r="P31" s="111" t="str">
        <f>ServiceTickets[[#This Row],[Site]]&amp;" KAH Win10 Upgrade Project Equipment Request"</f>
        <v>5080 HH - LEBANON TN KAH Win10 Upgrade Project Equipment Request</v>
      </c>
      <c r="Q31" s="127" t="str">
        <f t="shared" si="0"/>
        <v>Please ship 9 UD3 Thin Client devices and 1 laptops with the Gentiva Win10 Image with docking stations. 
Please send the equipment on PO703300 and PO703301 to be at facility by 08/02/19. 
Ship to:
ATTN: Kindred Implementation Services Tech
115 Winwood Dr. STE 101
Lebanon, TN 37087</v>
      </c>
      <c r="R31" s="131">
        <v>1962307</v>
      </c>
      <c r="S31" s="131" t="s">
        <v>291</v>
      </c>
      <c r="T31" s="131" t="str">
        <f>VLOOKUP(ServiceTickets[Facility ID],'T-Schedule'!B$2:I$286,8,FALSE)</f>
        <v>Yes</v>
      </c>
      <c r="U31" s="131">
        <v>2019</v>
      </c>
      <c r="V31" s="135"/>
    </row>
    <row r="32" spans="1:22" hidden="1">
      <c r="A32" s="111">
        <v>5085201</v>
      </c>
      <c r="B32" s="12" t="s">
        <v>213</v>
      </c>
      <c r="C32" s="12" t="str">
        <f>VLOOKUP(ServiceTickets[[#This Row],[Facility ID]],FacilityInformation,3,FALSE)</f>
        <v>5751 Cornelison Road Bldg 6400 B STE 100</v>
      </c>
      <c r="D32" s="12" t="str">
        <f>VLOOKUP(ServiceTickets[[#This Row],[Facility ID]],FacilityInformation,4,FALSE)</f>
        <v>Chattanooga</v>
      </c>
      <c r="E32" s="12" t="str">
        <f>VLOOKUP(ServiceTickets[[#This Row],[Facility ID]],FacilityInformation,5,FALSE)</f>
        <v>TN</v>
      </c>
      <c r="F32" s="12">
        <f>VLOOKUP(ServiceTickets[[#This Row],[Facility ID]],FacilityInformation,6,FALSE)</f>
        <v>37411</v>
      </c>
      <c r="G32" s="12" t="str">
        <f>ServiceTickets[[#This Row],[City]]&amp;", "&amp;ServiceTickets[[#This Row],[State]]&amp;" "&amp;ServiceTickets[[#This Row],[Zip]]</f>
        <v>Chattanooga, TN 37411</v>
      </c>
      <c r="H32" s="111">
        <f>VLOOKUP(ServiceTickets[Facility ID],'T-Schedule'!B$2:AH$286,30,FALSE)</f>
        <v>4</v>
      </c>
      <c r="I32" s="111">
        <f>VLOOKUP(ServiceTickets[Facility ID],'T-Schedule'!B$2:AI$286,28,FALSE)</f>
        <v>1</v>
      </c>
      <c r="J32" s="111">
        <f>VLOOKUP(ServiceTickets[Facility ID],'T-Schedule'!B$2:AI$286,26,FALSE)</f>
        <v>3</v>
      </c>
      <c r="K32" s="123">
        <f>VLOOKUP(ServiceTickets[Facility ID],'T-Schedule'!B$2:C$286,2,FALSE)</f>
        <v>43682</v>
      </c>
      <c r="L32" s="123">
        <f>ServiceTickets[[#This Row],[Migration Date]] - WEEKDAY(ServiceTickets[[#This Row],[Migration Date]]-6)</f>
        <v>43679</v>
      </c>
      <c r="M32" s="123">
        <f>ServiceTickets[[#This Row],[Migration Date]] - 14</f>
        <v>43668</v>
      </c>
      <c r="N32" s="111">
        <v>703300</v>
      </c>
      <c r="O32" s="111">
        <v>703301</v>
      </c>
      <c r="P32" s="111" t="str">
        <f>ServiceTickets[[#This Row],[Site]]&amp;" KAH Win10 Upgrade Project Equipment Request"</f>
        <v>5085 HH - CHATTANOOGA KAH Win10 Upgrade Project Equipment Request</v>
      </c>
      <c r="Q32" s="127" t="str">
        <f t="shared" si="0"/>
        <v>Please ship 4 UD3 Thin Client devices and 1 laptops with the Gentiva Win10 Image with docking stations. 
Please send the equipment on PO703300 and PO703301 to be at facility by 08/02/19. 
Ship to:
ATTN: Kindred Implementation Services Tech
5751 Cornelison Road Bldg 6400 B STE 100
Chattanooga, TN 37411</v>
      </c>
      <c r="R32" s="131">
        <v>1962310</v>
      </c>
      <c r="S32" s="131" t="s">
        <v>291</v>
      </c>
      <c r="T32" s="131" t="str">
        <f>VLOOKUP(ServiceTickets[Facility ID],'T-Schedule'!B$2:I$286,8,FALSE)</f>
        <v>Yes</v>
      </c>
      <c r="U32" s="131">
        <v>2019</v>
      </c>
      <c r="V32" s="135"/>
    </row>
    <row r="33" spans="1:22" hidden="1">
      <c r="A33" s="110">
        <v>5082201</v>
      </c>
      <c r="B33" t="s">
        <v>210</v>
      </c>
      <c r="C33" s="12" t="str">
        <f>VLOOKUP(ServiceTickets[[#This Row],[Facility ID]],FacilityInformation,3,FALSE)</f>
        <v>697 President Place STE 303B</v>
      </c>
      <c r="D33" s="12" t="str">
        <f>VLOOKUP(ServiceTickets[[#This Row],[Facility ID]],FacilityInformation,4,FALSE)</f>
        <v>Smyrna</v>
      </c>
      <c r="E33" s="12" t="str">
        <f>VLOOKUP(ServiceTickets[[#This Row],[Facility ID]],FacilityInformation,5,FALSE)</f>
        <v>TN</v>
      </c>
      <c r="F33" s="12">
        <f>VLOOKUP(ServiceTickets[[#This Row],[Facility ID]],FacilityInformation,6,FALSE)</f>
        <v>37167</v>
      </c>
      <c r="G33" s="12" t="str">
        <f>ServiceTickets[[#This Row],[City]]&amp;", "&amp;ServiceTickets[[#This Row],[State]]&amp;" "&amp;ServiceTickets[[#This Row],[Zip]]</f>
        <v>Smyrna, TN 37167</v>
      </c>
      <c r="H33" s="111">
        <f>VLOOKUP(ServiceTickets[Facility ID],'T-Schedule'!B$2:AH$286,30,FALSE)</f>
        <v>2</v>
      </c>
      <c r="I33" s="111">
        <f>VLOOKUP(ServiceTickets[Facility ID],'T-Schedule'!B$2:AI$286,28,FALSE)</f>
        <v>0</v>
      </c>
      <c r="J33" s="110">
        <f>VLOOKUP(ServiceTickets[Facility ID],'T-Schedule'!B$2:AI$286,26,FALSE)</f>
        <v>0</v>
      </c>
      <c r="K33" s="122">
        <f>VLOOKUP(ServiceTickets[Facility ID],'T-Schedule'!B$2:C$286,2,FALSE)</f>
        <v>43682</v>
      </c>
      <c r="L33" s="122">
        <f>ServiceTickets[[#This Row],[Migration Date]] - WEEKDAY(ServiceTickets[[#This Row],[Migration Date]]-6)</f>
        <v>43679</v>
      </c>
      <c r="M33" s="122">
        <f>ServiceTickets[[#This Row],[Migration Date]] - 14</f>
        <v>43668</v>
      </c>
      <c r="N33" s="111">
        <v>703300</v>
      </c>
      <c r="O33" s="111">
        <v>703301</v>
      </c>
      <c r="P33" s="111" t="str">
        <f>ServiceTickets[[#This Row],[Site]]&amp;" KAH Win10 Upgrade Project Equipment Request"</f>
        <v>5082 HH - SMYRNA KAH Win10 Upgrade Project Equipment Request</v>
      </c>
      <c r="Q33" s="126" t="str">
        <f t="shared" si="0"/>
        <v>Please ship 2 UD3 Thin Client devices and 0 laptops with the Gentiva Win10 Image with docking stations. 
Please send the equipment on PO703300 and PO703301 to be at facility by 08/02/19. 
Ship to:
ATTN: Kindred Implementation Services Tech
697 President Place STE 303B
Smyrna, TN 37167</v>
      </c>
      <c r="S33" s="130" t="s">
        <v>268</v>
      </c>
      <c r="T33" s="130" t="str">
        <f>VLOOKUP(ServiceTickets[Facility ID],'T-Schedule'!B$2:I$286,8,FALSE)</f>
        <v>Yes</v>
      </c>
      <c r="U33" s="130">
        <v>2020</v>
      </c>
    </row>
    <row r="34" spans="1:22" hidden="1">
      <c r="A34" s="111">
        <v>2394201</v>
      </c>
      <c r="B34" s="12" t="s">
        <v>23</v>
      </c>
      <c r="C34" s="12" t="str">
        <f>VLOOKUP(ServiceTickets[[#This Row],[Facility ID]],FacilityInformation,3,FALSE)</f>
        <v>4458 Oakbridge Drive STE B</v>
      </c>
      <c r="D34" s="12" t="str">
        <f>VLOOKUP(ServiceTickets[[#This Row],[Facility ID]],FacilityInformation,4,FALSE)</f>
        <v>Flint</v>
      </c>
      <c r="E34" s="12" t="str">
        <f>VLOOKUP(ServiceTickets[[#This Row],[Facility ID]],FacilityInformation,5,FALSE)</f>
        <v>MI</v>
      </c>
      <c r="F34" s="12">
        <f>VLOOKUP(ServiceTickets[[#This Row],[Facility ID]],FacilityInformation,6,FALSE)</f>
        <v>48532</v>
      </c>
      <c r="G34" s="12" t="str">
        <f>ServiceTickets[[#This Row],[City]]&amp;", "&amp;ServiceTickets[[#This Row],[State]]&amp;" "&amp;ServiceTickets[[#This Row],[Zip]]</f>
        <v>Flint, MI 48532</v>
      </c>
      <c r="H34" s="111">
        <f>VLOOKUP(ServiceTickets[Facility ID],'T-Schedule'!B$2:AH$286,30,FALSE)</f>
        <v>7</v>
      </c>
      <c r="I34" s="111">
        <f>VLOOKUP(ServiceTickets[Facility ID],'T-Schedule'!B$2:AI$286,28,FALSE)</f>
        <v>0</v>
      </c>
      <c r="J34" s="111">
        <f>VLOOKUP(ServiceTickets[Facility ID],'T-Schedule'!B$2:AI$286,26,FALSE)</f>
        <v>3</v>
      </c>
      <c r="K34" s="123">
        <f>VLOOKUP(ServiceTickets[Facility ID],'T-Schedule'!B$2:C$286,2,FALSE)</f>
        <v>43689</v>
      </c>
      <c r="L34" s="123">
        <f>ServiceTickets[[#This Row],[Migration Date]] - WEEKDAY(ServiceTickets[[#This Row],[Migration Date]]-6)</f>
        <v>43686</v>
      </c>
      <c r="M34" s="123">
        <f>ServiceTickets[[#This Row],[Migration Date]] - 14</f>
        <v>43675</v>
      </c>
      <c r="N34" s="111">
        <v>703300</v>
      </c>
      <c r="O34" s="111">
        <v>703301</v>
      </c>
      <c r="P34" s="111" t="str">
        <f>ServiceTickets[[#This Row],[Site]]&amp;" KAH Win10 Upgrade Project Equipment Request"</f>
        <v>2394 HH - FLINT KAH Win10 Upgrade Project Equipment Request</v>
      </c>
      <c r="Q34" s="127" t="str">
        <f t="shared" si="0"/>
        <v>Please ship 7 UD3 Thin Client devices and 0 laptops with the Gentiva Win10 Image with docking stations. 
Please send the equipment on PO703300 and PO703301 to be at facility by 08/09/19. 
Ship to:
ATTN: Kindred Implementation Services Tech
4458 Oakbridge Drive STE B
Flint, MI 48532</v>
      </c>
      <c r="R34" s="131">
        <v>1962688</v>
      </c>
      <c r="S34" s="131" t="s">
        <v>291</v>
      </c>
      <c r="T34" s="131" t="str">
        <f>VLOOKUP(ServiceTickets[Facility ID],'T-Schedule'!B$2:I$286,8,FALSE)</f>
        <v>Yes</v>
      </c>
      <c r="U34" s="131">
        <v>2019</v>
      </c>
      <c r="V34" s="135"/>
    </row>
    <row r="35" spans="1:22" hidden="1">
      <c r="A35" s="111">
        <v>2655201</v>
      </c>
      <c r="B35" s="12" t="s">
        <v>146</v>
      </c>
      <c r="C35" s="12" t="str">
        <f>VLOOKUP(ServiceTickets[[#This Row],[Facility ID]],FacilityInformation,3,FALSE)</f>
        <v>155 NE 100th Street STE 510</v>
      </c>
      <c r="D35" s="12" t="str">
        <f>VLOOKUP(ServiceTickets[[#This Row],[Facility ID]],FacilityInformation,4,FALSE)</f>
        <v>Seattle</v>
      </c>
      <c r="E35" s="12" t="str">
        <f>VLOOKUP(ServiceTickets[[#This Row],[Facility ID]],FacilityInformation,5,FALSE)</f>
        <v>WA</v>
      </c>
      <c r="F35" s="12">
        <f>VLOOKUP(ServiceTickets[[#This Row],[Facility ID]],FacilityInformation,6,FALSE)</f>
        <v>98125</v>
      </c>
      <c r="G35" s="12" t="str">
        <f>ServiceTickets[[#This Row],[City]]&amp;", "&amp;ServiceTickets[[#This Row],[State]]&amp;" "&amp;ServiceTickets[[#This Row],[Zip]]</f>
        <v>Seattle, WA 98125</v>
      </c>
      <c r="H35" s="111">
        <f>VLOOKUP(ServiceTickets[Facility ID],'T-Schedule'!B$2:AH$286,30,FALSE)</f>
        <v>14</v>
      </c>
      <c r="I35" s="111">
        <f>VLOOKUP(ServiceTickets[Facility ID],'T-Schedule'!B$2:AI$286,28,FALSE)</f>
        <v>0</v>
      </c>
      <c r="J35" s="111">
        <f>VLOOKUP(ServiceTickets[Facility ID],'T-Schedule'!B$2:AI$286,26,FALSE)</f>
        <v>9</v>
      </c>
      <c r="K35" s="123">
        <f>VLOOKUP(ServiceTickets[Facility ID],'T-Schedule'!B$2:C$286,2,FALSE)</f>
        <v>43689</v>
      </c>
      <c r="L35" s="123">
        <f>ServiceTickets[[#This Row],[Migration Date]] - WEEKDAY(ServiceTickets[[#This Row],[Migration Date]]-6)</f>
        <v>43686</v>
      </c>
      <c r="M35" s="123">
        <f>ServiceTickets[[#This Row],[Migration Date]] - 14</f>
        <v>43675</v>
      </c>
      <c r="N35" s="111">
        <v>703300</v>
      </c>
      <c r="O35" s="111">
        <v>703301</v>
      </c>
      <c r="P35" s="111" t="str">
        <f>ServiceTickets[[#This Row],[Site]]&amp;" KAH Win10 Upgrade Project Equipment Request"</f>
        <v>2655 HH - SEATTLE KAH Win10 Upgrade Project Equipment Request</v>
      </c>
      <c r="Q35" s="127" t="str">
        <f t="shared" si="0"/>
        <v>Please ship 14 UD3 Thin Client devices and 0 laptops with the Gentiva Win10 Image with docking stations. 
Please send the equipment on PO703300 and PO703301 to be at facility by 08/09/19. 
Ship to:
ATTN: Kindred Implementation Services Tech
155 NE 100th Street STE 510
Seattle, WA 98125</v>
      </c>
      <c r="R35" s="131">
        <v>1962690</v>
      </c>
      <c r="S35" s="131" t="s">
        <v>291</v>
      </c>
      <c r="T35" s="131" t="str">
        <f>VLOOKUP(ServiceTickets[Facility ID],'T-Schedule'!B$2:I$286,8,FALSE)</f>
        <v>Yes</v>
      </c>
      <c r="U35" s="131">
        <v>2019</v>
      </c>
      <c r="V35" s="135"/>
    </row>
    <row r="36" spans="1:22" hidden="1">
      <c r="A36" s="111">
        <v>2685201</v>
      </c>
      <c r="B36" s="12" t="s">
        <v>147</v>
      </c>
      <c r="C36" s="12" t="str">
        <f>VLOOKUP(ServiceTickets[[#This Row],[Facility ID]],FacilityInformation,3,FALSE)</f>
        <v>204 SE Stone Mill Drive STE 260</v>
      </c>
      <c r="D36" s="12" t="str">
        <f>VLOOKUP(ServiceTickets[[#This Row],[Facility ID]],FacilityInformation,4,FALSE)</f>
        <v>Vancouver</v>
      </c>
      <c r="E36" s="12" t="str">
        <f>VLOOKUP(ServiceTickets[[#This Row],[Facility ID]],FacilityInformation,5,FALSE)</f>
        <v>WA</v>
      </c>
      <c r="F36" s="12">
        <f>VLOOKUP(ServiceTickets[[#This Row],[Facility ID]],FacilityInformation,6,FALSE)</f>
        <v>98684</v>
      </c>
      <c r="G36" s="12" t="str">
        <f>ServiceTickets[[#This Row],[City]]&amp;", "&amp;ServiceTickets[[#This Row],[State]]&amp;" "&amp;ServiceTickets[[#This Row],[Zip]]</f>
        <v>Vancouver, WA 98684</v>
      </c>
      <c r="H36" s="111">
        <f>VLOOKUP(ServiceTickets[Facility ID],'T-Schedule'!B$2:AH$286,30,FALSE)</f>
        <v>11</v>
      </c>
      <c r="I36" s="111">
        <f>VLOOKUP(ServiceTickets[Facility ID],'T-Schedule'!B$2:AI$286,28,FALSE)</f>
        <v>2</v>
      </c>
      <c r="J36" s="111">
        <f>VLOOKUP(ServiceTickets[Facility ID],'T-Schedule'!B$2:AI$286,26,FALSE)</f>
        <v>6</v>
      </c>
      <c r="K36" s="123">
        <f>VLOOKUP(ServiceTickets[Facility ID],'T-Schedule'!B$2:C$286,2,FALSE)</f>
        <v>43689</v>
      </c>
      <c r="L36" s="123">
        <f>ServiceTickets[[#This Row],[Migration Date]] - WEEKDAY(ServiceTickets[[#This Row],[Migration Date]]-6)</f>
        <v>43686</v>
      </c>
      <c r="M36" s="123">
        <f>ServiceTickets[[#This Row],[Migration Date]] - 14</f>
        <v>43675</v>
      </c>
      <c r="N36" s="111">
        <v>703300</v>
      </c>
      <c r="O36" s="111">
        <v>703301</v>
      </c>
      <c r="P36" s="111" t="str">
        <f>ServiceTickets[[#This Row],[Site]]&amp;" KAH Win10 Upgrade Project Equipment Request"</f>
        <v>2685 HH - VANCOUVER KAH Win10 Upgrade Project Equipment Request</v>
      </c>
      <c r="Q36" s="127" t="str">
        <f t="shared" si="0"/>
        <v>Please ship 11 UD3 Thin Client devices and 2 laptops with the Gentiva Win10 Image with docking stations. 
Please send the equipment on PO703300 and PO703301 to be at facility by 08/09/19. 
Ship to:
ATTN: Kindred Implementation Services Tech
204 SE Stone Mill Drive STE 260
Vancouver, WA 98684</v>
      </c>
      <c r="R36" s="131">
        <v>1962686</v>
      </c>
      <c r="S36" s="131" t="s">
        <v>291</v>
      </c>
      <c r="T36" s="131" t="str">
        <f>VLOOKUP(ServiceTickets[Facility ID],'T-Schedule'!B$2:I$286,8,FALSE)</f>
        <v>Yes</v>
      </c>
      <c r="U36" s="131">
        <v>2019</v>
      </c>
      <c r="V36" s="135"/>
    </row>
    <row r="37" spans="1:22" hidden="1">
      <c r="A37" s="111">
        <v>2697201</v>
      </c>
      <c r="B37" s="12" t="s">
        <v>149</v>
      </c>
      <c r="C37" s="12" t="str">
        <f>VLOOKUP(ServiceTickets[[#This Row],[Facility ID]],FacilityInformation,3,FALSE)</f>
        <v>4500 Kruse Way STE 310</v>
      </c>
      <c r="D37" s="12" t="str">
        <f>VLOOKUP(ServiceTickets[[#This Row],[Facility ID]],FacilityInformation,4,FALSE)</f>
        <v>Lake Oswego</v>
      </c>
      <c r="E37" s="12" t="str">
        <f>VLOOKUP(ServiceTickets[[#This Row],[Facility ID]],FacilityInformation,5,FALSE)</f>
        <v>OR</v>
      </c>
      <c r="F37" s="12">
        <f>VLOOKUP(ServiceTickets[[#This Row],[Facility ID]],FacilityInformation,6,FALSE)</f>
        <v>97035</v>
      </c>
      <c r="G37" s="12" t="str">
        <f>ServiceTickets[[#This Row],[City]]&amp;", "&amp;ServiceTickets[[#This Row],[State]]&amp;" "&amp;ServiceTickets[[#This Row],[Zip]]</f>
        <v>Lake Oswego, OR 97035</v>
      </c>
      <c r="H37" s="111">
        <f>VLOOKUP(ServiceTickets[Facility ID],'T-Schedule'!B$2:AH$286,30,FALSE)</f>
        <v>8</v>
      </c>
      <c r="I37" s="111">
        <f>VLOOKUP(ServiceTickets[Facility ID],'T-Schedule'!B$2:AI$286,28,FALSE)</f>
        <v>0</v>
      </c>
      <c r="J37" s="111">
        <f>VLOOKUP(ServiceTickets[Facility ID],'T-Schedule'!B$2:AI$286,26,FALSE)</f>
        <v>6</v>
      </c>
      <c r="K37" s="123">
        <f>VLOOKUP(ServiceTickets[Facility ID],'T-Schedule'!B$2:C$286,2,FALSE)</f>
        <v>43689</v>
      </c>
      <c r="L37" s="123">
        <f>ServiceTickets[[#This Row],[Migration Date]] - WEEKDAY(ServiceTickets[[#This Row],[Migration Date]]-6)</f>
        <v>43686</v>
      </c>
      <c r="M37" s="123">
        <f>ServiceTickets[[#This Row],[Migration Date]] - 14</f>
        <v>43675</v>
      </c>
      <c r="N37" s="111">
        <v>703300</v>
      </c>
      <c r="O37" s="111">
        <v>703301</v>
      </c>
      <c r="P37" s="111" t="str">
        <f>ServiceTickets[[#This Row],[Site]]&amp;" KAH Win10 Upgrade Project Equipment Request"</f>
        <v>2697 HH - PORTLAND OR HHA KAH Win10 Upgrade Project Equipment Request</v>
      </c>
      <c r="Q37" s="127" t="str">
        <f t="shared" si="0"/>
        <v>Please ship 8 UD3 Thin Client devices and 0 laptops with the Gentiva Win10 Image with docking stations. 
Please send the equipment on PO703300 and PO703301 to be at facility by 08/09/19. 
Ship to:
ATTN: Kindred Implementation Services Tech
4500 Kruse Way STE 310
Lake Oswego, OR 97035</v>
      </c>
      <c r="R37" s="131">
        <v>1962687</v>
      </c>
      <c r="S37" s="131" t="s">
        <v>291</v>
      </c>
      <c r="T37" s="131" t="str">
        <f>VLOOKUP(ServiceTickets[Facility ID],'T-Schedule'!B$2:I$286,8,FALSE)</f>
        <v>Yes</v>
      </c>
      <c r="U37" s="131">
        <v>2019</v>
      </c>
      <c r="V37" s="135"/>
    </row>
    <row r="38" spans="1:22" hidden="1">
      <c r="A38" s="111">
        <v>3197201</v>
      </c>
      <c r="B38" s="12" t="s">
        <v>159</v>
      </c>
      <c r="C38" s="12" t="str">
        <f>VLOOKUP(ServiceTickets[[#This Row],[Facility ID]],FacilityInformation,3,FALSE)</f>
        <v xml:space="preserve">877 East Main St.  </v>
      </c>
      <c r="D38" s="12" t="str">
        <f>VLOOKUP(ServiceTickets[[#This Row],[Facility ID]],FacilityInformation,4,FALSE)</f>
        <v>Riverhead</v>
      </c>
      <c r="E38" s="12" t="str">
        <f>VLOOKUP(ServiceTickets[[#This Row],[Facility ID]],FacilityInformation,5,FALSE)</f>
        <v>NY</v>
      </c>
      <c r="F38" s="12">
        <f>VLOOKUP(ServiceTickets[[#This Row],[Facility ID]],FacilityInformation,6,FALSE)</f>
        <v>11901</v>
      </c>
      <c r="G38" s="12" t="str">
        <f>ServiceTickets[[#This Row],[City]]&amp;", "&amp;ServiceTickets[[#This Row],[State]]&amp;" "&amp;ServiceTickets[[#This Row],[Zip]]</f>
        <v>Riverhead, NY 11901</v>
      </c>
      <c r="H38" s="111">
        <f>VLOOKUP(ServiceTickets[Facility ID],'T-Schedule'!B$2:AH$286,30,FALSE)</f>
        <v>12</v>
      </c>
      <c r="I38" s="111">
        <f>VLOOKUP(ServiceTickets[Facility ID],'T-Schedule'!B$2:AI$286,28,FALSE)</f>
        <v>1</v>
      </c>
      <c r="J38" s="111">
        <f>VLOOKUP(ServiceTickets[Facility ID],'T-Schedule'!B$2:AI$286,26,FALSE)</f>
        <v>5</v>
      </c>
      <c r="K38" s="123">
        <f>VLOOKUP(ServiceTickets[Facility ID],'T-Schedule'!B$2:C$286,2,FALSE)</f>
        <v>43689</v>
      </c>
      <c r="L38" s="123">
        <f>ServiceTickets[[#This Row],[Migration Date]] - WEEKDAY(ServiceTickets[[#This Row],[Migration Date]]-6)</f>
        <v>43686</v>
      </c>
      <c r="M38" s="123">
        <f>ServiceTickets[[#This Row],[Migration Date]] - 14</f>
        <v>43675</v>
      </c>
      <c r="N38" s="111">
        <v>703300</v>
      </c>
      <c r="O38" s="111">
        <v>703301</v>
      </c>
      <c r="P38" s="111" t="str">
        <f>ServiceTickets[[#This Row],[Site]]&amp;" KAH Win10 Upgrade Project Equipment Request"</f>
        <v>3197 HH - RIVERHEAD NEW KAH Win10 Upgrade Project Equipment Request</v>
      </c>
      <c r="Q38" s="127" t="str">
        <f t="shared" si="0"/>
        <v>Please ship 12 UD3 Thin Client devices and 1 laptops with the Gentiva Win10 Image with docking stations. 
Please send the equipment on PO703300 and PO703301 to be at facility by 08/09/19. 
Ship to:
ATTN: Kindred Implementation Services Tech
877 East Main St.  
Riverhead, NY 11901</v>
      </c>
      <c r="R38" s="131">
        <v>1962685</v>
      </c>
      <c r="S38" s="131" t="s">
        <v>291</v>
      </c>
      <c r="T38" s="131" t="str">
        <f>VLOOKUP(ServiceTickets[Facility ID],'T-Schedule'!B$2:I$286,8,FALSE)</f>
        <v>Yes</v>
      </c>
      <c r="U38" s="131">
        <v>2019</v>
      </c>
      <c r="V38" s="135"/>
    </row>
    <row r="39" spans="1:22" hidden="1">
      <c r="A39" s="111">
        <v>7026201</v>
      </c>
      <c r="B39" s="12" t="s">
        <v>250</v>
      </c>
      <c r="C39" s="12" t="str">
        <f>VLOOKUP(ServiceTickets[[#This Row],[Facility ID]],FacilityInformation,3,FALSE)</f>
        <v>728 134TH ST SW, Suite 203</v>
      </c>
      <c r="D39" s="12" t="str">
        <f>VLOOKUP(ServiceTickets[[#This Row],[Facility ID]],FacilityInformation,4,FALSE)</f>
        <v>Everett</v>
      </c>
      <c r="E39" s="12" t="str">
        <f>VLOOKUP(ServiceTickets[[#This Row],[Facility ID]],FacilityInformation,5,FALSE)</f>
        <v>WA</v>
      </c>
      <c r="F39" s="12">
        <f>VLOOKUP(ServiceTickets[[#This Row],[Facility ID]],FacilityInformation,6,FALSE)</f>
        <v>98204</v>
      </c>
      <c r="G39" s="12" t="str">
        <f>ServiceTickets[[#This Row],[City]]&amp;", "&amp;ServiceTickets[[#This Row],[State]]&amp;" "&amp;ServiceTickets[[#This Row],[Zip]]</f>
        <v>Everett, WA 98204</v>
      </c>
      <c r="H39" s="111">
        <f>VLOOKUP(ServiceTickets[Facility ID],'T-Schedule'!B$2:AH$286,30,FALSE)</f>
        <v>13</v>
      </c>
      <c r="I39" s="111">
        <f>VLOOKUP(ServiceTickets[Facility ID],'T-Schedule'!B$2:AI$286,28,FALSE)</f>
        <v>0</v>
      </c>
      <c r="J39" s="111">
        <f>VLOOKUP(ServiceTickets[Facility ID],'T-Schedule'!B$2:AI$286,26,FALSE)</f>
        <v>7</v>
      </c>
      <c r="K39" s="123">
        <f>VLOOKUP(ServiceTickets[Facility ID],'T-Schedule'!B$2:C$286,2,FALSE)</f>
        <v>43689</v>
      </c>
      <c r="L39" s="123">
        <f>ServiceTickets[[#This Row],[Migration Date]] - WEEKDAY(ServiceTickets[[#This Row],[Migration Date]]-6)</f>
        <v>43686</v>
      </c>
      <c r="M39" s="123">
        <f>ServiceTickets[[#This Row],[Migration Date]] - 14</f>
        <v>43675</v>
      </c>
      <c r="N39" s="111">
        <v>703300</v>
      </c>
      <c r="O39" s="111">
        <v>703301</v>
      </c>
      <c r="P39" s="111" t="str">
        <f>ServiceTickets[[#This Row],[Site]]&amp;" KAH Win10 Upgrade Project Equipment Request"</f>
        <v>7026 HH - EVERETT (fka 2654) KAH Win10 Upgrade Project Equipment Request</v>
      </c>
      <c r="Q39" s="127" t="str">
        <f t="shared" si="0"/>
        <v>Please ship 13 UD3 Thin Client devices and 0 laptops with the Gentiva Win10 Image with docking stations. 
Please send the equipment on PO703300 and PO703301 to be at facility by 08/09/19. 
Ship to:
ATTN: Kindred Implementation Services Tech
728 134TH ST SW, Suite 203
Everett, WA 98204</v>
      </c>
      <c r="R39" s="131">
        <v>1962684</v>
      </c>
      <c r="S39" s="131" t="s">
        <v>291</v>
      </c>
      <c r="T39" s="131" t="str">
        <f>VLOOKUP(ServiceTickets[Facility ID],'T-Schedule'!B$2:I$286,8,FALSE)</f>
        <v>Yes</v>
      </c>
      <c r="U39" s="131">
        <v>2019</v>
      </c>
      <c r="V39" s="135"/>
    </row>
    <row r="40" spans="1:22" hidden="1">
      <c r="A40" s="111">
        <v>7027201</v>
      </c>
      <c r="B40" s="12" t="s">
        <v>251</v>
      </c>
      <c r="C40" s="12" t="str">
        <f>VLOOKUP(ServiceTickets[[#This Row],[Facility ID]],FacilityInformation,3,FALSE)</f>
        <v>10940 NE 33rd Place STE 103</v>
      </c>
      <c r="D40" s="12" t="str">
        <f>VLOOKUP(ServiceTickets[[#This Row],[Facility ID]],FacilityInformation,4,FALSE)</f>
        <v>Bellevue</v>
      </c>
      <c r="E40" s="12" t="str">
        <f>VLOOKUP(ServiceTickets[[#This Row],[Facility ID]],FacilityInformation,5,FALSE)</f>
        <v>WA</v>
      </c>
      <c r="F40" s="12">
        <f>VLOOKUP(ServiceTickets[[#This Row],[Facility ID]],FacilityInformation,6,FALSE)</f>
        <v>98004</v>
      </c>
      <c r="G40" s="12" t="str">
        <f>ServiceTickets[[#This Row],[City]]&amp;", "&amp;ServiceTickets[[#This Row],[State]]&amp;" "&amp;ServiceTickets[[#This Row],[Zip]]</f>
        <v>Bellevue, WA 98004</v>
      </c>
      <c r="H40" s="111">
        <f>VLOOKUP(ServiceTickets[Facility ID],'T-Schedule'!B$2:AH$286,30,FALSE)</f>
        <v>12</v>
      </c>
      <c r="I40" s="111">
        <f>VLOOKUP(ServiceTickets[Facility ID],'T-Schedule'!B$2:AI$286,28,FALSE)</f>
        <v>1</v>
      </c>
      <c r="J40" s="111">
        <f>VLOOKUP(ServiceTickets[Facility ID],'T-Schedule'!B$2:AI$286,26,FALSE)</f>
        <v>8</v>
      </c>
      <c r="K40" s="123">
        <f>VLOOKUP(ServiceTickets[Facility ID],'T-Schedule'!B$2:C$286,2,FALSE)</f>
        <v>43689</v>
      </c>
      <c r="L40" s="123">
        <f>ServiceTickets[[#This Row],[Migration Date]] - WEEKDAY(ServiceTickets[[#This Row],[Migration Date]]-6)</f>
        <v>43686</v>
      </c>
      <c r="M40" s="123">
        <f>ServiceTickets[[#This Row],[Migration Date]] - 14</f>
        <v>43675</v>
      </c>
      <c r="N40" s="111">
        <v>703300</v>
      </c>
      <c r="O40" s="111">
        <v>703301</v>
      </c>
      <c r="P40" s="111" t="str">
        <f>ServiceTickets[[#This Row],[Site]]&amp;" KAH Win10 Upgrade Project Equipment Request"</f>
        <v>7027 HH - BELLEVUE WA KAH Win10 Upgrade Project Equipment Request</v>
      </c>
      <c r="Q40" s="127" t="str">
        <f t="shared" si="0"/>
        <v>Please ship 12 UD3 Thin Client devices and 1 laptops with the Gentiva Win10 Image with docking stations. 
Please send the equipment on PO703300 and PO703301 to be at facility by 08/09/19. 
Ship to:
ATTN: Kindred Implementation Services Tech
10940 NE 33rd Place STE 103
Bellevue, WA 98004</v>
      </c>
      <c r="R40" s="131">
        <v>1962700</v>
      </c>
      <c r="S40" s="131" t="s">
        <v>291</v>
      </c>
      <c r="T40" s="131" t="str">
        <f>VLOOKUP(ServiceTickets[Facility ID],'T-Schedule'!B$2:I$286,8,FALSE)</f>
        <v>Yes</v>
      </c>
      <c r="U40" s="131">
        <v>2019</v>
      </c>
      <c r="V40" s="135"/>
    </row>
    <row r="41" spans="1:22" hidden="1">
      <c r="A41" s="111">
        <v>2393201</v>
      </c>
      <c r="B41" s="12" t="s">
        <v>22</v>
      </c>
      <c r="C41" s="12" t="str">
        <f>VLOOKUP(ServiceTickets[[#This Row],[Facility ID]],FacilityInformation,3,FALSE)</f>
        <v>5148 Lovers Lane STE 210</v>
      </c>
      <c r="D41" s="12" t="str">
        <f>VLOOKUP(ServiceTickets[[#This Row],[Facility ID]],FacilityInformation,4,FALSE)</f>
        <v>Portage</v>
      </c>
      <c r="E41" s="12" t="str">
        <f>VLOOKUP(ServiceTickets[[#This Row],[Facility ID]],FacilityInformation,5,FALSE)</f>
        <v>MI</v>
      </c>
      <c r="F41" s="12">
        <f>VLOOKUP(ServiceTickets[[#This Row],[Facility ID]],FacilityInformation,6,FALSE)</f>
        <v>49002</v>
      </c>
      <c r="G41" s="12" t="str">
        <f>ServiceTickets[[#This Row],[City]]&amp;", "&amp;ServiceTickets[[#This Row],[State]]&amp;" "&amp;ServiceTickets[[#This Row],[Zip]]</f>
        <v>Portage, MI 49002</v>
      </c>
      <c r="H41" s="111">
        <f>VLOOKUP(ServiceTickets[Facility ID],'T-Schedule'!B$2:AH$286,30,FALSE)</f>
        <v>10</v>
      </c>
      <c r="I41" s="111">
        <f>VLOOKUP(ServiceTickets[Facility ID],'T-Schedule'!B$2:AI$286,28,FALSE)</f>
        <v>0</v>
      </c>
      <c r="J41" s="111">
        <f>VLOOKUP(ServiceTickets[Facility ID],'T-Schedule'!B$2:AI$286,26,FALSE)</f>
        <v>6</v>
      </c>
      <c r="K41" s="123">
        <f>VLOOKUP(ServiceTickets[Facility ID],'T-Schedule'!B$2:C$286,2,FALSE)</f>
        <v>43689</v>
      </c>
      <c r="L41" s="123">
        <f>ServiceTickets[[#This Row],[Migration Date]] - WEEKDAY(ServiceTickets[[#This Row],[Migration Date]]-6)</f>
        <v>43686</v>
      </c>
      <c r="M41" s="123">
        <f>ServiceTickets[[#This Row],[Migration Date]] - 14</f>
        <v>43675</v>
      </c>
      <c r="N41" s="111">
        <v>703300</v>
      </c>
      <c r="O41" s="111">
        <v>703301</v>
      </c>
      <c r="P41" s="111" t="str">
        <f>ServiceTickets[[#This Row],[Site]]&amp;" KAH Win10 Upgrade Project Equipment Request"</f>
        <v>2393 HH - KALAMAZOO KAH Win10 Upgrade Project Equipment Request</v>
      </c>
      <c r="Q41" s="127" t="str">
        <f t="shared" si="0"/>
        <v>Please ship 10 UD3 Thin Client devices and 0 laptops with the Gentiva Win10 Image with docking stations. 
Please send the equipment on PO703300 and PO703301 to be at facility by 08/09/19. 
Ship to:
ATTN: Kindred Implementation Services Tech
5148 Lovers Lane STE 210
Portage, MI 49002</v>
      </c>
      <c r="R41" s="131">
        <v>1962694</v>
      </c>
      <c r="S41" s="131" t="s">
        <v>291</v>
      </c>
      <c r="T41" s="131" t="str">
        <f>VLOOKUP(ServiceTickets[Facility ID],'T-Schedule'!B$2:I$286,8,FALSE)</f>
        <v>Yes</v>
      </c>
      <c r="U41" s="131">
        <v>2019</v>
      </c>
      <c r="V41" s="135"/>
    </row>
    <row r="42" spans="1:22" hidden="1">
      <c r="A42" s="111">
        <v>2438201</v>
      </c>
      <c r="B42" s="12" t="s">
        <v>32</v>
      </c>
      <c r="C42" s="12" t="str">
        <f>VLOOKUP(ServiceTickets[[#This Row],[Facility ID]],FacilityInformation,3,FALSE)</f>
        <v>865 Merrick Avenue STE 340 South</v>
      </c>
      <c r="D42" s="12" t="str">
        <f>VLOOKUP(ServiceTickets[[#This Row],[Facility ID]],FacilityInformation,4,FALSE)</f>
        <v>Westbury</v>
      </c>
      <c r="E42" s="12" t="str">
        <f>VLOOKUP(ServiceTickets[[#This Row],[Facility ID]],FacilityInformation,5,FALSE)</f>
        <v>NY</v>
      </c>
      <c r="F42" s="12">
        <f>VLOOKUP(ServiceTickets[[#This Row],[Facility ID]],FacilityInformation,6,FALSE)</f>
        <v>11590</v>
      </c>
      <c r="G42" s="12" t="str">
        <f>ServiceTickets[[#This Row],[City]]&amp;", "&amp;ServiceTickets[[#This Row],[State]]&amp;" "&amp;ServiceTickets[[#This Row],[Zip]]</f>
        <v>Westbury, NY 11590</v>
      </c>
      <c r="H42" s="111">
        <f>VLOOKUP(ServiceTickets[Facility ID],'T-Schedule'!B$2:AH$286,30,FALSE)</f>
        <v>10</v>
      </c>
      <c r="I42" s="111">
        <f>VLOOKUP(ServiceTickets[Facility ID],'T-Schedule'!B$2:AI$286,28,FALSE)</f>
        <v>0</v>
      </c>
      <c r="J42" s="111">
        <f>VLOOKUP(ServiceTickets[Facility ID],'T-Schedule'!B$2:AI$286,26,FALSE)</f>
        <v>5</v>
      </c>
      <c r="K42" s="123">
        <f>VLOOKUP(ServiceTickets[Facility ID],'T-Schedule'!B$2:C$286,2,FALSE)</f>
        <v>43689</v>
      </c>
      <c r="L42" s="123">
        <f>ServiceTickets[[#This Row],[Migration Date]] - WEEKDAY(ServiceTickets[[#This Row],[Migration Date]]-6)</f>
        <v>43686</v>
      </c>
      <c r="M42" s="123">
        <f>ServiceTickets[[#This Row],[Migration Date]] - 14</f>
        <v>43675</v>
      </c>
      <c r="N42" s="111">
        <v>703300</v>
      </c>
      <c r="O42" s="111">
        <v>703301</v>
      </c>
      <c r="P42" s="111" t="str">
        <f>ServiceTickets[[#This Row],[Site]]&amp;" KAH Win10 Upgrade Project Equipment Request"</f>
        <v>2438 HH - WESTBURY KAH Win10 Upgrade Project Equipment Request</v>
      </c>
      <c r="Q42" s="127" t="str">
        <f t="shared" si="0"/>
        <v>Please ship 10 UD3 Thin Client devices and 0 laptops with the Gentiva Win10 Image with docking stations. 
Please send the equipment on PO703300 and PO703301 to be at facility by 08/09/19. 
Ship to:
ATTN: Kindred Implementation Services Tech
865 Merrick Avenue STE 340 South
Westbury, NY 11590</v>
      </c>
      <c r="R42" s="131">
        <v>1962696</v>
      </c>
      <c r="S42" s="131" t="s">
        <v>291</v>
      </c>
      <c r="T42" s="131" t="str">
        <f>VLOOKUP(ServiceTickets[Facility ID],'T-Schedule'!B$2:I$286,8,FALSE)</f>
        <v>Yes</v>
      </c>
      <c r="U42" s="131">
        <v>2019</v>
      </c>
      <c r="V42" s="135"/>
    </row>
    <row r="43" spans="1:22" hidden="1">
      <c r="A43" s="111">
        <v>2617201</v>
      </c>
      <c r="B43" s="12" t="s">
        <v>131</v>
      </c>
      <c r="C43" s="12" t="str">
        <f>VLOOKUP(ServiceTickets[[#This Row],[Facility ID]],FacilityInformation,3,FALSE)</f>
        <v>4030 Moorpark Ave. STE 251</v>
      </c>
      <c r="D43" s="12" t="str">
        <f>VLOOKUP(ServiceTickets[[#This Row],[Facility ID]],FacilityInformation,4,FALSE)</f>
        <v>San Jose</v>
      </c>
      <c r="E43" s="12" t="str">
        <f>VLOOKUP(ServiceTickets[[#This Row],[Facility ID]],FacilityInformation,5,FALSE)</f>
        <v>CA</v>
      </c>
      <c r="F43" s="12">
        <f>VLOOKUP(ServiceTickets[[#This Row],[Facility ID]],FacilityInformation,6,FALSE)</f>
        <v>95117</v>
      </c>
      <c r="G43" s="12" t="str">
        <f>ServiceTickets[[#This Row],[City]]&amp;", "&amp;ServiceTickets[[#This Row],[State]]&amp;" "&amp;ServiceTickets[[#This Row],[Zip]]</f>
        <v>San Jose, CA 95117</v>
      </c>
      <c r="H43" s="111">
        <f>VLOOKUP(ServiceTickets[Facility ID],'T-Schedule'!B$2:AH$286,30,FALSE)</f>
        <v>6</v>
      </c>
      <c r="I43" s="111">
        <f>VLOOKUP(ServiceTickets[Facility ID],'T-Schedule'!B$2:AI$286,28,FALSE)</f>
        <v>0</v>
      </c>
      <c r="J43" s="111">
        <f>VLOOKUP(ServiceTickets[Facility ID],'T-Schedule'!B$2:AI$286,26,FALSE)</f>
        <v>7</v>
      </c>
      <c r="K43" s="123">
        <f>VLOOKUP(ServiceTickets[Facility ID],'T-Schedule'!B$2:C$286,2,FALSE)</f>
        <v>43689</v>
      </c>
      <c r="L43" s="123">
        <f>ServiceTickets[[#This Row],[Migration Date]] - WEEKDAY(ServiceTickets[[#This Row],[Migration Date]]-6)</f>
        <v>43686</v>
      </c>
      <c r="M43" s="123">
        <f>ServiceTickets[[#This Row],[Migration Date]] - 14</f>
        <v>43675</v>
      </c>
      <c r="N43" s="111">
        <v>703300</v>
      </c>
      <c r="O43" s="111">
        <v>703301</v>
      </c>
      <c r="P43" s="111" t="str">
        <f>ServiceTickets[[#This Row],[Site]]&amp;" KAH Win10 Upgrade Project Equipment Request"</f>
        <v>2617 HH - SAN JOSE HHA KAH Win10 Upgrade Project Equipment Request</v>
      </c>
      <c r="Q43" s="127" t="str">
        <f t="shared" si="0"/>
        <v>Please ship 6 UD3 Thin Client devices and 0 laptops with the Gentiva Win10 Image with docking stations. 
Please send the equipment on PO703300 and PO703301 to be at facility by 08/09/19. 
Ship to:
ATTN: Kindred Implementation Services Tech
4030 Moorpark Ave. STE 251
San Jose, CA 95117</v>
      </c>
      <c r="R43" s="131">
        <v>1962691</v>
      </c>
      <c r="S43" s="131" t="s">
        <v>291</v>
      </c>
      <c r="T43" s="131" t="str">
        <f>VLOOKUP(ServiceTickets[Facility ID],'T-Schedule'!B$2:I$286,8,FALSE)</f>
        <v>Yes</v>
      </c>
      <c r="U43" s="131">
        <v>2019</v>
      </c>
      <c r="V43" s="135"/>
    </row>
    <row r="44" spans="1:22" hidden="1">
      <c r="A44" s="111">
        <v>2626201</v>
      </c>
      <c r="B44" s="12" t="s">
        <v>135</v>
      </c>
      <c r="C44" s="12" t="str">
        <f>VLOOKUP(ServiceTickets[[#This Row],[Facility ID]],FacilityInformation,3,FALSE)</f>
        <v xml:space="preserve">1840 The Alameda  </v>
      </c>
      <c r="D44" s="12" t="str">
        <f>VLOOKUP(ServiceTickets[[#This Row],[Facility ID]],FacilityInformation,4,FALSE)</f>
        <v>San Jose</v>
      </c>
      <c r="E44" s="12" t="str">
        <f>VLOOKUP(ServiceTickets[[#This Row],[Facility ID]],FacilityInformation,5,FALSE)</f>
        <v>CA</v>
      </c>
      <c r="F44" s="12">
        <f>VLOOKUP(ServiceTickets[[#This Row],[Facility ID]],FacilityInformation,6,FALSE)</f>
        <v>95126</v>
      </c>
      <c r="G44" s="12" t="str">
        <f>ServiceTickets[[#This Row],[City]]&amp;", "&amp;ServiceTickets[[#This Row],[State]]&amp;" "&amp;ServiceTickets[[#This Row],[Zip]]</f>
        <v>San Jose, CA 95126</v>
      </c>
      <c r="H44" s="111">
        <f>VLOOKUP(ServiceTickets[Facility ID],'T-Schedule'!B$2:AH$286,30,FALSE)</f>
        <v>19</v>
      </c>
      <c r="I44" s="111">
        <f>VLOOKUP(ServiceTickets[Facility ID],'T-Schedule'!B$2:AI$286,28,FALSE)</f>
        <v>0</v>
      </c>
      <c r="J44" s="111">
        <f>VLOOKUP(ServiceTickets[Facility ID],'T-Schedule'!B$2:AI$286,26,FALSE)</f>
        <v>3</v>
      </c>
      <c r="K44" s="123">
        <f>VLOOKUP(ServiceTickets[Facility ID],'T-Schedule'!B$2:C$286,2,FALSE)</f>
        <v>43689</v>
      </c>
      <c r="L44" s="123">
        <f>ServiceTickets[[#This Row],[Migration Date]] - WEEKDAY(ServiceTickets[[#This Row],[Migration Date]]-6)</f>
        <v>43686</v>
      </c>
      <c r="M44" s="123">
        <f>ServiceTickets[[#This Row],[Migration Date]] - 14</f>
        <v>43675</v>
      </c>
      <c r="N44" s="111">
        <v>703300</v>
      </c>
      <c r="O44" s="111">
        <v>703301</v>
      </c>
      <c r="P44" s="111" t="str">
        <f>ServiceTickets[[#This Row],[Site]]&amp;" KAH Win10 Upgrade Project Equipment Request"</f>
        <v>2626 HH - SAN JOSE - HARDEN KAH Win10 Upgrade Project Equipment Request</v>
      </c>
      <c r="Q44" s="127" t="str">
        <f t="shared" si="0"/>
        <v>Please ship 19 UD3 Thin Client devices and 0 laptops with the Gentiva Win10 Image with docking stations. 
Please send the equipment on PO703300 and PO703301 to be at facility by 08/09/19. 
Ship to:
ATTN: Kindred Implementation Services Tech
1840 The Alameda  
San Jose, CA 95126</v>
      </c>
      <c r="R44" s="131">
        <v>1962698</v>
      </c>
      <c r="S44" s="131" t="s">
        <v>291</v>
      </c>
      <c r="T44" s="131" t="str">
        <f>VLOOKUP(ServiceTickets[Facility ID],'T-Schedule'!B$2:I$286,8,FALSE)</f>
        <v>Yes</v>
      </c>
      <c r="U44" s="131">
        <v>2019</v>
      </c>
      <c r="V44" s="135"/>
    </row>
    <row r="45" spans="1:22" hidden="1">
      <c r="A45" s="111">
        <v>2395201</v>
      </c>
      <c r="B45" s="12" t="s">
        <v>24</v>
      </c>
      <c r="C45" s="12" t="str">
        <f>VLOOKUP(ServiceTickets[[#This Row],[Facility ID]],FacilityInformation,3,FALSE)</f>
        <v>625 Kenmoor Avenue SE STE 306</v>
      </c>
      <c r="D45" s="12" t="str">
        <f>VLOOKUP(ServiceTickets[[#This Row],[Facility ID]],FacilityInformation,4,FALSE)</f>
        <v>Grand Rapids</v>
      </c>
      <c r="E45" s="12" t="str">
        <f>VLOOKUP(ServiceTickets[[#This Row],[Facility ID]],FacilityInformation,5,FALSE)</f>
        <v>MI</v>
      </c>
      <c r="F45" s="12">
        <f>VLOOKUP(ServiceTickets[[#This Row],[Facility ID]],FacilityInformation,6,FALSE)</f>
        <v>49546</v>
      </c>
      <c r="G45" s="12" t="str">
        <f>ServiceTickets[[#This Row],[City]]&amp;", "&amp;ServiceTickets[[#This Row],[State]]&amp;" "&amp;ServiceTickets[[#This Row],[Zip]]</f>
        <v>Grand Rapids, MI 49546</v>
      </c>
      <c r="H45" s="111">
        <f>VLOOKUP(ServiceTickets[Facility ID],'T-Schedule'!B$2:AH$286,30,FALSE)</f>
        <v>7</v>
      </c>
      <c r="I45" s="111">
        <f>VLOOKUP(ServiceTickets[Facility ID],'T-Schedule'!B$2:AI$286,28,FALSE)</f>
        <v>7</v>
      </c>
      <c r="J45" s="111">
        <f>VLOOKUP(ServiceTickets[Facility ID],'T-Schedule'!B$2:AI$286,26,FALSE)</f>
        <v>7</v>
      </c>
      <c r="K45" s="123">
        <f>VLOOKUP(ServiceTickets[Facility ID],'T-Schedule'!B$2:C$286,2,FALSE)</f>
        <v>43689</v>
      </c>
      <c r="L45" s="123">
        <f>ServiceTickets[[#This Row],[Migration Date]] - WEEKDAY(ServiceTickets[[#This Row],[Migration Date]]-6)</f>
        <v>43686</v>
      </c>
      <c r="M45" s="123">
        <f>ServiceTickets[[#This Row],[Migration Date]] - 14</f>
        <v>43675</v>
      </c>
      <c r="N45" s="111">
        <v>703300</v>
      </c>
      <c r="O45" s="111">
        <v>703301</v>
      </c>
      <c r="P45" s="111" t="str">
        <f>ServiceTickets[[#This Row],[Site]]&amp;" KAH Win10 Upgrade Project Equipment Request"</f>
        <v>2395 HH - GRAND RAPIDS KAH Win10 Upgrade Project Equipment Request</v>
      </c>
      <c r="Q45" s="127" t="str">
        <f t="shared" si="0"/>
        <v>Please ship 7 UD3 Thin Client devices and 7 laptops with the Gentiva Win10 Image with docking stations. 
Please send the equipment on PO703300 and PO703301 to be at facility by 08/09/19. 
Ship to:
ATTN: Kindred Implementation Services Tech
625 Kenmoor Avenue SE STE 306
Grand Rapids, MI 49546</v>
      </c>
      <c r="R45" s="131">
        <v>1962768</v>
      </c>
      <c r="S45" s="131" t="s">
        <v>291</v>
      </c>
      <c r="T45" s="131" t="str">
        <f>VLOOKUP(ServiceTickets[Facility ID],'T-Schedule'!B$2:I$286,8,FALSE)</f>
        <v>Yes</v>
      </c>
      <c r="U45" s="131">
        <v>2019</v>
      </c>
      <c r="V45" s="135" t="s">
        <v>298</v>
      </c>
    </row>
    <row r="46" spans="1:22" hidden="1">
      <c r="A46" s="111">
        <v>2436201</v>
      </c>
      <c r="B46" s="12" t="s">
        <v>31</v>
      </c>
      <c r="C46" s="12" t="str">
        <f>VLOOKUP(ServiceTickets[[#This Row],[Facility ID]],FacilityInformation,3,FALSE)</f>
        <v>888 Veterans Memorial Highway STE 210</v>
      </c>
      <c r="D46" s="12" t="str">
        <f>VLOOKUP(ServiceTickets[[#This Row],[Facility ID]],FacilityInformation,4,FALSE)</f>
        <v>Hauppauge</v>
      </c>
      <c r="E46" s="12" t="str">
        <f>VLOOKUP(ServiceTickets[[#This Row],[Facility ID]],FacilityInformation,5,FALSE)</f>
        <v>NY</v>
      </c>
      <c r="F46" s="12">
        <f>VLOOKUP(ServiceTickets[[#This Row],[Facility ID]],FacilityInformation,6,FALSE)</f>
        <v>11788</v>
      </c>
      <c r="G46" s="12" t="str">
        <f>ServiceTickets[[#This Row],[City]]&amp;", "&amp;ServiceTickets[[#This Row],[State]]&amp;" "&amp;ServiceTickets[[#This Row],[Zip]]</f>
        <v>Hauppauge, NY 11788</v>
      </c>
      <c r="H46" s="111">
        <f>VLOOKUP(ServiceTickets[Facility ID],'T-Schedule'!B$2:AH$286,30,FALSE)</f>
        <v>18</v>
      </c>
      <c r="I46" s="111">
        <f>VLOOKUP(ServiceTickets[Facility ID],'T-Schedule'!B$2:AI$286,28,FALSE)</f>
        <v>5</v>
      </c>
      <c r="J46" s="111">
        <f>VLOOKUP(ServiceTickets[Facility ID],'T-Schedule'!B$2:AI$286,26,FALSE)</f>
        <v>7</v>
      </c>
      <c r="K46" s="123">
        <f>VLOOKUP(ServiceTickets[Facility ID],'T-Schedule'!B$2:C$286,2,FALSE)</f>
        <v>43696</v>
      </c>
      <c r="L46" s="123">
        <f>ServiceTickets[[#This Row],[Migration Date]] - WEEKDAY(ServiceTickets[[#This Row],[Migration Date]]-6)</f>
        <v>43693</v>
      </c>
      <c r="M46" s="123">
        <f>ServiceTickets[[#This Row],[Migration Date]] - 14</f>
        <v>43682</v>
      </c>
      <c r="N46" s="111">
        <v>703300</v>
      </c>
      <c r="O46" s="111">
        <v>703301</v>
      </c>
      <c r="P46" s="111" t="str">
        <f>ServiceTickets[[#This Row],[Site]]&amp;" KAH Win10 Upgrade Project Equipment Request"</f>
        <v>2436 HH - HAUPPAUGE KAH Win10 Upgrade Project Equipment Request</v>
      </c>
      <c r="Q46" s="127" t="str">
        <f t="shared" si="0"/>
        <v>Please ship 18 UD3 Thin Client devices and 5 laptops with the Gentiva Win10 Image with docking stations. 
Please send the equipment on PO703300 and PO703301 to be at facility by 08/16/19. 
Ship to:
ATTN: Kindred Implementation Services Tech
888 Veterans Memorial Highway STE 210
Hauppauge, NY 11788</v>
      </c>
      <c r="R46" s="131"/>
      <c r="S46" s="131" t="s">
        <v>291</v>
      </c>
      <c r="T46" s="131" t="str">
        <f>VLOOKUP(ServiceTickets[Facility ID],'T-Schedule'!B$2:I$286,8,FALSE)</f>
        <v>Yes</v>
      </c>
      <c r="U46" s="131">
        <v>2019</v>
      </c>
      <c r="V46" s="135"/>
    </row>
    <row r="47" spans="1:22" hidden="1">
      <c r="A47" s="111">
        <v>2111201</v>
      </c>
      <c r="B47" s="12" t="s">
        <v>297</v>
      </c>
      <c r="C47" s="12" t="str">
        <f>VLOOKUP(ServiceTickets[[#This Row],[Facility ID]],FacilityInformation,3,FALSE)</f>
        <v>4020 South 56th St. STE 101</v>
      </c>
      <c r="D47" s="12" t="str">
        <f>VLOOKUP(ServiceTickets[[#This Row],[Facility ID]],FacilityInformation,4,FALSE)</f>
        <v>Tacoma</v>
      </c>
      <c r="E47" s="12" t="str">
        <f>VLOOKUP(ServiceTickets[[#This Row],[Facility ID]],FacilityInformation,5,FALSE)</f>
        <v>WA</v>
      </c>
      <c r="F47" s="12">
        <f>VLOOKUP(ServiceTickets[[#This Row],[Facility ID]],FacilityInformation,6,FALSE)</f>
        <v>98409</v>
      </c>
      <c r="G47" s="12" t="str">
        <f>ServiceTickets[[#This Row],[City]]&amp;", "&amp;ServiceTickets[[#This Row],[State]]&amp;" "&amp;ServiceTickets[[#This Row],[Zip]]</f>
        <v>Tacoma, WA 98409</v>
      </c>
      <c r="H47" s="111">
        <f>VLOOKUP(ServiceTickets[Facility ID],'T-Schedule'!B$2:AH$286,30,FALSE)</f>
        <v>13</v>
      </c>
      <c r="I47" s="111">
        <f>VLOOKUP(ServiceTickets[Facility ID],'T-Schedule'!B$2:AI$286,28,FALSE)</f>
        <v>3</v>
      </c>
      <c r="J47" s="111">
        <f>VLOOKUP(ServiceTickets[Facility ID],'T-Schedule'!B$2:AI$286,26,FALSE)</f>
        <v>11</v>
      </c>
      <c r="K47" s="123">
        <f>VLOOKUP(ServiceTickets[Facility ID],'T-Schedule'!B$2:C$286,2,FALSE)</f>
        <v>43703</v>
      </c>
      <c r="L47" s="123">
        <f>ServiceTickets[[#This Row],[Migration Date]] - WEEKDAY(ServiceTickets[[#This Row],[Migration Date]]-6)</f>
        <v>43700</v>
      </c>
      <c r="M47" s="123">
        <f>ServiceTickets[[#This Row],[Migration Date]] - 14</f>
        <v>43689</v>
      </c>
      <c r="N47" s="111">
        <v>703300</v>
      </c>
      <c r="O47" s="111">
        <v>703301</v>
      </c>
      <c r="P47" s="111" t="str">
        <f>ServiceTickets[[#This Row],[Site]]&amp;" KAH Win10 Upgrade Project Equipment Request"</f>
        <v>2111 HH - TACOMA KAH Win10 Upgrade Project Equipment Request</v>
      </c>
      <c r="Q47" s="127" t="str">
        <f t="shared" si="0"/>
        <v>Please ship 13 UD3 Thin Client devices and 3 laptops with the Gentiva Win10 Image with docking stations. 
Please send the equipment on PO703300 and PO703301 to be at facility by 08/23/19. 
Ship to:
ATTN: Kindred Implementation Services Tech
4020 South 56th St. STE 101
Tacoma, WA 98409</v>
      </c>
      <c r="R47" s="131"/>
      <c r="S47" s="131" t="s">
        <v>291</v>
      </c>
      <c r="T47" s="131" t="str">
        <f>VLOOKUP(ServiceTickets[Facility ID],'T-Schedule'!B$2:I$286,8,FALSE)</f>
        <v>Yes</v>
      </c>
      <c r="U47" s="131">
        <v>2019</v>
      </c>
      <c r="V47" s="135"/>
    </row>
    <row r="48" spans="1:22" hidden="1">
      <c r="A48" s="111">
        <v>2730201</v>
      </c>
      <c r="B48" s="12" t="s">
        <v>150</v>
      </c>
      <c r="C48" s="12" t="str">
        <f>VLOOKUP(ServiceTickets[[#This Row],[Facility ID]],FacilityInformation,3,FALSE)</f>
        <v>2913 NE 5th Avenue STE 202</v>
      </c>
      <c r="D48" s="12" t="str">
        <f>VLOOKUP(ServiceTickets[[#This Row],[Facility ID]],FacilityInformation,4,FALSE)</f>
        <v>Puyallup</v>
      </c>
      <c r="E48" s="12" t="str">
        <f>VLOOKUP(ServiceTickets[[#This Row],[Facility ID]],FacilityInformation,5,FALSE)</f>
        <v>WA</v>
      </c>
      <c r="F48" s="12">
        <f>VLOOKUP(ServiceTickets[[#This Row],[Facility ID]],FacilityInformation,6,FALSE)</f>
        <v>98372</v>
      </c>
      <c r="G48" s="12" t="str">
        <f>ServiceTickets[[#This Row],[City]]&amp;", "&amp;ServiceTickets[[#This Row],[State]]&amp;" "&amp;ServiceTickets[[#This Row],[Zip]]</f>
        <v>Puyallup, WA 98372</v>
      </c>
      <c r="H48" s="111">
        <f>VLOOKUP(ServiceTickets[Facility ID],'T-Schedule'!B$2:AH$286,30,FALSE)</f>
        <v>5</v>
      </c>
      <c r="I48" s="111">
        <f>VLOOKUP(ServiceTickets[Facility ID],'T-Schedule'!B$2:AI$286,28,FALSE)</f>
        <v>0</v>
      </c>
      <c r="J48" s="111">
        <f>VLOOKUP(ServiceTickets[Facility ID],'T-Schedule'!B$2:AI$286,26,FALSE)</f>
        <v>0</v>
      </c>
      <c r="K48" s="123">
        <f>VLOOKUP(ServiceTickets[Facility ID],'T-Schedule'!B$2:C$286,2,FALSE)</f>
        <v>43703</v>
      </c>
      <c r="L48" s="123">
        <f>ServiceTickets[[#This Row],[Migration Date]] - WEEKDAY(ServiceTickets[[#This Row],[Migration Date]]-6)</f>
        <v>43700</v>
      </c>
      <c r="M48" s="123">
        <f>ServiceTickets[[#This Row],[Migration Date]] - 14</f>
        <v>43689</v>
      </c>
      <c r="N48" s="111">
        <v>703300</v>
      </c>
      <c r="O48" s="111">
        <v>703301</v>
      </c>
      <c r="P48" s="111" t="str">
        <f>ServiceTickets[[#This Row],[Site]]&amp;" KAH Win10 Upgrade Project Equipment Request"</f>
        <v>2730 HH - PUYALLUP WA (2134 in KD) KAH Win10 Upgrade Project Equipment Request</v>
      </c>
      <c r="Q48" s="127" t="str">
        <f t="shared" si="0"/>
        <v>Please ship 5 UD3 Thin Client devices and 0 laptops with the Gentiva Win10 Image with docking stations. 
Please send the equipment on PO703300 and PO703301 to be at facility by 08/23/19. 
Ship to:
ATTN: Kindred Implementation Services Tech
2913 NE 5th Avenue STE 202
Puyallup, WA 98372</v>
      </c>
      <c r="R48" s="131">
        <v>1961407</v>
      </c>
      <c r="S48" s="131" t="s">
        <v>291</v>
      </c>
      <c r="T48" s="131" t="str">
        <f>VLOOKUP(ServiceTickets[Facility ID],'T-Schedule'!B$2:I$286,8,FALSE)</f>
        <v>Yes</v>
      </c>
      <c r="U48" s="131">
        <v>2019</v>
      </c>
      <c r="V48" s="135"/>
    </row>
    <row r="49" spans="1:22" hidden="1">
      <c r="A49" s="111">
        <v>2623201</v>
      </c>
      <c r="B49" s="12" t="s">
        <v>134</v>
      </c>
      <c r="C49" s="12" t="str">
        <f>VLOOKUP(ServiceTickets[[#This Row],[Facility ID]],FacilityInformation,3,FALSE)</f>
        <v>1301 Marina Village Parkway STE 103</v>
      </c>
      <c r="D49" s="12" t="str">
        <f>VLOOKUP(ServiceTickets[[#This Row],[Facility ID]],FacilityInformation,4,FALSE)</f>
        <v>Alameda</v>
      </c>
      <c r="E49" s="12" t="str">
        <f>VLOOKUP(ServiceTickets[[#This Row],[Facility ID]],FacilityInformation,5,FALSE)</f>
        <v>CA</v>
      </c>
      <c r="F49" s="12">
        <f>VLOOKUP(ServiceTickets[[#This Row],[Facility ID]],FacilityInformation,6,FALSE)</f>
        <v>94501</v>
      </c>
      <c r="G49" s="12" t="str">
        <f>ServiceTickets[[#This Row],[City]]&amp;", "&amp;ServiceTickets[[#This Row],[State]]&amp;" "&amp;ServiceTickets[[#This Row],[Zip]]</f>
        <v>Alameda, CA 94501</v>
      </c>
      <c r="H49" s="111">
        <f>VLOOKUP(ServiceTickets[Facility ID],'T-Schedule'!B$2:AH$286,30,FALSE)</f>
        <v>17</v>
      </c>
      <c r="I49" s="111">
        <f>VLOOKUP(ServiceTickets[Facility ID],'T-Schedule'!B$2:AI$286,28,FALSE)</f>
        <v>0</v>
      </c>
      <c r="J49" s="111">
        <f>VLOOKUP(ServiceTickets[Facility ID],'T-Schedule'!B$2:AI$286,26,FALSE)</f>
        <v>1</v>
      </c>
      <c r="K49" s="123">
        <f>VLOOKUP(ServiceTickets[Facility ID],'T-Schedule'!B$2:C$286,2,FALSE)</f>
        <v>43703</v>
      </c>
      <c r="L49" s="123">
        <f>ServiceTickets[[#This Row],[Migration Date]] - WEEKDAY(ServiceTickets[[#This Row],[Migration Date]]-6)</f>
        <v>43700</v>
      </c>
      <c r="M49" s="123">
        <f>ServiceTickets[[#This Row],[Migration Date]] - 14</f>
        <v>43689</v>
      </c>
      <c r="N49" s="111">
        <v>703300</v>
      </c>
      <c r="O49" s="111">
        <v>703301</v>
      </c>
      <c r="P49" s="111" t="str">
        <f>ServiceTickets[[#This Row],[Site]]&amp;" KAH Win10 Upgrade Project Equipment Request"</f>
        <v>2623 HH - OAKLAND KAH Win10 Upgrade Project Equipment Request</v>
      </c>
      <c r="Q49" s="127" t="str">
        <f t="shared" si="0"/>
        <v>Please ship 17 UD3 Thin Client devices and 0 laptops with the Gentiva Win10 Image with docking stations. 
Please send the equipment on PO703300 and PO703301 to be at facility by 08/23/19. 
Ship to:
ATTN: Kindred Implementation Services Tech
1301 Marina Village Parkway STE 103
Alameda, CA 94501</v>
      </c>
      <c r="R49" s="131">
        <v>1965877</v>
      </c>
      <c r="S49" s="131" t="s">
        <v>291</v>
      </c>
      <c r="T49" s="131" t="str">
        <f>VLOOKUP(ServiceTickets[Facility ID],'T-Schedule'!B$2:I$286,8,FALSE)</f>
        <v>Yes</v>
      </c>
      <c r="U49" s="131">
        <v>2019</v>
      </c>
      <c r="V49" s="135"/>
    </row>
    <row r="50" spans="1:22" hidden="1">
      <c r="A50" s="111">
        <v>7021201</v>
      </c>
      <c r="B50" s="12" t="s">
        <v>245</v>
      </c>
      <c r="C50" s="12" t="str">
        <f>VLOOKUP(ServiceTickets[[#This Row],[Facility ID]],FacilityInformation,3,FALSE)</f>
        <v xml:space="preserve">5341 Old Redwood Highway, STE 350 </v>
      </c>
      <c r="D50" s="12" t="str">
        <f>VLOOKUP(ServiceTickets[[#This Row],[Facility ID]],FacilityInformation,4,FALSE)</f>
        <v>Peteluma</v>
      </c>
      <c r="E50" s="12" t="str">
        <f>VLOOKUP(ServiceTickets[[#This Row],[Facility ID]],FacilityInformation,5,FALSE)</f>
        <v>CA</v>
      </c>
      <c r="F50" s="12">
        <f>VLOOKUP(ServiceTickets[[#This Row],[Facility ID]],FacilityInformation,6,FALSE)</f>
        <v>94954</v>
      </c>
      <c r="G50" s="12" t="str">
        <f>ServiceTickets[[#This Row],[City]]&amp;", "&amp;ServiceTickets[[#This Row],[State]]&amp;" "&amp;ServiceTickets[[#This Row],[Zip]]</f>
        <v>Peteluma, CA 94954</v>
      </c>
      <c r="H50" s="111">
        <f>VLOOKUP(ServiceTickets[Facility ID],'T-Schedule'!B$2:AH$286,30,FALSE)</f>
        <v>10</v>
      </c>
      <c r="I50" s="111">
        <f>VLOOKUP(ServiceTickets[Facility ID],'T-Schedule'!B$2:AI$286,28,FALSE)</f>
        <v>0</v>
      </c>
      <c r="J50" s="111">
        <f>VLOOKUP(ServiceTickets[Facility ID],'T-Schedule'!B$2:AI$286,26,FALSE)</f>
        <v>7</v>
      </c>
      <c r="K50" s="123">
        <f>VLOOKUP(ServiceTickets[Facility ID],'T-Schedule'!B$2:C$286,2,FALSE)</f>
        <v>43703</v>
      </c>
      <c r="L50" s="123">
        <f>ServiceTickets[[#This Row],[Migration Date]] - WEEKDAY(ServiceTickets[[#This Row],[Migration Date]]-6)</f>
        <v>43700</v>
      </c>
      <c r="M50" s="123">
        <f>ServiceTickets[[#This Row],[Migration Date]] - 14</f>
        <v>43689</v>
      </c>
      <c r="N50" s="111">
        <v>703300</v>
      </c>
      <c r="O50" s="111">
        <v>703301</v>
      </c>
      <c r="P50" s="111" t="str">
        <f>ServiceTickets[[#This Row],[Site]]&amp;" KAH Win10 Upgrade Project Equipment Request"</f>
        <v>7021 HH - SANTA ROSA (fka 2622) KAH Win10 Upgrade Project Equipment Request</v>
      </c>
      <c r="Q50" s="127" t="str">
        <f t="shared" si="0"/>
        <v>Please ship 10 UD3 Thin Client devices and 0 laptops with the Gentiva Win10 Image with docking stations. 
Please send the equipment on PO703300 and PO703301 to be at facility by 08/23/19. 
Ship to:
ATTN: Kindred Implementation Services Tech
5341 Old Redwood Highway, STE 350 
Peteluma, CA 94954</v>
      </c>
      <c r="R50" s="131">
        <v>1965875</v>
      </c>
      <c r="S50" s="131" t="s">
        <v>291</v>
      </c>
      <c r="T50" s="131" t="str">
        <f>VLOOKUP(ServiceTickets[Facility ID],'T-Schedule'!B$2:I$286,8,FALSE)</f>
        <v>Yes</v>
      </c>
      <c r="U50" s="131">
        <v>2019</v>
      </c>
      <c r="V50" s="135"/>
    </row>
    <row r="51" spans="1:22" hidden="1">
      <c r="A51" s="111">
        <v>2533201</v>
      </c>
      <c r="B51" s="12" t="s">
        <v>101</v>
      </c>
      <c r="C51" s="12" t="str">
        <f>VLOOKUP(ServiceTickets[[#This Row],[Facility ID]],FacilityInformation,3,FALSE)</f>
        <v xml:space="preserve">700 AL Hwy 75 N  </v>
      </c>
      <c r="D51" s="12" t="str">
        <f>VLOOKUP(ServiceTickets[[#This Row],[Facility ID]],FacilityInformation,4,FALSE)</f>
        <v>Albertville</v>
      </c>
      <c r="E51" s="12" t="str">
        <f>VLOOKUP(ServiceTickets[[#This Row],[Facility ID]],FacilityInformation,5,FALSE)</f>
        <v>AL</v>
      </c>
      <c r="F51" s="12">
        <f>VLOOKUP(ServiceTickets[[#This Row],[Facility ID]],FacilityInformation,6,FALSE)</f>
        <v>35951</v>
      </c>
      <c r="G51" s="12" t="str">
        <f>ServiceTickets[[#This Row],[City]]&amp;", "&amp;ServiceTickets[[#This Row],[State]]&amp;" "&amp;ServiceTickets[[#This Row],[Zip]]</f>
        <v>Albertville, AL 35951</v>
      </c>
      <c r="H51" s="111">
        <f>VLOOKUP(ServiceTickets[Facility ID],'T-Schedule'!B$2:AH$286,30,FALSE)</f>
        <v>7</v>
      </c>
      <c r="I51" s="111">
        <f>VLOOKUP(ServiceTickets[Facility ID],'T-Schedule'!B$2:AI$286,28,FALSE)</f>
        <v>1</v>
      </c>
      <c r="J51" s="111">
        <f>VLOOKUP(ServiceTickets[Facility ID],'T-Schedule'!B$2:AI$286,26,FALSE)</f>
        <v>4</v>
      </c>
      <c r="K51" s="123">
        <f>VLOOKUP(ServiceTickets[Facility ID],'T-Schedule'!B$2:C$286,2,FALSE)</f>
        <v>43717</v>
      </c>
      <c r="L51" s="123">
        <f>ServiceTickets[[#This Row],[Migration Date]] - WEEKDAY(ServiceTickets[[#This Row],[Migration Date]]-6)</f>
        <v>43714</v>
      </c>
      <c r="M51" s="123">
        <f>ServiceTickets[[#This Row],[Migration Date]] - 14</f>
        <v>43703</v>
      </c>
      <c r="N51" s="111">
        <v>703300</v>
      </c>
      <c r="O51" s="111">
        <v>703301</v>
      </c>
      <c r="P51" s="111" t="str">
        <f>ServiceTickets[[#This Row],[Site]]&amp;" KAH Win10 Upgrade Project Equipment Request"</f>
        <v>2533 HH - ALBERTVILLE KAH Win10 Upgrade Project Equipment Request</v>
      </c>
      <c r="Q51" s="127" t="str">
        <f t="shared" si="0"/>
        <v>Please ship 7 UD3 Thin Client devices and 1 laptops with the Gentiva Win10 Image with docking stations. 
Please send the equipment on PO703300 and PO703301 to be at facility by 09/06/19. 
Ship to:
ATTN: Kindred Implementation Services Tech
700 AL Hwy 75 N  
Albertville, AL 35951</v>
      </c>
      <c r="R51" s="131">
        <v>1966805</v>
      </c>
      <c r="S51" s="131" t="s">
        <v>291</v>
      </c>
      <c r="T51" s="131" t="str">
        <f>VLOOKUP(ServiceTickets[Facility ID],'T-Schedule'!B$2:I$286,8,FALSE)</f>
        <v>Yes</v>
      </c>
      <c r="U51" s="131">
        <v>2019</v>
      </c>
      <c r="V51" s="135" t="s">
        <v>299</v>
      </c>
    </row>
    <row r="52" spans="1:22" hidden="1">
      <c r="A52" s="111">
        <v>2534201</v>
      </c>
      <c r="B52" s="12" t="s">
        <v>102</v>
      </c>
      <c r="C52" s="12" t="str">
        <f>VLOOKUP(ServiceTickets[[#This Row],[Facility ID]],FacilityInformation,3,FALSE)</f>
        <v xml:space="preserve">716 Gault Avenue N  </v>
      </c>
      <c r="D52" s="12" t="str">
        <f>VLOOKUP(ServiceTickets[[#This Row],[Facility ID]],FacilityInformation,4,FALSE)</f>
        <v>Fort Payne</v>
      </c>
      <c r="E52" s="12" t="str">
        <f>VLOOKUP(ServiceTickets[[#This Row],[Facility ID]],FacilityInformation,5,FALSE)</f>
        <v>AL</v>
      </c>
      <c r="F52" s="12">
        <f>VLOOKUP(ServiceTickets[[#This Row],[Facility ID]],FacilityInformation,6,FALSE)</f>
        <v>35967</v>
      </c>
      <c r="G52" s="12" t="str">
        <f>ServiceTickets[[#This Row],[City]]&amp;", "&amp;ServiceTickets[[#This Row],[State]]&amp;" "&amp;ServiceTickets[[#This Row],[Zip]]</f>
        <v>Fort Payne, AL 35967</v>
      </c>
      <c r="H52" s="111">
        <f>VLOOKUP(ServiceTickets[Facility ID],'T-Schedule'!B$2:AH$286,30,FALSE)</f>
        <v>3</v>
      </c>
      <c r="I52" s="111">
        <f>VLOOKUP(ServiceTickets[Facility ID],'T-Schedule'!B$2:AI$286,28,FALSE)</f>
        <v>2</v>
      </c>
      <c r="J52" s="111">
        <f>VLOOKUP(ServiceTickets[Facility ID],'T-Schedule'!B$2:AI$286,26,FALSE)</f>
        <v>2</v>
      </c>
      <c r="K52" s="123">
        <f>VLOOKUP(ServiceTickets[Facility ID],'T-Schedule'!B$2:C$286,2,FALSE)</f>
        <v>43717</v>
      </c>
      <c r="L52" s="123">
        <f>ServiceTickets[[#This Row],[Migration Date]] - WEEKDAY(ServiceTickets[[#This Row],[Migration Date]]-6)</f>
        <v>43714</v>
      </c>
      <c r="M52" s="123">
        <f>ServiceTickets[[#This Row],[Migration Date]] - 14</f>
        <v>43703</v>
      </c>
      <c r="N52" s="111">
        <v>703300</v>
      </c>
      <c r="O52" s="111">
        <v>703301</v>
      </c>
      <c r="P52" s="111" t="str">
        <f>ServiceTickets[[#This Row],[Site]]&amp;" KAH Win10 Upgrade Project Equipment Request"</f>
        <v>2534 HH - FORT PAYNE KAH Win10 Upgrade Project Equipment Request</v>
      </c>
      <c r="Q52" s="127" t="str">
        <f t="shared" si="0"/>
        <v>Please ship 3 UD3 Thin Client devices and 2 laptops with the Gentiva Win10 Image with docking stations. 
Please send the equipment on PO703300 and PO703301 to be at facility by 09/06/19. 
Ship to:
ATTN: Kindred Implementation Services Tech
716 Gault Avenue N  
Fort Payne, AL 35967</v>
      </c>
      <c r="R52" s="131">
        <v>1966806</v>
      </c>
      <c r="S52" s="131" t="s">
        <v>291</v>
      </c>
      <c r="T52" s="131" t="str">
        <f>VLOOKUP(ServiceTickets[Facility ID],'T-Schedule'!B$2:I$286,8,FALSE)</f>
        <v>Yes</v>
      </c>
      <c r="U52" s="131">
        <v>2019</v>
      </c>
      <c r="V52" s="135"/>
    </row>
    <row r="53" spans="1:22" hidden="1">
      <c r="A53" s="111">
        <v>2458201</v>
      </c>
      <c r="B53" s="12" t="s">
        <v>43</v>
      </c>
      <c r="C53" s="12" t="str">
        <f>VLOOKUP(ServiceTickets[[#This Row],[Facility ID]],FacilityInformation,3,FALSE)</f>
        <v>1921 Whittlesey Road STE 310</v>
      </c>
      <c r="D53" s="12" t="str">
        <f>VLOOKUP(ServiceTickets[[#This Row],[Facility ID]],FacilityInformation,4,FALSE)</f>
        <v>Columbus</v>
      </c>
      <c r="E53" s="12" t="str">
        <f>VLOOKUP(ServiceTickets[[#This Row],[Facility ID]],FacilityInformation,5,FALSE)</f>
        <v>GA</v>
      </c>
      <c r="F53" s="12">
        <f>VLOOKUP(ServiceTickets[[#This Row],[Facility ID]],FacilityInformation,6,FALSE)</f>
        <v>31904</v>
      </c>
      <c r="G53" s="12" t="str">
        <f>ServiceTickets[[#This Row],[City]]&amp;", "&amp;ServiceTickets[[#This Row],[State]]&amp;" "&amp;ServiceTickets[[#This Row],[Zip]]</f>
        <v>Columbus, GA 31904</v>
      </c>
      <c r="H53" s="111">
        <f>VLOOKUP(ServiceTickets[Facility ID],'T-Schedule'!B$2:AH$286,30,FALSE)</f>
        <v>9</v>
      </c>
      <c r="I53" s="111">
        <f>VLOOKUP(ServiceTickets[Facility ID],'T-Schedule'!B$2:AI$286,28,FALSE)</f>
        <v>1</v>
      </c>
      <c r="J53" s="111">
        <f>VLOOKUP(ServiceTickets[Facility ID],'T-Schedule'!B$2:AI$286,26,FALSE)</f>
        <v>9</v>
      </c>
      <c r="K53" s="123">
        <f>VLOOKUP(ServiceTickets[Facility ID],'T-Schedule'!B$2:C$286,2,FALSE)</f>
        <v>43724</v>
      </c>
      <c r="L53" s="123">
        <f>ServiceTickets[[#This Row],[Migration Date]] - WEEKDAY(ServiceTickets[[#This Row],[Migration Date]]-6)</f>
        <v>43721</v>
      </c>
      <c r="M53" s="123">
        <f>ServiceTickets[[#This Row],[Migration Date]] - 14</f>
        <v>43710</v>
      </c>
      <c r="N53" s="111">
        <v>703300</v>
      </c>
      <c r="O53" s="111">
        <v>703301</v>
      </c>
      <c r="P53" s="111" t="str">
        <f>ServiceTickets[[#This Row],[Site]]&amp;" KAH Win10 Upgrade Project Equipment Request"</f>
        <v>2458 HH - COLUMBUS GA KAH Win10 Upgrade Project Equipment Request</v>
      </c>
      <c r="Q53" s="127" t="str">
        <f t="shared" si="0"/>
        <v>Please ship 9 UD3 Thin Client devices and 1 laptops with the Gentiva Win10 Image with docking stations. 
Please send the equipment on PO703300 and PO703301 to be at facility by 09/13/19. 
Ship to:
ATTN: Kindred Implementation Services Tech
1921 Whittlesey Road STE 310
Columbus, GA 31904</v>
      </c>
      <c r="R53" s="131">
        <v>1967724</v>
      </c>
      <c r="S53" s="131" t="s">
        <v>291</v>
      </c>
      <c r="T53" s="131" t="str">
        <f>VLOOKUP(ServiceTickets[Facility ID],'T-Schedule'!B$2:I$286,8,FALSE)</f>
        <v>Yes</v>
      </c>
      <c r="U53" s="131">
        <v>2019</v>
      </c>
      <c r="V53" s="135"/>
    </row>
    <row r="54" spans="1:22" hidden="1">
      <c r="A54" s="111">
        <v>2536201</v>
      </c>
      <c r="B54" s="12" t="s">
        <v>104</v>
      </c>
      <c r="C54" s="12" t="str">
        <f>VLOOKUP(ServiceTickets[[#This Row],[Facility ID]],FacilityInformation,3,FALSE)</f>
        <v xml:space="preserve">3242 Florence Boulevard  </v>
      </c>
      <c r="D54" s="12" t="str">
        <f>VLOOKUP(ServiceTickets[[#This Row],[Facility ID]],FacilityInformation,4,FALSE)</f>
        <v>Florence</v>
      </c>
      <c r="E54" s="12" t="str">
        <f>VLOOKUP(ServiceTickets[[#This Row],[Facility ID]],FacilityInformation,5,FALSE)</f>
        <v>AL</v>
      </c>
      <c r="F54" s="12">
        <f>VLOOKUP(ServiceTickets[[#This Row],[Facility ID]],FacilityInformation,6,FALSE)</f>
        <v>35634</v>
      </c>
      <c r="G54" s="12" t="str">
        <f>ServiceTickets[[#This Row],[City]]&amp;", "&amp;ServiceTickets[[#This Row],[State]]&amp;" "&amp;ServiceTickets[[#This Row],[Zip]]</f>
        <v>Florence, AL 35634</v>
      </c>
      <c r="H54" s="111">
        <f>VLOOKUP(ServiceTickets[Facility ID],'T-Schedule'!B$2:AH$286,30,FALSE)</f>
        <v>10</v>
      </c>
      <c r="I54" s="111">
        <f>VLOOKUP(ServiceTickets[Facility ID],'T-Schedule'!B$2:AI$286,28,FALSE)</f>
        <v>0</v>
      </c>
      <c r="J54" s="111">
        <f>VLOOKUP(ServiceTickets[Facility ID],'T-Schedule'!B$2:AI$286,26,FALSE)</f>
        <v>2</v>
      </c>
      <c r="K54" s="123">
        <f>VLOOKUP(ServiceTickets[Facility ID],'T-Schedule'!B$2:C$286,2,FALSE)</f>
        <v>43724</v>
      </c>
      <c r="L54" s="123">
        <f>ServiceTickets[[#This Row],[Migration Date]] - WEEKDAY(ServiceTickets[[#This Row],[Migration Date]]-6)</f>
        <v>43721</v>
      </c>
      <c r="M54" s="123">
        <f>ServiceTickets[[#This Row],[Migration Date]] - 14</f>
        <v>43710</v>
      </c>
      <c r="N54" s="111">
        <v>703300</v>
      </c>
      <c r="O54" s="111">
        <v>703301</v>
      </c>
      <c r="P54" s="111" t="str">
        <f>ServiceTickets[[#This Row],[Site]]&amp;" KAH Win10 Upgrade Project Equipment Request"</f>
        <v>2536 HH - FLORENCE KAH Win10 Upgrade Project Equipment Request</v>
      </c>
      <c r="Q54" s="127" t="str">
        <f t="shared" si="0"/>
        <v>Please ship 10 UD3 Thin Client devices and 0 laptops with the Gentiva Win10 Image with docking stations. 
Please send the equipment on PO703300 and PO703301 to be at facility by 09/13/19. 
Ship to:
ATTN: Kindred Implementation Services Tech
3242 Florence Boulevard  
Florence, AL 35634</v>
      </c>
      <c r="R54" s="131">
        <v>1967737</v>
      </c>
      <c r="S54" s="131" t="s">
        <v>291</v>
      </c>
      <c r="T54" s="131" t="str">
        <f>VLOOKUP(ServiceTickets[Facility ID],'T-Schedule'!B$2:I$286,8,FALSE)</f>
        <v>Yes</v>
      </c>
      <c r="U54" s="131">
        <v>2019</v>
      </c>
      <c r="V54" s="135"/>
    </row>
    <row r="55" spans="1:22" hidden="1">
      <c r="A55" s="111">
        <v>2492201</v>
      </c>
      <c r="B55" s="12" t="s">
        <v>72</v>
      </c>
      <c r="C55" s="12" t="str">
        <f>VLOOKUP(ServiceTickets[[#This Row],[Facility ID]],FacilityInformation,3,FALSE)</f>
        <v xml:space="preserve">114 North Academy Ave </v>
      </c>
      <c r="D55" s="12" t="str">
        <f>VLOOKUP(ServiceTickets[[#This Row],[Facility ID]],FacilityInformation,4,FALSE)</f>
        <v>Butler</v>
      </c>
      <c r="E55" s="12" t="str">
        <f>VLOOKUP(ServiceTickets[[#This Row],[Facility ID]],FacilityInformation,5,FALSE)</f>
        <v>AL</v>
      </c>
      <c r="F55" s="12">
        <f>VLOOKUP(ServiceTickets[[#This Row],[Facility ID]],FacilityInformation,6,FALSE)</f>
        <v>36904</v>
      </c>
      <c r="G55" s="12" t="str">
        <f>ServiceTickets[[#This Row],[City]]&amp;", "&amp;ServiceTickets[[#This Row],[State]]&amp;" "&amp;ServiceTickets[[#This Row],[Zip]]</f>
        <v>Butler, AL 36904</v>
      </c>
      <c r="H55" s="111">
        <f>VLOOKUP(ServiceTickets[Facility ID],'T-Schedule'!B$2:AH$286,30,FALSE)</f>
        <v>5</v>
      </c>
      <c r="I55" s="111">
        <f>VLOOKUP(ServiceTickets[Facility ID],'T-Schedule'!B$2:AI$286,28,FALSE)</f>
        <v>1</v>
      </c>
      <c r="J55" s="111">
        <f>VLOOKUP(ServiceTickets[Facility ID],'T-Schedule'!B$2:AI$286,26,FALSE)</f>
        <v>3</v>
      </c>
      <c r="K55" s="123">
        <f>VLOOKUP(ServiceTickets[Facility ID],'T-Schedule'!B$2:C$286,2,FALSE)</f>
        <v>43738</v>
      </c>
      <c r="L55" s="123">
        <f>ServiceTickets[[#This Row],[Migration Date]] - WEEKDAY(ServiceTickets[[#This Row],[Migration Date]]-6)</f>
        <v>43735</v>
      </c>
      <c r="M55" s="123">
        <f>ServiceTickets[[#This Row],[Migration Date]] - 14</f>
        <v>43724</v>
      </c>
      <c r="N55" s="111">
        <v>703300</v>
      </c>
      <c r="O55" s="111">
        <v>703301</v>
      </c>
      <c r="P55" s="111" t="str">
        <f>ServiceTickets[[#This Row],[Site]]&amp;" KAH Win10 Upgrade Project Equipment Request"</f>
        <v>2492 HH - GILBERTOWN AL KAH Win10 Upgrade Project Equipment Request</v>
      </c>
      <c r="Q55" s="127" t="str">
        <f t="shared" si="0"/>
        <v>Please ship 5 UD3 Thin Client devices and 1 laptops with the Gentiva Win10 Image with docking stations. 
Please send the equipment on PO703300 and PO703301 to be at facility by 09/27/19. 
Ship to:
ATTN: Kindred Implementation Services Tech
114 North Academy Ave 
Butler, AL 36904</v>
      </c>
      <c r="R55" s="131">
        <v>1969948</v>
      </c>
      <c r="S55" s="131" t="s">
        <v>291</v>
      </c>
      <c r="T55" s="131" t="str">
        <f>VLOOKUP(ServiceTickets[Facility ID],'T-Schedule'!B$2:I$286,8,FALSE)</f>
        <v>Yes</v>
      </c>
      <c r="U55" s="131">
        <v>2019</v>
      </c>
      <c r="V55" s="135"/>
    </row>
    <row r="56" spans="1:22" hidden="1">
      <c r="A56" s="111">
        <v>2490201</v>
      </c>
      <c r="B56" s="12" t="s">
        <v>70</v>
      </c>
      <c r="C56" s="12" t="str">
        <f>VLOOKUP(ServiceTickets[[#This Row],[Facility ID]],FacilityInformation,3,FALSE)</f>
        <v xml:space="preserve">2600 Old North Hills Street  </v>
      </c>
      <c r="D56" s="12" t="str">
        <f>VLOOKUP(ServiceTickets[[#This Row],[Facility ID]],FacilityInformation,4,FALSE)</f>
        <v>Meridian</v>
      </c>
      <c r="E56" s="12" t="str">
        <f>VLOOKUP(ServiceTickets[[#This Row],[Facility ID]],FacilityInformation,5,FALSE)</f>
        <v>MS</v>
      </c>
      <c r="F56" s="12">
        <f>VLOOKUP(ServiceTickets[[#This Row],[Facility ID]],FacilityInformation,6,FALSE)</f>
        <v>39305</v>
      </c>
      <c r="G56" s="12" t="str">
        <f>ServiceTickets[[#This Row],[City]]&amp;", "&amp;ServiceTickets[[#This Row],[State]]&amp;" "&amp;ServiceTickets[[#This Row],[Zip]]</f>
        <v>Meridian, MS 39305</v>
      </c>
      <c r="H56" s="111">
        <f>VLOOKUP(ServiceTickets[Facility ID],'T-Schedule'!B$2:AH$286,30,FALSE)</f>
        <v>10</v>
      </c>
      <c r="I56" s="111">
        <f>VLOOKUP(ServiceTickets[Facility ID],'T-Schedule'!B$2:AI$286,28,FALSE)</f>
        <v>1</v>
      </c>
      <c r="J56" s="111">
        <f>VLOOKUP(ServiceTickets[Facility ID],'T-Schedule'!B$2:AI$286,26,FALSE)</f>
        <v>9</v>
      </c>
      <c r="K56" s="123">
        <f>VLOOKUP(ServiceTickets[Facility ID],'T-Schedule'!B$2:C$286,2,FALSE)</f>
        <v>43773</v>
      </c>
      <c r="L56" s="123">
        <f>ServiceTickets[[#This Row],[Migration Date]] - WEEKDAY(ServiceTickets[[#This Row],[Migration Date]]-6)</f>
        <v>43770</v>
      </c>
      <c r="M56" s="123">
        <f>ServiceTickets[[#This Row],[Migration Date]] - 14</f>
        <v>43759</v>
      </c>
      <c r="N56" s="111">
        <v>703300</v>
      </c>
      <c r="O56" s="111">
        <v>703301</v>
      </c>
      <c r="P56" s="111" t="str">
        <f>ServiceTickets[[#This Row],[Site]]&amp;" KAH Win10 Upgrade Project Equipment Request"</f>
        <v>2490 HH - MERIDIAN MS KAH Win10 Upgrade Project Equipment Request</v>
      </c>
      <c r="Q56" s="127" t="str">
        <f t="shared" si="0"/>
        <v>Please ship 10 UD3 Thin Client devices and 1 laptops with the Gentiva Win10 Image with docking stations. 
Please send the equipment on PO703300 and PO703301 to be at facility by 11/01/19. 
Ship to:
ATTN: Kindred Implementation Services Tech
2600 Old North Hills Street  
Meridian, MS 39305</v>
      </c>
      <c r="R56" s="131">
        <v>1975758</v>
      </c>
      <c r="S56" s="131" t="s">
        <v>291</v>
      </c>
      <c r="T56" s="131" t="str">
        <f>VLOOKUP(ServiceTickets[Facility ID],'T-Schedule'!B$2:I$286,8,FALSE)</f>
        <v>Yes</v>
      </c>
      <c r="U56" s="131">
        <v>2019</v>
      </c>
      <c r="V56" s="135"/>
    </row>
    <row r="57" spans="1:22" hidden="1">
      <c r="A57" s="111">
        <v>2491201</v>
      </c>
      <c r="B57" s="12" t="s">
        <v>71</v>
      </c>
      <c r="C57" s="12" t="str">
        <f>VLOOKUP(ServiceTickets[[#This Row],[Facility ID]],FacilityInformation,3,FALSE)</f>
        <v xml:space="preserve">250 Canal Place  </v>
      </c>
      <c r="D57" s="12" t="str">
        <f>VLOOKUP(ServiceTickets[[#This Row],[Facility ID]],FacilityInformation,4,FALSE)</f>
        <v>Philadelphia</v>
      </c>
      <c r="E57" s="12" t="str">
        <f>VLOOKUP(ServiceTickets[[#This Row],[Facility ID]],FacilityInformation,5,FALSE)</f>
        <v>MS</v>
      </c>
      <c r="F57" s="12">
        <f>VLOOKUP(ServiceTickets[[#This Row],[Facility ID]],FacilityInformation,6,FALSE)</f>
        <v>39350</v>
      </c>
      <c r="G57" s="12" t="str">
        <f>ServiceTickets[[#This Row],[City]]&amp;", "&amp;ServiceTickets[[#This Row],[State]]&amp;" "&amp;ServiceTickets[[#This Row],[Zip]]</f>
        <v>Philadelphia, MS 39350</v>
      </c>
      <c r="H57" s="111">
        <f>VLOOKUP(ServiceTickets[Facility ID],'T-Schedule'!B$2:AH$286,30,FALSE)</f>
        <v>10</v>
      </c>
      <c r="I57" s="111">
        <f>VLOOKUP(ServiceTickets[Facility ID],'T-Schedule'!B$2:AI$286,28,FALSE)</f>
        <v>2</v>
      </c>
      <c r="J57" s="111">
        <f>VLOOKUP(ServiceTickets[Facility ID],'T-Schedule'!B$2:AI$286,26,FALSE)</f>
        <v>3</v>
      </c>
      <c r="K57" s="123">
        <f>VLOOKUP(ServiceTickets[Facility ID],'T-Schedule'!B$2:C$286,2,FALSE)</f>
        <v>43773</v>
      </c>
      <c r="L57" s="123">
        <f>ServiceTickets[[#This Row],[Migration Date]] - WEEKDAY(ServiceTickets[[#This Row],[Migration Date]]-6)</f>
        <v>43770</v>
      </c>
      <c r="M57" s="123">
        <f>ServiceTickets[[#This Row],[Migration Date]] - 14</f>
        <v>43759</v>
      </c>
      <c r="N57" s="111">
        <v>703300</v>
      </c>
      <c r="O57" s="111">
        <v>703301</v>
      </c>
      <c r="P57" s="111" t="str">
        <f>ServiceTickets[[#This Row],[Site]]&amp;" KAH Win10 Upgrade Project Equipment Request"</f>
        <v>2491 HH - PHILADELPHIA MS KAH Win10 Upgrade Project Equipment Request</v>
      </c>
      <c r="Q57" s="127" t="str">
        <f t="shared" si="0"/>
        <v>Please ship 10 UD3 Thin Client devices and 2 laptops with the Gentiva Win10 Image with docking stations. 
Please send the equipment on PO703300 and PO703301 to be at facility by 11/01/19. 
Ship to:
ATTN: Kindred Implementation Services Tech
250 Canal Place  
Philadelphia, MS 39350</v>
      </c>
      <c r="R57" s="131">
        <v>1975762</v>
      </c>
      <c r="S57" s="131" t="s">
        <v>291</v>
      </c>
      <c r="T57" s="131" t="str">
        <f>VLOOKUP(ServiceTickets[Facility ID],'T-Schedule'!B$2:I$286,8,FALSE)</f>
        <v>Yes</v>
      </c>
      <c r="U57" s="131">
        <v>2019</v>
      </c>
      <c r="V57" s="135"/>
    </row>
    <row r="58" spans="1:22" hidden="1">
      <c r="A58" s="111">
        <v>2493201</v>
      </c>
      <c r="B58" s="12" t="s">
        <v>73</v>
      </c>
      <c r="C58" s="12" t="str">
        <f>VLOOKUP(ServiceTickets[[#This Row],[Facility ID]],FacilityInformation,3,FALSE)</f>
        <v>3402 West Main St.</v>
      </c>
      <c r="D58" s="12" t="str">
        <f>VLOOKUP(ServiceTickets[[#This Row],[Facility ID]],FacilityInformation,4,FALSE)</f>
        <v>Tupelo</v>
      </c>
      <c r="E58" s="12" t="str">
        <f>VLOOKUP(ServiceTickets[[#This Row],[Facility ID]],FacilityInformation,5,FALSE)</f>
        <v>MS</v>
      </c>
      <c r="F58" s="12">
        <f>VLOOKUP(ServiceTickets[[#This Row],[Facility ID]],FacilityInformation,6,FALSE)</f>
        <v>38801</v>
      </c>
      <c r="G58" s="12" t="str">
        <f>ServiceTickets[[#This Row],[City]]&amp;", "&amp;ServiceTickets[[#This Row],[State]]&amp;" "&amp;ServiceTickets[[#This Row],[Zip]]</f>
        <v>Tupelo, MS 38801</v>
      </c>
      <c r="H58" s="111">
        <f>VLOOKUP(ServiceTickets[Facility ID],'T-Schedule'!B$2:AH$286,30,FALSE)</f>
        <v>7</v>
      </c>
      <c r="I58" s="111">
        <f>VLOOKUP(ServiceTickets[Facility ID],'T-Schedule'!B$2:AI$286,28,FALSE)</f>
        <v>1</v>
      </c>
      <c r="J58" s="111">
        <f>VLOOKUP(ServiceTickets[Facility ID],'T-Schedule'!B$2:AI$286,26,FALSE)</f>
        <v>5</v>
      </c>
      <c r="K58" s="123">
        <f>VLOOKUP(ServiceTickets[Facility ID],'T-Schedule'!B$2:C$286,2,FALSE)</f>
        <v>43773</v>
      </c>
      <c r="L58" s="123">
        <f>ServiceTickets[[#This Row],[Migration Date]] - WEEKDAY(ServiceTickets[[#This Row],[Migration Date]]-6)</f>
        <v>43770</v>
      </c>
      <c r="M58" s="123">
        <f>ServiceTickets[[#This Row],[Migration Date]] - 14</f>
        <v>43759</v>
      </c>
      <c r="N58" s="111">
        <v>703300</v>
      </c>
      <c r="O58" s="111">
        <v>703301</v>
      </c>
      <c r="P58" s="111" t="str">
        <f>ServiceTickets[[#This Row],[Site]]&amp;" KAH Win10 Upgrade Project Equipment Request"</f>
        <v>2493 HH - TUPELO KAH Win10 Upgrade Project Equipment Request</v>
      </c>
      <c r="Q58" s="127" t="str">
        <f t="shared" si="0"/>
        <v>Please ship 7 UD3 Thin Client devices and 1 laptops with the Gentiva Win10 Image with docking stations. 
Please send the equipment on PO703300 and PO703301 to be at facility by 11/01/19. 
Ship to:
ATTN: Kindred Implementation Services Tech
3402 West Main St.
Tupelo, MS 38801</v>
      </c>
      <c r="R58" s="131">
        <v>1976567</v>
      </c>
      <c r="S58" s="131" t="s">
        <v>291</v>
      </c>
      <c r="T58" s="131" t="str">
        <f>VLOOKUP(ServiceTickets[Facility ID],'T-Schedule'!B$2:I$286,8,FALSE)</f>
        <v>Yes</v>
      </c>
      <c r="U58" s="131">
        <v>2019</v>
      </c>
      <c r="V58" s="135"/>
    </row>
    <row r="59" spans="1:22" hidden="1">
      <c r="A59" s="111">
        <v>2496201</v>
      </c>
      <c r="B59" s="12" t="s">
        <v>76</v>
      </c>
      <c r="C59" s="12" t="str">
        <f>VLOOKUP(ServiceTickets[[#This Row],[Facility ID]],FacilityInformation,3,FALSE)</f>
        <v xml:space="preserve">1225 Hwy 278 East   </v>
      </c>
      <c r="D59" s="12" t="str">
        <f>VLOOKUP(ServiceTickets[[#This Row],[Facility ID]],FacilityInformation,4,FALSE)</f>
        <v>Amory</v>
      </c>
      <c r="E59" s="12" t="str">
        <f>VLOOKUP(ServiceTickets[[#This Row],[Facility ID]],FacilityInformation,5,FALSE)</f>
        <v>MS</v>
      </c>
      <c r="F59" s="12">
        <f>VLOOKUP(ServiceTickets[[#This Row],[Facility ID]],FacilityInformation,6,FALSE)</f>
        <v>38821</v>
      </c>
      <c r="G59" s="12" t="str">
        <f>ServiceTickets[[#This Row],[City]]&amp;", "&amp;ServiceTickets[[#This Row],[State]]&amp;" "&amp;ServiceTickets[[#This Row],[Zip]]</f>
        <v>Amory, MS 38821</v>
      </c>
      <c r="H59" s="111">
        <f>VLOOKUP(ServiceTickets[Facility ID],'T-Schedule'!B$2:AH$286,30,FALSE)</f>
        <v>7</v>
      </c>
      <c r="I59" s="111">
        <f>VLOOKUP(ServiceTickets[Facility ID],'T-Schedule'!B$2:AI$286,28,FALSE)</f>
        <v>2</v>
      </c>
      <c r="J59" s="111">
        <f>VLOOKUP(ServiceTickets[Facility ID],'T-Schedule'!B$2:AI$286,26,FALSE)</f>
        <v>4</v>
      </c>
      <c r="K59" s="123">
        <f>VLOOKUP(ServiceTickets[Facility ID],'T-Schedule'!B$2:C$286,2,FALSE)</f>
        <v>43773</v>
      </c>
      <c r="L59" s="123">
        <f>ServiceTickets[[#This Row],[Migration Date]] - WEEKDAY(ServiceTickets[[#This Row],[Migration Date]]-6)</f>
        <v>43770</v>
      </c>
      <c r="M59" s="123">
        <f>ServiceTickets[[#This Row],[Migration Date]] - 14</f>
        <v>43759</v>
      </c>
      <c r="N59" s="111">
        <v>703300</v>
      </c>
      <c r="O59" s="111">
        <v>703301</v>
      </c>
      <c r="P59" s="111" t="str">
        <f>ServiceTickets[[#This Row],[Site]]&amp;" KAH Win10 Upgrade Project Equipment Request"</f>
        <v>2496 HH - AMORY KAH Win10 Upgrade Project Equipment Request</v>
      </c>
      <c r="Q59" s="127" t="str">
        <f t="shared" si="0"/>
        <v>Please ship 7 UD3 Thin Client devices and 2 laptops with the Gentiva Win10 Image with docking stations. 
Please send the equipment on PO703300 and PO703301 to be at facility by 11/01/19. 
Ship to:
ATTN: Kindred Implementation Services Tech
1225 Hwy 278 East   
Amory, MS 38821</v>
      </c>
      <c r="R59" s="131">
        <v>1980965</v>
      </c>
      <c r="S59" s="131" t="s">
        <v>291</v>
      </c>
      <c r="T59" s="131" t="str">
        <f>VLOOKUP(ServiceTickets[Facility ID],'T-Schedule'!B$2:I$286,8,FALSE)</f>
        <v>Yes</v>
      </c>
      <c r="U59" s="131">
        <v>2019</v>
      </c>
      <c r="V59" s="135"/>
    </row>
    <row r="60" spans="1:22" hidden="1">
      <c r="A60" s="111">
        <v>2497201</v>
      </c>
      <c r="B60" s="12" t="s">
        <v>77</v>
      </c>
      <c r="C60" s="12" t="str">
        <f>VLOOKUP(ServiceTickets[[#This Row],[Facility ID]],FacilityInformation,3,FALSE)</f>
        <v xml:space="preserve">200 South Second St.   </v>
      </c>
      <c r="D60" s="12" t="str">
        <f>VLOOKUP(ServiceTickets[[#This Row],[Facility ID]],FacilityInformation,4,FALSE)</f>
        <v>Booneville</v>
      </c>
      <c r="E60" s="12" t="str">
        <f>VLOOKUP(ServiceTickets[[#This Row],[Facility ID]],FacilityInformation,5,FALSE)</f>
        <v>MS</v>
      </c>
      <c r="F60" s="12">
        <f>VLOOKUP(ServiceTickets[[#This Row],[Facility ID]],FacilityInformation,6,FALSE)</f>
        <v>38829</v>
      </c>
      <c r="G60" s="12" t="str">
        <f>ServiceTickets[[#This Row],[City]]&amp;", "&amp;ServiceTickets[[#This Row],[State]]&amp;" "&amp;ServiceTickets[[#This Row],[Zip]]</f>
        <v>Booneville, MS 38829</v>
      </c>
      <c r="H60" s="111">
        <f>VLOOKUP(ServiceTickets[Facility ID],'T-Schedule'!B$2:AH$286,30,FALSE)</f>
        <v>10</v>
      </c>
      <c r="I60" s="111">
        <f>VLOOKUP(ServiceTickets[Facility ID],'T-Schedule'!B$2:AI$286,28,FALSE)</f>
        <v>0</v>
      </c>
      <c r="J60" s="111">
        <f>VLOOKUP(ServiceTickets[Facility ID],'T-Schedule'!B$2:AI$286,26,FALSE)</f>
        <v>5</v>
      </c>
      <c r="K60" s="123">
        <f>VLOOKUP(ServiceTickets[Facility ID],'T-Schedule'!B$2:C$286,2,FALSE)</f>
        <v>43773</v>
      </c>
      <c r="L60" s="123">
        <f>ServiceTickets[[#This Row],[Migration Date]] - WEEKDAY(ServiceTickets[[#This Row],[Migration Date]]-6)</f>
        <v>43770</v>
      </c>
      <c r="M60" s="123">
        <f>ServiceTickets[[#This Row],[Migration Date]] - 14</f>
        <v>43759</v>
      </c>
      <c r="N60" s="111">
        <v>703300</v>
      </c>
      <c r="O60" s="111">
        <v>703301</v>
      </c>
      <c r="P60" s="111" t="str">
        <f>ServiceTickets[[#This Row],[Site]]&amp;" KAH Win10 Upgrade Project Equipment Request"</f>
        <v>2497 HH - BOONEVILLE KAH Win10 Upgrade Project Equipment Request</v>
      </c>
      <c r="Q60" s="127" t="str">
        <f t="shared" si="0"/>
        <v>Please ship 10 UD3 Thin Client devices and 0 laptops with the Gentiva Win10 Image with docking stations. 
Please send the equipment on PO703300 and PO703301 to be at facility by 11/01/19. 
Ship to:
ATTN: Kindred Implementation Services Tech
200 South Second St.   
Booneville, MS 38829</v>
      </c>
      <c r="R60" s="131">
        <v>1976598</v>
      </c>
      <c r="S60" s="131" t="s">
        <v>291</v>
      </c>
      <c r="T60" s="131" t="str">
        <f>VLOOKUP(ServiceTickets[Facility ID],'T-Schedule'!B$2:I$286,8,FALSE)</f>
        <v>Yes</v>
      </c>
      <c r="U60" s="131">
        <v>2019</v>
      </c>
      <c r="V60" s="135"/>
    </row>
    <row r="61" spans="1:22" hidden="1">
      <c r="A61" s="111">
        <v>2498201</v>
      </c>
      <c r="B61" s="12" t="s">
        <v>78</v>
      </c>
      <c r="C61" s="12" t="str">
        <f>VLOOKUP(ServiceTickets[[#This Row],[Facility ID]],FacilityInformation,3,FALSE)</f>
        <v xml:space="preserve">407 Doctors Dr.   </v>
      </c>
      <c r="D61" s="12" t="str">
        <f>VLOOKUP(ServiceTickets[[#This Row],[Facility ID]],FacilityInformation,4,FALSE)</f>
        <v>New Albany</v>
      </c>
      <c r="E61" s="12" t="str">
        <f>VLOOKUP(ServiceTickets[[#This Row],[Facility ID]],FacilityInformation,5,FALSE)</f>
        <v>MS</v>
      </c>
      <c r="F61" s="12">
        <f>VLOOKUP(ServiceTickets[[#This Row],[Facility ID]],FacilityInformation,6,FALSE)</f>
        <v>38652</v>
      </c>
      <c r="G61" s="12" t="str">
        <f>ServiceTickets[[#This Row],[City]]&amp;", "&amp;ServiceTickets[[#This Row],[State]]&amp;" "&amp;ServiceTickets[[#This Row],[Zip]]</f>
        <v>New Albany, MS 38652</v>
      </c>
      <c r="H61" s="111">
        <f>VLOOKUP(ServiceTickets[Facility ID],'T-Schedule'!B$2:AH$286,30,FALSE)</f>
        <v>6</v>
      </c>
      <c r="I61" s="111">
        <f>VLOOKUP(ServiceTickets[Facility ID],'T-Schedule'!B$2:AI$286,28,FALSE)</f>
        <v>1</v>
      </c>
      <c r="J61" s="111">
        <f>VLOOKUP(ServiceTickets[Facility ID],'T-Schedule'!B$2:AI$286,26,FALSE)</f>
        <v>4</v>
      </c>
      <c r="K61" s="123">
        <f>VLOOKUP(ServiceTickets[Facility ID],'T-Schedule'!B$2:C$286,2,FALSE)</f>
        <v>43773</v>
      </c>
      <c r="L61" s="123">
        <f>ServiceTickets[[#This Row],[Migration Date]] - WEEKDAY(ServiceTickets[[#This Row],[Migration Date]]-6)</f>
        <v>43770</v>
      </c>
      <c r="M61" s="123">
        <f>ServiceTickets[[#This Row],[Migration Date]] - 14</f>
        <v>43759</v>
      </c>
      <c r="N61" s="111">
        <v>703300</v>
      </c>
      <c r="O61" s="111">
        <v>703301</v>
      </c>
      <c r="P61" s="111" t="str">
        <f>ServiceTickets[[#This Row],[Site]]&amp;" KAH Win10 Upgrade Project Equipment Request"</f>
        <v>2498 HH - NEW ALBANY MS KAH Win10 Upgrade Project Equipment Request</v>
      </c>
      <c r="Q61" s="127" t="str">
        <f t="shared" si="0"/>
        <v>Please ship 6 UD3 Thin Client devices and 1 laptops with the Gentiva Win10 Image with docking stations. 
Please send the equipment on PO703300 and PO703301 to be at facility by 11/01/19. 
Ship to:
ATTN: Kindred Implementation Services Tech
407 Doctors Dr.   
New Albany, MS 38652</v>
      </c>
      <c r="R61" s="131">
        <v>1976601</v>
      </c>
      <c r="S61" s="131" t="s">
        <v>291</v>
      </c>
      <c r="T61" s="131" t="str">
        <f>VLOOKUP(ServiceTickets[Facility ID],'T-Schedule'!B$2:I$286,8,FALSE)</f>
        <v>Yes</v>
      </c>
      <c r="U61" s="131">
        <v>2019</v>
      </c>
      <c r="V61" s="135"/>
    </row>
    <row r="62" spans="1:22" hidden="1">
      <c r="A62" s="111">
        <v>2499201</v>
      </c>
      <c r="B62" s="12" t="s">
        <v>79</v>
      </c>
      <c r="C62" s="12" t="str">
        <f>VLOOKUP(ServiceTickets[[#This Row],[Facility ID]],FacilityInformation,3,FALSE)</f>
        <v>902 North Main Street  STE D</v>
      </c>
      <c r="D62" s="12" t="str">
        <f>VLOOKUP(ServiceTickets[[#This Row],[Facility ID]],FacilityInformation,4,FALSE)</f>
        <v>Ripley</v>
      </c>
      <c r="E62" s="12" t="str">
        <f>VLOOKUP(ServiceTickets[[#This Row],[Facility ID]],FacilityInformation,5,FALSE)</f>
        <v>MS</v>
      </c>
      <c r="F62" s="12">
        <f>VLOOKUP(ServiceTickets[[#This Row],[Facility ID]],FacilityInformation,6,FALSE)</f>
        <v>38663</v>
      </c>
      <c r="G62" s="12" t="str">
        <f>ServiceTickets[[#This Row],[City]]&amp;", "&amp;ServiceTickets[[#This Row],[State]]&amp;" "&amp;ServiceTickets[[#This Row],[Zip]]</f>
        <v>Ripley, MS 38663</v>
      </c>
      <c r="H62" s="111">
        <f>VLOOKUP(ServiceTickets[Facility ID],'T-Schedule'!B$2:AH$286,30,FALSE)</f>
        <v>6</v>
      </c>
      <c r="I62" s="111">
        <f>VLOOKUP(ServiceTickets[Facility ID],'T-Schedule'!B$2:AI$286,28,FALSE)</f>
        <v>0</v>
      </c>
      <c r="J62" s="111">
        <f>VLOOKUP(ServiceTickets[Facility ID],'T-Schedule'!B$2:AI$286,26,FALSE)</f>
        <v>4</v>
      </c>
      <c r="K62" s="123">
        <f>VLOOKUP(ServiceTickets[Facility ID],'T-Schedule'!B$2:C$286,2,FALSE)</f>
        <v>43773</v>
      </c>
      <c r="L62" s="123">
        <f>ServiceTickets[[#This Row],[Migration Date]] - WEEKDAY(ServiceTickets[[#This Row],[Migration Date]]-6)</f>
        <v>43770</v>
      </c>
      <c r="M62" s="123">
        <f>ServiceTickets[[#This Row],[Migration Date]] - 14</f>
        <v>43759</v>
      </c>
      <c r="N62" s="111">
        <v>703300</v>
      </c>
      <c r="O62" s="111">
        <v>703301</v>
      </c>
      <c r="P62" s="111" t="str">
        <f>ServiceTickets[[#This Row],[Site]]&amp;" KAH Win10 Upgrade Project Equipment Request"</f>
        <v>2499 HH - RIPLEY MS KAH Win10 Upgrade Project Equipment Request</v>
      </c>
      <c r="Q62" s="127" t="str">
        <f t="shared" si="0"/>
        <v>Please ship 6 UD3 Thin Client devices and 0 laptops with the Gentiva Win10 Image with docking stations. 
Please send the equipment on PO703300 and PO703301 to be at facility by 11/01/19. 
Ship to:
ATTN: Kindred Implementation Services Tech
902 North Main Street  STE D
Ripley, MS 38663</v>
      </c>
      <c r="R62" s="131">
        <v>1976651</v>
      </c>
      <c r="S62" s="131" t="s">
        <v>291</v>
      </c>
      <c r="T62" s="131" t="str">
        <f>VLOOKUP(ServiceTickets[Facility ID],'T-Schedule'!B$2:I$286,8,FALSE)</f>
        <v>Yes</v>
      </c>
      <c r="U62" s="131">
        <v>2019</v>
      </c>
      <c r="V62" s="135"/>
    </row>
    <row r="63" spans="1:22" hidden="1">
      <c r="A63" s="111">
        <v>2504201</v>
      </c>
      <c r="B63" s="12" t="s">
        <v>82</v>
      </c>
      <c r="C63" s="12" t="str">
        <f>VLOOKUP(ServiceTickets[[#This Row],[Facility ID]],FacilityInformation,3,FALSE)</f>
        <v>2080 S. Frontage Rd. STE 101</v>
      </c>
      <c r="D63" s="12" t="str">
        <f>VLOOKUP(ServiceTickets[[#This Row],[Facility ID]],FacilityInformation,4,FALSE)</f>
        <v>Vicksburg</v>
      </c>
      <c r="E63" s="12" t="str">
        <f>VLOOKUP(ServiceTickets[[#This Row],[Facility ID]],FacilityInformation,5,FALSE)</f>
        <v>MS</v>
      </c>
      <c r="F63" s="12">
        <f>VLOOKUP(ServiceTickets[[#This Row],[Facility ID]],FacilityInformation,6,FALSE)</f>
        <v>39180</v>
      </c>
      <c r="G63" s="12" t="str">
        <f>ServiceTickets[[#This Row],[City]]&amp;", "&amp;ServiceTickets[[#This Row],[State]]&amp;" "&amp;ServiceTickets[[#This Row],[Zip]]</f>
        <v>Vicksburg, MS 39180</v>
      </c>
      <c r="H63" s="111">
        <f>VLOOKUP(ServiceTickets[Facility ID],'T-Schedule'!B$2:AH$286,30,FALSE)</f>
        <v>7</v>
      </c>
      <c r="I63" s="111">
        <f>VLOOKUP(ServiceTickets[Facility ID],'T-Schedule'!B$2:AI$286,28,FALSE)</f>
        <v>0</v>
      </c>
      <c r="J63" s="111">
        <f>VLOOKUP(ServiceTickets[Facility ID],'T-Schedule'!B$2:AI$286,26,FALSE)</f>
        <v>3</v>
      </c>
      <c r="K63" s="123">
        <f>VLOOKUP(ServiceTickets[Facility ID],'T-Schedule'!B$2:C$286,2,FALSE)</f>
        <v>43773</v>
      </c>
      <c r="L63" s="123">
        <f>ServiceTickets[[#This Row],[Migration Date]] - WEEKDAY(ServiceTickets[[#This Row],[Migration Date]]-6)</f>
        <v>43770</v>
      </c>
      <c r="M63" s="123">
        <f>ServiceTickets[[#This Row],[Migration Date]] - 14</f>
        <v>43759</v>
      </c>
      <c r="N63" s="111">
        <v>703300</v>
      </c>
      <c r="O63" s="111">
        <v>703301</v>
      </c>
      <c r="P63" s="111" t="str">
        <f>ServiceTickets[[#This Row],[Site]]&amp;" KAH Win10 Upgrade Project Equipment Request"</f>
        <v>2504 HH - VICKSBURG KAH Win10 Upgrade Project Equipment Request</v>
      </c>
      <c r="Q63" s="127" t="str">
        <f t="shared" si="0"/>
        <v>Please ship 7 UD3 Thin Client devices and 0 laptops with the Gentiva Win10 Image with docking stations. 
Please send the equipment on PO703300 and PO703301 to be at facility by 11/01/19. 
Ship to:
ATTN: Kindred Implementation Services Tech
2080 S. Frontage Rd. STE 101
Vicksburg, MS 39180</v>
      </c>
      <c r="R63" s="131">
        <v>1980968</v>
      </c>
      <c r="S63" s="131" t="s">
        <v>291</v>
      </c>
      <c r="T63" s="131" t="str">
        <f>VLOOKUP(ServiceTickets[Facility ID],'T-Schedule'!B$2:I$286,8,FALSE)</f>
        <v>Yes</v>
      </c>
      <c r="U63" s="131">
        <v>2019</v>
      </c>
      <c r="V63" s="135"/>
    </row>
    <row r="64" spans="1:22" hidden="1">
      <c r="A64" s="111">
        <v>2505201</v>
      </c>
      <c r="B64" s="12" t="s">
        <v>83</v>
      </c>
      <c r="C64" s="12" t="str">
        <f>VLOOKUP(ServiceTickets[[#This Row],[Facility ID]],FacilityInformation,3,FALSE)</f>
        <v>1082 Gluckstadt Road STE B</v>
      </c>
      <c r="D64" s="12" t="str">
        <f>VLOOKUP(ServiceTickets[[#This Row],[Facility ID]],FacilityInformation,4,FALSE)</f>
        <v>Madison</v>
      </c>
      <c r="E64" s="12" t="str">
        <f>VLOOKUP(ServiceTickets[[#This Row],[Facility ID]],FacilityInformation,5,FALSE)</f>
        <v>MS</v>
      </c>
      <c r="F64" s="12">
        <f>VLOOKUP(ServiceTickets[[#This Row],[Facility ID]],FacilityInformation,6,FALSE)</f>
        <v>39110</v>
      </c>
      <c r="G64" s="12" t="str">
        <f>ServiceTickets[[#This Row],[City]]&amp;", "&amp;ServiceTickets[[#This Row],[State]]&amp;" "&amp;ServiceTickets[[#This Row],[Zip]]</f>
        <v>Madison, MS 39110</v>
      </c>
      <c r="H64" s="111">
        <f>VLOOKUP(ServiceTickets[Facility ID],'T-Schedule'!B$2:AH$286,30,FALSE)</f>
        <v>3</v>
      </c>
      <c r="I64" s="111">
        <f>VLOOKUP(ServiceTickets[Facility ID],'T-Schedule'!B$2:AI$286,28,FALSE)</f>
        <v>0</v>
      </c>
      <c r="J64" s="111">
        <f>VLOOKUP(ServiceTickets[Facility ID],'T-Schedule'!B$2:AI$286,26,FALSE)</f>
        <v>2</v>
      </c>
      <c r="K64" s="123">
        <f>VLOOKUP(ServiceTickets[Facility ID],'T-Schedule'!B$2:C$286,2,FALSE)</f>
        <v>43773</v>
      </c>
      <c r="L64" s="123">
        <f>ServiceTickets[[#This Row],[Migration Date]] - WEEKDAY(ServiceTickets[[#This Row],[Migration Date]]-6)</f>
        <v>43770</v>
      </c>
      <c r="M64" s="123">
        <f>ServiceTickets[[#This Row],[Migration Date]] - 14</f>
        <v>43759</v>
      </c>
      <c r="N64" s="111">
        <v>703300</v>
      </c>
      <c r="O64" s="111">
        <v>703301</v>
      </c>
      <c r="P64" s="111" t="str">
        <f>ServiceTickets[[#This Row],[Site]]&amp;" KAH Win10 Upgrade Project Equipment Request"</f>
        <v>2505 HH - MADISON KAH Win10 Upgrade Project Equipment Request</v>
      </c>
      <c r="Q64" s="127" t="str">
        <f t="shared" si="0"/>
        <v>Please ship 3 UD3 Thin Client devices and 0 laptops with the Gentiva Win10 Image with docking stations. 
Please send the equipment on PO703300 and PO703301 to be at facility by 11/01/19. 
Ship to:
ATTN: Kindred Implementation Services Tech
1082 Gluckstadt Road STE B
Madison, MS 39110</v>
      </c>
      <c r="R64" s="131">
        <v>1976655</v>
      </c>
      <c r="S64" s="131" t="s">
        <v>291</v>
      </c>
      <c r="T64" s="131" t="str">
        <f>VLOOKUP(ServiceTickets[Facility ID],'T-Schedule'!B$2:I$286,8,FALSE)</f>
        <v>Yes</v>
      </c>
      <c r="U64" s="131">
        <v>2019</v>
      </c>
      <c r="V64" s="135"/>
    </row>
    <row r="65" spans="1:22" hidden="1">
      <c r="A65" s="111">
        <v>2506201</v>
      </c>
      <c r="B65" s="12" t="s">
        <v>84</v>
      </c>
      <c r="C65" s="12" t="str">
        <f>VLOOKUP(ServiceTickets[[#This Row],[Facility ID]],FacilityInformation,3,FALSE)</f>
        <v xml:space="preserve">217 Caldwell Drive   </v>
      </c>
      <c r="D65" s="12" t="str">
        <f>VLOOKUP(ServiceTickets[[#This Row],[Facility ID]],FacilityInformation,4,FALSE)</f>
        <v>Hazlehurst</v>
      </c>
      <c r="E65" s="12" t="str">
        <f>VLOOKUP(ServiceTickets[[#This Row],[Facility ID]],FacilityInformation,5,FALSE)</f>
        <v>MS</v>
      </c>
      <c r="F65" s="12">
        <f>VLOOKUP(ServiceTickets[[#This Row],[Facility ID]],FacilityInformation,6,FALSE)</f>
        <v>39083</v>
      </c>
      <c r="G65" s="12" t="str">
        <f>ServiceTickets[[#This Row],[City]]&amp;", "&amp;ServiceTickets[[#This Row],[State]]&amp;" "&amp;ServiceTickets[[#This Row],[Zip]]</f>
        <v>Hazlehurst, MS 39083</v>
      </c>
      <c r="H65" s="111">
        <f>VLOOKUP(ServiceTickets[Facility ID],'T-Schedule'!B$2:AH$286,30,FALSE)</f>
        <v>5</v>
      </c>
      <c r="I65" s="111">
        <f>VLOOKUP(ServiceTickets[Facility ID],'T-Schedule'!B$2:AI$286,28,FALSE)</f>
        <v>0</v>
      </c>
      <c r="J65" s="111">
        <f>VLOOKUP(ServiceTickets[Facility ID],'T-Schedule'!B$2:AI$286,26,FALSE)</f>
        <v>3</v>
      </c>
      <c r="K65" s="123">
        <f>VLOOKUP(ServiceTickets[Facility ID],'T-Schedule'!B$2:C$286,2,FALSE)</f>
        <v>43773</v>
      </c>
      <c r="L65" s="123">
        <f>ServiceTickets[[#This Row],[Migration Date]] - WEEKDAY(ServiceTickets[[#This Row],[Migration Date]]-6)</f>
        <v>43770</v>
      </c>
      <c r="M65" s="123">
        <f>ServiceTickets[[#This Row],[Migration Date]] - 14</f>
        <v>43759</v>
      </c>
      <c r="N65" s="111">
        <v>703300</v>
      </c>
      <c r="O65" s="111">
        <v>703301</v>
      </c>
      <c r="P65" s="111" t="str">
        <f>ServiceTickets[[#This Row],[Site]]&amp;" KAH Win10 Upgrade Project Equipment Request"</f>
        <v>2506 HH - HAZLEHURST KAH Win10 Upgrade Project Equipment Request</v>
      </c>
      <c r="Q65" s="127" t="str">
        <f t="shared" si="0"/>
        <v>Please ship 5 UD3 Thin Client devices and 0 laptops with the Gentiva Win10 Image with docking stations. 
Please send the equipment on PO703300 and PO703301 to be at facility by 11/01/19. 
Ship to:
ATTN: Kindred Implementation Services Tech
217 Caldwell Drive   
Hazlehurst, MS 39083</v>
      </c>
      <c r="R65" s="131">
        <v>1976680</v>
      </c>
      <c r="S65" s="131" t="s">
        <v>291</v>
      </c>
      <c r="T65" s="131" t="str">
        <f>VLOOKUP(ServiceTickets[Facility ID],'T-Schedule'!B$2:I$286,8,FALSE)</f>
        <v>Yes</v>
      </c>
      <c r="U65" s="131">
        <v>2019</v>
      </c>
      <c r="V65" s="135"/>
    </row>
    <row r="66" spans="1:22" hidden="1">
      <c r="A66" s="111">
        <v>2494201</v>
      </c>
      <c r="B66" s="12" t="s">
        <v>74</v>
      </c>
      <c r="C66" s="12" t="str">
        <f>VLOOKUP(ServiceTickets[[#This Row],[Facility ID]],FacilityInformation,3,FALSE)</f>
        <v xml:space="preserve">189 Park Creek Drive  </v>
      </c>
      <c r="D66" s="12" t="str">
        <f>VLOOKUP(ServiceTickets[[#This Row],[Facility ID]],FacilityInformation,4,FALSE)</f>
        <v>Columbus</v>
      </c>
      <c r="E66" s="12" t="str">
        <f>VLOOKUP(ServiceTickets[[#This Row],[Facility ID]],FacilityInformation,5,FALSE)</f>
        <v>MS</v>
      </c>
      <c r="F66" s="12">
        <f>VLOOKUP(ServiceTickets[[#This Row],[Facility ID]],FacilityInformation,6,FALSE)</f>
        <v>39705</v>
      </c>
      <c r="G66" s="12" t="str">
        <f>ServiceTickets[[#This Row],[City]]&amp;", "&amp;ServiceTickets[[#This Row],[State]]&amp;" "&amp;ServiceTickets[[#This Row],[Zip]]</f>
        <v>Columbus, MS 39705</v>
      </c>
      <c r="H66" s="111">
        <f>VLOOKUP(ServiceTickets[Facility ID],'T-Schedule'!B$2:AH$286,30,FALSE)</f>
        <v>8</v>
      </c>
      <c r="I66" s="111">
        <f>VLOOKUP(ServiceTickets[Facility ID],'T-Schedule'!B$2:AI$286,28,FALSE)</f>
        <v>1</v>
      </c>
      <c r="J66" s="111">
        <f>VLOOKUP(ServiceTickets[Facility ID],'T-Schedule'!B$2:AI$286,26,FALSE)</f>
        <v>6</v>
      </c>
      <c r="K66" s="123">
        <f>VLOOKUP(ServiceTickets[Facility ID],'T-Schedule'!B$2:C$286,2,FALSE)</f>
        <v>43780</v>
      </c>
      <c r="L66" s="123">
        <f>ServiceTickets[[#This Row],[Migration Date]] - WEEKDAY(ServiceTickets[[#This Row],[Migration Date]]-6)</f>
        <v>43777</v>
      </c>
      <c r="M66" s="123">
        <f>ServiceTickets[[#This Row],[Migration Date]] - 14</f>
        <v>43766</v>
      </c>
      <c r="N66" s="111">
        <v>703300</v>
      </c>
      <c r="O66" s="111">
        <v>703301</v>
      </c>
      <c r="P66" s="111" t="str">
        <f>ServiceTickets[[#This Row],[Site]]&amp;" KAH Win10 Upgrade Project Equipment Request"</f>
        <v>2494 HH - COLUMBUS MS KAH Win10 Upgrade Project Equipment Request</v>
      </c>
      <c r="Q66" s="127" t="str">
        <f t="shared" ref="Q66:Q129" si="1">"Please ship "&amp;H66&amp;" UD3 Thin Client devices and "&amp;I66&amp;" laptops with the Gentiva Win10 Image with docking stations. 
Please send the equipment on PO"&amp;N66&amp;" and PO"&amp;O66&amp;" to be at facility by "&amp;TEXT(L66,"mm/dd/yy")&amp;". 
Ship to:
ATTN: Kindred Implementation Services Tech
"&amp;C66&amp;"
"&amp;G66</f>
        <v>Please ship 8 UD3 Thin Client devices and 1 laptops with the Gentiva Win10 Image with docking stations. 
Please send the equipment on PO703300 and PO703301 to be at facility by 11/08/19. 
Ship to:
ATTN: Kindred Implementation Services Tech
189 Park Creek Drive  
Columbus, MS 39705</v>
      </c>
      <c r="R66" s="131">
        <v>1982282</v>
      </c>
      <c r="S66" s="131" t="s">
        <v>291</v>
      </c>
      <c r="T66" s="131" t="str">
        <f>VLOOKUP(ServiceTickets[Facility ID],'T-Schedule'!B$2:I$286,8,FALSE)</f>
        <v>Yes</v>
      </c>
      <c r="U66" s="131">
        <v>2019</v>
      </c>
      <c r="V66" s="135"/>
    </row>
    <row r="67" spans="1:22" s="2" customFormat="1" hidden="1">
      <c r="A67" s="111">
        <v>2507201</v>
      </c>
      <c r="B67" s="12" t="s">
        <v>85</v>
      </c>
      <c r="C67" s="12" t="str">
        <f>VLOOKUP(ServiceTickets[[#This Row],[Facility ID]],FacilityInformation,3,FALSE)</f>
        <v xml:space="preserve">5325 Hwy 80  </v>
      </c>
      <c r="D67" s="12" t="str">
        <f>VLOOKUP(ServiceTickets[[#This Row],[Facility ID]],FacilityInformation,4,FALSE)</f>
        <v>Morton</v>
      </c>
      <c r="E67" s="12" t="str">
        <f>VLOOKUP(ServiceTickets[[#This Row],[Facility ID]],FacilityInformation,5,FALSE)</f>
        <v>MS</v>
      </c>
      <c r="F67" s="12">
        <f>VLOOKUP(ServiceTickets[[#This Row],[Facility ID]],FacilityInformation,6,FALSE)</f>
        <v>39117</v>
      </c>
      <c r="G67" s="12" t="str">
        <f>ServiceTickets[[#This Row],[City]]&amp;", "&amp;ServiceTickets[[#This Row],[State]]&amp;" "&amp;ServiceTickets[[#This Row],[Zip]]</f>
        <v>Morton, MS 39117</v>
      </c>
      <c r="H67" s="111">
        <f>VLOOKUP(ServiceTickets[Facility ID],'T-Schedule'!B$2:AH$286,30,FALSE)</f>
        <v>6</v>
      </c>
      <c r="I67" s="111">
        <f>VLOOKUP(ServiceTickets[Facility ID],'T-Schedule'!B$2:AI$286,28,FALSE)</f>
        <v>0</v>
      </c>
      <c r="J67" s="111">
        <f>VLOOKUP(ServiceTickets[Facility ID],'T-Schedule'!B$2:AI$286,26,FALSE)</f>
        <v>7</v>
      </c>
      <c r="K67" s="123">
        <f>VLOOKUP(ServiceTickets[Facility ID],'T-Schedule'!B$2:C$286,2,FALSE)</f>
        <v>43780</v>
      </c>
      <c r="L67" s="123">
        <f>ServiceTickets[[#This Row],[Migration Date]] - WEEKDAY(ServiceTickets[[#This Row],[Migration Date]]-6)</f>
        <v>43777</v>
      </c>
      <c r="M67" s="123">
        <f>ServiceTickets[[#This Row],[Migration Date]] - 14</f>
        <v>43766</v>
      </c>
      <c r="N67" s="111">
        <v>703300</v>
      </c>
      <c r="O67" s="111">
        <v>703301</v>
      </c>
      <c r="P67" s="111" t="str">
        <f>ServiceTickets[[#This Row],[Site]]&amp;" KAH Win10 Upgrade Project Equipment Request"</f>
        <v>2507 HH - MORTON MS KAH Win10 Upgrade Project Equipment Request</v>
      </c>
      <c r="Q67" s="127" t="str">
        <f t="shared" si="1"/>
        <v>Please ship 6 UD3 Thin Client devices and 0 laptops with the Gentiva Win10 Image with docking stations. 
Please send the equipment on PO703300 and PO703301 to be at facility by 11/08/19. 
Ship to:
ATTN: Kindred Implementation Services Tech
5325 Hwy 80  
Morton, MS 39117</v>
      </c>
      <c r="R67" s="131">
        <v>1982297</v>
      </c>
      <c r="S67" s="131" t="s">
        <v>291</v>
      </c>
      <c r="T67" s="131" t="str">
        <f>VLOOKUP(ServiceTickets[Facility ID],'T-Schedule'!B$2:I$286,8,FALSE)</f>
        <v>Yes</v>
      </c>
      <c r="U67" s="131">
        <v>2019</v>
      </c>
      <c r="V67" s="135"/>
    </row>
    <row r="68" spans="1:22" hidden="1">
      <c r="A68" s="111">
        <v>2508201</v>
      </c>
      <c r="B68" s="12" t="s">
        <v>86</v>
      </c>
      <c r="C68" s="12" t="str">
        <f>VLOOKUP(ServiceTickets[[#This Row],[Facility ID]],FacilityInformation,3,FALSE)</f>
        <v xml:space="preserve">306 2nd Street SE  </v>
      </c>
      <c r="D68" s="12" t="str">
        <f>VLOOKUP(ServiceTickets[[#This Row],[Facility ID]],FacilityInformation,4,FALSE)</f>
        <v>Magee</v>
      </c>
      <c r="E68" s="12" t="str">
        <f>VLOOKUP(ServiceTickets[[#This Row],[Facility ID]],FacilityInformation,5,FALSE)</f>
        <v>MS</v>
      </c>
      <c r="F68" s="12">
        <f>VLOOKUP(ServiceTickets[[#This Row],[Facility ID]],FacilityInformation,6,FALSE)</f>
        <v>39111</v>
      </c>
      <c r="G68" s="12" t="str">
        <f>ServiceTickets[[#This Row],[City]]&amp;", "&amp;ServiceTickets[[#This Row],[State]]&amp;" "&amp;ServiceTickets[[#This Row],[Zip]]</f>
        <v>Magee, MS 39111</v>
      </c>
      <c r="H68" s="111">
        <f>VLOOKUP(ServiceTickets[Facility ID],'T-Schedule'!B$2:AH$286,30,FALSE)</f>
        <v>8</v>
      </c>
      <c r="I68" s="111">
        <f>VLOOKUP(ServiceTickets[Facility ID],'T-Schedule'!B$2:AI$286,28,FALSE)</f>
        <v>0</v>
      </c>
      <c r="J68" s="111">
        <f>VLOOKUP(ServiceTickets[Facility ID],'T-Schedule'!B$2:AI$286,26,FALSE)</f>
        <v>4</v>
      </c>
      <c r="K68" s="123">
        <f>VLOOKUP(ServiceTickets[Facility ID],'T-Schedule'!B$2:C$286,2,FALSE)</f>
        <v>43780</v>
      </c>
      <c r="L68" s="123">
        <f>ServiceTickets[[#This Row],[Migration Date]] - WEEKDAY(ServiceTickets[[#This Row],[Migration Date]]-6)</f>
        <v>43777</v>
      </c>
      <c r="M68" s="123">
        <f>ServiceTickets[[#This Row],[Migration Date]] - 14</f>
        <v>43766</v>
      </c>
      <c r="N68" s="111">
        <v>703300</v>
      </c>
      <c r="O68" s="111">
        <v>703301</v>
      </c>
      <c r="P68" s="111" t="str">
        <f>ServiceTickets[[#This Row],[Site]]&amp;" KAH Win10 Upgrade Project Equipment Request"</f>
        <v>2508 HH - MAGEE KAH Win10 Upgrade Project Equipment Request</v>
      </c>
      <c r="Q68" s="127" t="str">
        <f t="shared" si="1"/>
        <v>Please ship 8 UD3 Thin Client devices and 0 laptops with the Gentiva Win10 Image with docking stations. 
Please send the equipment on PO703300 and PO703301 to be at facility by 11/08/19. 
Ship to:
ATTN: Kindred Implementation Services Tech
306 2nd Street SE  
Magee, MS 39111</v>
      </c>
      <c r="R68" s="131">
        <v>1982299</v>
      </c>
      <c r="S68" s="131" t="s">
        <v>291</v>
      </c>
      <c r="T68" s="131" t="str">
        <f>VLOOKUP(ServiceTickets[Facility ID],'T-Schedule'!B$2:I$286,8,FALSE)</f>
        <v>Yes</v>
      </c>
      <c r="U68" s="131">
        <v>2019</v>
      </c>
      <c r="V68" s="135"/>
    </row>
    <row r="69" spans="1:22" hidden="1">
      <c r="A69" s="111">
        <v>2479201</v>
      </c>
      <c r="B69" s="12" t="s">
        <v>60</v>
      </c>
      <c r="C69" s="12" t="str">
        <f>VLOOKUP(ServiceTickets[[#This Row],[Facility ID]],FacilityInformation,3,FALSE)</f>
        <v>1717 North Clyde Morris Blvd. STE 140</v>
      </c>
      <c r="D69" s="12" t="str">
        <f>VLOOKUP(ServiceTickets[[#This Row],[Facility ID]],FacilityInformation,4,FALSE)</f>
        <v>Daytona Beach</v>
      </c>
      <c r="E69" s="12" t="str">
        <f>VLOOKUP(ServiceTickets[[#This Row],[Facility ID]],FacilityInformation,5,FALSE)</f>
        <v>FL</v>
      </c>
      <c r="F69" s="12">
        <f>VLOOKUP(ServiceTickets[[#This Row],[Facility ID]],FacilityInformation,6,FALSE)</f>
        <v>32117</v>
      </c>
      <c r="G69" s="12" t="str">
        <f>ServiceTickets[[#This Row],[City]]&amp;", "&amp;ServiceTickets[[#This Row],[State]]&amp;" "&amp;ServiceTickets[[#This Row],[Zip]]</f>
        <v>Daytona Beach, FL 32117</v>
      </c>
      <c r="H69" s="111">
        <f>VLOOKUP(ServiceTickets[Facility ID],'T-Schedule'!B$2:AH$286,30,FALSE)</f>
        <v>11</v>
      </c>
      <c r="I69" s="111">
        <f>VLOOKUP(ServiceTickets[Facility ID],'T-Schedule'!B$2:AI$286,28,FALSE)</f>
        <v>2</v>
      </c>
      <c r="J69" s="111">
        <f>VLOOKUP(ServiceTickets[Facility ID],'T-Schedule'!B$2:AI$286,26,FALSE)</f>
        <v>9</v>
      </c>
      <c r="K69" s="123">
        <f>VLOOKUP(ServiceTickets[Facility ID],'T-Schedule'!B$2:C$286,2,FALSE)</f>
        <v>43780</v>
      </c>
      <c r="L69" s="123">
        <f>ServiceTickets[[#This Row],[Migration Date]] - WEEKDAY(ServiceTickets[[#This Row],[Migration Date]]-6)</f>
        <v>43777</v>
      </c>
      <c r="M69" s="123">
        <f>ServiceTickets[[#This Row],[Migration Date]] - 14</f>
        <v>43766</v>
      </c>
      <c r="N69" s="111">
        <v>703300</v>
      </c>
      <c r="O69" s="111">
        <v>703301</v>
      </c>
      <c r="P69" s="111" t="str">
        <f>ServiceTickets[[#This Row],[Site]]&amp;" KAH Win10 Upgrade Project Equipment Request"</f>
        <v>2479 HH - DAYTONA BEACH KAH Win10 Upgrade Project Equipment Request</v>
      </c>
      <c r="Q69" s="127" t="str">
        <f t="shared" si="1"/>
        <v>Please ship 11 UD3 Thin Client devices and 2 laptops with the Gentiva Win10 Image with docking stations. 
Please send the equipment on PO703300 and PO703301 to be at facility by 11/08/19. 
Ship to:
ATTN: Kindred Implementation Services Tech
1717 North Clyde Morris Blvd. STE 140
Daytona Beach, FL 32117</v>
      </c>
      <c r="R69" s="131">
        <v>1982328</v>
      </c>
      <c r="S69" s="131" t="s">
        <v>291</v>
      </c>
      <c r="T69" s="131" t="str">
        <f>VLOOKUP(ServiceTickets[Facility ID],'T-Schedule'!B$2:I$286,8,FALSE)</f>
        <v>Yes</v>
      </c>
      <c r="U69" s="131">
        <v>2019</v>
      </c>
      <c r="V69" s="135"/>
    </row>
    <row r="70" spans="1:22" s="3" customFormat="1" hidden="1">
      <c r="A70" s="111">
        <v>2480201</v>
      </c>
      <c r="B70" s="12" t="s">
        <v>61</v>
      </c>
      <c r="C70" s="12" t="str">
        <f>VLOOKUP(ServiceTickets[[#This Row],[Facility ID]],FacilityInformation,3,FALSE)</f>
        <v>929 North Spring Garden Ave STE 100</v>
      </c>
      <c r="D70" s="12" t="str">
        <f>VLOOKUP(ServiceTickets[[#This Row],[Facility ID]],FacilityInformation,4,FALSE)</f>
        <v>Deland</v>
      </c>
      <c r="E70" s="12" t="str">
        <f>VLOOKUP(ServiceTickets[[#This Row],[Facility ID]],FacilityInformation,5,FALSE)</f>
        <v>FL</v>
      </c>
      <c r="F70" s="12">
        <f>VLOOKUP(ServiceTickets[[#This Row],[Facility ID]],FacilityInformation,6,FALSE)</f>
        <v>32720</v>
      </c>
      <c r="G70" s="12" t="str">
        <f>ServiceTickets[[#This Row],[City]]&amp;", "&amp;ServiceTickets[[#This Row],[State]]&amp;" "&amp;ServiceTickets[[#This Row],[Zip]]</f>
        <v>Deland, FL 32720</v>
      </c>
      <c r="H70" s="111">
        <f>VLOOKUP(ServiceTickets[Facility ID],'T-Schedule'!B$2:AH$286,30,FALSE)</f>
        <v>6</v>
      </c>
      <c r="I70" s="111">
        <f>VLOOKUP(ServiceTickets[Facility ID],'T-Schedule'!B$2:AI$286,28,FALSE)</f>
        <v>0</v>
      </c>
      <c r="J70" s="111">
        <f>VLOOKUP(ServiceTickets[Facility ID],'T-Schedule'!B$2:AI$286,26,FALSE)</f>
        <v>7</v>
      </c>
      <c r="K70" s="123">
        <f>VLOOKUP(ServiceTickets[Facility ID],'T-Schedule'!B$2:C$286,2,FALSE)</f>
        <v>43780</v>
      </c>
      <c r="L70" s="123">
        <f>ServiceTickets[[#This Row],[Migration Date]] - WEEKDAY(ServiceTickets[[#This Row],[Migration Date]]-6)</f>
        <v>43777</v>
      </c>
      <c r="M70" s="123">
        <f>ServiceTickets[[#This Row],[Migration Date]] - 14</f>
        <v>43766</v>
      </c>
      <c r="N70" s="111">
        <v>703300</v>
      </c>
      <c r="O70" s="111">
        <v>703301</v>
      </c>
      <c r="P70" s="111" t="str">
        <f>ServiceTickets[[#This Row],[Site]]&amp;" KAH Win10 Upgrade Project Equipment Request"</f>
        <v>2480 HH - DELAND KAH Win10 Upgrade Project Equipment Request</v>
      </c>
      <c r="Q70" s="127" t="str">
        <f t="shared" si="1"/>
        <v>Please ship 6 UD3 Thin Client devices and 0 laptops with the Gentiva Win10 Image with docking stations. 
Please send the equipment on PO703300 and PO703301 to be at facility by 11/08/19. 
Ship to:
ATTN: Kindred Implementation Services Tech
929 North Spring Garden Ave STE 100
Deland, FL 32720</v>
      </c>
      <c r="R70" s="131">
        <v>1982301</v>
      </c>
      <c r="S70" s="131" t="s">
        <v>291</v>
      </c>
      <c r="T70" s="131" t="str">
        <f>VLOOKUP(ServiceTickets[Facility ID],'T-Schedule'!B$2:I$286,8,FALSE)</f>
        <v>Yes</v>
      </c>
      <c r="U70" s="131">
        <v>2019</v>
      </c>
      <c r="V70" s="135"/>
    </row>
    <row r="71" spans="1:22" hidden="1">
      <c r="A71" s="111">
        <v>2483201</v>
      </c>
      <c r="B71" s="12" t="s">
        <v>64</v>
      </c>
      <c r="C71" s="12" t="str">
        <f>VLOOKUP(ServiceTickets[[#This Row],[Facility ID]],FacilityInformation,3,FALSE)</f>
        <v>350 Corporate Way STE 250</v>
      </c>
      <c r="D71" s="12" t="str">
        <f>VLOOKUP(ServiceTickets[[#This Row],[Facility ID]],FacilityInformation,4,FALSE)</f>
        <v>Orange Park</v>
      </c>
      <c r="E71" s="12" t="str">
        <f>VLOOKUP(ServiceTickets[[#This Row],[Facility ID]],FacilityInformation,5,FALSE)</f>
        <v>FL</v>
      </c>
      <c r="F71" s="12">
        <f>VLOOKUP(ServiceTickets[[#This Row],[Facility ID]],FacilityInformation,6,FALSE)</f>
        <v>32073</v>
      </c>
      <c r="G71" s="12" t="str">
        <f>ServiceTickets[[#This Row],[City]]&amp;", "&amp;ServiceTickets[[#This Row],[State]]&amp;" "&amp;ServiceTickets[[#This Row],[Zip]]</f>
        <v>Orange Park, FL 32073</v>
      </c>
      <c r="H71" s="111">
        <f>VLOOKUP(ServiceTickets[Facility ID],'T-Schedule'!B$2:AH$286,30,FALSE)</f>
        <v>0</v>
      </c>
      <c r="I71" s="111">
        <f>VLOOKUP(ServiceTickets[Facility ID],'T-Schedule'!B$2:AI$286,28,FALSE)</f>
        <v>0</v>
      </c>
      <c r="J71" s="111">
        <f>VLOOKUP(ServiceTickets[Facility ID],'T-Schedule'!B$2:AI$286,26,FALSE)</f>
        <v>0</v>
      </c>
      <c r="K71" s="123">
        <f>VLOOKUP(ServiceTickets[Facility ID],'T-Schedule'!B$2:C$286,2,FALSE)</f>
        <v>43780</v>
      </c>
      <c r="L71" s="123">
        <f>ServiceTickets[[#This Row],[Migration Date]] - WEEKDAY(ServiceTickets[[#This Row],[Migration Date]]-6)</f>
        <v>43777</v>
      </c>
      <c r="M71" s="123">
        <f>ServiceTickets[[#This Row],[Migration Date]] - 14</f>
        <v>43766</v>
      </c>
      <c r="N71" s="111">
        <v>703300</v>
      </c>
      <c r="O71" s="111">
        <v>703301</v>
      </c>
      <c r="P71" s="111" t="str">
        <f>ServiceTickets[[#This Row],[Site]]&amp;" KAH Win10 Upgrade Project Equipment Request"</f>
        <v>2483 HH - ORANGE PARK KAH Win10 Upgrade Project Equipment Request</v>
      </c>
      <c r="Q71" s="127" t="str">
        <f t="shared" si="1"/>
        <v>Please ship 0 UD3 Thin Client devices and 0 laptops with the Gentiva Win10 Image with docking stations. 
Please send the equipment on PO703300 and PO703301 to be at facility by 11/08/19. 
Ship to:
ATTN: Kindred Implementation Services Tech
350 Corporate Way STE 250
Orange Park, FL 32073</v>
      </c>
      <c r="R71" s="131">
        <v>1982411</v>
      </c>
      <c r="S71" s="131" t="s">
        <v>291</v>
      </c>
      <c r="T71" s="131" t="str">
        <f>VLOOKUP(ServiceTickets[Facility ID],'T-Schedule'!B$2:I$286,8,FALSE)</f>
        <v>Yes</v>
      </c>
      <c r="U71" s="131">
        <v>2019</v>
      </c>
      <c r="V71" s="135"/>
    </row>
    <row r="72" spans="1:22" hidden="1">
      <c r="A72" s="111">
        <v>2487201</v>
      </c>
      <c r="B72" s="12" t="s">
        <v>67</v>
      </c>
      <c r="C72" s="12" t="str">
        <f>VLOOKUP(ServiceTickets[[#This Row],[Facility ID]],FacilityInformation,3,FALSE)</f>
        <v xml:space="preserve">311 SE 17th Place  </v>
      </c>
      <c r="D72" s="12" t="str">
        <f>VLOOKUP(ServiceTickets[[#This Row],[Facility ID]],FacilityInformation,4,FALSE)</f>
        <v>Ocala</v>
      </c>
      <c r="E72" s="12" t="str">
        <f>VLOOKUP(ServiceTickets[[#This Row],[Facility ID]],FacilityInformation,5,FALSE)</f>
        <v>FL</v>
      </c>
      <c r="F72" s="12">
        <f>VLOOKUP(ServiceTickets[[#This Row],[Facility ID]],FacilityInformation,6,FALSE)</f>
        <v>34471</v>
      </c>
      <c r="G72" s="12" t="str">
        <f>ServiceTickets[[#This Row],[City]]&amp;", "&amp;ServiceTickets[[#This Row],[State]]&amp;" "&amp;ServiceTickets[[#This Row],[Zip]]</f>
        <v>Ocala, FL 34471</v>
      </c>
      <c r="H72" s="111">
        <f>VLOOKUP(ServiceTickets[Facility ID],'T-Schedule'!B$2:AH$286,30,FALSE)</f>
        <v>14</v>
      </c>
      <c r="I72" s="111">
        <f>VLOOKUP(ServiceTickets[Facility ID],'T-Schedule'!B$2:AI$286,28,FALSE)</f>
        <v>6</v>
      </c>
      <c r="J72" s="111">
        <f>VLOOKUP(ServiceTickets[Facility ID],'T-Schedule'!B$2:AI$286,26,FALSE)</f>
        <v>6</v>
      </c>
      <c r="K72" s="123">
        <f>VLOOKUP(ServiceTickets[Facility ID],'T-Schedule'!B$2:C$286,2,FALSE)</f>
        <v>43780</v>
      </c>
      <c r="L72" s="123">
        <f>ServiceTickets[[#This Row],[Migration Date]] - WEEKDAY(ServiceTickets[[#This Row],[Migration Date]]-6)</f>
        <v>43777</v>
      </c>
      <c r="M72" s="123">
        <f>ServiceTickets[[#This Row],[Migration Date]] - 14</f>
        <v>43766</v>
      </c>
      <c r="N72" s="111">
        <v>703300</v>
      </c>
      <c r="O72" s="111">
        <v>703301</v>
      </c>
      <c r="P72" s="111" t="str">
        <f>ServiceTickets[[#This Row],[Site]]&amp;" KAH Win10 Upgrade Project Equipment Request"</f>
        <v>2487 HH - OCALA KAH Win10 Upgrade Project Equipment Request</v>
      </c>
      <c r="Q72" s="127" t="str">
        <f t="shared" si="1"/>
        <v>Please ship 14 UD3 Thin Client devices and 6 laptops with the Gentiva Win10 Image with docking stations. 
Please send the equipment on PO703300 and PO703301 to be at facility by 11/08/19. 
Ship to:
ATTN: Kindred Implementation Services Tech
311 SE 17th Place  
Ocala, FL 34471</v>
      </c>
      <c r="R72" s="131">
        <v>1982305</v>
      </c>
      <c r="S72" s="131" t="s">
        <v>291</v>
      </c>
      <c r="T72" s="131" t="str">
        <f>VLOOKUP(ServiceTickets[Facility ID],'T-Schedule'!B$2:I$286,8,FALSE)</f>
        <v>Yes</v>
      </c>
      <c r="U72" s="131">
        <v>2019</v>
      </c>
      <c r="V72" s="135"/>
    </row>
    <row r="73" spans="1:22" hidden="1">
      <c r="A73" s="111">
        <v>2488201</v>
      </c>
      <c r="B73" s="12" t="s">
        <v>68</v>
      </c>
      <c r="C73" s="12" t="str">
        <f>VLOOKUP(ServiceTickets[[#This Row],[Facility ID]],FacilityInformation,3,FALSE)</f>
        <v>205 Zeagler Dr STE 401</v>
      </c>
      <c r="D73" s="12" t="str">
        <f>VLOOKUP(ServiceTickets[[#This Row],[Facility ID]],FacilityInformation,4,FALSE)</f>
        <v>Palatka</v>
      </c>
      <c r="E73" s="12" t="str">
        <f>VLOOKUP(ServiceTickets[[#This Row],[Facility ID]],FacilityInformation,5,FALSE)</f>
        <v>FL</v>
      </c>
      <c r="F73" s="12">
        <f>VLOOKUP(ServiceTickets[[#This Row],[Facility ID]],FacilityInformation,6,FALSE)</f>
        <v>32177</v>
      </c>
      <c r="G73" s="12" t="str">
        <f>ServiceTickets[[#This Row],[City]]&amp;", "&amp;ServiceTickets[[#This Row],[State]]&amp;" "&amp;ServiceTickets[[#This Row],[Zip]]</f>
        <v>Palatka, FL 32177</v>
      </c>
      <c r="H73" s="111">
        <f>VLOOKUP(ServiceTickets[Facility ID],'T-Schedule'!B$2:AH$286,30,FALSE)</f>
        <v>6</v>
      </c>
      <c r="I73" s="111">
        <f>VLOOKUP(ServiceTickets[Facility ID],'T-Schedule'!B$2:AI$286,28,FALSE)</f>
        <v>1</v>
      </c>
      <c r="J73" s="111">
        <f>VLOOKUP(ServiceTickets[Facility ID],'T-Schedule'!B$2:AI$286,26,FALSE)</f>
        <v>4</v>
      </c>
      <c r="K73" s="123">
        <f>VLOOKUP(ServiceTickets[Facility ID],'T-Schedule'!B$2:C$286,2,FALSE)</f>
        <v>43780</v>
      </c>
      <c r="L73" s="123">
        <f>ServiceTickets[[#This Row],[Migration Date]] - WEEKDAY(ServiceTickets[[#This Row],[Migration Date]]-6)</f>
        <v>43777</v>
      </c>
      <c r="M73" s="123">
        <f>ServiceTickets[[#This Row],[Migration Date]] - 14</f>
        <v>43766</v>
      </c>
      <c r="N73" s="111">
        <v>703300</v>
      </c>
      <c r="O73" s="111">
        <v>703301</v>
      </c>
      <c r="P73" s="111" t="str">
        <f>ServiceTickets[[#This Row],[Site]]&amp;" KAH Win10 Upgrade Project Equipment Request"</f>
        <v>2488 HH - PALATKA-PUTNAM KAH Win10 Upgrade Project Equipment Request</v>
      </c>
      <c r="Q73" s="127" t="str">
        <f t="shared" si="1"/>
        <v>Please ship 6 UD3 Thin Client devices and 1 laptops with the Gentiva Win10 Image with docking stations. 
Please send the equipment on PO703300 and PO703301 to be at facility by 11/08/19. 
Ship to:
ATTN: Kindred Implementation Services Tech
205 Zeagler Dr STE 401
Palatka, FL 32177</v>
      </c>
      <c r="R73" s="131">
        <v>1982306</v>
      </c>
      <c r="S73" s="131" t="s">
        <v>291</v>
      </c>
      <c r="T73" s="131" t="str">
        <f>VLOOKUP(ServiceTickets[Facility ID],'T-Schedule'!B$2:I$286,8,FALSE)</f>
        <v>Yes</v>
      </c>
      <c r="U73" s="131">
        <v>2019</v>
      </c>
      <c r="V73" s="135"/>
    </row>
    <row r="74" spans="1:22" hidden="1">
      <c r="A74" s="111">
        <v>2481201</v>
      </c>
      <c r="B74" s="12" t="s">
        <v>62</v>
      </c>
      <c r="C74" s="12" t="str">
        <f>VLOOKUP(ServiceTickets[[#This Row],[Facility ID]],FacilityInformation,3,FALSE)</f>
        <v>3951 NW 48th Terrace STE 201</v>
      </c>
      <c r="D74" s="12" t="str">
        <f>VLOOKUP(ServiceTickets[[#This Row],[Facility ID]],FacilityInformation,4,FALSE)</f>
        <v>Gainesville</v>
      </c>
      <c r="E74" s="12" t="str">
        <f>VLOOKUP(ServiceTickets[[#This Row],[Facility ID]],FacilityInformation,5,FALSE)</f>
        <v>FL</v>
      </c>
      <c r="F74" s="12">
        <f>VLOOKUP(ServiceTickets[[#This Row],[Facility ID]],FacilityInformation,6,FALSE)</f>
        <v>32606</v>
      </c>
      <c r="G74" s="12" t="str">
        <f>ServiceTickets[[#This Row],[City]]&amp;", "&amp;ServiceTickets[[#This Row],[State]]&amp;" "&amp;ServiceTickets[[#This Row],[Zip]]</f>
        <v>Gainesville, FL 32606</v>
      </c>
      <c r="H74" s="111">
        <f>VLOOKUP(ServiceTickets[Facility ID],'T-Schedule'!B$2:AH$286,30,FALSE)</f>
        <v>10</v>
      </c>
      <c r="I74" s="111">
        <f>VLOOKUP(ServiceTickets[Facility ID],'T-Schedule'!B$2:AI$286,28,FALSE)</f>
        <v>0</v>
      </c>
      <c r="J74" s="111">
        <f>VLOOKUP(ServiceTickets[Facility ID],'T-Schedule'!B$2:AI$286,26,FALSE)</f>
        <v>9</v>
      </c>
      <c r="K74" s="123">
        <f>VLOOKUP(ServiceTickets[Facility ID],'T-Schedule'!B$2:C$286,2,FALSE)</f>
        <v>43787</v>
      </c>
      <c r="L74" s="123">
        <f>ServiceTickets[[#This Row],[Migration Date]] - WEEKDAY(ServiceTickets[[#This Row],[Migration Date]]-6)</f>
        <v>43784</v>
      </c>
      <c r="M74" s="123">
        <f>ServiceTickets[[#This Row],[Migration Date]] - 14</f>
        <v>43773</v>
      </c>
      <c r="N74" s="111">
        <v>703300</v>
      </c>
      <c r="O74" s="111">
        <v>703301</v>
      </c>
      <c r="P74" s="111" t="str">
        <f>ServiceTickets[[#This Row],[Site]]&amp;" KAH Win10 Upgrade Project Equipment Request"</f>
        <v>2481 HH - GAINESVILLE KAH Win10 Upgrade Project Equipment Request</v>
      </c>
      <c r="Q74" s="127" t="str">
        <f t="shared" si="1"/>
        <v>Please ship 10 UD3 Thin Client devices and 0 laptops with the Gentiva Win10 Image with docking stations. 
Please send the equipment on PO703300 and PO703301 to be at facility by 11/15/19. 
Ship to:
ATTN: Kindred Implementation Services Tech
3951 NW 48th Terrace STE 201
Gainesville, FL 32606</v>
      </c>
      <c r="R74" s="131">
        <v>1982665</v>
      </c>
      <c r="S74" s="131" t="s">
        <v>291</v>
      </c>
      <c r="T74" s="131" t="str">
        <f>VLOOKUP(ServiceTickets[Facility ID],'T-Schedule'!B$2:I$286,8,FALSE)</f>
        <v>Yes</v>
      </c>
      <c r="U74" s="131">
        <v>2019</v>
      </c>
      <c r="V74" s="135"/>
    </row>
    <row r="75" spans="1:22" hidden="1">
      <c r="A75" s="111">
        <v>2489201</v>
      </c>
      <c r="B75" s="12" t="s">
        <v>69</v>
      </c>
      <c r="C75" s="12" t="str">
        <f>VLOOKUP(ServiceTickets[[#This Row],[Facility ID]],FacilityInformation,3,FALSE)</f>
        <v xml:space="preserve">2450 Tim Gamble Place  </v>
      </c>
      <c r="D75" s="12" t="str">
        <f>VLOOKUP(ServiceTickets[[#This Row],[Facility ID]],FacilityInformation,4,FALSE)</f>
        <v>Tallahassee</v>
      </c>
      <c r="E75" s="12" t="str">
        <f>VLOOKUP(ServiceTickets[[#This Row],[Facility ID]],FacilityInformation,5,FALSE)</f>
        <v>FL</v>
      </c>
      <c r="F75" s="12">
        <f>VLOOKUP(ServiceTickets[[#This Row],[Facility ID]],FacilityInformation,6,FALSE)</f>
        <v>32308</v>
      </c>
      <c r="G75" s="12" t="str">
        <f>ServiceTickets[[#This Row],[City]]&amp;", "&amp;ServiceTickets[[#This Row],[State]]&amp;" "&amp;ServiceTickets[[#This Row],[Zip]]</f>
        <v>Tallahassee, FL 32308</v>
      </c>
      <c r="H75" s="111">
        <f>VLOOKUP(ServiceTickets[Facility ID],'T-Schedule'!B$2:AH$286,30,FALSE)</f>
        <v>16</v>
      </c>
      <c r="I75" s="111">
        <f>VLOOKUP(ServiceTickets[Facility ID],'T-Schedule'!B$2:AI$286,28,FALSE)</f>
        <v>0</v>
      </c>
      <c r="J75" s="111">
        <f>VLOOKUP(ServiceTickets[Facility ID],'T-Schedule'!B$2:AI$286,26,FALSE)</f>
        <v>12</v>
      </c>
      <c r="K75" s="123">
        <f>VLOOKUP(ServiceTickets[Facility ID],'T-Schedule'!B$2:C$286,2,FALSE)</f>
        <v>43787</v>
      </c>
      <c r="L75" s="123">
        <f>ServiceTickets[[#This Row],[Migration Date]] - WEEKDAY(ServiceTickets[[#This Row],[Migration Date]]-6)</f>
        <v>43784</v>
      </c>
      <c r="M75" s="123">
        <f>ServiceTickets[[#This Row],[Migration Date]] - 14</f>
        <v>43773</v>
      </c>
      <c r="N75" s="111">
        <v>703300</v>
      </c>
      <c r="O75" s="111">
        <v>703301</v>
      </c>
      <c r="P75" s="111" t="str">
        <f>ServiceTickets[[#This Row],[Site]]&amp;" KAH Win10 Upgrade Project Equipment Request"</f>
        <v>2489 HH - TALLAHASSEE KAH Win10 Upgrade Project Equipment Request</v>
      </c>
      <c r="Q75" s="127" t="str">
        <f t="shared" si="1"/>
        <v>Please ship 16 UD3 Thin Client devices and 0 laptops with the Gentiva Win10 Image with docking stations. 
Please send the equipment on PO703300 and PO703301 to be at facility by 11/15/19. 
Ship to:
ATTN: Kindred Implementation Services Tech
2450 Tim Gamble Place  
Tallahassee, FL 32308</v>
      </c>
      <c r="R75" s="131">
        <v>1982934</v>
      </c>
      <c r="S75" s="131" t="s">
        <v>291</v>
      </c>
      <c r="T75" s="131" t="str">
        <f>VLOOKUP(ServiceTickets[Facility ID],'T-Schedule'!B$2:I$286,8,FALSE)</f>
        <v>Yes</v>
      </c>
      <c r="U75" s="131">
        <v>2019</v>
      </c>
      <c r="V75" s="135"/>
    </row>
    <row r="76" spans="1:22" hidden="1">
      <c r="A76" s="111">
        <v>2484201</v>
      </c>
      <c r="B76" s="12" t="s">
        <v>65</v>
      </c>
      <c r="C76" s="12" t="str">
        <f>VLOOKUP(ServiceTickets[[#This Row],[Facility ID]],FacilityInformation,3,FALSE)</f>
        <v xml:space="preserve">712 Ohio Avenue South  </v>
      </c>
      <c r="D76" s="12" t="str">
        <f>VLOOKUP(ServiceTickets[[#This Row],[Facility ID]],FacilityInformation,4,FALSE)</f>
        <v>Live Oak</v>
      </c>
      <c r="E76" s="12" t="str">
        <f>VLOOKUP(ServiceTickets[[#This Row],[Facility ID]],FacilityInformation,5,FALSE)</f>
        <v>FL</v>
      </c>
      <c r="F76" s="12">
        <f>VLOOKUP(ServiceTickets[[#This Row],[Facility ID]],FacilityInformation,6,FALSE)</f>
        <v>32064</v>
      </c>
      <c r="G76" s="12" t="str">
        <f>ServiceTickets[[#This Row],[City]]&amp;", "&amp;ServiceTickets[[#This Row],[State]]&amp;" "&amp;ServiceTickets[[#This Row],[Zip]]</f>
        <v>Live Oak, FL 32064</v>
      </c>
      <c r="H76" s="111">
        <f>VLOOKUP(ServiceTickets[Facility ID],'T-Schedule'!B$2:AH$286,30,FALSE)</f>
        <v>6</v>
      </c>
      <c r="I76" s="111">
        <f>VLOOKUP(ServiceTickets[Facility ID],'T-Schedule'!B$2:AI$286,28,FALSE)</f>
        <v>0</v>
      </c>
      <c r="J76" s="111">
        <f>VLOOKUP(ServiceTickets[Facility ID],'T-Schedule'!B$2:AI$286,26,FALSE)</f>
        <v>3</v>
      </c>
      <c r="K76" s="123">
        <f>VLOOKUP(ServiceTickets[Facility ID],'T-Schedule'!B$2:C$286,2,FALSE)</f>
        <v>43787</v>
      </c>
      <c r="L76" s="123">
        <f>ServiceTickets[[#This Row],[Migration Date]] - WEEKDAY(ServiceTickets[[#This Row],[Migration Date]]-6)</f>
        <v>43784</v>
      </c>
      <c r="M76" s="123">
        <f>ServiceTickets[[#This Row],[Migration Date]] - 14</f>
        <v>43773</v>
      </c>
      <c r="N76" s="111">
        <v>703300</v>
      </c>
      <c r="O76" s="111">
        <v>703301</v>
      </c>
      <c r="P76" s="111" t="str">
        <f>ServiceTickets[[#This Row],[Site]]&amp;" KAH Win10 Upgrade Project Equipment Request"</f>
        <v>2484 HH - LIVE OAK KAH Win10 Upgrade Project Equipment Request</v>
      </c>
      <c r="Q76" s="127" t="str">
        <f t="shared" si="1"/>
        <v>Please ship 6 UD3 Thin Client devices and 0 laptops with the Gentiva Win10 Image with docking stations. 
Please send the equipment on PO703300 and PO703301 to be at facility by 11/15/19. 
Ship to:
ATTN: Kindred Implementation Services Tech
712 Ohio Avenue South  
Live Oak, FL 32064</v>
      </c>
      <c r="R76" s="131">
        <v>1982939</v>
      </c>
      <c r="S76" s="131" t="s">
        <v>291</v>
      </c>
      <c r="T76" s="131" t="str">
        <f>VLOOKUP(ServiceTickets[Facility ID],'T-Schedule'!B$2:I$286,8,FALSE)</f>
        <v>Yes</v>
      </c>
      <c r="U76" s="131">
        <v>2019</v>
      </c>
      <c r="V76" s="135"/>
    </row>
    <row r="77" spans="1:22" hidden="1">
      <c r="A77" s="111">
        <v>2485201</v>
      </c>
      <c r="B77" s="12" t="s">
        <v>66</v>
      </c>
      <c r="C77" s="12" t="str">
        <f>VLOOKUP(ServiceTickets[[#This Row],[Facility ID]],FacilityInformation,3,FALSE)</f>
        <v>419 SW State Road 247 STE 109</v>
      </c>
      <c r="D77" s="12" t="str">
        <f>VLOOKUP(ServiceTickets[[#This Row],[Facility ID]],FacilityInformation,4,FALSE)</f>
        <v>Lake City</v>
      </c>
      <c r="E77" s="12" t="str">
        <f>VLOOKUP(ServiceTickets[[#This Row],[Facility ID]],FacilityInformation,5,FALSE)</f>
        <v>FL</v>
      </c>
      <c r="F77" s="12">
        <f>VLOOKUP(ServiceTickets[[#This Row],[Facility ID]],FacilityInformation,6,FALSE)</f>
        <v>32025</v>
      </c>
      <c r="G77" s="12" t="str">
        <f>ServiceTickets[[#This Row],[City]]&amp;", "&amp;ServiceTickets[[#This Row],[State]]&amp;" "&amp;ServiceTickets[[#This Row],[Zip]]</f>
        <v>Lake City, FL 32025</v>
      </c>
      <c r="H77" s="111">
        <f>VLOOKUP(ServiceTickets[Facility ID],'T-Schedule'!B$2:AH$286,30,FALSE)</f>
        <v>11</v>
      </c>
      <c r="I77" s="111">
        <f>VLOOKUP(ServiceTickets[Facility ID],'T-Schedule'!B$2:AI$286,28,FALSE)</f>
        <v>0</v>
      </c>
      <c r="J77" s="111">
        <f>VLOOKUP(ServiceTickets[Facility ID],'T-Schedule'!B$2:AI$286,26,FALSE)</f>
        <v>4</v>
      </c>
      <c r="K77" s="123">
        <f>VLOOKUP(ServiceTickets[Facility ID],'T-Schedule'!B$2:C$286,2,FALSE)</f>
        <v>43787</v>
      </c>
      <c r="L77" s="123">
        <f>ServiceTickets[[#This Row],[Migration Date]] - WEEKDAY(ServiceTickets[[#This Row],[Migration Date]]-6)</f>
        <v>43784</v>
      </c>
      <c r="M77" s="123">
        <f>ServiceTickets[[#This Row],[Migration Date]] - 14</f>
        <v>43773</v>
      </c>
      <c r="N77" s="111">
        <v>703300</v>
      </c>
      <c r="O77" s="111">
        <v>703301</v>
      </c>
      <c r="P77" s="111" t="str">
        <f>ServiceTickets[[#This Row],[Site]]&amp;" KAH Win10 Upgrade Project Equipment Request"</f>
        <v>2485 HH - LAKE CITY KAH Win10 Upgrade Project Equipment Request</v>
      </c>
      <c r="Q77" s="127" t="str">
        <f t="shared" si="1"/>
        <v>Please ship 11 UD3 Thin Client devices and 0 laptops with the Gentiva Win10 Image with docking stations. 
Please send the equipment on PO703300 and PO703301 to be at facility by 11/15/19. 
Ship to:
ATTN: Kindred Implementation Services Tech
419 SW State Road 247 STE 109
Lake City, FL 32025</v>
      </c>
      <c r="R77" s="131">
        <v>1982942</v>
      </c>
      <c r="S77" s="131" t="s">
        <v>291</v>
      </c>
      <c r="T77" s="131" t="str">
        <f>VLOOKUP(ServiceTickets[Facility ID],'T-Schedule'!B$2:I$286,8,FALSE)</f>
        <v>Yes</v>
      </c>
      <c r="U77" s="131">
        <v>2019</v>
      </c>
      <c r="V77" s="135"/>
    </row>
    <row r="78" spans="1:22" hidden="1">
      <c r="A78" s="111">
        <v>2474201</v>
      </c>
      <c r="B78" s="12" t="s">
        <v>57</v>
      </c>
      <c r="C78" s="12" t="str">
        <f>VLOOKUP(ServiceTickets[[#This Row],[Facility ID]],FacilityInformation,3,FALSE)</f>
        <v xml:space="preserve">824 Western America Drive  </v>
      </c>
      <c r="D78" s="12" t="str">
        <f>VLOOKUP(ServiceTickets[[#This Row],[Facility ID]],FacilityInformation,4,FALSE)</f>
        <v>Mobile</v>
      </c>
      <c r="E78" s="12" t="str">
        <f>VLOOKUP(ServiceTickets[[#This Row],[Facility ID]],FacilityInformation,5,FALSE)</f>
        <v>AL</v>
      </c>
      <c r="F78" s="12">
        <f>VLOOKUP(ServiceTickets[[#This Row],[Facility ID]],FacilityInformation,6,FALSE)</f>
        <v>36609</v>
      </c>
      <c r="G78" s="12" t="str">
        <f>ServiceTickets[[#This Row],[City]]&amp;", "&amp;ServiceTickets[[#This Row],[State]]&amp;" "&amp;ServiceTickets[[#This Row],[Zip]]</f>
        <v>Mobile, AL 36609</v>
      </c>
      <c r="H78" s="111">
        <f>VLOOKUP(ServiceTickets[Facility ID],'T-Schedule'!B$2:AH$286,30,FALSE)</f>
        <v>11</v>
      </c>
      <c r="I78" s="111">
        <f>VLOOKUP(ServiceTickets[Facility ID],'T-Schedule'!B$2:AI$286,28,FALSE)</f>
        <v>1</v>
      </c>
      <c r="J78" s="111">
        <f>VLOOKUP(ServiceTickets[Facility ID],'T-Schedule'!B$2:AI$286,26,FALSE)</f>
        <v>10</v>
      </c>
      <c r="K78" s="123">
        <f>VLOOKUP(ServiceTickets[Facility ID],'T-Schedule'!B$2:C$286,2,FALSE)</f>
        <v>43787</v>
      </c>
      <c r="L78" s="123">
        <f>ServiceTickets[[#This Row],[Migration Date]] - WEEKDAY(ServiceTickets[[#This Row],[Migration Date]]-6)</f>
        <v>43784</v>
      </c>
      <c r="M78" s="123">
        <f>ServiceTickets[[#This Row],[Migration Date]] - 14</f>
        <v>43773</v>
      </c>
      <c r="N78" s="111">
        <v>703300</v>
      </c>
      <c r="O78" s="111">
        <v>703301</v>
      </c>
      <c r="P78" s="111" t="str">
        <f>ServiceTickets[[#This Row],[Site]]&amp;" KAH Win10 Upgrade Project Equipment Request"</f>
        <v>2474 HH - MOBILE KAH Win10 Upgrade Project Equipment Request</v>
      </c>
      <c r="Q78" s="127" t="str">
        <f t="shared" si="1"/>
        <v>Please ship 11 UD3 Thin Client devices and 1 laptops with the Gentiva Win10 Image with docking stations. 
Please send the equipment on PO703300 and PO703301 to be at facility by 11/15/19. 
Ship to:
ATTN: Kindred Implementation Services Tech
824 Western America Drive  
Mobile, AL 36609</v>
      </c>
      <c r="R78" s="131">
        <v>1982943</v>
      </c>
      <c r="S78" s="131" t="s">
        <v>291</v>
      </c>
      <c r="T78" s="131" t="str">
        <f>VLOOKUP(ServiceTickets[Facility ID],'T-Schedule'!B$2:I$286,8,FALSE)</f>
        <v>Yes</v>
      </c>
      <c r="U78" s="131">
        <v>2019</v>
      </c>
      <c r="V78" s="135"/>
    </row>
    <row r="79" spans="1:22" hidden="1">
      <c r="A79" s="111">
        <v>2477201</v>
      </c>
      <c r="B79" s="12" t="s">
        <v>59</v>
      </c>
      <c r="C79" s="12" t="str">
        <f>VLOOKUP(ServiceTickets[[#This Row],[Facility ID]],FacilityInformation,3,FALSE)</f>
        <v xml:space="preserve">2491 Commercial Park Dr.  </v>
      </c>
      <c r="D79" s="12" t="str">
        <f>VLOOKUP(ServiceTickets[[#This Row],[Facility ID]],FacilityInformation,4,FALSE)</f>
        <v>Marianna</v>
      </c>
      <c r="E79" s="12" t="str">
        <f>VLOOKUP(ServiceTickets[[#This Row],[Facility ID]],FacilityInformation,5,FALSE)</f>
        <v>FL</v>
      </c>
      <c r="F79" s="12">
        <f>VLOOKUP(ServiceTickets[[#This Row],[Facility ID]],FacilityInformation,6,FALSE)</f>
        <v>32448</v>
      </c>
      <c r="G79" s="12" t="str">
        <f>ServiceTickets[[#This Row],[City]]&amp;", "&amp;ServiceTickets[[#This Row],[State]]&amp;" "&amp;ServiceTickets[[#This Row],[Zip]]</f>
        <v>Marianna, FL 32448</v>
      </c>
      <c r="H79" s="111">
        <f>VLOOKUP(ServiceTickets[Facility ID],'T-Schedule'!B$2:AH$286,30,FALSE)</f>
        <v>28</v>
      </c>
      <c r="I79" s="111">
        <f>VLOOKUP(ServiceTickets[Facility ID],'T-Schedule'!B$2:AI$286,28,FALSE)</f>
        <v>4</v>
      </c>
      <c r="J79" s="111">
        <f>VLOOKUP(ServiceTickets[Facility ID],'T-Schedule'!B$2:AI$286,26,FALSE)</f>
        <v>24</v>
      </c>
      <c r="K79" s="123">
        <f>VLOOKUP(ServiceTickets[Facility ID],'T-Schedule'!B$2:C$286,2,FALSE)</f>
        <v>43787</v>
      </c>
      <c r="L79" s="123">
        <f>ServiceTickets[[#This Row],[Migration Date]] - WEEKDAY(ServiceTickets[[#This Row],[Migration Date]]-6)</f>
        <v>43784</v>
      </c>
      <c r="M79" s="123">
        <f>ServiceTickets[[#This Row],[Migration Date]] - 14</f>
        <v>43773</v>
      </c>
      <c r="N79" s="111">
        <v>703300</v>
      </c>
      <c r="O79" s="111">
        <v>703301</v>
      </c>
      <c r="P79" s="111" t="str">
        <f>ServiceTickets[[#This Row],[Site]]&amp;" KAH Win10 Upgrade Project Equipment Request"</f>
        <v>2477 HH - MARIANNA 2 KAH Win10 Upgrade Project Equipment Request</v>
      </c>
      <c r="Q79" s="127" t="str">
        <f t="shared" si="1"/>
        <v>Please ship 28 UD3 Thin Client devices and 4 laptops with the Gentiva Win10 Image with docking stations. 
Please send the equipment on PO703300 and PO703301 to be at facility by 11/15/19. 
Ship to:
ATTN: Kindred Implementation Services Tech
2491 Commercial Park Dr.  
Marianna, FL 32448</v>
      </c>
      <c r="R79" s="131">
        <v>1982946</v>
      </c>
      <c r="S79" s="131" t="s">
        <v>291</v>
      </c>
      <c r="T79" s="131" t="str">
        <f>VLOOKUP(ServiceTickets[Facility ID],'T-Schedule'!B$2:I$286,8,FALSE)</f>
        <v>Yes</v>
      </c>
      <c r="U79" s="131">
        <v>2019</v>
      </c>
      <c r="V79" s="135"/>
    </row>
    <row r="80" spans="1:22" hidden="1">
      <c r="A80" s="111">
        <v>2445201</v>
      </c>
      <c r="B80" s="12" t="s">
        <v>37</v>
      </c>
      <c r="C80" s="12" t="str">
        <f>VLOOKUP(ServiceTickets[[#This Row],[Facility ID]],FacilityInformation,3,FALSE)</f>
        <v>4776 New Broad St. STE 110</v>
      </c>
      <c r="D80" s="12" t="str">
        <f>VLOOKUP(ServiceTickets[[#This Row],[Facility ID]],FacilityInformation,4,FALSE)</f>
        <v>Orlando</v>
      </c>
      <c r="E80" s="12" t="str">
        <f>VLOOKUP(ServiceTickets[[#This Row],[Facility ID]],FacilityInformation,5,FALSE)</f>
        <v>FL</v>
      </c>
      <c r="F80" s="12">
        <f>VLOOKUP(ServiceTickets[[#This Row],[Facility ID]],FacilityInformation,6,FALSE)</f>
        <v>32814</v>
      </c>
      <c r="G80" s="12" t="str">
        <f>ServiceTickets[[#This Row],[City]]&amp;", "&amp;ServiceTickets[[#This Row],[State]]&amp;" "&amp;ServiceTickets[[#This Row],[Zip]]</f>
        <v>Orlando, FL 32814</v>
      </c>
      <c r="H80" s="111">
        <f>VLOOKUP(ServiceTickets[Facility ID],'T-Schedule'!B$2:AH$286,30,FALSE)</f>
        <v>22</v>
      </c>
      <c r="I80" s="111">
        <f>VLOOKUP(ServiceTickets[Facility ID],'T-Schedule'!B$2:AI$286,28,FALSE)</f>
        <v>1</v>
      </c>
      <c r="J80" s="111">
        <f>VLOOKUP(ServiceTickets[Facility ID],'T-Schedule'!B$2:AI$286,26,FALSE)</f>
        <v>12</v>
      </c>
      <c r="K80" s="123">
        <f>VLOOKUP(ServiceTickets[Facility ID],'T-Schedule'!B$2:C$286,2,FALSE)</f>
        <v>43787</v>
      </c>
      <c r="L80" s="123">
        <f>ServiceTickets[[#This Row],[Migration Date]] - WEEKDAY(ServiceTickets[[#This Row],[Migration Date]]-6)</f>
        <v>43784</v>
      </c>
      <c r="M80" s="123">
        <f>ServiceTickets[[#This Row],[Migration Date]] - 14</f>
        <v>43773</v>
      </c>
      <c r="N80" s="111">
        <v>703300</v>
      </c>
      <c r="O80" s="111">
        <v>703301</v>
      </c>
      <c r="P80" s="111" t="str">
        <f>ServiceTickets[[#This Row],[Site]]&amp;" KAH Win10 Upgrade Project Equipment Request"</f>
        <v>2445 HH - ORLANDO SOUTH KAH Win10 Upgrade Project Equipment Request</v>
      </c>
      <c r="Q80" s="127" t="str">
        <f t="shared" si="1"/>
        <v>Please ship 22 UD3 Thin Client devices and 1 laptops with the Gentiva Win10 Image with docking stations. 
Please send the equipment on PO703300 and PO703301 to be at facility by 11/15/19. 
Ship to:
ATTN: Kindred Implementation Services Tech
4776 New Broad St. STE 110
Orlando, FL 32814</v>
      </c>
      <c r="R80" s="131">
        <v>1982953</v>
      </c>
      <c r="S80" s="131" t="s">
        <v>291</v>
      </c>
      <c r="T80" s="131" t="str">
        <f>VLOOKUP(ServiceTickets[Facility ID],'T-Schedule'!B$2:I$286,8,FALSE)</f>
        <v>Yes</v>
      </c>
      <c r="U80" s="131">
        <v>2019</v>
      </c>
      <c r="V80" s="135"/>
    </row>
    <row r="81" spans="1:22" hidden="1">
      <c r="A81" s="111">
        <v>2495201</v>
      </c>
      <c r="B81" s="12" t="s">
        <v>75</v>
      </c>
      <c r="C81" s="12" t="str">
        <f>VLOOKUP(ServiceTickets[[#This Row],[Facility ID]],FacilityInformation,3,FALSE)</f>
        <v>200 South Pontotoc Drive, Suite A</v>
      </c>
      <c r="D81" s="12" t="str">
        <f>VLOOKUP(ServiceTickets[[#This Row],[Facility ID]],FacilityInformation,4,FALSE)</f>
        <v>Bruce</v>
      </c>
      <c r="E81" s="12" t="str">
        <f>VLOOKUP(ServiceTickets[[#This Row],[Facility ID]],FacilityInformation,5,FALSE)</f>
        <v>MS</v>
      </c>
      <c r="F81" s="12">
        <f>VLOOKUP(ServiceTickets[[#This Row],[Facility ID]],FacilityInformation,6,FALSE)</f>
        <v>38915</v>
      </c>
      <c r="G81" s="12" t="str">
        <f>ServiceTickets[[#This Row],[City]]&amp;", "&amp;ServiceTickets[[#This Row],[State]]&amp;" "&amp;ServiceTickets[[#This Row],[Zip]]</f>
        <v>Bruce, MS 38915</v>
      </c>
      <c r="H81" s="111">
        <f>VLOOKUP(ServiceTickets[Facility ID],'T-Schedule'!B$2:AH$286,30,FALSE)</f>
        <v>8</v>
      </c>
      <c r="I81" s="111">
        <f>VLOOKUP(ServiceTickets[Facility ID],'T-Schedule'!B$2:AI$286,28,FALSE)</f>
        <v>0</v>
      </c>
      <c r="J81" s="111">
        <f>VLOOKUP(ServiceTickets[Facility ID],'T-Schedule'!B$2:AI$286,26,FALSE)</f>
        <v>5</v>
      </c>
      <c r="K81" s="123">
        <f>VLOOKUP(ServiceTickets[Facility ID],'T-Schedule'!B$2:C$286,2,FALSE)</f>
        <v>43787</v>
      </c>
      <c r="L81" s="123">
        <f>ServiceTickets[[#This Row],[Migration Date]] - WEEKDAY(ServiceTickets[[#This Row],[Migration Date]]-6)</f>
        <v>43784</v>
      </c>
      <c r="M81" s="123">
        <f>ServiceTickets[[#This Row],[Migration Date]] - 14</f>
        <v>43773</v>
      </c>
      <c r="N81" s="111">
        <v>703300</v>
      </c>
      <c r="O81" s="111">
        <v>703301</v>
      </c>
      <c r="P81" s="111" t="str">
        <f>ServiceTickets[[#This Row],[Site]]&amp;" KAH Win10 Upgrade Project Equipment Request"</f>
        <v>2495 HH - CALHOUN CITY KAH Win10 Upgrade Project Equipment Request</v>
      </c>
      <c r="Q81" s="127" t="str">
        <f t="shared" si="1"/>
        <v>Please ship 8 UD3 Thin Client devices and 0 laptops with the Gentiva Win10 Image with docking stations. 
Please send the equipment on PO703300 and PO703301 to be at facility by 11/15/19. 
Ship to:
ATTN: Kindred Implementation Services Tech
200 South Pontotoc Drive, Suite A
Bruce, MS 38915</v>
      </c>
      <c r="R81" s="131">
        <v>1982284</v>
      </c>
      <c r="S81" s="131" t="s">
        <v>291</v>
      </c>
      <c r="T81" s="131" t="str">
        <f>VLOOKUP(ServiceTickets[Facility ID],'T-Schedule'!B$2:I$286,8,FALSE)</f>
        <v>Yes</v>
      </c>
      <c r="U81" s="131">
        <v>2019</v>
      </c>
      <c r="V81" s="135" t="s">
        <v>300</v>
      </c>
    </row>
    <row r="82" spans="1:22" hidden="1">
      <c r="A82" s="111">
        <v>2502201</v>
      </c>
      <c r="B82" s="12" t="s">
        <v>80</v>
      </c>
      <c r="C82" s="12" t="str">
        <f>VLOOKUP(ServiceTickets[[#This Row],[Facility ID]],FacilityInformation,3,FALSE)</f>
        <v>1085 Stark Road  STE 306</v>
      </c>
      <c r="D82" s="12" t="str">
        <f>VLOOKUP(ServiceTickets[[#This Row],[Facility ID]],FacilityInformation,4,FALSE)</f>
        <v>Starkville</v>
      </c>
      <c r="E82" s="12" t="str">
        <f>VLOOKUP(ServiceTickets[[#This Row],[Facility ID]],FacilityInformation,5,FALSE)</f>
        <v>MS</v>
      </c>
      <c r="F82" s="12">
        <f>VLOOKUP(ServiceTickets[[#This Row],[Facility ID]],FacilityInformation,6,FALSE)</f>
        <v>39759</v>
      </c>
      <c r="G82" s="12" t="str">
        <f>ServiceTickets[[#This Row],[City]]&amp;", "&amp;ServiceTickets[[#This Row],[State]]&amp;" "&amp;ServiceTickets[[#This Row],[Zip]]</f>
        <v>Starkville, MS 39759</v>
      </c>
      <c r="H82" s="111">
        <f>VLOOKUP(ServiceTickets[Facility ID],'T-Schedule'!B$2:AH$286,30,FALSE)</f>
        <v>7</v>
      </c>
      <c r="I82" s="111">
        <f>VLOOKUP(ServiceTickets[Facility ID],'T-Schedule'!B$2:AI$286,28,FALSE)</f>
        <v>2</v>
      </c>
      <c r="J82" s="111">
        <f>VLOOKUP(ServiceTickets[Facility ID],'T-Schedule'!B$2:AI$286,26,FALSE)</f>
        <v>5</v>
      </c>
      <c r="K82" s="123">
        <f>VLOOKUP(ServiceTickets[Facility ID],'T-Schedule'!B$2:C$286,2,FALSE)</f>
        <v>43787</v>
      </c>
      <c r="L82" s="123">
        <f>ServiceTickets[[#This Row],[Migration Date]] - WEEKDAY(ServiceTickets[[#This Row],[Migration Date]]-6)</f>
        <v>43784</v>
      </c>
      <c r="M82" s="123">
        <f>ServiceTickets[[#This Row],[Migration Date]] - 14</f>
        <v>43773</v>
      </c>
      <c r="N82" s="111">
        <v>703300</v>
      </c>
      <c r="O82" s="111">
        <v>703301</v>
      </c>
      <c r="P82" s="111" t="str">
        <f>ServiceTickets[[#This Row],[Site]]&amp;" KAH Win10 Upgrade Project Equipment Request"</f>
        <v>2502 HH - STARKVILLE MS KAH Win10 Upgrade Project Equipment Request</v>
      </c>
      <c r="Q82" s="127" t="str">
        <f t="shared" si="1"/>
        <v>Please ship 7 UD3 Thin Client devices and 2 laptops with the Gentiva Win10 Image with docking stations. 
Please send the equipment on PO703300 and PO703301 to be at facility by 11/15/19. 
Ship to:
ATTN: Kindred Implementation Services Tech
1085 Stark Road  STE 306
Starkville, MS 39759</v>
      </c>
      <c r="R82" s="131">
        <v>1982288</v>
      </c>
      <c r="S82" s="131" t="s">
        <v>291</v>
      </c>
      <c r="T82" s="131" t="str">
        <f>VLOOKUP(ServiceTickets[Facility ID],'T-Schedule'!B$2:I$286,8,FALSE)</f>
        <v>Yes</v>
      </c>
      <c r="U82" s="131">
        <v>2019</v>
      </c>
      <c r="V82" s="135" t="s">
        <v>300</v>
      </c>
    </row>
    <row r="83" spans="1:22" ht="30" hidden="1">
      <c r="A83" s="111">
        <v>2482201</v>
      </c>
      <c r="B83" s="12" t="s">
        <v>63</v>
      </c>
      <c r="C83" s="12" t="str">
        <f>VLOOKUP(ServiceTickets[[#This Row],[Facility ID]],FacilityInformation,3,FALSE)</f>
        <v xml:space="preserve">413 East Wade Street  </v>
      </c>
      <c r="D83" s="12" t="str">
        <f>VLOOKUP(ServiceTickets[[#This Row],[Facility ID]],FacilityInformation,4,FALSE)</f>
        <v>Trenton</v>
      </c>
      <c r="E83" s="12" t="str">
        <f>VLOOKUP(ServiceTickets[[#This Row],[Facility ID]],FacilityInformation,5,FALSE)</f>
        <v>FL</v>
      </c>
      <c r="F83" s="12">
        <f>VLOOKUP(ServiceTickets[[#This Row],[Facility ID]],FacilityInformation,6,FALSE)</f>
        <v>32693</v>
      </c>
      <c r="G83" s="12" t="str">
        <f>ServiceTickets[[#This Row],[City]]&amp;", "&amp;ServiceTickets[[#This Row],[State]]&amp;" "&amp;ServiceTickets[[#This Row],[Zip]]</f>
        <v>Trenton, FL 32693</v>
      </c>
      <c r="H83" s="111">
        <f>VLOOKUP(ServiceTickets[Facility ID],'T-Schedule'!B$2:AH$286,30,FALSE)</f>
        <v>11</v>
      </c>
      <c r="I83" s="111">
        <f>VLOOKUP(ServiceTickets[Facility ID],'T-Schedule'!B$2:AI$286,28,FALSE)</f>
        <v>3</v>
      </c>
      <c r="J83" s="111">
        <f>VLOOKUP(ServiceTickets[Facility ID],'T-Schedule'!B$2:AI$286,26,FALSE)</f>
        <v>2</v>
      </c>
      <c r="K83" s="123">
        <f>VLOOKUP(ServiceTickets[Facility ID],'T-Schedule'!B$2:C$286,2,FALSE)</f>
        <v>43787</v>
      </c>
      <c r="L83" s="123">
        <f>ServiceTickets[[#This Row],[Migration Date]] - WEEKDAY(ServiceTickets[[#This Row],[Migration Date]]-6)</f>
        <v>43784</v>
      </c>
      <c r="M83" s="123">
        <f>ServiceTickets[[#This Row],[Migration Date]] - 14</f>
        <v>43773</v>
      </c>
      <c r="N83" s="111">
        <v>703300</v>
      </c>
      <c r="O83" s="111">
        <v>703301</v>
      </c>
      <c r="P83" s="111" t="str">
        <f>ServiceTickets[[#This Row],[Site]]&amp;" KAH Win10 Upgrade Project Equipment Request"</f>
        <v>2482 HH - TRENTON KAH Win10 Upgrade Project Equipment Request</v>
      </c>
      <c r="Q83" s="127" t="str">
        <f t="shared" si="1"/>
        <v>Please ship 11 UD3 Thin Client devices and 3 laptops with the Gentiva Win10 Image with docking stations. 
Please send the equipment on PO703300 and PO703301 to be at facility by 11/15/19. 
Ship to:
ATTN: Kindred Implementation Services Tech
413 East Wade Street  
Trenton, FL 32693</v>
      </c>
      <c r="R83" s="131">
        <v>1982936</v>
      </c>
      <c r="S83" s="131" t="s">
        <v>291</v>
      </c>
      <c r="T83" s="131" t="str">
        <f>VLOOKUP(ServiceTickets[Facility ID],'T-Schedule'!B$2:I$286,8,FALSE)</f>
        <v>Yes</v>
      </c>
      <c r="U83" s="131">
        <v>2019</v>
      </c>
      <c r="V83" s="135" t="s">
        <v>308</v>
      </c>
    </row>
    <row r="84" spans="1:22" hidden="1">
      <c r="A84" s="111">
        <v>2447201</v>
      </c>
      <c r="B84" s="12" t="s">
        <v>39</v>
      </c>
      <c r="C84" s="12" t="str">
        <f>VLOOKUP(ServiceTickets[[#This Row],[Facility ID]],FacilityInformation,3,FALSE)</f>
        <v xml:space="preserve">527 Wekiva Commons Circle  </v>
      </c>
      <c r="D84" s="12" t="str">
        <f>VLOOKUP(ServiceTickets[[#This Row],[Facility ID]],FacilityInformation,4,FALSE)</f>
        <v>Apopka</v>
      </c>
      <c r="E84" s="12" t="str">
        <f>VLOOKUP(ServiceTickets[[#This Row],[Facility ID]],FacilityInformation,5,FALSE)</f>
        <v>FL</v>
      </c>
      <c r="F84" s="12">
        <f>VLOOKUP(ServiceTickets[[#This Row],[Facility ID]],FacilityInformation,6,FALSE)</f>
        <v>32712</v>
      </c>
      <c r="G84" s="12" t="str">
        <f>ServiceTickets[[#This Row],[City]]&amp;", "&amp;ServiceTickets[[#This Row],[State]]&amp;" "&amp;ServiceTickets[[#This Row],[Zip]]</f>
        <v>Apopka, FL 32712</v>
      </c>
      <c r="H84" s="111">
        <f>VLOOKUP(ServiceTickets[Facility ID],'T-Schedule'!B$2:AH$286,30,FALSE)</f>
        <v>5</v>
      </c>
      <c r="I84" s="111">
        <f>VLOOKUP(ServiceTickets[Facility ID],'T-Schedule'!B$2:AI$286,28,FALSE)</f>
        <v>0</v>
      </c>
      <c r="J84" s="111">
        <f>VLOOKUP(ServiceTickets[Facility ID],'T-Schedule'!B$2:AI$286,26,FALSE)</f>
        <v>3</v>
      </c>
      <c r="K84" s="123">
        <f>VLOOKUP(ServiceTickets[Facility ID],'T-Schedule'!B$2:C$286,2,FALSE)</f>
        <v>43801</v>
      </c>
      <c r="L84" s="123">
        <f>ServiceTickets[[#This Row],[Migration Date]] - WEEKDAY(ServiceTickets[[#This Row],[Migration Date]]-6)</f>
        <v>43798</v>
      </c>
      <c r="M84" s="123">
        <f>ServiceTickets[[#This Row],[Migration Date]] - 14</f>
        <v>43787</v>
      </c>
      <c r="N84" s="111">
        <v>703300</v>
      </c>
      <c r="O84" s="111">
        <v>703301</v>
      </c>
      <c r="P84" s="111" t="str">
        <f>ServiceTickets[[#This Row],[Site]]&amp;" KAH Win10 Upgrade Project Equipment Request"</f>
        <v>2447 HH - APOPKA KAH Win10 Upgrade Project Equipment Request</v>
      </c>
      <c r="Q84" s="127" t="str">
        <f t="shared" si="1"/>
        <v>Please ship 5 UD3 Thin Client devices and 0 laptops with the Gentiva Win10 Image with docking stations. 
Please send the equipment on PO703300 and PO703301 to be at facility by 11/29/19. 
Ship to:
ATTN: Kindred Implementation Services Tech
527 Wekiva Commons Circle  
Apopka, FL 32712</v>
      </c>
      <c r="R84" s="131">
        <v>1984932</v>
      </c>
      <c r="S84" s="131" t="s">
        <v>291</v>
      </c>
      <c r="T84" s="131" t="str">
        <f>VLOOKUP(ServiceTickets[Facility ID],'T-Schedule'!B$2:I$286,8,FALSE)</f>
        <v>Yes</v>
      </c>
      <c r="U84" s="131">
        <v>2019</v>
      </c>
      <c r="V84" s="135"/>
    </row>
    <row r="85" spans="1:22" hidden="1">
      <c r="A85" s="111">
        <v>2446201</v>
      </c>
      <c r="B85" s="12" t="s">
        <v>38</v>
      </c>
      <c r="C85" s="12" t="str">
        <f>VLOOKUP(ServiceTickets[[#This Row],[Facility ID]],FacilityInformation,3,FALSE)</f>
        <v xml:space="preserve">3296 North Greenwald Way  </v>
      </c>
      <c r="D85" s="12" t="str">
        <f>VLOOKUP(ServiceTickets[[#This Row],[Facility ID]],FacilityInformation,4,FALSE)</f>
        <v>Kissimmee</v>
      </c>
      <c r="E85" s="12" t="str">
        <f>VLOOKUP(ServiceTickets[[#This Row],[Facility ID]],FacilityInformation,5,FALSE)</f>
        <v>FL</v>
      </c>
      <c r="F85" s="12">
        <f>VLOOKUP(ServiceTickets[[#This Row],[Facility ID]],FacilityInformation,6,FALSE)</f>
        <v>34741</v>
      </c>
      <c r="G85" s="12" t="str">
        <f>ServiceTickets[[#This Row],[City]]&amp;", "&amp;ServiceTickets[[#This Row],[State]]&amp;" "&amp;ServiceTickets[[#This Row],[Zip]]</f>
        <v>Kissimmee, FL 34741</v>
      </c>
      <c r="H85" s="111">
        <f>VLOOKUP(ServiceTickets[Facility ID],'T-Schedule'!B$2:AH$286,30,FALSE)</f>
        <v>8</v>
      </c>
      <c r="I85" s="111">
        <f>VLOOKUP(ServiceTickets[Facility ID],'T-Schedule'!B$2:AI$286,28,FALSE)</f>
        <v>0</v>
      </c>
      <c r="J85" s="111">
        <f>VLOOKUP(ServiceTickets[Facility ID],'T-Schedule'!B$2:AI$286,26,FALSE)</f>
        <v>2</v>
      </c>
      <c r="K85" s="123">
        <f>VLOOKUP(ServiceTickets[Facility ID],'T-Schedule'!B$2:C$286,2,FALSE)</f>
        <v>43801</v>
      </c>
      <c r="L85" s="123">
        <f>ServiceTickets[[#This Row],[Migration Date]] - WEEKDAY(ServiceTickets[[#This Row],[Migration Date]]-6)</f>
        <v>43798</v>
      </c>
      <c r="M85" s="123">
        <f>ServiceTickets[[#This Row],[Migration Date]] - 14</f>
        <v>43787</v>
      </c>
      <c r="N85" s="111">
        <v>703300</v>
      </c>
      <c r="O85" s="111">
        <v>703301</v>
      </c>
      <c r="P85" s="111" t="str">
        <f>ServiceTickets[[#This Row],[Site]]&amp;" KAH Win10 Upgrade Project Equipment Request"</f>
        <v>2446 HH - KISSIMMEE KAH Win10 Upgrade Project Equipment Request</v>
      </c>
      <c r="Q85" s="127" t="str">
        <f t="shared" si="1"/>
        <v>Please ship 8 UD3 Thin Client devices and 0 laptops with the Gentiva Win10 Image with docking stations. 
Please send the equipment on PO703300 and PO703301 to be at facility by 11/29/19. 
Ship to:
ATTN: Kindred Implementation Services Tech
3296 North Greenwald Way  
Kissimmee, FL 34741</v>
      </c>
      <c r="R85" s="131">
        <v>1984935</v>
      </c>
      <c r="S85" s="131" t="s">
        <v>291</v>
      </c>
      <c r="T85" s="131" t="str">
        <f>VLOOKUP(ServiceTickets[Facility ID],'T-Schedule'!B$2:I$286,8,FALSE)</f>
        <v>Yes</v>
      </c>
      <c r="U85" s="131">
        <v>2019</v>
      </c>
      <c r="V85" s="135"/>
    </row>
    <row r="86" spans="1:22" hidden="1">
      <c r="A86" s="111">
        <v>2455201</v>
      </c>
      <c r="B86" s="12" t="s">
        <v>42</v>
      </c>
      <c r="C86" s="12" t="str">
        <f>VLOOKUP(ServiceTickets[[#This Row],[Facility ID]],FacilityInformation,3,FALSE)</f>
        <v>101 Riverfront Blvd STE 400</v>
      </c>
      <c r="D86" s="12" t="str">
        <f>VLOOKUP(ServiceTickets[[#This Row],[Facility ID]],FacilityInformation,4,FALSE)</f>
        <v>Bradenton</v>
      </c>
      <c r="E86" s="12" t="str">
        <f>VLOOKUP(ServiceTickets[[#This Row],[Facility ID]],FacilityInformation,5,FALSE)</f>
        <v>FL</v>
      </c>
      <c r="F86" s="12">
        <f>VLOOKUP(ServiceTickets[[#This Row],[Facility ID]],FacilityInformation,6,FALSE)</f>
        <v>34205</v>
      </c>
      <c r="G86" s="12" t="str">
        <f>ServiceTickets[[#This Row],[City]]&amp;", "&amp;ServiceTickets[[#This Row],[State]]&amp;" "&amp;ServiceTickets[[#This Row],[Zip]]</f>
        <v>Bradenton, FL 34205</v>
      </c>
      <c r="H86" s="111">
        <f>VLOOKUP(ServiceTickets[Facility ID],'T-Schedule'!B$2:AH$286,30,FALSE)</f>
        <v>10</v>
      </c>
      <c r="I86" s="111">
        <f>VLOOKUP(ServiceTickets[Facility ID],'T-Schedule'!B$2:AI$286,28,FALSE)</f>
        <v>3</v>
      </c>
      <c r="J86" s="111">
        <f>VLOOKUP(ServiceTickets[Facility ID],'T-Schedule'!B$2:AI$286,26,FALSE)</f>
        <v>8</v>
      </c>
      <c r="K86" s="123">
        <f>VLOOKUP(ServiceTickets[Facility ID],'T-Schedule'!B$2:C$286,2,FALSE)</f>
        <v>43801</v>
      </c>
      <c r="L86" s="123">
        <f>ServiceTickets[[#This Row],[Migration Date]] - WEEKDAY(ServiceTickets[[#This Row],[Migration Date]]-6)</f>
        <v>43798</v>
      </c>
      <c r="M86" s="123">
        <f>ServiceTickets[[#This Row],[Migration Date]] - 14</f>
        <v>43787</v>
      </c>
      <c r="N86" s="111">
        <v>703300</v>
      </c>
      <c r="O86" s="111">
        <v>703301</v>
      </c>
      <c r="P86" s="111" t="str">
        <f>ServiceTickets[[#This Row],[Site]]&amp;" KAH Win10 Upgrade Project Equipment Request"</f>
        <v>2455 HH - BRADENTON EAST KAH Win10 Upgrade Project Equipment Request</v>
      </c>
      <c r="Q86" s="127" t="str">
        <f t="shared" si="1"/>
        <v>Please ship 10 UD3 Thin Client devices and 3 laptops with the Gentiva Win10 Image with docking stations. 
Please send the equipment on PO703300 and PO703301 to be at facility by 11/29/19. 
Ship to:
ATTN: Kindred Implementation Services Tech
101 Riverfront Blvd STE 400
Bradenton, FL 34205</v>
      </c>
      <c r="R86" s="131">
        <v>1984940</v>
      </c>
      <c r="S86" s="131" t="s">
        <v>291</v>
      </c>
      <c r="T86" s="131" t="str">
        <f>VLOOKUP(ServiceTickets[Facility ID],'T-Schedule'!B$2:I$286,8,FALSE)</f>
        <v>Yes</v>
      </c>
      <c r="U86" s="131">
        <v>2019</v>
      </c>
      <c r="V86" s="135"/>
    </row>
    <row r="87" spans="1:22" hidden="1">
      <c r="A87" s="111">
        <v>2454201</v>
      </c>
      <c r="B87" s="12" t="s">
        <v>41</v>
      </c>
      <c r="C87" s="12" t="str">
        <f>VLOOKUP(ServiceTickets[[#This Row],[Facility ID]],FacilityInformation,3,FALSE)</f>
        <v>2601 Cattlemen Road STE 102</v>
      </c>
      <c r="D87" s="12" t="str">
        <f>VLOOKUP(ServiceTickets[[#This Row],[Facility ID]],FacilityInformation,4,FALSE)</f>
        <v>Sarasota</v>
      </c>
      <c r="E87" s="12" t="str">
        <f>VLOOKUP(ServiceTickets[[#This Row],[Facility ID]],FacilityInformation,5,FALSE)</f>
        <v>FL</v>
      </c>
      <c r="F87" s="12">
        <f>VLOOKUP(ServiceTickets[[#This Row],[Facility ID]],FacilityInformation,6,FALSE)</f>
        <v>34232</v>
      </c>
      <c r="G87" s="12" t="str">
        <f>ServiceTickets[[#This Row],[City]]&amp;", "&amp;ServiceTickets[[#This Row],[State]]&amp;" "&amp;ServiceTickets[[#This Row],[Zip]]</f>
        <v>Sarasota, FL 34232</v>
      </c>
      <c r="H87" s="111">
        <f>VLOOKUP(ServiceTickets[Facility ID],'T-Schedule'!B$2:AH$286,30,FALSE)</f>
        <v>10</v>
      </c>
      <c r="I87" s="111">
        <f>VLOOKUP(ServiceTickets[Facility ID],'T-Schedule'!B$2:AI$286,28,FALSE)</f>
        <v>0</v>
      </c>
      <c r="J87" s="111">
        <f>VLOOKUP(ServiceTickets[Facility ID],'T-Schedule'!B$2:AI$286,26,FALSE)</f>
        <v>9</v>
      </c>
      <c r="K87" s="123">
        <f>VLOOKUP(ServiceTickets[Facility ID],'T-Schedule'!B$2:C$286,2,FALSE)</f>
        <v>43801</v>
      </c>
      <c r="L87" s="123">
        <f>ServiceTickets[[#This Row],[Migration Date]] - WEEKDAY(ServiceTickets[[#This Row],[Migration Date]]-6)</f>
        <v>43798</v>
      </c>
      <c r="M87" s="123">
        <f>ServiceTickets[[#This Row],[Migration Date]] - 14</f>
        <v>43787</v>
      </c>
      <c r="N87" s="111">
        <v>703300</v>
      </c>
      <c r="O87" s="111">
        <v>703301</v>
      </c>
      <c r="P87" s="111" t="str">
        <f>ServiceTickets[[#This Row],[Site]]&amp;" KAH Win10 Upgrade Project Equipment Request"</f>
        <v>2454 HH - SARASOTA KAH Win10 Upgrade Project Equipment Request</v>
      </c>
      <c r="Q87" s="127" t="str">
        <f t="shared" si="1"/>
        <v>Please ship 10 UD3 Thin Client devices and 0 laptops with the Gentiva Win10 Image with docking stations. 
Please send the equipment on PO703300 and PO703301 to be at facility by 11/29/19. 
Ship to:
ATTN: Kindred Implementation Services Tech
2601 Cattlemen Road STE 102
Sarasota, FL 34232</v>
      </c>
      <c r="R87" s="131">
        <v>1984964</v>
      </c>
      <c r="S87" s="131" t="s">
        <v>291</v>
      </c>
      <c r="T87" s="131" t="str">
        <f>VLOOKUP(ServiceTickets[Facility ID],'T-Schedule'!B$2:I$286,8,FALSE)</f>
        <v>Yes</v>
      </c>
      <c r="U87" s="131">
        <v>2019</v>
      </c>
      <c r="V87" s="135"/>
    </row>
    <row r="88" spans="1:22" hidden="1">
      <c r="A88" s="111">
        <v>2441201</v>
      </c>
      <c r="B88" s="12" t="s">
        <v>34</v>
      </c>
      <c r="C88" s="12" t="str">
        <f>VLOOKUP(ServiceTickets[[#This Row],[Facility ID]],FacilityInformation,3,FALSE)</f>
        <v xml:space="preserve">3671 Innovation Drive  </v>
      </c>
      <c r="D88" s="12" t="str">
        <f>VLOOKUP(ServiceTickets[[#This Row],[Facility ID]],FacilityInformation,4,FALSE)</f>
        <v>Lakeland</v>
      </c>
      <c r="E88" s="12" t="str">
        <f>VLOOKUP(ServiceTickets[[#This Row],[Facility ID]],FacilityInformation,5,FALSE)</f>
        <v>FL</v>
      </c>
      <c r="F88" s="12">
        <f>VLOOKUP(ServiceTickets[[#This Row],[Facility ID]],FacilityInformation,6,FALSE)</f>
        <v>33812</v>
      </c>
      <c r="G88" s="12" t="str">
        <f>ServiceTickets[[#This Row],[City]]&amp;", "&amp;ServiceTickets[[#This Row],[State]]&amp;" "&amp;ServiceTickets[[#This Row],[Zip]]</f>
        <v>Lakeland, FL 33812</v>
      </c>
      <c r="H88" s="111">
        <f>VLOOKUP(ServiceTickets[Facility ID],'T-Schedule'!B$2:AH$286,30,FALSE)</f>
        <v>10</v>
      </c>
      <c r="I88" s="111">
        <f>VLOOKUP(ServiceTickets[Facility ID],'T-Schedule'!B$2:AI$286,28,FALSE)</f>
        <v>0</v>
      </c>
      <c r="J88" s="111">
        <f>VLOOKUP(ServiceTickets[Facility ID],'T-Schedule'!B$2:AI$286,26,FALSE)</f>
        <v>7</v>
      </c>
      <c r="K88" s="123">
        <f>VLOOKUP(ServiceTickets[Facility ID],'T-Schedule'!B$2:C$286,2,FALSE)</f>
        <v>43801</v>
      </c>
      <c r="L88" s="123">
        <f>ServiceTickets[[#This Row],[Migration Date]] - WEEKDAY(ServiceTickets[[#This Row],[Migration Date]]-6)</f>
        <v>43798</v>
      </c>
      <c r="M88" s="123">
        <f>ServiceTickets[[#This Row],[Migration Date]] - 14</f>
        <v>43787</v>
      </c>
      <c r="N88" s="111">
        <v>703300</v>
      </c>
      <c r="O88" s="111">
        <v>703301</v>
      </c>
      <c r="P88" s="111" t="str">
        <f>ServiceTickets[[#This Row],[Site]]&amp;" KAH Win10 Upgrade Project Equipment Request"</f>
        <v>2441 HH - LAKELAND KAH Win10 Upgrade Project Equipment Request</v>
      </c>
      <c r="Q88" s="127" t="str">
        <f t="shared" si="1"/>
        <v>Please ship 10 UD3 Thin Client devices and 0 laptops with the Gentiva Win10 Image with docking stations. 
Please send the equipment on PO703300 and PO703301 to be at facility by 11/29/19. 
Ship to:
ATTN: Kindred Implementation Services Tech
3671 Innovation Drive  
Lakeland, FL 33812</v>
      </c>
      <c r="R88" s="131">
        <v>1985029</v>
      </c>
      <c r="S88" s="131" t="s">
        <v>291</v>
      </c>
      <c r="T88" s="131" t="str">
        <f>VLOOKUP(ServiceTickets[Facility ID],'T-Schedule'!B$2:I$286,8,FALSE)</f>
        <v>Yes</v>
      </c>
      <c r="U88" s="131">
        <v>2019</v>
      </c>
      <c r="V88" s="135"/>
    </row>
    <row r="89" spans="1:22" hidden="1">
      <c r="A89" s="111">
        <v>2503201</v>
      </c>
      <c r="B89" s="12" t="s">
        <v>81</v>
      </c>
      <c r="C89" s="12" t="str">
        <f>VLOOKUP(ServiceTickets[[#This Row],[Facility ID]],FacilityInformation,3,FALSE)</f>
        <v xml:space="preserve">106 Riverview Drive  </v>
      </c>
      <c r="D89" s="12" t="str">
        <f>VLOOKUP(ServiceTickets[[#This Row],[Facility ID]],FacilityInformation,4,FALSE)</f>
        <v>Flowood</v>
      </c>
      <c r="E89" s="12" t="str">
        <f>VLOOKUP(ServiceTickets[[#This Row],[Facility ID]],FacilityInformation,5,FALSE)</f>
        <v>MS</v>
      </c>
      <c r="F89" s="12">
        <f>VLOOKUP(ServiceTickets[[#This Row],[Facility ID]],FacilityInformation,6,FALSE)</f>
        <v>39232</v>
      </c>
      <c r="G89" s="12" t="str">
        <f>ServiceTickets[[#This Row],[City]]&amp;", "&amp;ServiceTickets[[#This Row],[State]]&amp;" "&amp;ServiceTickets[[#This Row],[Zip]]</f>
        <v>Flowood, MS 39232</v>
      </c>
      <c r="H89" s="111">
        <f>VLOOKUP(ServiceTickets[Facility ID],'T-Schedule'!B$2:AH$286,30,FALSE)</f>
        <v>15</v>
      </c>
      <c r="I89" s="111">
        <f>VLOOKUP(ServiceTickets[Facility ID],'T-Schedule'!B$2:AI$286,28,FALSE)</f>
        <v>0</v>
      </c>
      <c r="J89" s="111">
        <f>VLOOKUP(ServiceTickets[Facility ID],'T-Schedule'!B$2:AI$286,26,FALSE)</f>
        <v>5</v>
      </c>
      <c r="K89" s="123">
        <f>VLOOKUP(ServiceTickets[Facility ID],'T-Schedule'!B$2:C$286,2,FALSE)</f>
        <v>43815</v>
      </c>
      <c r="L89" s="123">
        <f>ServiceTickets[[#This Row],[Migration Date]] - WEEKDAY(ServiceTickets[[#This Row],[Migration Date]]-6)</f>
        <v>43812</v>
      </c>
      <c r="M89" s="123">
        <f>ServiceTickets[[#This Row],[Migration Date]] - 14</f>
        <v>43801</v>
      </c>
      <c r="N89" s="111">
        <v>703300</v>
      </c>
      <c r="O89" s="111">
        <v>703301</v>
      </c>
      <c r="P89" s="111" t="str">
        <f>ServiceTickets[[#This Row],[Site]]&amp;" KAH Win10 Upgrade Project Equipment Request"</f>
        <v>2503 HH - JACKSON MS KAH Win10 Upgrade Project Equipment Request</v>
      </c>
      <c r="Q89" s="127" t="str">
        <f t="shared" si="1"/>
        <v>Please ship 15 UD3 Thin Client devices and 0 laptops with the Gentiva Win10 Image with docking stations. 
Please send the equipment on PO703300 and PO703301 to be at facility by 12/13/19. 
Ship to:
ATTN: Kindred Implementation Services Tech
106 Riverview Drive  
Flowood, MS 39232</v>
      </c>
      <c r="R89" s="131" t="s">
        <v>304</v>
      </c>
      <c r="S89" s="131" t="s">
        <v>291</v>
      </c>
      <c r="T89" s="131" t="str">
        <f>VLOOKUP(ServiceTickets[Facility ID],'T-Schedule'!B$2:I$286,8,FALSE)</f>
        <v>Yes</v>
      </c>
      <c r="U89" s="131">
        <v>2019</v>
      </c>
      <c r="V89" s="135" t="s">
        <v>302</v>
      </c>
    </row>
    <row r="90" spans="1:22" ht="30" hidden="1">
      <c r="A90" s="111">
        <v>2470201</v>
      </c>
      <c r="B90" s="12" t="s">
        <v>54</v>
      </c>
      <c r="C90" s="12" t="str">
        <f>VLOOKUP(ServiceTickets[[#This Row],[Facility ID]],FacilityInformation,3,FALSE)</f>
        <v>9037 Independence Avenue STE B</v>
      </c>
      <c r="D90" s="12" t="str">
        <f>VLOOKUP(ServiceTickets[[#This Row],[Facility ID]],FacilityInformation,4,FALSE)</f>
        <v>Daphne</v>
      </c>
      <c r="E90" s="12" t="str">
        <f>VLOOKUP(ServiceTickets[[#This Row],[Facility ID]],FacilityInformation,5,FALSE)</f>
        <v>AL</v>
      </c>
      <c r="F90" s="12">
        <f>VLOOKUP(ServiceTickets[[#This Row],[Facility ID]],FacilityInformation,6,FALSE)</f>
        <v>36526</v>
      </c>
      <c r="G90" s="12" t="str">
        <f>ServiceTickets[[#This Row],[City]]&amp;", "&amp;ServiceTickets[[#This Row],[State]]&amp;" "&amp;ServiceTickets[[#This Row],[Zip]]</f>
        <v>Daphne, AL 36526</v>
      </c>
      <c r="H90" s="111">
        <f>VLOOKUP(ServiceTickets[Facility ID],'T-Schedule'!B$2:AH$286,30,FALSE)</f>
        <v>15</v>
      </c>
      <c r="I90" s="111">
        <f>VLOOKUP(ServiceTickets[Facility ID],'T-Schedule'!B$2:AI$286,28,FALSE)</f>
        <v>7</v>
      </c>
      <c r="J90" s="111">
        <f>VLOOKUP(ServiceTickets[Facility ID],'T-Schedule'!B$2:AI$286,26,FALSE)</f>
        <v>4</v>
      </c>
      <c r="K90" s="123">
        <f>VLOOKUP(ServiceTickets[Facility ID],'T-Schedule'!B$2:C$286,2,FALSE)</f>
        <v>43815</v>
      </c>
      <c r="L90" s="123">
        <f>ServiceTickets[[#This Row],[Migration Date]] - WEEKDAY(ServiceTickets[[#This Row],[Migration Date]]-6)</f>
        <v>43812</v>
      </c>
      <c r="M90" s="123">
        <f>ServiceTickets[[#This Row],[Migration Date]] - 14</f>
        <v>43801</v>
      </c>
      <c r="N90" s="111">
        <v>703300</v>
      </c>
      <c r="O90" s="111">
        <v>703301</v>
      </c>
      <c r="P90" s="111" t="str">
        <f>ServiceTickets[[#This Row],[Site]]&amp;" KAH Win10 Upgrade Project Equipment Request"</f>
        <v>2470 HH - DAPHNE KAH Win10 Upgrade Project Equipment Request</v>
      </c>
      <c r="Q90" s="127" t="str">
        <f t="shared" si="1"/>
        <v>Please ship 15 UD3 Thin Client devices and 7 laptops with the Gentiva Win10 Image with docking stations. 
Please send the equipment on PO703300 and PO703301 to be at facility by 12/13/19. 
Ship to:
ATTN: Kindred Implementation Services Tech
9037 Independence Avenue STE B
Daphne, AL 36526</v>
      </c>
      <c r="R90" s="131">
        <v>1982948</v>
      </c>
      <c r="S90" s="131" t="s">
        <v>291</v>
      </c>
      <c r="T90" s="131" t="str">
        <f>VLOOKUP(ServiceTickets[Facility ID],'T-Schedule'!B$2:I$286,8,FALSE)</f>
        <v>Yes</v>
      </c>
      <c r="U90" s="131">
        <v>2019</v>
      </c>
      <c r="V90" s="135" t="s">
        <v>306</v>
      </c>
    </row>
    <row r="91" spans="1:22" ht="30" hidden="1">
      <c r="A91" s="111">
        <v>7019201</v>
      </c>
      <c r="B91" s="12" t="s">
        <v>243</v>
      </c>
      <c r="C91" s="12" t="str">
        <f>VLOOKUP(ServiceTickets[[#This Row],[Facility ID]],FacilityInformation,3,FALSE)</f>
        <v>1628 N McKenzie St  STE 101</v>
      </c>
      <c r="D91" s="12" t="str">
        <f>VLOOKUP(ServiceTickets[[#This Row],[Facility ID]],FacilityInformation,4,FALSE)</f>
        <v>Foley</v>
      </c>
      <c r="E91" s="12" t="str">
        <f>VLOOKUP(ServiceTickets[[#This Row],[Facility ID]],FacilityInformation,5,FALSE)</f>
        <v>AL</v>
      </c>
      <c r="F91" s="12">
        <f>VLOOKUP(ServiceTickets[[#This Row],[Facility ID]],FacilityInformation,6,FALSE)</f>
        <v>36535</v>
      </c>
      <c r="G91" s="12" t="str">
        <f>ServiceTickets[[#This Row],[City]]&amp;", "&amp;ServiceTickets[[#This Row],[State]]&amp;" "&amp;ServiceTickets[[#This Row],[Zip]]</f>
        <v>Foley, AL 36535</v>
      </c>
      <c r="H91" s="111">
        <f>VLOOKUP(ServiceTickets[Facility ID],'T-Schedule'!B$2:AH$286,30,FALSE)</f>
        <v>9</v>
      </c>
      <c r="I91" s="111">
        <f>VLOOKUP(ServiceTickets[Facility ID],'T-Schedule'!B$2:AI$286,28,FALSE)</f>
        <v>6</v>
      </c>
      <c r="J91" s="111">
        <f>VLOOKUP(ServiceTickets[Facility ID],'T-Schedule'!B$2:AI$286,26,FALSE)</f>
        <v>2</v>
      </c>
      <c r="K91" s="123">
        <f>VLOOKUP(ServiceTickets[Facility ID],'T-Schedule'!B$2:C$286,2,FALSE)</f>
        <v>43815</v>
      </c>
      <c r="L91" s="123">
        <f>ServiceTickets[[#This Row],[Migration Date]] - WEEKDAY(ServiceTickets[[#This Row],[Migration Date]]-6)</f>
        <v>43812</v>
      </c>
      <c r="M91" s="123">
        <f>ServiceTickets[[#This Row],[Migration Date]] - 14</f>
        <v>43801</v>
      </c>
      <c r="N91" s="111">
        <v>703300</v>
      </c>
      <c r="O91" s="111">
        <v>703301</v>
      </c>
      <c r="P91" s="111" t="str">
        <f>ServiceTickets[[#This Row],[Site]]&amp;" KAH Win10 Upgrade Project Equipment Request"</f>
        <v>7019 HH - FOLEY KAH Win10 Upgrade Project Equipment Request</v>
      </c>
      <c r="Q91" s="127" t="str">
        <f t="shared" si="1"/>
        <v>Please ship 9 UD3 Thin Client devices and 6 laptops with the Gentiva Win10 Image with docking stations. 
Please send the equipment on PO703300 and PO703301 to be at facility by 12/13/19. 
Ship to:
ATTN: Kindred Implementation Services Tech
1628 N McKenzie St  STE 101
Foley, AL 36535</v>
      </c>
      <c r="R91" s="131">
        <v>1982950</v>
      </c>
      <c r="S91" s="131" t="s">
        <v>291</v>
      </c>
      <c r="T91" s="131" t="str">
        <f>VLOOKUP(ServiceTickets[Facility ID],'T-Schedule'!B$2:I$286,8,FALSE)</f>
        <v>Yes</v>
      </c>
      <c r="U91" s="131">
        <v>2019</v>
      </c>
      <c r="V91" s="135" t="s">
        <v>307</v>
      </c>
    </row>
    <row r="92" spans="1:22" hidden="1">
      <c r="A92" s="111">
        <v>2442201</v>
      </c>
      <c r="B92" s="12" t="s">
        <v>35</v>
      </c>
      <c r="C92" s="12" t="str">
        <f>VLOOKUP(ServiceTickets[[#This Row],[Facility ID]],FacilityInformation,3,FALSE)</f>
        <v>8247 Devereux Drive STE 103</v>
      </c>
      <c r="D92" s="12" t="str">
        <f>VLOOKUP(ServiceTickets[[#This Row],[Facility ID]],FacilityInformation,4,FALSE)</f>
        <v>Melbourne</v>
      </c>
      <c r="E92" s="12" t="str">
        <f>VLOOKUP(ServiceTickets[[#This Row],[Facility ID]],FacilityInformation,5,FALSE)</f>
        <v>FL</v>
      </c>
      <c r="F92" s="12">
        <f>VLOOKUP(ServiceTickets[[#This Row],[Facility ID]],FacilityInformation,6,FALSE)</f>
        <v>32940</v>
      </c>
      <c r="G92" s="12" t="str">
        <f>ServiceTickets[[#This Row],[City]]&amp;", "&amp;ServiceTickets[[#This Row],[State]]&amp;" "&amp;ServiceTickets[[#This Row],[Zip]]</f>
        <v>Melbourne, FL 32940</v>
      </c>
      <c r="H92" s="111">
        <f>VLOOKUP(ServiceTickets[Facility ID],'T-Schedule'!B$2:AH$286,30,FALSE)</f>
        <v>10</v>
      </c>
      <c r="I92" s="111">
        <f>VLOOKUP(ServiceTickets[Facility ID],'T-Schedule'!B$2:AI$286,28,FALSE)</f>
        <v>2</v>
      </c>
      <c r="J92" s="111">
        <f>VLOOKUP(ServiceTickets[Facility ID],'T-Schedule'!B$2:AI$286,26,FALSE)</f>
        <v>2</v>
      </c>
      <c r="K92" s="123">
        <f>VLOOKUP(ServiceTickets[Facility ID],'T-Schedule'!B$2:C$286,2,FALSE)</f>
        <v>43815</v>
      </c>
      <c r="L92" s="123">
        <f>ServiceTickets[[#This Row],[Migration Date]] - WEEKDAY(ServiceTickets[[#This Row],[Migration Date]]-6)</f>
        <v>43812</v>
      </c>
      <c r="M92" s="123">
        <f>ServiceTickets[[#This Row],[Migration Date]] - 14</f>
        <v>43801</v>
      </c>
      <c r="N92" s="111">
        <v>703300</v>
      </c>
      <c r="O92" s="111">
        <v>703301</v>
      </c>
      <c r="P92" s="111" t="str">
        <f>ServiceTickets[[#This Row],[Site]]&amp;" KAH Win10 Upgrade Project Equipment Request"</f>
        <v>2442 HH - VIERA KAH Win10 Upgrade Project Equipment Request</v>
      </c>
      <c r="Q92" s="127" t="str">
        <f t="shared" si="1"/>
        <v>Please ship 10 UD3 Thin Client devices and 2 laptops with the Gentiva Win10 Image with docking stations. 
Please send the equipment on PO703300 and PO703301 to be at facility by 12/13/19. 
Ship to:
ATTN: Kindred Implementation Services Tech
8247 Devereux Drive STE 103
Melbourne, FL 32940</v>
      </c>
      <c r="R92" s="131">
        <v>1986640</v>
      </c>
      <c r="S92" s="131" t="s">
        <v>291</v>
      </c>
      <c r="T92" s="131" t="str">
        <f>VLOOKUP(ServiceTickets[Facility ID],'T-Schedule'!B$2:I$286,8,FALSE)</f>
        <v>Yes</v>
      </c>
      <c r="U92" s="131">
        <v>2019</v>
      </c>
      <c r="V92" s="135"/>
    </row>
    <row r="93" spans="1:22" hidden="1">
      <c r="A93" s="111">
        <v>2444201</v>
      </c>
      <c r="B93" s="12" t="s">
        <v>36</v>
      </c>
      <c r="C93" s="12" t="str">
        <f>VLOOKUP(ServiceTickets[[#This Row],[Facility ID]],FacilityInformation,3,FALSE)</f>
        <v>2080 W Eau Gallie Blvd STE B</v>
      </c>
      <c r="D93" s="12" t="str">
        <f>VLOOKUP(ServiceTickets[[#This Row],[Facility ID]],FacilityInformation,4,FALSE)</f>
        <v>Melbourne</v>
      </c>
      <c r="E93" s="12" t="str">
        <f>VLOOKUP(ServiceTickets[[#This Row],[Facility ID]],FacilityInformation,5,FALSE)</f>
        <v>FL</v>
      </c>
      <c r="F93" s="12">
        <f>VLOOKUP(ServiceTickets[[#This Row],[Facility ID]],FacilityInformation,6,FALSE)</f>
        <v>32935</v>
      </c>
      <c r="G93" s="12" t="str">
        <f>ServiceTickets[[#This Row],[City]]&amp;", "&amp;ServiceTickets[[#This Row],[State]]&amp;" "&amp;ServiceTickets[[#This Row],[Zip]]</f>
        <v>Melbourne, FL 32935</v>
      </c>
      <c r="H93" s="111">
        <f>VLOOKUP(ServiceTickets[Facility ID],'T-Schedule'!B$2:AH$286,30,FALSE)</f>
        <v>10</v>
      </c>
      <c r="I93" s="111">
        <f>VLOOKUP(ServiceTickets[Facility ID],'T-Schedule'!B$2:AI$286,28,FALSE)</f>
        <v>4</v>
      </c>
      <c r="J93" s="111">
        <f>VLOOKUP(ServiceTickets[Facility ID],'T-Schedule'!B$2:AI$286,26,FALSE)</f>
        <v>1</v>
      </c>
      <c r="K93" s="123">
        <f>VLOOKUP(ServiceTickets[Facility ID],'T-Schedule'!B$2:C$286,2,FALSE)</f>
        <v>43815</v>
      </c>
      <c r="L93" s="123">
        <f>ServiceTickets[[#This Row],[Migration Date]] - WEEKDAY(ServiceTickets[[#This Row],[Migration Date]]-6)</f>
        <v>43812</v>
      </c>
      <c r="M93" s="123">
        <f>ServiceTickets[[#This Row],[Migration Date]] - 14</f>
        <v>43801</v>
      </c>
      <c r="N93" s="111">
        <v>703300</v>
      </c>
      <c r="O93" s="111">
        <v>703301</v>
      </c>
      <c r="P93" s="111" t="str">
        <f>ServiceTickets[[#This Row],[Site]]&amp;" KAH Win10 Upgrade Project Equipment Request"</f>
        <v>2444 HH - PALM BAY KAH Win10 Upgrade Project Equipment Request</v>
      </c>
      <c r="Q93" s="127" t="str">
        <f t="shared" si="1"/>
        <v>Please ship 10 UD3 Thin Client devices and 4 laptops with the Gentiva Win10 Image with docking stations. 
Please send the equipment on PO703300 and PO703301 to be at facility by 12/13/19. 
Ship to:
ATTN: Kindred Implementation Services Tech
2080 W Eau Gallie Blvd STE B
Melbourne, FL 32935</v>
      </c>
      <c r="R93" s="131">
        <v>1986641</v>
      </c>
      <c r="S93" s="131" t="s">
        <v>291</v>
      </c>
      <c r="T93" s="131" t="str">
        <f>VLOOKUP(ServiceTickets[Facility ID],'T-Schedule'!B$2:I$286,8,FALSE)</f>
        <v>Yes</v>
      </c>
      <c r="U93" s="131">
        <v>2019</v>
      </c>
      <c r="V93" s="135"/>
    </row>
    <row r="94" spans="1:22" hidden="1">
      <c r="A94" s="111">
        <v>2452201</v>
      </c>
      <c r="B94" s="12" t="s">
        <v>40</v>
      </c>
      <c r="C94" s="12" t="str">
        <f>VLOOKUP(ServiceTickets[[#This Row],[Facility ID]],FacilityInformation,3,FALSE)</f>
        <v>4511 North Himes Ave STE 240</v>
      </c>
      <c r="D94" s="12" t="str">
        <f>VLOOKUP(ServiceTickets[[#This Row],[Facility ID]],FacilityInformation,4,FALSE)</f>
        <v>Tampa</v>
      </c>
      <c r="E94" s="12" t="str">
        <f>VLOOKUP(ServiceTickets[[#This Row],[Facility ID]],FacilityInformation,5,FALSE)</f>
        <v>FL</v>
      </c>
      <c r="F94" s="12">
        <f>VLOOKUP(ServiceTickets[[#This Row],[Facility ID]],FacilityInformation,6,FALSE)</f>
        <v>33614</v>
      </c>
      <c r="G94" s="12" t="str">
        <f>ServiceTickets[[#This Row],[City]]&amp;", "&amp;ServiceTickets[[#This Row],[State]]&amp;" "&amp;ServiceTickets[[#This Row],[Zip]]</f>
        <v>Tampa, FL 33614</v>
      </c>
      <c r="H94" s="111">
        <f>VLOOKUP(ServiceTickets[Facility ID],'T-Schedule'!B$2:AH$286,30,FALSE)</f>
        <v>10</v>
      </c>
      <c r="I94" s="111">
        <f>VLOOKUP(ServiceTickets[Facility ID],'T-Schedule'!B$2:AI$286,28,FALSE)</f>
        <v>0</v>
      </c>
      <c r="J94" s="111">
        <f>VLOOKUP(ServiceTickets[Facility ID],'T-Schedule'!B$2:AI$286,26,FALSE)</f>
        <v>9</v>
      </c>
      <c r="K94" s="123">
        <f>VLOOKUP(ServiceTickets[Facility ID],'T-Schedule'!B$2:C$286,2,FALSE)</f>
        <v>43815</v>
      </c>
      <c r="L94" s="123">
        <f>ServiceTickets[[#This Row],[Migration Date]] - WEEKDAY(ServiceTickets[[#This Row],[Migration Date]]-6)</f>
        <v>43812</v>
      </c>
      <c r="M94" s="123">
        <f>ServiceTickets[[#This Row],[Migration Date]] - 14</f>
        <v>43801</v>
      </c>
      <c r="N94" s="111">
        <v>703300</v>
      </c>
      <c r="O94" s="111">
        <v>703301</v>
      </c>
      <c r="P94" s="111" t="str">
        <f>ServiceTickets[[#This Row],[Site]]&amp;" KAH Win10 Upgrade Project Equipment Request"</f>
        <v>2452 HH - TAMPA KAH Win10 Upgrade Project Equipment Request</v>
      </c>
      <c r="Q94" s="127" t="str">
        <f t="shared" si="1"/>
        <v>Please ship 10 UD3 Thin Client devices and 0 laptops with the Gentiva Win10 Image with docking stations. 
Please send the equipment on PO703300 and PO703301 to be at facility by 12/13/19. 
Ship to:
ATTN: Kindred Implementation Services Tech
4511 North Himes Ave STE 240
Tampa, FL 33614</v>
      </c>
      <c r="R94" s="131">
        <v>1986643</v>
      </c>
      <c r="S94" s="131" t="s">
        <v>291</v>
      </c>
      <c r="T94" s="131" t="str">
        <f>VLOOKUP(ServiceTickets[Facility ID],'T-Schedule'!B$2:I$286,8,FALSE)</f>
        <v>Yes</v>
      </c>
      <c r="U94" s="131">
        <v>2019</v>
      </c>
      <c r="V94" s="135"/>
    </row>
    <row r="95" spans="1:22" hidden="1">
      <c r="A95" s="111">
        <v>6957097</v>
      </c>
      <c r="B95" s="12" t="s">
        <v>303</v>
      </c>
      <c r="C95" s="12" t="str">
        <f>VLOOKUP(ServiceTickets[[#This Row],[Facility ID]],FacilityInformation,3,FALSE)</f>
        <v>4511 North Himes Ave, STE 240</v>
      </c>
      <c r="D95" s="12" t="str">
        <f>VLOOKUP(ServiceTickets[[#This Row],[Facility ID]],FacilityInformation,4,FALSE)</f>
        <v>Tampa</v>
      </c>
      <c r="E95" s="12" t="str">
        <f>VLOOKUP(ServiceTickets[[#This Row],[Facility ID]],FacilityInformation,5,FALSE)</f>
        <v>FL</v>
      </c>
      <c r="F95" s="12">
        <f>VLOOKUP(ServiceTickets[[#This Row],[Facility ID]],FacilityInformation,6,FALSE)</f>
        <v>33614</v>
      </c>
      <c r="G95" s="12" t="str">
        <f>ServiceTickets[[#This Row],[City]]&amp;", "&amp;ServiceTickets[[#This Row],[State]]&amp;" "&amp;ServiceTickets[[#This Row],[Zip]]</f>
        <v>Tampa, FL 33614</v>
      </c>
      <c r="H95" s="111">
        <f>VLOOKUP(ServiceTickets[Facility ID],'T-Schedule'!B$2:AH$286,30,FALSE)</f>
        <v>9</v>
      </c>
      <c r="I95" s="111">
        <f>VLOOKUP(ServiceTickets[Facility ID],'T-Schedule'!B$2:AI$286,28,FALSE)</f>
        <v>3</v>
      </c>
      <c r="J95" s="111">
        <f>VLOOKUP(ServiceTickets[Facility ID],'T-Schedule'!B$2:AI$286,26,FALSE)</f>
        <v>0</v>
      </c>
      <c r="K95" s="123">
        <f>VLOOKUP(ServiceTickets[Facility ID],'T-Schedule'!B$2:C$286,2,FALSE)</f>
        <v>43815</v>
      </c>
      <c r="L95" s="123">
        <f>ServiceTickets[[#This Row],[Migration Date]] - WEEKDAY(ServiceTickets[[#This Row],[Migration Date]]-6)</f>
        <v>43812</v>
      </c>
      <c r="M95" s="123">
        <f>ServiceTickets[[#This Row],[Migration Date]] - 14</f>
        <v>43801</v>
      </c>
      <c r="N95" s="111">
        <v>703300</v>
      </c>
      <c r="O95" s="111">
        <v>703301</v>
      </c>
      <c r="P95" s="111" t="str">
        <f>ServiceTickets[[#This Row],[Site]]&amp;" KAH Win10 Upgrade Project Equipment Request"</f>
        <v>A110 Southest Central Intake KAH Win10 Upgrade Project Equipment Request</v>
      </c>
      <c r="Q95" s="127" t="str">
        <f t="shared" si="1"/>
        <v>Please ship 9 UD3 Thin Client devices and 3 laptops with the Gentiva Win10 Image with docking stations. 
Please send the equipment on PO703300 and PO703301 to be at facility by 12/13/19. 
Ship to:
ATTN: Kindred Implementation Services Tech
4511 North Himes Ave, STE 240
Tampa, FL 33614</v>
      </c>
      <c r="R95" s="131">
        <v>1986979</v>
      </c>
      <c r="S95" s="131" t="s">
        <v>291</v>
      </c>
      <c r="T95" s="131" t="str">
        <f>VLOOKUP(ServiceTickets[Facility ID],'T-Schedule'!B$2:I$286,8,FALSE)</f>
        <v>Yes</v>
      </c>
      <c r="U95" s="131">
        <v>2019</v>
      </c>
      <c r="V95" s="135"/>
    </row>
    <row r="96" spans="1:22" hidden="1">
      <c r="A96" s="111">
        <v>2532201</v>
      </c>
      <c r="B96" s="12" t="s">
        <v>100</v>
      </c>
      <c r="C96" s="12" t="str">
        <f>VLOOKUP(ServiceTickets[[#This Row],[Facility ID]],FacilityInformation,3,FALSE)</f>
        <v xml:space="preserve">1328 Greenbrier Dear Road  </v>
      </c>
      <c r="D96" s="12" t="str">
        <f>VLOOKUP(ServiceTickets[[#This Row],[Facility ID]],FacilityInformation,4,FALSE)</f>
        <v>Anniston</v>
      </c>
      <c r="E96" s="12" t="str">
        <f>VLOOKUP(ServiceTickets[[#This Row],[Facility ID]],FacilityInformation,5,FALSE)</f>
        <v>AL</v>
      </c>
      <c r="F96" s="12">
        <f>VLOOKUP(ServiceTickets[[#This Row],[Facility ID]],FacilityInformation,6,FALSE)</f>
        <v>36207</v>
      </c>
      <c r="G96" s="12" t="str">
        <f>ServiceTickets[[#This Row],[City]]&amp;", "&amp;ServiceTickets[[#This Row],[State]]&amp;" "&amp;ServiceTickets[[#This Row],[Zip]]</f>
        <v>Anniston, AL 36207</v>
      </c>
      <c r="H96" s="111">
        <f>VLOOKUP(ServiceTickets[Facility ID],'T-Schedule'!B$2:AH$286,30,FALSE)</f>
        <v>8</v>
      </c>
      <c r="I96" s="111">
        <f>VLOOKUP(ServiceTickets[Facility ID],'T-Schedule'!B$2:AI$286,28,FALSE)</f>
        <v>1</v>
      </c>
      <c r="J96" s="111">
        <f>VLOOKUP(ServiceTickets[Facility ID],'T-Schedule'!B$2:AI$286,26,FALSE)</f>
        <v>1</v>
      </c>
      <c r="K96" s="123">
        <f>VLOOKUP(ServiceTickets[Facility ID],'T-Schedule'!B$2:C$286,2,FALSE)</f>
        <v>43815</v>
      </c>
      <c r="L96" s="123">
        <f>ServiceTickets[[#This Row],[Migration Date]] - WEEKDAY(ServiceTickets[[#This Row],[Migration Date]]-6)</f>
        <v>43812</v>
      </c>
      <c r="M96" s="123">
        <f>ServiceTickets[[#This Row],[Migration Date]] - 14</f>
        <v>43801</v>
      </c>
      <c r="N96" s="111">
        <v>703300</v>
      </c>
      <c r="O96" s="111">
        <v>703301</v>
      </c>
      <c r="P96" s="111" t="str">
        <f>ServiceTickets[[#This Row],[Site]]&amp;" KAH Win10 Upgrade Project Equipment Request"</f>
        <v>2532 HH - ANNISTON KAH Win10 Upgrade Project Equipment Request</v>
      </c>
      <c r="Q96" s="127" t="str">
        <f t="shared" si="1"/>
        <v>Please ship 8 UD3 Thin Client devices and 1 laptops with the Gentiva Win10 Image with docking stations. 
Please send the equipment on PO703300 and PO703301 to be at facility by 12/13/19. 
Ship to:
ATTN: Kindred Implementation Services Tech
1328 Greenbrier Dear Road  
Anniston, AL 36207</v>
      </c>
      <c r="R96" s="131">
        <v>1986983</v>
      </c>
      <c r="S96" s="131" t="s">
        <v>291</v>
      </c>
      <c r="T96" s="131" t="str">
        <f>VLOOKUP(ServiceTickets[Facility ID],'T-Schedule'!B$2:I$286,8,FALSE)</f>
        <v>Yes</v>
      </c>
      <c r="U96" s="131">
        <v>2019</v>
      </c>
      <c r="V96" s="135"/>
    </row>
    <row r="97" spans="1:22" hidden="1">
      <c r="A97" s="111">
        <v>2535201</v>
      </c>
      <c r="B97" s="12" t="s">
        <v>103</v>
      </c>
      <c r="C97" s="12" t="str">
        <f>VLOOKUP(ServiceTickets[[#This Row],[Facility ID]],FacilityInformation,3,FALSE)</f>
        <v>3225 Rainbow Drive STE 256</v>
      </c>
      <c r="D97" s="12" t="str">
        <f>VLOOKUP(ServiceTickets[[#This Row],[Facility ID]],FacilityInformation,4,FALSE)</f>
        <v>Rainbow City</v>
      </c>
      <c r="E97" s="12" t="str">
        <f>VLOOKUP(ServiceTickets[[#This Row],[Facility ID]],FacilityInformation,5,FALSE)</f>
        <v>AL</v>
      </c>
      <c r="F97" s="12">
        <f>VLOOKUP(ServiceTickets[[#This Row],[Facility ID]],FacilityInformation,6,FALSE)</f>
        <v>35906</v>
      </c>
      <c r="G97" s="12" t="str">
        <f>ServiceTickets[[#This Row],[City]]&amp;", "&amp;ServiceTickets[[#This Row],[State]]&amp;" "&amp;ServiceTickets[[#This Row],[Zip]]</f>
        <v>Rainbow City, AL 35906</v>
      </c>
      <c r="H97" s="111">
        <f>VLOOKUP(ServiceTickets[Facility ID],'T-Schedule'!B$2:AH$286,30,FALSE)</f>
        <v>13</v>
      </c>
      <c r="I97" s="111">
        <f>VLOOKUP(ServiceTickets[Facility ID],'T-Schedule'!B$2:AI$286,28,FALSE)</f>
        <v>1</v>
      </c>
      <c r="J97" s="111">
        <f>VLOOKUP(ServiceTickets[Facility ID],'T-Schedule'!B$2:AI$286,26,FALSE)</f>
        <v>7</v>
      </c>
      <c r="K97" s="123">
        <f>VLOOKUP(ServiceTickets[Facility ID],'T-Schedule'!B$2:C$286,2,FALSE)</f>
        <v>43815</v>
      </c>
      <c r="L97" s="123">
        <f>ServiceTickets[[#This Row],[Migration Date]] - WEEKDAY(ServiceTickets[[#This Row],[Migration Date]]-6)</f>
        <v>43812</v>
      </c>
      <c r="M97" s="123">
        <f>ServiceTickets[[#This Row],[Migration Date]] - 14</f>
        <v>43801</v>
      </c>
      <c r="N97" s="111">
        <v>703300</v>
      </c>
      <c r="O97" s="111">
        <v>703301</v>
      </c>
      <c r="P97" s="111" t="str">
        <f>ServiceTickets[[#This Row],[Site]]&amp;" KAH Win10 Upgrade Project Equipment Request"</f>
        <v>2535 HH - RAINBOW CITY KAH Win10 Upgrade Project Equipment Request</v>
      </c>
      <c r="Q97" s="127" t="str">
        <f t="shared" si="1"/>
        <v>Please ship 13 UD3 Thin Client devices and 1 laptops with the Gentiva Win10 Image with docking stations. 
Please send the equipment on PO703300 and PO703301 to be at facility by 12/13/19. 
Ship to:
ATTN: Kindred Implementation Services Tech
3225 Rainbow Drive STE 256
Rainbow City, AL 35906</v>
      </c>
      <c r="R97" s="131">
        <v>1987007</v>
      </c>
      <c r="S97" s="131" t="s">
        <v>291</v>
      </c>
      <c r="T97" s="131" t="str">
        <f>VLOOKUP(ServiceTickets[Facility ID],'T-Schedule'!B$2:I$286,8,FALSE)</f>
        <v>Yes</v>
      </c>
      <c r="U97" s="131">
        <v>2019</v>
      </c>
      <c r="V97" s="135"/>
    </row>
    <row r="98" spans="1:22" hidden="1">
      <c r="A98" s="111">
        <v>2540201</v>
      </c>
      <c r="B98" s="12" t="s">
        <v>108</v>
      </c>
      <c r="C98" s="12" t="str">
        <f>VLOOKUP(ServiceTickets[[#This Row],[Facility ID]],FacilityInformation,3,FALSE)</f>
        <v xml:space="preserve">716 State Street  </v>
      </c>
      <c r="D98" s="12" t="str">
        <f>VLOOKUP(ServiceTickets[[#This Row],[Facility ID]],FacilityInformation,4,FALSE)</f>
        <v>Muscle Shoals</v>
      </c>
      <c r="E98" s="12" t="str">
        <f>VLOOKUP(ServiceTickets[[#This Row],[Facility ID]],FacilityInformation,5,FALSE)</f>
        <v>AL</v>
      </c>
      <c r="F98" s="12">
        <f>VLOOKUP(ServiceTickets[[#This Row],[Facility ID]],FacilityInformation,6,FALSE)</f>
        <v>35661</v>
      </c>
      <c r="G98" s="12" t="str">
        <f>ServiceTickets[[#This Row],[City]]&amp;", "&amp;ServiceTickets[[#This Row],[State]]&amp;" "&amp;ServiceTickets[[#This Row],[Zip]]</f>
        <v>Muscle Shoals, AL 35661</v>
      </c>
      <c r="H98" s="111">
        <f>VLOOKUP(ServiceTickets[Facility ID],'T-Schedule'!B$2:AH$286,30,FALSE)</f>
        <v>8</v>
      </c>
      <c r="I98" s="111">
        <f>VLOOKUP(ServiceTickets[Facility ID],'T-Schedule'!B$2:AI$286,28,FALSE)</f>
        <v>1</v>
      </c>
      <c r="J98" s="111">
        <f>VLOOKUP(ServiceTickets[Facility ID],'T-Schedule'!B$2:AI$286,26,FALSE)</f>
        <v>4</v>
      </c>
      <c r="K98" s="123">
        <f>VLOOKUP(ServiceTickets[Facility ID],'T-Schedule'!B$2:C$286,2,FALSE)</f>
        <v>43815</v>
      </c>
      <c r="L98" s="123">
        <f>ServiceTickets[[#This Row],[Migration Date]] - WEEKDAY(ServiceTickets[[#This Row],[Migration Date]]-6)</f>
        <v>43812</v>
      </c>
      <c r="M98" s="123">
        <f>ServiceTickets[[#This Row],[Migration Date]] - 14</f>
        <v>43801</v>
      </c>
      <c r="N98" s="111">
        <v>703300</v>
      </c>
      <c r="O98" s="111">
        <v>703301</v>
      </c>
      <c r="P98" s="111" t="str">
        <f>ServiceTickets[[#This Row],[Site]]&amp;" KAH Win10 Upgrade Project Equipment Request"</f>
        <v>2540 HH - MUSCLE SHOALS KAH Win10 Upgrade Project Equipment Request</v>
      </c>
      <c r="Q98" s="127" t="str">
        <f t="shared" si="1"/>
        <v>Please ship 8 UD3 Thin Client devices and 1 laptops with the Gentiva Win10 Image with docking stations. 
Please send the equipment on PO703300 and PO703301 to be at facility by 12/13/19. 
Ship to:
ATTN: Kindred Implementation Services Tech
716 State Street  
Muscle Shoals, AL 35661</v>
      </c>
      <c r="R98" s="131">
        <v>1986988</v>
      </c>
      <c r="S98" s="131" t="s">
        <v>291</v>
      </c>
      <c r="T98" s="131" t="str">
        <f>VLOOKUP(ServiceTickets[Facility ID],'T-Schedule'!B$2:I$286,8,FALSE)</f>
        <v>Yes</v>
      </c>
      <c r="U98" s="131">
        <v>2019</v>
      </c>
      <c r="V98" s="135"/>
    </row>
    <row r="99" spans="1:22" hidden="1">
      <c r="A99" s="111">
        <v>2538201</v>
      </c>
      <c r="B99" s="12" t="s">
        <v>106</v>
      </c>
      <c r="C99" s="12" t="str">
        <f>VLOOKUP(ServiceTickets[[#This Row],[Facility ID]],FacilityInformation,3,FALSE)</f>
        <v xml:space="preserve">12200 Highway 43 Bypass  </v>
      </c>
      <c r="D99" s="12" t="str">
        <f>VLOOKUP(ServiceTickets[[#This Row],[Facility ID]],FacilityInformation,4,FALSE)</f>
        <v>Russellville</v>
      </c>
      <c r="E99" s="12" t="str">
        <f>VLOOKUP(ServiceTickets[[#This Row],[Facility ID]],FacilityInformation,5,FALSE)</f>
        <v>AL</v>
      </c>
      <c r="F99" s="12">
        <f>VLOOKUP(ServiceTickets[[#This Row],[Facility ID]],FacilityInformation,6,FALSE)</f>
        <v>35653</v>
      </c>
      <c r="G99" s="12" t="str">
        <f>ServiceTickets[[#This Row],[City]]&amp;", "&amp;ServiceTickets[[#This Row],[State]]&amp;" "&amp;ServiceTickets[[#This Row],[Zip]]</f>
        <v>Russellville, AL 35653</v>
      </c>
      <c r="H99" s="111">
        <f>VLOOKUP(ServiceTickets[Facility ID],'T-Schedule'!B$2:AH$286,30,FALSE)</f>
        <v>12</v>
      </c>
      <c r="I99" s="111">
        <f>VLOOKUP(ServiceTickets[Facility ID],'T-Schedule'!B$2:AI$286,28,FALSE)</f>
        <v>0</v>
      </c>
      <c r="J99" s="111">
        <f>VLOOKUP(ServiceTickets[Facility ID],'T-Schedule'!B$2:AI$286,26,FALSE)</f>
        <v>5</v>
      </c>
      <c r="K99" s="123">
        <f>VLOOKUP(ServiceTickets[Facility ID],'T-Schedule'!B$2:C$286,2,FALSE)</f>
        <v>43815</v>
      </c>
      <c r="L99" s="123">
        <f>ServiceTickets[[#This Row],[Migration Date]] - WEEKDAY(ServiceTickets[[#This Row],[Migration Date]]-6)</f>
        <v>43812</v>
      </c>
      <c r="M99" s="123">
        <f>ServiceTickets[[#This Row],[Migration Date]] - 14</f>
        <v>43801</v>
      </c>
      <c r="N99" s="111">
        <v>703300</v>
      </c>
      <c r="O99" s="111">
        <v>703301</v>
      </c>
      <c r="P99" s="111" t="str">
        <f>ServiceTickets[[#This Row],[Site]]&amp;" KAH Win10 Upgrade Project Equipment Request"</f>
        <v>2538 HH - RUSSELLVILLE KAH Win10 Upgrade Project Equipment Request</v>
      </c>
      <c r="Q99" s="127" t="str">
        <f t="shared" si="1"/>
        <v>Please ship 12 UD3 Thin Client devices and 0 laptops with the Gentiva Win10 Image with docking stations. 
Please send the equipment on PO703300 and PO703301 to be at facility by 12/13/19. 
Ship to:
ATTN: Kindred Implementation Services Tech
12200 Highway 43 Bypass  
Russellville, AL 35653</v>
      </c>
      <c r="R99" s="131">
        <v>1986999</v>
      </c>
      <c r="S99" s="131" t="s">
        <v>291</v>
      </c>
      <c r="T99" s="131" t="str">
        <f>VLOOKUP(ServiceTickets[Facility ID],'T-Schedule'!B$2:I$286,8,FALSE)</f>
        <v>Yes</v>
      </c>
      <c r="U99" s="131">
        <v>2019</v>
      </c>
      <c r="V99" s="135"/>
    </row>
    <row r="100" spans="1:22" hidden="1">
      <c r="A100" s="111">
        <v>2543201</v>
      </c>
      <c r="B100" s="12" t="s">
        <v>111</v>
      </c>
      <c r="C100" s="12" t="str">
        <f>VLOOKUP(ServiceTickets[[#This Row],[Facility ID]],FacilityInformation,3,FALSE)</f>
        <v>1458 Jones Dairy Road STE 100</v>
      </c>
      <c r="D100" s="12" t="str">
        <f>VLOOKUP(ServiceTickets[[#This Row],[Facility ID]],FacilityInformation,4,FALSE)</f>
        <v>Jasper</v>
      </c>
      <c r="E100" s="12" t="str">
        <f>VLOOKUP(ServiceTickets[[#This Row],[Facility ID]],FacilityInformation,5,FALSE)</f>
        <v>AL</v>
      </c>
      <c r="F100" s="12">
        <f>VLOOKUP(ServiceTickets[[#This Row],[Facility ID]],FacilityInformation,6,FALSE)</f>
        <v>35501</v>
      </c>
      <c r="G100" s="12" t="str">
        <f>ServiceTickets[[#This Row],[City]]&amp;", "&amp;ServiceTickets[[#This Row],[State]]&amp;" "&amp;ServiceTickets[[#This Row],[Zip]]</f>
        <v>Jasper, AL 35501</v>
      </c>
      <c r="H100" s="111">
        <f>VLOOKUP(ServiceTickets[Facility ID],'T-Schedule'!B$2:AH$286,30,FALSE)</f>
        <v>10</v>
      </c>
      <c r="I100" s="111">
        <f>VLOOKUP(ServiceTickets[Facility ID],'T-Schedule'!B$2:AI$286,28,FALSE)</f>
        <v>0</v>
      </c>
      <c r="J100" s="111">
        <f>VLOOKUP(ServiceTickets[Facility ID],'T-Schedule'!B$2:AI$286,26,FALSE)</f>
        <v>3</v>
      </c>
      <c r="K100" s="123">
        <f>VLOOKUP(ServiceTickets[Facility ID],'T-Schedule'!B$2:C$286,2,FALSE)</f>
        <v>43815</v>
      </c>
      <c r="L100" s="123">
        <f>ServiceTickets[[#This Row],[Migration Date]] - WEEKDAY(ServiceTickets[[#This Row],[Migration Date]]-6)</f>
        <v>43812</v>
      </c>
      <c r="M100" s="123">
        <f>ServiceTickets[[#This Row],[Migration Date]] - 14</f>
        <v>43801</v>
      </c>
      <c r="N100" s="111">
        <v>703300</v>
      </c>
      <c r="O100" s="111">
        <v>703301</v>
      </c>
      <c r="P100" s="111" t="str">
        <f>ServiceTickets[[#This Row],[Site]]&amp;" KAH Win10 Upgrade Project Equipment Request"</f>
        <v>2543 HH - JASPER KAH Win10 Upgrade Project Equipment Request</v>
      </c>
      <c r="Q100" s="127" t="str">
        <f t="shared" si="1"/>
        <v>Please ship 10 UD3 Thin Client devices and 0 laptops with the Gentiva Win10 Image with docking stations. 
Please send the equipment on PO703300 and PO703301 to be at facility by 12/13/19. 
Ship to:
ATTN: Kindred Implementation Services Tech
1458 Jones Dairy Road STE 100
Jasper, AL 35501</v>
      </c>
      <c r="R100" s="131">
        <v>1987013</v>
      </c>
      <c r="S100" s="131" t="s">
        <v>291</v>
      </c>
      <c r="T100" s="131" t="str">
        <f>VLOOKUP(ServiceTickets[Facility ID],'T-Schedule'!B$2:I$286,8,FALSE)</f>
        <v>Yes</v>
      </c>
      <c r="U100" s="131">
        <v>2019</v>
      </c>
      <c r="V100" s="135"/>
    </row>
    <row r="101" spans="1:22" hidden="1">
      <c r="A101" s="111">
        <v>2542201</v>
      </c>
      <c r="B101" s="12" t="s">
        <v>110</v>
      </c>
      <c r="C101" s="12" t="str">
        <f>VLOOKUP(ServiceTickets[[#This Row],[Facility ID]],FacilityInformation,3,FALSE)</f>
        <v>1015 1st Ave SW STE A</v>
      </c>
      <c r="D101" s="12" t="str">
        <f>VLOOKUP(ServiceTickets[[#This Row],[Facility ID]],FacilityInformation,4,FALSE)</f>
        <v>Cullman</v>
      </c>
      <c r="E101" s="12" t="str">
        <f>VLOOKUP(ServiceTickets[[#This Row],[Facility ID]],FacilityInformation,5,FALSE)</f>
        <v>AL</v>
      </c>
      <c r="F101" s="12">
        <f>VLOOKUP(ServiceTickets[[#This Row],[Facility ID]],FacilityInformation,6,FALSE)</f>
        <v>35055</v>
      </c>
      <c r="G101" s="12" t="str">
        <f>ServiceTickets[[#This Row],[City]]&amp;", "&amp;ServiceTickets[[#This Row],[State]]&amp;" "&amp;ServiceTickets[[#This Row],[Zip]]</f>
        <v>Cullman, AL 35055</v>
      </c>
      <c r="H101" s="111">
        <f>VLOOKUP(ServiceTickets[Facility ID],'T-Schedule'!B$2:AH$286,30,FALSE)</f>
        <v>7</v>
      </c>
      <c r="I101" s="111">
        <f>VLOOKUP(ServiceTickets[Facility ID],'T-Schedule'!B$2:AI$286,28,FALSE)</f>
        <v>0</v>
      </c>
      <c r="J101" s="111">
        <f>VLOOKUP(ServiceTickets[Facility ID],'T-Schedule'!B$2:AI$286,26,FALSE)</f>
        <v>2</v>
      </c>
      <c r="K101" s="123">
        <f>VLOOKUP(ServiceTickets[Facility ID],'T-Schedule'!B$2:C$286,2,FALSE)</f>
        <v>43815</v>
      </c>
      <c r="L101" s="123">
        <f>ServiceTickets[[#This Row],[Migration Date]] - WEEKDAY(ServiceTickets[[#This Row],[Migration Date]]-6)</f>
        <v>43812</v>
      </c>
      <c r="M101" s="123">
        <f>ServiceTickets[[#This Row],[Migration Date]] - 14</f>
        <v>43801</v>
      </c>
      <c r="N101" s="111">
        <v>703300</v>
      </c>
      <c r="O101" s="111">
        <v>703301</v>
      </c>
      <c r="P101" s="111" t="str">
        <f>ServiceTickets[[#This Row],[Site]]&amp;" KAH Win10 Upgrade Project Equipment Request"</f>
        <v>2542 HH - CULLMAN KAH Win10 Upgrade Project Equipment Request</v>
      </c>
      <c r="Q101" s="127" t="str">
        <f t="shared" si="1"/>
        <v>Please ship 7 UD3 Thin Client devices and 0 laptops with the Gentiva Win10 Image with docking stations. 
Please send the equipment on PO703300 and PO703301 to be at facility by 12/13/19. 
Ship to:
ATTN: Kindred Implementation Services Tech
1015 1st Ave SW STE A
Cullman, AL 35055</v>
      </c>
      <c r="R101" s="131">
        <v>1987017</v>
      </c>
      <c r="S101" s="131" t="s">
        <v>291</v>
      </c>
      <c r="T101" s="131" t="str">
        <f>VLOOKUP(ServiceTickets[Facility ID],'T-Schedule'!B$2:I$286,8,FALSE)</f>
        <v>Yes</v>
      </c>
      <c r="U101" s="131">
        <v>2019</v>
      </c>
      <c r="V101" s="135"/>
    </row>
    <row r="102" spans="1:22" hidden="1">
      <c r="A102" s="111">
        <v>2541201</v>
      </c>
      <c r="B102" s="12" t="s">
        <v>109</v>
      </c>
      <c r="C102" s="12" t="str">
        <f>VLOOKUP(ServiceTickets[[#This Row],[Facility ID]],FacilityInformation,3,FALSE)</f>
        <v>7067 Old Madison Pike NW STE 105</v>
      </c>
      <c r="D102" s="12" t="str">
        <f>VLOOKUP(ServiceTickets[[#This Row],[Facility ID]],FacilityInformation,4,FALSE)</f>
        <v>Huntsville</v>
      </c>
      <c r="E102" s="12" t="str">
        <f>VLOOKUP(ServiceTickets[[#This Row],[Facility ID]],FacilityInformation,5,FALSE)</f>
        <v>AL</v>
      </c>
      <c r="F102" s="12">
        <f>VLOOKUP(ServiceTickets[[#This Row],[Facility ID]],FacilityInformation,6,FALSE)</f>
        <v>35806</v>
      </c>
      <c r="G102" s="12" t="str">
        <f>ServiceTickets[[#This Row],[City]]&amp;", "&amp;ServiceTickets[[#This Row],[State]]&amp;" "&amp;ServiceTickets[[#This Row],[Zip]]</f>
        <v>Huntsville, AL 35806</v>
      </c>
      <c r="H102" s="111">
        <f>VLOOKUP(ServiceTickets[Facility ID],'T-Schedule'!B$2:AH$286,30,FALSE)</f>
        <v>12</v>
      </c>
      <c r="I102" s="111">
        <f>VLOOKUP(ServiceTickets[Facility ID],'T-Schedule'!B$2:AI$286,28,FALSE)</f>
        <v>3</v>
      </c>
      <c r="J102" s="111">
        <f>VLOOKUP(ServiceTickets[Facility ID],'T-Schedule'!B$2:AI$286,26,FALSE)</f>
        <v>11</v>
      </c>
      <c r="K102" s="123">
        <f>VLOOKUP(ServiceTickets[Facility ID],'T-Schedule'!B$2:C$286,2,FALSE)</f>
        <v>43815</v>
      </c>
      <c r="L102" s="123">
        <f>ServiceTickets[[#This Row],[Migration Date]] - WEEKDAY(ServiceTickets[[#This Row],[Migration Date]]-6)</f>
        <v>43812</v>
      </c>
      <c r="M102" s="123">
        <f>ServiceTickets[[#This Row],[Migration Date]] - 14</f>
        <v>43801</v>
      </c>
      <c r="N102" s="111">
        <v>703300</v>
      </c>
      <c r="O102" s="111">
        <v>703301</v>
      </c>
      <c r="P102" s="111" t="str">
        <f>ServiceTickets[[#This Row],[Site]]&amp;" KAH Win10 Upgrade Project Equipment Request"</f>
        <v>2541 HH - HUNTSVILLE KAH Win10 Upgrade Project Equipment Request</v>
      </c>
      <c r="Q102" s="127" t="str">
        <f t="shared" si="1"/>
        <v>Please ship 12 UD3 Thin Client devices and 3 laptops with the Gentiva Win10 Image with docking stations. 
Please send the equipment on PO703300 and PO703301 to be at facility by 12/13/19. 
Ship to:
ATTN: Kindred Implementation Services Tech
7067 Old Madison Pike NW STE 105
Huntsville, AL 35806</v>
      </c>
      <c r="R102" s="131">
        <v>1987019</v>
      </c>
      <c r="S102" s="131" t="s">
        <v>291</v>
      </c>
      <c r="T102" s="131" t="str">
        <f>VLOOKUP(ServiceTickets[Facility ID],'T-Schedule'!B$2:I$286,8,FALSE)</f>
        <v>Yes</v>
      </c>
      <c r="U102" s="131">
        <v>2019</v>
      </c>
      <c r="V102" s="135"/>
    </row>
    <row r="103" spans="1:22" hidden="1">
      <c r="A103" s="110">
        <v>2583201</v>
      </c>
      <c r="B103" t="s">
        <v>123</v>
      </c>
      <c r="C103" s="12" t="str">
        <f>VLOOKUP(ServiceTickets[[#This Row],[Facility ID]],FacilityInformation,3,FALSE)</f>
        <v>5400 Bosque Boulevard STE 245</v>
      </c>
      <c r="D103" s="12" t="str">
        <f>VLOOKUP(ServiceTickets[[#This Row],[Facility ID]],FacilityInformation,4,FALSE)</f>
        <v>Waco</v>
      </c>
      <c r="E103" s="12" t="str">
        <f>VLOOKUP(ServiceTickets[[#This Row],[Facility ID]],FacilityInformation,5,FALSE)</f>
        <v>TX</v>
      </c>
      <c r="F103" s="12">
        <f>VLOOKUP(ServiceTickets[[#This Row],[Facility ID]],FacilityInformation,6,FALSE)</f>
        <v>76710</v>
      </c>
      <c r="G103" s="12" t="str">
        <f>ServiceTickets[[#This Row],[City]]&amp;", "&amp;ServiceTickets[[#This Row],[State]]&amp;" "&amp;ServiceTickets[[#This Row],[Zip]]</f>
        <v>Waco, TX 76710</v>
      </c>
      <c r="H103" s="111">
        <f>VLOOKUP(ServiceTickets[Facility ID],'T-Schedule'!B$2:AH$286,30,FALSE)</f>
        <v>0</v>
      </c>
      <c r="I103" s="111">
        <f>VLOOKUP(ServiceTickets[Facility ID],'T-Schedule'!B$2:AI$286,28,FALSE)</f>
        <v>0</v>
      </c>
      <c r="J103" s="110">
        <f>VLOOKUP(ServiceTickets[Facility ID],'T-Schedule'!B$2:AI$286,26,FALSE)</f>
        <v>0</v>
      </c>
      <c r="K103" s="122" t="str">
        <f>VLOOKUP(ServiceTickets[Facility ID],'T-Schedule'!B$2:C$286,2,FALSE)</f>
        <v xml:space="preserve"> </v>
      </c>
      <c r="L103" s="122" t="e">
        <f>ServiceTickets[[#This Row],[Migration Date]] - WEEKDAY(ServiceTickets[[#This Row],[Migration Date]]-6)</f>
        <v>#VALUE!</v>
      </c>
      <c r="M103" s="122" t="e">
        <f>ServiceTickets[[#This Row],[Migration Date]] - 14</f>
        <v>#VALUE!</v>
      </c>
      <c r="N103" s="111">
        <v>703300</v>
      </c>
      <c r="O103" s="111">
        <v>703301</v>
      </c>
      <c r="P103" s="111" t="str">
        <f>ServiceTickets[[#This Row],[Site]]&amp;" KAH Win10 Upgrade Project Equipment Request"</f>
        <v>2583 HH - WACO - HARDEN KAH Win10 Upgrade Project Equipment Request</v>
      </c>
      <c r="Q103" s="126" t="e">
        <f t="shared" si="1"/>
        <v>#VALUE!</v>
      </c>
      <c r="S103" s="130" t="s">
        <v>268</v>
      </c>
      <c r="T103" s="130">
        <f>VLOOKUP(ServiceTickets[Facility ID],'T-Schedule'!B$2:I$286,8,FALSE)</f>
        <v>0</v>
      </c>
      <c r="U103" s="130">
        <v>2020</v>
      </c>
    </row>
    <row r="104" spans="1:22" hidden="1">
      <c r="A104" s="110">
        <v>2539201</v>
      </c>
      <c r="B104" t="s">
        <v>107</v>
      </c>
      <c r="C104" s="12" t="str">
        <f>VLOOKUP(ServiceTickets[[#This Row],[Facility ID]],FacilityInformation,3,FALSE)</f>
        <v xml:space="preserve">905A South Clinton Street  </v>
      </c>
      <c r="D104" s="12" t="str">
        <f>VLOOKUP(ServiceTickets[[#This Row],[Facility ID]],FacilityInformation,4,FALSE)</f>
        <v>Athens</v>
      </c>
      <c r="E104" s="12" t="str">
        <f>VLOOKUP(ServiceTickets[[#This Row],[Facility ID]],FacilityInformation,5,FALSE)</f>
        <v>AL</v>
      </c>
      <c r="F104" s="12">
        <f>VLOOKUP(ServiceTickets[[#This Row],[Facility ID]],FacilityInformation,6,FALSE)</f>
        <v>35611</v>
      </c>
      <c r="G104" s="12" t="str">
        <f>ServiceTickets[[#This Row],[City]]&amp;", "&amp;ServiceTickets[[#This Row],[State]]&amp;" "&amp;ServiceTickets[[#This Row],[Zip]]</f>
        <v>Athens, AL 35611</v>
      </c>
      <c r="H104" s="111">
        <f>VLOOKUP(ServiceTickets[Facility ID],'T-Schedule'!B$2:AH$286,30,FALSE)</f>
        <v>7</v>
      </c>
      <c r="I104" s="111">
        <f>VLOOKUP(ServiceTickets[Facility ID],'T-Schedule'!B$2:AI$286,28,FALSE)</f>
        <v>1</v>
      </c>
      <c r="J104" s="110">
        <f>VLOOKUP(ServiceTickets[Facility ID],'T-Schedule'!B$2:AI$286,26,FALSE)</f>
        <v>2</v>
      </c>
      <c r="K104" s="122">
        <f>VLOOKUP(ServiceTickets[Facility ID],'T-Schedule'!B$2:C$286,2,FALSE)</f>
        <v>43836</v>
      </c>
      <c r="L104" s="122">
        <f>ServiceTickets[[#This Row],[Migration Date]] - WEEKDAY(ServiceTickets[[#This Row],[Migration Date]]-6)</f>
        <v>43833</v>
      </c>
      <c r="M104" s="122">
        <f>ServiceTickets[[#This Row],[Migration Date]] - 14</f>
        <v>43822</v>
      </c>
      <c r="N104" s="111">
        <v>703300</v>
      </c>
      <c r="O104" s="111">
        <v>703301</v>
      </c>
      <c r="P104" s="111" t="str">
        <f>ServiceTickets[[#This Row],[Site]]&amp;" KAH Win10 Upgrade Project Equipment Request"</f>
        <v>2539 HH - ATHENS AL KAH Win10 Upgrade Project Equipment Request</v>
      </c>
      <c r="Q104" s="126" t="str">
        <f t="shared" si="1"/>
        <v>Please ship 7 UD3 Thin Client devices and 1 laptops with the Gentiva Win10 Image with docking stations. 
Please send the equipment on PO703300 and PO703301 to be at facility by 01/03/20. 
Ship to:
ATTN: Kindred Implementation Services Tech
905A South Clinton Street  
Athens, AL 35611</v>
      </c>
      <c r="R104" s="130">
        <v>1988117</v>
      </c>
      <c r="S104" s="130" t="s">
        <v>268</v>
      </c>
      <c r="T104" s="130" t="str">
        <f>VLOOKUP(ServiceTickets[Facility ID],'T-Schedule'!B$2:I$286,8,FALSE)</f>
        <v>Yes</v>
      </c>
      <c r="U104" s="130">
        <v>2020</v>
      </c>
    </row>
    <row r="105" spans="1:22" hidden="1">
      <c r="A105" s="110">
        <v>2537201</v>
      </c>
      <c r="B105" t="s">
        <v>105</v>
      </c>
      <c r="C105" s="12" t="str">
        <f>VLOOKUP(ServiceTickets[[#This Row],[Facility ID]],FacilityInformation,3,FALSE)</f>
        <v>20 Almon Drive STE C</v>
      </c>
      <c r="D105" s="12" t="str">
        <f>VLOOKUP(ServiceTickets[[#This Row],[Facility ID]],FacilityInformation,4,FALSE)</f>
        <v>Moulton</v>
      </c>
      <c r="E105" s="12" t="str">
        <f>VLOOKUP(ServiceTickets[[#This Row],[Facility ID]],FacilityInformation,5,FALSE)</f>
        <v>AL</v>
      </c>
      <c r="F105" s="12">
        <f>VLOOKUP(ServiceTickets[[#This Row],[Facility ID]],FacilityInformation,6,FALSE)</f>
        <v>35650</v>
      </c>
      <c r="G105" s="12" t="str">
        <f>ServiceTickets[[#This Row],[City]]&amp;", "&amp;ServiceTickets[[#This Row],[State]]&amp;" "&amp;ServiceTickets[[#This Row],[Zip]]</f>
        <v>Moulton, AL 35650</v>
      </c>
      <c r="H105" s="111">
        <f>VLOOKUP(ServiceTickets[Facility ID],'T-Schedule'!B$2:AH$286,30,FALSE)</f>
        <v>8</v>
      </c>
      <c r="I105" s="111">
        <f>VLOOKUP(ServiceTickets[Facility ID],'T-Schedule'!B$2:AI$286,28,FALSE)</f>
        <v>0</v>
      </c>
      <c r="J105" s="110">
        <f>VLOOKUP(ServiceTickets[Facility ID],'T-Schedule'!B$2:AI$286,26,FALSE)</f>
        <v>3</v>
      </c>
      <c r="K105" s="122">
        <f>VLOOKUP(ServiceTickets[Facility ID],'T-Schedule'!B$2:C$286,2,FALSE)</f>
        <v>43836</v>
      </c>
      <c r="L105" s="122">
        <f>ServiceTickets[[#This Row],[Migration Date]] - WEEKDAY(ServiceTickets[[#This Row],[Migration Date]]-6)</f>
        <v>43833</v>
      </c>
      <c r="M105" s="122">
        <f>ServiceTickets[[#This Row],[Migration Date]] - 14</f>
        <v>43822</v>
      </c>
      <c r="N105" s="111">
        <v>703300</v>
      </c>
      <c r="O105" s="111">
        <v>703301</v>
      </c>
      <c r="P105" s="111" t="str">
        <f>ServiceTickets[[#This Row],[Site]]&amp;" KAH Win10 Upgrade Project Equipment Request"</f>
        <v>2537 HH - MOULTON KAH Win10 Upgrade Project Equipment Request</v>
      </c>
      <c r="Q105" s="126" t="str">
        <f t="shared" si="1"/>
        <v>Please ship 8 UD3 Thin Client devices and 0 laptops with the Gentiva Win10 Image with docking stations. 
Please send the equipment on PO703300 and PO703301 to be at facility by 01/03/20. 
Ship to:
ATTN: Kindred Implementation Services Tech
20 Almon Drive STE C
Moulton, AL 35650</v>
      </c>
      <c r="R105" s="130">
        <v>1988119</v>
      </c>
      <c r="S105" s="130" t="s">
        <v>268</v>
      </c>
      <c r="T105" s="130" t="str">
        <f>VLOOKUP(ServiceTickets[Facility ID],'T-Schedule'!B$2:I$286,8,FALSE)</f>
        <v>No</v>
      </c>
      <c r="U105" s="130">
        <v>2020</v>
      </c>
    </row>
    <row r="106" spans="1:22" hidden="1">
      <c r="A106" s="110">
        <v>2524201</v>
      </c>
      <c r="B106" t="s">
        <v>93</v>
      </c>
      <c r="C106" s="12" t="str">
        <f>VLOOKUP(ServiceTickets[[#This Row],[Facility ID]],FacilityInformation,3,FALSE)</f>
        <v xml:space="preserve">1025 West Fort Williams St.  </v>
      </c>
      <c r="D106" s="12" t="str">
        <f>VLOOKUP(ServiceTickets[[#This Row],[Facility ID]],FacilityInformation,4,FALSE)</f>
        <v>Sylacauga</v>
      </c>
      <c r="E106" s="12" t="str">
        <f>VLOOKUP(ServiceTickets[[#This Row],[Facility ID]],FacilityInformation,5,FALSE)</f>
        <v>AL</v>
      </c>
      <c r="F106" s="12">
        <f>VLOOKUP(ServiceTickets[[#This Row],[Facility ID]],FacilityInformation,6,FALSE)</f>
        <v>35150</v>
      </c>
      <c r="G106" s="12" t="str">
        <f>ServiceTickets[[#This Row],[City]]&amp;", "&amp;ServiceTickets[[#This Row],[State]]&amp;" "&amp;ServiceTickets[[#This Row],[Zip]]</f>
        <v>Sylacauga, AL 35150</v>
      </c>
      <c r="H106" s="111">
        <f>VLOOKUP(ServiceTickets[Facility ID],'T-Schedule'!B$2:AH$286,30,FALSE)</f>
        <v>7</v>
      </c>
      <c r="I106" s="111">
        <f>VLOOKUP(ServiceTickets[Facility ID],'T-Schedule'!B$2:AI$286,28,FALSE)</f>
        <v>0</v>
      </c>
      <c r="J106" s="110">
        <f>VLOOKUP(ServiceTickets[Facility ID],'T-Schedule'!B$2:AI$286,26,FALSE)</f>
        <v>1</v>
      </c>
      <c r="K106" s="122">
        <f>VLOOKUP(ServiceTickets[Facility ID],'T-Schedule'!B$2:C$286,2,FALSE)</f>
        <v>43836</v>
      </c>
      <c r="L106" s="122">
        <f>ServiceTickets[[#This Row],[Migration Date]] - WEEKDAY(ServiceTickets[[#This Row],[Migration Date]]-6)</f>
        <v>43833</v>
      </c>
      <c r="M106" s="122">
        <f>ServiceTickets[[#This Row],[Migration Date]] - 14</f>
        <v>43822</v>
      </c>
      <c r="N106" s="111">
        <v>703300</v>
      </c>
      <c r="O106" s="111">
        <v>703301</v>
      </c>
      <c r="P106" s="111" t="str">
        <f>ServiceTickets[[#This Row],[Site]]&amp;" KAH Win10 Upgrade Project Equipment Request"</f>
        <v>2524 HH - SYLACAUGA KAH Win10 Upgrade Project Equipment Request</v>
      </c>
      <c r="Q106" s="126" t="str">
        <f t="shared" si="1"/>
        <v>Please ship 7 UD3 Thin Client devices and 0 laptops with the Gentiva Win10 Image with docking stations. 
Please send the equipment on PO703300 and PO703301 to be at facility by 01/03/20. 
Ship to:
ATTN: Kindred Implementation Services Tech
1025 West Fort Williams St.  
Sylacauga, AL 35150</v>
      </c>
      <c r="R106" s="130">
        <v>1988122</v>
      </c>
      <c r="S106" s="130" t="s">
        <v>268</v>
      </c>
      <c r="T106" s="130" t="str">
        <f>VLOOKUP(ServiceTickets[Facility ID],'T-Schedule'!B$2:I$286,8,FALSE)</f>
        <v>Yes</v>
      </c>
      <c r="U106" s="130">
        <v>2020</v>
      </c>
    </row>
    <row r="107" spans="1:22" hidden="1">
      <c r="A107" s="110">
        <v>2527201</v>
      </c>
      <c r="B107" t="s">
        <v>96</v>
      </c>
      <c r="C107" s="12" t="str">
        <f>VLOOKUP(ServiceTickets[[#This Row],[Facility ID]],FacilityInformation,3,FALSE)</f>
        <v xml:space="preserve">614 Martin Street North  </v>
      </c>
      <c r="D107" s="12" t="str">
        <f>VLOOKUP(ServiceTickets[[#This Row],[Facility ID]],FacilityInformation,4,FALSE)</f>
        <v>Pell City</v>
      </c>
      <c r="E107" s="12" t="str">
        <f>VLOOKUP(ServiceTickets[[#This Row],[Facility ID]],FacilityInformation,5,FALSE)</f>
        <v>AL</v>
      </c>
      <c r="F107" s="12">
        <f>VLOOKUP(ServiceTickets[[#This Row],[Facility ID]],FacilityInformation,6,FALSE)</f>
        <v>35125</v>
      </c>
      <c r="G107" s="12" t="str">
        <f>ServiceTickets[[#This Row],[City]]&amp;", "&amp;ServiceTickets[[#This Row],[State]]&amp;" "&amp;ServiceTickets[[#This Row],[Zip]]</f>
        <v>Pell City, AL 35125</v>
      </c>
      <c r="H107" s="111">
        <f>VLOOKUP(ServiceTickets[Facility ID],'T-Schedule'!B$2:AH$286,30,FALSE)</f>
        <v>8</v>
      </c>
      <c r="I107" s="111">
        <f>VLOOKUP(ServiceTickets[Facility ID],'T-Schedule'!B$2:AI$286,28,FALSE)</f>
        <v>0</v>
      </c>
      <c r="J107" s="110">
        <f>VLOOKUP(ServiceTickets[Facility ID],'T-Schedule'!B$2:AI$286,26,FALSE)</f>
        <v>2</v>
      </c>
      <c r="K107" s="122">
        <f>VLOOKUP(ServiceTickets[Facility ID],'T-Schedule'!B$2:C$286,2,FALSE)</f>
        <v>43836</v>
      </c>
      <c r="L107" s="122">
        <f>ServiceTickets[[#This Row],[Migration Date]] - WEEKDAY(ServiceTickets[[#This Row],[Migration Date]]-6)</f>
        <v>43833</v>
      </c>
      <c r="M107" s="122">
        <f>ServiceTickets[[#This Row],[Migration Date]] - 14</f>
        <v>43822</v>
      </c>
      <c r="N107" s="111">
        <v>703300</v>
      </c>
      <c r="O107" s="111">
        <v>703301</v>
      </c>
      <c r="P107" s="111" t="str">
        <f>ServiceTickets[[#This Row],[Site]]&amp;" KAH Win10 Upgrade Project Equipment Request"</f>
        <v>2527 HH - PELL CITY KAH Win10 Upgrade Project Equipment Request</v>
      </c>
      <c r="Q107" s="126" t="str">
        <f t="shared" si="1"/>
        <v>Please ship 8 UD3 Thin Client devices and 0 laptops with the Gentiva Win10 Image with docking stations. 
Please send the equipment on PO703300 and PO703301 to be at facility by 01/03/20. 
Ship to:
ATTN: Kindred Implementation Services Tech
614 Martin Street North  
Pell City, AL 35125</v>
      </c>
      <c r="R107" s="130">
        <v>1988124</v>
      </c>
      <c r="S107" s="130" t="s">
        <v>268</v>
      </c>
      <c r="T107" s="130" t="str">
        <f>VLOOKUP(ServiceTickets[Facility ID],'T-Schedule'!B$2:I$286,8,FALSE)</f>
        <v>Yes</v>
      </c>
      <c r="U107" s="130">
        <v>2020</v>
      </c>
    </row>
    <row r="108" spans="1:22" hidden="1">
      <c r="A108" s="110">
        <v>2510201</v>
      </c>
      <c r="B108" t="s">
        <v>88</v>
      </c>
      <c r="C108" s="12" t="str">
        <f>VLOOKUP(ServiceTickets[[#This Row],[Facility ID]],FacilityInformation,3,FALSE)</f>
        <v xml:space="preserve">1239 Rucker Blvd.  </v>
      </c>
      <c r="D108" s="12" t="str">
        <f>VLOOKUP(ServiceTickets[[#This Row],[Facility ID]],FacilityInformation,4,FALSE)</f>
        <v>Enterprise</v>
      </c>
      <c r="E108" s="12" t="str">
        <f>VLOOKUP(ServiceTickets[[#This Row],[Facility ID]],FacilityInformation,5,FALSE)</f>
        <v>AL</v>
      </c>
      <c r="F108" s="12">
        <f>VLOOKUP(ServiceTickets[[#This Row],[Facility ID]],FacilityInformation,6,FALSE)</f>
        <v>36330</v>
      </c>
      <c r="G108" s="12" t="str">
        <f>ServiceTickets[[#This Row],[City]]&amp;", "&amp;ServiceTickets[[#This Row],[State]]&amp;" "&amp;ServiceTickets[[#This Row],[Zip]]</f>
        <v>Enterprise, AL 36330</v>
      </c>
      <c r="H108" s="111">
        <f>VLOOKUP(ServiceTickets[Facility ID],'T-Schedule'!B$2:AH$286,30,FALSE)</f>
        <v>17</v>
      </c>
      <c r="I108" s="111">
        <f>VLOOKUP(ServiceTickets[Facility ID],'T-Schedule'!B$2:AI$286,28,FALSE)</f>
        <v>4</v>
      </c>
      <c r="J108" s="110">
        <f>VLOOKUP(ServiceTickets[Facility ID],'T-Schedule'!B$2:AI$286,26,FALSE)</f>
        <v>1</v>
      </c>
      <c r="K108" s="122">
        <f>VLOOKUP(ServiceTickets[Facility ID],'T-Schedule'!B$2:C$286,2,FALSE)</f>
        <v>43836</v>
      </c>
      <c r="L108" s="122">
        <f>ServiceTickets[[#This Row],[Migration Date]] - WEEKDAY(ServiceTickets[[#This Row],[Migration Date]]-6)</f>
        <v>43833</v>
      </c>
      <c r="M108" s="122">
        <f>ServiceTickets[[#This Row],[Migration Date]] - 14</f>
        <v>43822</v>
      </c>
      <c r="N108" s="111">
        <v>703300</v>
      </c>
      <c r="O108" s="111">
        <v>703301</v>
      </c>
      <c r="P108" s="111" t="str">
        <f>ServiceTickets[[#This Row],[Site]]&amp;" KAH Win10 Upgrade Project Equipment Request"</f>
        <v>2510 HH - ENTERPRISE KAH Win10 Upgrade Project Equipment Request</v>
      </c>
      <c r="Q108" s="126" t="str">
        <f t="shared" si="1"/>
        <v>Please ship 17 UD3 Thin Client devices and 4 laptops with the Gentiva Win10 Image with docking stations. 
Please send the equipment on PO703300 and PO703301 to be at facility by 01/03/20. 
Ship to:
ATTN: Kindred Implementation Services Tech
1239 Rucker Blvd.  
Enterprise, AL 36330</v>
      </c>
      <c r="R108" s="130">
        <v>1988125</v>
      </c>
      <c r="S108" s="130" t="s">
        <v>268</v>
      </c>
      <c r="T108" s="130" t="str">
        <f>VLOOKUP(ServiceTickets[Facility ID],'T-Schedule'!B$2:I$286,8,FALSE)</f>
        <v>Yes</v>
      </c>
      <c r="U108" s="130">
        <v>2020</v>
      </c>
    </row>
    <row r="109" spans="1:22" hidden="1">
      <c r="A109" s="110">
        <v>2509201</v>
      </c>
      <c r="B109" t="s">
        <v>87</v>
      </c>
      <c r="C109" s="12" t="str">
        <f>VLOOKUP(ServiceTickets[[#This Row],[Facility ID]],FacilityInformation,3,FALSE)</f>
        <v xml:space="preserve">1309 Antioch Road  </v>
      </c>
      <c r="D109" s="12" t="str">
        <f>VLOOKUP(ServiceTickets[[#This Row],[Facility ID]],FacilityInformation,4,FALSE)</f>
        <v>Andalusia</v>
      </c>
      <c r="E109" s="12" t="str">
        <f>VLOOKUP(ServiceTickets[[#This Row],[Facility ID]],FacilityInformation,5,FALSE)</f>
        <v>AL</v>
      </c>
      <c r="F109" s="12">
        <f>VLOOKUP(ServiceTickets[[#This Row],[Facility ID]],FacilityInformation,6,FALSE)</f>
        <v>36420</v>
      </c>
      <c r="G109" s="12" t="str">
        <f>ServiceTickets[[#This Row],[City]]&amp;", "&amp;ServiceTickets[[#This Row],[State]]&amp;" "&amp;ServiceTickets[[#This Row],[Zip]]</f>
        <v>Andalusia, AL 36420</v>
      </c>
      <c r="H109" s="111">
        <f>VLOOKUP(ServiceTickets[Facility ID],'T-Schedule'!B$2:AH$286,30,FALSE)</f>
        <v>8</v>
      </c>
      <c r="I109" s="111">
        <f>VLOOKUP(ServiceTickets[Facility ID],'T-Schedule'!B$2:AI$286,28,FALSE)</f>
        <v>0</v>
      </c>
      <c r="J109" s="110">
        <f>VLOOKUP(ServiceTickets[Facility ID],'T-Schedule'!B$2:AI$286,26,FALSE)</f>
        <v>3</v>
      </c>
      <c r="K109" s="122">
        <f>VLOOKUP(ServiceTickets[Facility ID],'T-Schedule'!B$2:C$286,2,FALSE)</f>
        <v>43836</v>
      </c>
      <c r="L109" s="122">
        <f>ServiceTickets[[#This Row],[Migration Date]] - WEEKDAY(ServiceTickets[[#This Row],[Migration Date]]-6)</f>
        <v>43833</v>
      </c>
      <c r="M109" s="122">
        <f>ServiceTickets[[#This Row],[Migration Date]] - 14</f>
        <v>43822</v>
      </c>
      <c r="N109" s="111">
        <v>703300</v>
      </c>
      <c r="O109" s="111">
        <v>703301</v>
      </c>
      <c r="P109" s="111" t="str">
        <f>ServiceTickets[[#This Row],[Site]]&amp;" KAH Win10 Upgrade Project Equipment Request"</f>
        <v>2509 HH - ANDALUSIA KAH Win10 Upgrade Project Equipment Request</v>
      </c>
      <c r="Q109" s="126" t="str">
        <f t="shared" si="1"/>
        <v>Please ship 8 UD3 Thin Client devices and 0 laptops with the Gentiva Win10 Image with docking stations. 
Please send the equipment on PO703300 and PO703301 to be at facility by 01/03/20. 
Ship to:
ATTN: Kindred Implementation Services Tech
1309 Antioch Road  
Andalusia, AL 36420</v>
      </c>
      <c r="R109" s="130">
        <v>1988126</v>
      </c>
      <c r="S109" s="130" t="s">
        <v>268</v>
      </c>
      <c r="T109" s="130" t="str">
        <f>VLOOKUP(ServiceTickets[Facility ID],'T-Schedule'!B$2:I$286,8,FALSE)</f>
        <v>Yes</v>
      </c>
      <c r="U109" s="130">
        <v>2020</v>
      </c>
    </row>
    <row r="110" spans="1:22" hidden="1">
      <c r="A110" s="110">
        <v>2511201</v>
      </c>
      <c r="B110" t="s">
        <v>89</v>
      </c>
      <c r="C110" s="12" t="str">
        <f>VLOOKUP(ServiceTickets[[#This Row],[Facility ID]],FacilityInformation,3,FALSE)</f>
        <v>1204 W. Magnolia Ave</v>
      </c>
      <c r="D110" s="12" t="str">
        <f>VLOOKUP(ServiceTickets[[#This Row],[Facility ID]],FacilityInformation,4,FALSE)</f>
        <v>Geneva</v>
      </c>
      <c r="E110" s="12" t="str">
        <f>VLOOKUP(ServiceTickets[[#This Row],[Facility ID]],FacilityInformation,5,FALSE)</f>
        <v>AL</v>
      </c>
      <c r="F110" s="12">
        <f>VLOOKUP(ServiceTickets[[#This Row],[Facility ID]],FacilityInformation,6,FALSE)</f>
        <v>36340</v>
      </c>
      <c r="G110" s="12" t="str">
        <f>ServiceTickets[[#This Row],[City]]&amp;", "&amp;ServiceTickets[[#This Row],[State]]&amp;" "&amp;ServiceTickets[[#This Row],[Zip]]</f>
        <v>Geneva, AL 36340</v>
      </c>
      <c r="H110" s="111">
        <f>VLOOKUP(ServiceTickets[Facility ID],'T-Schedule'!B$2:AH$286,30,FALSE)</f>
        <v>7</v>
      </c>
      <c r="I110" s="111">
        <f>VLOOKUP(ServiceTickets[Facility ID],'T-Schedule'!B$2:AI$286,28,FALSE)</f>
        <v>0</v>
      </c>
      <c r="J110" s="110">
        <f>VLOOKUP(ServiceTickets[Facility ID],'T-Schedule'!B$2:AI$286,26,FALSE)</f>
        <v>3</v>
      </c>
      <c r="K110" s="122">
        <f>VLOOKUP(ServiceTickets[Facility ID],'T-Schedule'!B$2:C$286,2,FALSE)</f>
        <v>43836</v>
      </c>
      <c r="L110" s="122">
        <f>ServiceTickets[[#This Row],[Migration Date]] - WEEKDAY(ServiceTickets[[#This Row],[Migration Date]]-6)</f>
        <v>43833</v>
      </c>
      <c r="M110" s="122">
        <f>ServiceTickets[[#This Row],[Migration Date]] - 14</f>
        <v>43822</v>
      </c>
      <c r="N110" s="111">
        <v>703300</v>
      </c>
      <c r="O110" s="111">
        <v>703301</v>
      </c>
      <c r="P110" s="111" t="str">
        <f>ServiceTickets[[#This Row],[Site]]&amp;" KAH Win10 Upgrade Project Equipment Request"</f>
        <v>2511 HH - GENEVA KAH Win10 Upgrade Project Equipment Request</v>
      </c>
      <c r="Q110" s="126" t="str">
        <f t="shared" si="1"/>
        <v>Please ship 7 UD3 Thin Client devices and 0 laptops with the Gentiva Win10 Image with docking stations. 
Please send the equipment on PO703300 and PO703301 to be at facility by 01/03/20. 
Ship to:
ATTN: Kindred Implementation Services Tech
1204 W. Magnolia Ave
Geneva, AL 36340</v>
      </c>
      <c r="R110" s="130">
        <v>1988128</v>
      </c>
      <c r="S110" s="130" t="s">
        <v>268</v>
      </c>
      <c r="T110" s="130" t="str">
        <f>VLOOKUP(ServiceTickets[Facility ID],'T-Schedule'!B$2:I$286,8,FALSE)</f>
        <v>Yes</v>
      </c>
      <c r="U110" s="130">
        <v>2020</v>
      </c>
    </row>
    <row r="111" spans="1:22" hidden="1">
      <c r="A111" s="110">
        <v>2531201</v>
      </c>
      <c r="B111" t="s">
        <v>99</v>
      </c>
      <c r="C111" s="12" t="str">
        <f>VLOOKUP(ServiceTickets[[#This Row],[Facility ID]],FacilityInformation,3,FALSE)</f>
        <v xml:space="preserve">11123 Chantilly Parkway, Unit L  </v>
      </c>
      <c r="D111" s="12" t="str">
        <f>VLOOKUP(ServiceTickets[[#This Row],[Facility ID]],FacilityInformation,4,FALSE)</f>
        <v>Pike Road</v>
      </c>
      <c r="E111" s="12" t="str">
        <f>VLOOKUP(ServiceTickets[[#This Row],[Facility ID]],FacilityInformation,5,FALSE)</f>
        <v>AL</v>
      </c>
      <c r="F111" s="12">
        <f>VLOOKUP(ServiceTickets[[#This Row],[Facility ID]],FacilityInformation,6,FALSE)</f>
        <v>36064</v>
      </c>
      <c r="G111" s="12" t="str">
        <f>ServiceTickets[[#This Row],[City]]&amp;", "&amp;ServiceTickets[[#This Row],[State]]&amp;" "&amp;ServiceTickets[[#This Row],[Zip]]</f>
        <v>Pike Road, AL 36064</v>
      </c>
      <c r="H111" s="111">
        <f>VLOOKUP(ServiceTickets[Facility ID],'T-Schedule'!B$2:AH$286,30,FALSE)</f>
        <v>21</v>
      </c>
      <c r="I111" s="111">
        <f>VLOOKUP(ServiceTickets[Facility ID],'T-Schedule'!B$2:AI$286,28,FALSE)</f>
        <v>7</v>
      </c>
      <c r="J111" s="110">
        <f>VLOOKUP(ServiceTickets[Facility ID],'T-Schedule'!B$2:AI$286,26,FALSE)</f>
        <v>9</v>
      </c>
      <c r="K111" s="122">
        <f>VLOOKUP(ServiceTickets[Facility ID],'T-Schedule'!B$2:C$286,2,FALSE)</f>
        <v>43836</v>
      </c>
      <c r="L111" s="122">
        <f>ServiceTickets[[#This Row],[Migration Date]] - WEEKDAY(ServiceTickets[[#This Row],[Migration Date]]-6)</f>
        <v>43833</v>
      </c>
      <c r="M111" s="122">
        <f>ServiceTickets[[#This Row],[Migration Date]] - 14</f>
        <v>43822</v>
      </c>
      <c r="N111" s="111">
        <v>703300</v>
      </c>
      <c r="O111" s="111">
        <v>703301</v>
      </c>
      <c r="P111" s="111" t="str">
        <f>ServiceTickets[[#This Row],[Site]]&amp;" KAH Win10 Upgrade Project Equipment Request"</f>
        <v>2531 HH - MONTGOMERY KAH Win10 Upgrade Project Equipment Request</v>
      </c>
      <c r="Q111" s="126" t="str">
        <f t="shared" si="1"/>
        <v>Please ship 21 UD3 Thin Client devices and 7 laptops with the Gentiva Win10 Image with docking stations. 
Please send the equipment on PO703300 and PO703301 to be at facility by 01/03/20. 
Ship to:
ATTN: Kindred Implementation Services Tech
11123 Chantilly Parkway, Unit L  
Pike Road, AL 36064</v>
      </c>
      <c r="R111" s="130">
        <v>1988129</v>
      </c>
      <c r="S111" s="130" t="s">
        <v>268</v>
      </c>
      <c r="T111" s="130" t="str">
        <f>VLOOKUP(ServiceTickets[Facility ID],'T-Schedule'!B$2:I$286,8,FALSE)</f>
        <v>Yes</v>
      </c>
      <c r="U111" s="130">
        <v>2020</v>
      </c>
    </row>
    <row r="112" spans="1:22" hidden="1">
      <c r="A112" s="110">
        <v>2526201</v>
      </c>
      <c r="B112" t="s">
        <v>95</v>
      </c>
      <c r="C112" s="12" t="str">
        <f>VLOOKUP(ServiceTickets[[#This Row],[Facility ID]],FacilityInformation,3,FALSE)</f>
        <v xml:space="preserve">118 6th Street South  </v>
      </c>
      <c r="D112" s="12" t="str">
        <f>VLOOKUP(ServiceTickets[[#This Row],[Facility ID]],FacilityInformation,4,FALSE)</f>
        <v>Clanton</v>
      </c>
      <c r="E112" s="12" t="str">
        <f>VLOOKUP(ServiceTickets[[#This Row],[Facility ID]],FacilityInformation,5,FALSE)</f>
        <v>AL</v>
      </c>
      <c r="F112" s="12">
        <f>VLOOKUP(ServiceTickets[[#This Row],[Facility ID]],FacilityInformation,6,FALSE)</f>
        <v>35045</v>
      </c>
      <c r="G112" s="12" t="str">
        <f>ServiceTickets[[#This Row],[City]]&amp;", "&amp;ServiceTickets[[#This Row],[State]]&amp;" "&amp;ServiceTickets[[#This Row],[Zip]]</f>
        <v>Clanton, AL 35045</v>
      </c>
      <c r="H112" s="111">
        <f>VLOOKUP(ServiceTickets[Facility ID],'T-Schedule'!B$2:AH$286,30,FALSE)</f>
        <v>6</v>
      </c>
      <c r="I112" s="111">
        <f>VLOOKUP(ServiceTickets[Facility ID],'T-Schedule'!B$2:AI$286,28,FALSE)</f>
        <v>1</v>
      </c>
      <c r="J112" s="110">
        <f>VLOOKUP(ServiceTickets[Facility ID],'T-Schedule'!B$2:AI$286,26,FALSE)</f>
        <v>3</v>
      </c>
      <c r="K112" s="122">
        <f>VLOOKUP(ServiceTickets[Facility ID],'T-Schedule'!B$2:C$286,2,FALSE)</f>
        <v>43836</v>
      </c>
      <c r="L112" s="122">
        <f>ServiceTickets[[#This Row],[Migration Date]] - WEEKDAY(ServiceTickets[[#This Row],[Migration Date]]-6)</f>
        <v>43833</v>
      </c>
      <c r="M112" s="122">
        <f>ServiceTickets[[#This Row],[Migration Date]] - 14</f>
        <v>43822</v>
      </c>
      <c r="N112" s="111">
        <v>703300</v>
      </c>
      <c r="O112" s="111">
        <v>703301</v>
      </c>
      <c r="P112" s="111" t="str">
        <f>ServiceTickets[[#This Row],[Site]]&amp;" KAH Win10 Upgrade Project Equipment Request"</f>
        <v>2526 HH - CLANTON KAH Win10 Upgrade Project Equipment Request</v>
      </c>
      <c r="Q112" s="126" t="str">
        <f t="shared" si="1"/>
        <v>Please ship 6 UD3 Thin Client devices and 1 laptops with the Gentiva Win10 Image with docking stations. 
Please send the equipment on PO703300 and PO703301 to be at facility by 01/03/20. 
Ship to:
ATTN: Kindred Implementation Services Tech
118 6th Street South  
Clanton, AL 35045</v>
      </c>
      <c r="R112" s="130">
        <v>1988133</v>
      </c>
      <c r="S112" s="130" t="s">
        <v>268</v>
      </c>
      <c r="T112" s="130" t="str">
        <f>VLOOKUP(ServiceTickets[Facility ID],'T-Schedule'!B$2:I$286,8,FALSE)</f>
        <v>Yes</v>
      </c>
      <c r="U112" s="130">
        <v>2020</v>
      </c>
    </row>
    <row r="113" spans="1:22" hidden="1">
      <c r="A113" s="110">
        <v>2529201</v>
      </c>
      <c r="B113" t="s">
        <v>98</v>
      </c>
      <c r="C113" s="12" t="str">
        <f>VLOOKUP(ServiceTickets[[#This Row],[Facility ID]],FacilityInformation,3,FALSE)</f>
        <v xml:space="preserve">200 Central Park Place  </v>
      </c>
      <c r="D113" s="12" t="str">
        <f>VLOOKUP(ServiceTickets[[#This Row],[Facility ID]],FacilityInformation,4,FALSE)</f>
        <v>Selma</v>
      </c>
      <c r="E113" s="12" t="str">
        <f>VLOOKUP(ServiceTickets[[#This Row],[Facility ID]],FacilityInformation,5,FALSE)</f>
        <v>AL</v>
      </c>
      <c r="F113" s="12">
        <f>VLOOKUP(ServiceTickets[[#This Row],[Facility ID]],FacilityInformation,6,FALSE)</f>
        <v>36701</v>
      </c>
      <c r="G113" s="12" t="str">
        <f>ServiceTickets[[#This Row],[City]]&amp;", "&amp;ServiceTickets[[#This Row],[State]]&amp;" "&amp;ServiceTickets[[#This Row],[Zip]]</f>
        <v>Selma, AL 36701</v>
      </c>
      <c r="H113" s="111">
        <f>VLOOKUP(ServiceTickets[Facility ID],'T-Schedule'!B$2:AH$286,30,FALSE)</f>
        <v>12</v>
      </c>
      <c r="I113" s="111">
        <f>VLOOKUP(ServiceTickets[Facility ID],'T-Schedule'!B$2:AI$286,28,FALSE)</f>
        <v>0</v>
      </c>
      <c r="J113" s="110">
        <f>VLOOKUP(ServiceTickets[Facility ID],'T-Schedule'!B$2:AI$286,26,FALSE)</f>
        <v>4</v>
      </c>
      <c r="K113" s="122">
        <f>VLOOKUP(ServiceTickets[Facility ID],'T-Schedule'!B$2:C$286,2,FALSE)</f>
        <v>43836</v>
      </c>
      <c r="L113" s="122">
        <f>ServiceTickets[[#This Row],[Migration Date]] - WEEKDAY(ServiceTickets[[#This Row],[Migration Date]]-6)</f>
        <v>43833</v>
      </c>
      <c r="M113" s="122">
        <f>ServiceTickets[[#This Row],[Migration Date]] - 14</f>
        <v>43822</v>
      </c>
      <c r="N113" s="111">
        <v>703300</v>
      </c>
      <c r="O113" s="111">
        <v>703301</v>
      </c>
      <c r="P113" s="111" t="str">
        <f>ServiceTickets[[#This Row],[Site]]&amp;" KAH Win10 Upgrade Project Equipment Request"</f>
        <v>2529 HH - SELMA KAH Win10 Upgrade Project Equipment Request</v>
      </c>
      <c r="Q113" s="126" t="str">
        <f t="shared" si="1"/>
        <v>Please ship 12 UD3 Thin Client devices and 0 laptops with the Gentiva Win10 Image with docking stations. 
Please send the equipment on PO703300 and PO703301 to be at facility by 01/03/20. 
Ship to:
ATTN: Kindred Implementation Services Tech
200 Central Park Place  
Selma, AL 36701</v>
      </c>
      <c r="R113" s="130">
        <v>1988134</v>
      </c>
      <c r="S113" s="130" t="s">
        <v>268</v>
      </c>
      <c r="T113" s="130" t="str">
        <f>VLOOKUP(ServiceTickets[Facility ID],'T-Schedule'!B$2:I$286,8,FALSE)</f>
        <v>Yes</v>
      </c>
      <c r="U113" s="130">
        <v>2020</v>
      </c>
    </row>
    <row r="114" spans="1:22" hidden="1">
      <c r="A114" s="110">
        <v>3807201</v>
      </c>
      <c r="B114" t="s">
        <v>165</v>
      </c>
      <c r="C114" s="12" t="str">
        <f>VLOOKUP(ServiceTickets[[#This Row],[Facility ID]],FacilityInformation,3,FALSE)</f>
        <v xml:space="preserve">16820 US Highway 19 N  </v>
      </c>
      <c r="D114" s="12" t="str">
        <f>VLOOKUP(ServiceTickets[[#This Row],[Facility ID]],FacilityInformation,4,FALSE)</f>
        <v>Thomasville</v>
      </c>
      <c r="E114" s="12" t="str">
        <f>VLOOKUP(ServiceTickets[[#This Row],[Facility ID]],FacilityInformation,5,FALSE)</f>
        <v>GA</v>
      </c>
      <c r="F114" s="12">
        <f>VLOOKUP(ServiceTickets[[#This Row],[Facility ID]],FacilityInformation,6,FALSE)</f>
        <v>31757</v>
      </c>
      <c r="G114" s="12" t="str">
        <f>ServiceTickets[[#This Row],[City]]&amp;", "&amp;ServiceTickets[[#This Row],[State]]&amp;" "&amp;ServiceTickets[[#This Row],[Zip]]</f>
        <v>Thomasville, GA 31757</v>
      </c>
      <c r="H114" s="111">
        <f>VLOOKUP(ServiceTickets[Facility ID],'T-Schedule'!B$2:AH$286,30,FALSE)</f>
        <v>8</v>
      </c>
      <c r="I114" s="111">
        <f>VLOOKUP(ServiceTickets[Facility ID],'T-Schedule'!B$2:AI$286,28,FALSE)</f>
        <v>1</v>
      </c>
      <c r="J114" s="110">
        <f>VLOOKUP(ServiceTickets[Facility ID],'T-Schedule'!B$2:AI$286,26,FALSE)</f>
        <v>6</v>
      </c>
      <c r="K114" s="122">
        <f>VLOOKUP(ServiceTickets[Facility ID],'T-Schedule'!B$2:C$286,2,FALSE)</f>
        <v>43836</v>
      </c>
      <c r="L114" s="122">
        <f>ServiceTickets[[#This Row],[Migration Date]] - WEEKDAY(ServiceTickets[[#This Row],[Migration Date]]-6)</f>
        <v>43833</v>
      </c>
      <c r="M114" s="122">
        <f>ServiceTickets[[#This Row],[Migration Date]] - 14</f>
        <v>43822</v>
      </c>
      <c r="N114" s="111">
        <v>703300</v>
      </c>
      <c r="O114" s="111">
        <v>703301</v>
      </c>
      <c r="P114" s="111" t="str">
        <f>ServiceTickets[[#This Row],[Site]]&amp;" KAH Win10 Upgrade Project Equipment Request"</f>
        <v>3807 HH - THOMASVILLE KAH Win10 Upgrade Project Equipment Request</v>
      </c>
      <c r="Q114" s="126" t="str">
        <f t="shared" si="1"/>
        <v>Please ship 8 UD3 Thin Client devices and 1 laptops with the Gentiva Win10 Image with docking stations. 
Please send the equipment on PO703300 and PO703301 to be at facility by 01/03/20. 
Ship to:
ATTN: Kindred Implementation Services Tech
16820 US Highway 19 N  
Thomasville, GA 31757</v>
      </c>
      <c r="R114" s="130">
        <v>1988136</v>
      </c>
      <c r="S114" s="130" t="s">
        <v>268</v>
      </c>
      <c r="T114" s="130" t="str">
        <f>VLOOKUP(ServiceTickets[Facility ID],'T-Schedule'!B$2:I$286,8,FALSE)</f>
        <v>Yes</v>
      </c>
      <c r="U114" s="130">
        <v>2020</v>
      </c>
    </row>
    <row r="115" spans="1:22" hidden="1">
      <c r="A115" s="110">
        <v>2513201</v>
      </c>
      <c r="B115" t="s">
        <v>91</v>
      </c>
      <c r="C115" s="12" t="str">
        <f>VLOOKUP(ServiceTickets[[#This Row],[Facility ID]],FacilityInformation,3,FALSE)</f>
        <v xml:space="preserve">430 East Shotwell Street  </v>
      </c>
      <c r="D115" s="12" t="str">
        <f>VLOOKUP(ServiceTickets[[#This Row],[Facility ID]],FacilityInformation,4,FALSE)</f>
        <v>Bainbridge</v>
      </c>
      <c r="E115" s="12" t="str">
        <f>VLOOKUP(ServiceTickets[[#This Row],[Facility ID]],FacilityInformation,5,FALSE)</f>
        <v>GA</v>
      </c>
      <c r="F115" s="12">
        <f>VLOOKUP(ServiceTickets[[#This Row],[Facility ID]],FacilityInformation,6,FALSE)</f>
        <v>39819</v>
      </c>
      <c r="G115" s="12" t="str">
        <f>ServiceTickets[[#This Row],[City]]&amp;", "&amp;ServiceTickets[[#This Row],[State]]&amp;" "&amp;ServiceTickets[[#This Row],[Zip]]</f>
        <v>Bainbridge, GA 39819</v>
      </c>
      <c r="H115" s="111">
        <f>VLOOKUP(ServiceTickets[Facility ID],'T-Schedule'!B$2:AH$286,30,FALSE)</f>
        <v>11</v>
      </c>
      <c r="I115" s="111">
        <f>VLOOKUP(ServiceTickets[Facility ID],'T-Schedule'!B$2:AI$286,28,FALSE)</f>
        <v>4</v>
      </c>
      <c r="J115" s="110">
        <f>VLOOKUP(ServiceTickets[Facility ID],'T-Schedule'!B$2:AI$286,26,FALSE)</f>
        <v>4</v>
      </c>
      <c r="K115" s="122">
        <f>VLOOKUP(ServiceTickets[Facility ID],'T-Schedule'!B$2:C$286,2,FALSE)</f>
        <v>43836</v>
      </c>
      <c r="L115" s="122">
        <f>ServiceTickets[[#This Row],[Migration Date]] - WEEKDAY(ServiceTickets[[#This Row],[Migration Date]]-6)</f>
        <v>43833</v>
      </c>
      <c r="M115" s="122">
        <f>ServiceTickets[[#This Row],[Migration Date]] - 14</f>
        <v>43822</v>
      </c>
      <c r="N115" s="111">
        <v>703300</v>
      </c>
      <c r="O115" s="111">
        <v>703301</v>
      </c>
      <c r="P115" s="111" t="str">
        <f>ServiceTickets[[#This Row],[Site]]&amp;" KAH Win10 Upgrade Project Equipment Request"</f>
        <v>2513 HH - BAINBRIDGE GA KAH Win10 Upgrade Project Equipment Request</v>
      </c>
      <c r="Q115" s="126" t="str">
        <f t="shared" si="1"/>
        <v>Please ship 11 UD3 Thin Client devices and 4 laptops with the Gentiva Win10 Image with docking stations. 
Please send the equipment on PO703300 and PO703301 to be at facility by 01/03/20. 
Ship to:
ATTN: Kindred Implementation Services Tech
430 East Shotwell Street  
Bainbridge, GA 39819</v>
      </c>
      <c r="R115" s="130">
        <v>1988141</v>
      </c>
      <c r="S115" s="130" t="s">
        <v>268</v>
      </c>
      <c r="T115" s="130" t="str">
        <f>VLOOKUP(ServiceTickets[Facility ID],'T-Schedule'!B$2:I$286,8,FALSE)</f>
        <v>Yes</v>
      </c>
      <c r="U115" s="130">
        <v>2020</v>
      </c>
    </row>
    <row r="116" spans="1:22" s="3" customFormat="1" hidden="1">
      <c r="A116" s="110">
        <v>2525201</v>
      </c>
      <c r="B116" t="s">
        <v>94</v>
      </c>
      <c r="C116" s="12" t="str">
        <f>VLOOKUP(ServiceTickets[[#This Row],[Facility ID]],FacilityInformation,3,FALSE)</f>
        <v>2100 Riverchase Center     Bldg 400 STE 450</v>
      </c>
      <c r="D116" s="12" t="str">
        <f>VLOOKUP(ServiceTickets[[#This Row],[Facility ID]],FacilityInformation,4,FALSE)</f>
        <v>Hoover</v>
      </c>
      <c r="E116" s="12" t="str">
        <f>VLOOKUP(ServiceTickets[[#This Row],[Facility ID]],FacilityInformation,5,FALSE)</f>
        <v>AL</v>
      </c>
      <c r="F116" s="12">
        <f>VLOOKUP(ServiceTickets[[#This Row],[Facility ID]],FacilityInformation,6,FALSE)</f>
        <v>35244</v>
      </c>
      <c r="G116" s="12" t="str">
        <f>ServiceTickets[[#This Row],[City]]&amp;", "&amp;ServiceTickets[[#This Row],[State]]&amp;" "&amp;ServiceTickets[[#This Row],[Zip]]</f>
        <v>Hoover, AL 35244</v>
      </c>
      <c r="H116" s="111">
        <f>VLOOKUP(ServiceTickets[Facility ID],'T-Schedule'!B$2:AH$286,30,FALSE)</f>
        <v>7</v>
      </c>
      <c r="I116" s="111">
        <f>VLOOKUP(ServiceTickets[Facility ID],'T-Schedule'!B$2:AI$286,28,FALSE)</f>
        <v>5</v>
      </c>
      <c r="J116" s="110">
        <f>VLOOKUP(ServiceTickets[Facility ID],'T-Schedule'!B$2:AI$286,26,FALSE)</f>
        <v>5</v>
      </c>
      <c r="K116" s="122">
        <f>VLOOKUP(ServiceTickets[Facility ID],'T-Schedule'!B$2:C$286,2,FALSE)</f>
        <v>43836</v>
      </c>
      <c r="L116" s="122">
        <f>ServiceTickets[[#This Row],[Migration Date]] - WEEKDAY(ServiceTickets[[#This Row],[Migration Date]]-6)</f>
        <v>43833</v>
      </c>
      <c r="M116" s="122">
        <f>ServiceTickets[[#This Row],[Migration Date]] - 14</f>
        <v>43822</v>
      </c>
      <c r="N116" s="111">
        <v>703300</v>
      </c>
      <c r="O116" s="111">
        <v>703301</v>
      </c>
      <c r="P116" s="111" t="str">
        <f>ServiceTickets[[#This Row],[Site]]&amp;" KAH Win10 Upgrade Project Equipment Request"</f>
        <v>2525 HH - BIRMINGHAM KAH Win10 Upgrade Project Equipment Request</v>
      </c>
      <c r="Q116" s="126" t="str">
        <f t="shared" si="1"/>
        <v>Please ship 7 UD3 Thin Client devices and 5 laptops with the Gentiva Win10 Image with docking stations. 
Please send the equipment on PO703300 and PO703301 to be at facility by 01/03/20. 
Ship to:
ATTN: Kindred Implementation Services Tech
2100 Riverchase Center     Bldg 400 STE 450
Hoover, AL 35244</v>
      </c>
      <c r="R116" s="130">
        <v>1988143</v>
      </c>
      <c r="S116" s="130" t="s">
        <v>268</v>
      </c>
      <c r="T116" s="130" t="str">
        <f>VLOOKUP(ServiceTickets[Facility ID],'T-Schedule'!B$2:I$286,8,FALSE)</f>
        <v>Yes</v>
      </c>
      <c r="U116" s="130">
        <v>2020</v>
      </c>
      <c r="V116" s="134"/>
    </row>
    <row r="117" spans="1:22" s="3" customFormat="1" hidden="1">
      <c r="A117" s="110">
        <v>2459201</v>
      </c>
      <c r="B117" t="s">
        <v>44</v>
      </c>
      <c r="C117" s="12" t="str">
        <f>VLOOKUP(ServiceTickets[[#This Row],[Facility ID]],FacilityInformation,3,FALSE)</f>
        <v>River Chase Office Park, 5009 River Chase Dr., Bldg 100 STE D</v>
      </c>
      <c r="D117" s="12" t="str">
        <f>VLOOKUP(ServiceTickets[[#This Row],[Facility ID]],FacilityInformation,4,FALSE)</f>
        <v>Phenix City</v>
      </c>
      <c r="E117" s="12" t="str">
        <f>VLOOKUP(ServiceTickets[[#This Row],[Facility ID]],FacilityInformation,5,FALSE)</f>
        <v>AL</v>
      </c>
      <c r="F117" s="12">
        <f>VLOOKUP(ServiceTickets[[#This Row],[Facility ID]],FacilityInformation,6,FALSE)</f>
        <v>36867</v>
      </c>
      <c r="G117" s="12" t="str">
        <f>ServiceTickets[[#This Row],[City]]&amp;", "&amp;ServiceTickets[[#This Row],[State]]&amp;" "&amp;ServiceTickets[[#This Row],[Zip]]</f>
        <v>Phenix City, AL 36867</v>
      </c>
      <c r="H117" s="111">
        <f>VLOOKUP(ServiceTickets[Facility ID],'T-Schedule'!B$2:AH$286,30,FALSE)</f>
        <v>3</v>
      </c>
      <c r="I117" s="111">
        <f>VLOOKUP(ServiceTickets[Facility ID],'T-Schedule'!B$2:AI$286,28,FALSE)</f>
        <v>1</v>
      </c>
      <c r="J117" s="110">
        <f>VLOOKUP(ServiceTickets[Facility ID],'T-Schedule'!B$2:AI$286,26,FALSE)</f>
        <v>3</v>
      </c>
      <c r="K117" s="122">
        <f>VLOOKUP(ServiceTickets[Facility ID],'T-Schedule'!B$2:C$286,2,FALSE)</f>
        <v>43843</v>
      </c>
      <c r="L117" s="122">
        <f>ServiceTickets[[#This Row],[Migration Date]] - WEEKDAY(ServiceTickets[[#This Row],[Migration Date]]-6)</f>
        <v>43840</v>
      </c>
      <c r="M117" s="122">
        <f>ServiceTickets[[#This Row],[Migration Date]] - 14</f>
        <v>43829</v>
      </c>
      <c r="N117" s="111">
        <v>703300</v>
      </c>
      <c r="O117" s="111">
        <v>703301</v>
      </c>
      <c r="P117" s="111" t="str">
        <f>ServiceTickets[[#This Row],[Site]]&amp;" KAH Win10 Upgrade Project Equipment Request"</f>
        <v>2459 HH - PHENIX CITY KAH Win10 Upgrade Project Equipment Request</v>
      </c>
      <c r="Q117" s="126" t="str">
        <f t="shared" si="1"/>
        <v>Please ship 3 UD3 Thin Client devices and 1 laptops with the Gentiva Win10 Image with docking stations. 
Please send the equipment on PO703300 and PO703301 to be at facility by 01/10/20. 
Ship to:
ATTN: Kindred Implementation Services Tech
River Chase Office Park, 5009 River Chase Dr., Bldg 100 STE D
Phenix City, AL 36867</v>
      </c>
      <c r="R117" s="130">
        <v>1988841</v>
      </c>
      <c r="S117" s="130" t="s">
        <v>268</v>
      </c>
      <c r="T117" s="130" t="str">
        <f>VLOOKUP(ServiceTickets[Facility ID],'T-Schedule'!B$2:I$286,8,FALSE)</f>
        <v>Yes</v>
      </c>
      <c r="U117" s="130">
        <v>2020</v>
      </c>
      <c r="V117" s="134"/>
    </row>
    <row r="118" spans="1:22" s="3" customFormat="1" hidden="1">
      <c r="A118" s="110">
        <v>2514201</v>
      </c>
      <c r="B118" t="s">
        <v>92</v>
      </c>
      <c r="C118" s="12" t="str">
        <f>VLOOKUP(ServiceTickets[[#This Row],[Facility ID]],FacilityInformation,3,FALSE)</f>
        <v>2100 Southbridge Parkway STE 480</v>
      </c>
      <c r="D118" s="12" t="str">
        <f>VLOOKUP(ServiceTickets[[#This Row],[Facility ID]],FacilityInformation,4,FALSE)</f>
        <v>Birmingham</v>
      </c>
      <c r="E118" s="12" t="str">
        <f>VLOOKUP(ServiceTickets[[#This Row],[Facility ID]],FacilityInformation,5,FALSE)</f>
        <v>AL</v>
      </c>
      <c r="F118" s="12">
        <f>VLOOKUP(ServiceTickets[[#This Row],[Facility ID]],FacilityInformation,6,FALSE)</f>
        <v>35209</v>
      </c>
      <c r="G118" s="12" t="str">
        <f>ServiceTickets[[#This Row],[City]]&amp;", "&amp;ServiceTickets[[#This Row],[State]]&amp;" "&amp;ServiceTickets[[#This Row],[Zip]]</f>
        <v>Birmingham, AL 35209</v>
      </c>
      <c r="H118" s="111">
        <f>VLOOKUP(ServiceTickets[Facility ID],'T-Schedule'!B$2:AH$286,30,FALSE)</f>
        <v>12</v>
      </c>
      <c r="I118" s="111">
        <f>VLOOKUP(ServiceTickets[Facility ID],'T-Schedule'!B$2:AI$286,28,FALSE)</f>
        <v>0</v>
      </c>
      <c r="J118" s="110">
        <f>VLOOKUP(ServiceTickets[Facility ID],'T-Schedule'!B$2:AI$286,26,FALSE)</f>
        <v>6</v>
      </c>
      <c r="K118" s="122">
        <f>VLOOKUP(ServiceTickets[Facility ID],'T-Schedule'!B$2:C$286,2,FALSE)</f>
        <v>43843</v>
      </c>
      <c r="L118" s="122">
        <f>ServiceTickets[[#This Row],[Migration Date]] - WEEKDAY(ServiceTickets[[#This Row],[Migration Date]]-6)</f>
        <v>43840</v>
      </c>
      <c r="M118" s="122">
        <f>ServiceTickets[[#This Row],[Migration Date]] - 14</f>
        <v>43829</v>
      </c>
      <c r="N118" s="111">
        <v>703300</v>
      </c>
      <c r="O118" s="111">
        <v>703301</v>
      </c>
      <c r="P118" s="111" t="str">
        <f>ServiceTickets[[#This Row],[Site]]&amp;" KAH Win10 Upgrade Project Equipment Request"</f>
        <v>2514 HH - TRUSSVILLE KAH Win10 Upgrade Project Equipment Request</v>
      </c>
      <c r="Q118" s="126" t="str">
        <f t="shared" si="1"/>
        <v>Please ship 12 UD3 Thin Client devices and 0 laptops with the Gentiva Win10 Image with docking stations. 
Please send the equipment on PO703300 and PO703301 to be at facility by 01/10/20. 
Ship to:
ATTN: Kindred Implementation Services Tech
2100 Southbridge Parkway STE 480
Birmingham, AL 35209</v>
      </c>
      <c r="R118" s="130">
        <v>1988843</v>
      </c>
      <c r="S118" s="130" t="s">
        <v>268</v>
      </c>
      <c r="T118" s="130" t="str">
        <f>VLOOKUP(ServiceTickets[Facility ID],'T-Schedule'!B$2:I$286,8,FALSE)</f>
        <v>Yes</v>
      </c>
      <c r="U118" s="130">
        <v>2020</v>
      </c>
      <c r="V118" s="134"/>
    </row>
    <row r="119" spans="1:22" s="3" customFormat="1" hidden="1">
      <c r="A119" s="110">
        <v>2383201</v>
      </c>
      <c r="B119" t="s">
        <v>16</v>
      </c>
      <c r="C119" s="12" t="str">
        <f>VLOOKUP(ServiceTickets[[#This Row],[Facility ID]],FacilityInformation,3,FALSE)</f>
        <v xml:space="preserve">1305 Boyson Loop Suite B </v>
      </c>
      <c r="D119" s="12" t="str">
        <f>VLOOKUP(ServiceTickets[[#This Row],[Facility ID]],FacilityInformation,4,FALSE)</f>
        <v>Hiawatha</v>
      </c>
      <c r="E119" s="12" t="str">
        <f>VLOOKUP(ServiceTickets[[#This Row],[Facility ID]],FacilityInformation,5,FALSE)</f>
        <v>IA</v>
      </c>
      <c r="F119" s="12">
        <f>VLOOKUP(ServiceTickets[[#This Row],[Facility ID]],FacilityInformation,6,FALSE)</f>
        <v>52233</v>
      </c>
      <c r="G119" s="12" t="str">
        <f>ServiceTickets[[#This Row],[City]]&amp;", "&amp;ServiceTickets[[#This Row],[State]]&amp;" "&amp;ServiceTickets[[#This Row],[Zip]]</f>
        <v>Hiawatha, IA 52233</v>
      </c>
      <c r="H119" s="111">
        <f>VLOOKUP(ServiceTickets[Facility ID],'T-Schedule'!B$2:AH$286,30,FALSE)</f>
        <v>6</v>
      </c>
      <c r="I119" s="111">
        <f>VLOOKUP(ServiceTickets[Facility ID],'T-Schedule'!B$2:AI$286,28,FALSE)</f>
        <v>0</v>
      </c>
      <c r="J119" s="110">
        <f>VLOOKUP(ServiceTickets[Facility ID],'T-Schedule'!B$2:AI$286,26,FALSE)</f>
        <v>5</v>
      </c>
      <c r="K119" s="122">
        <f>VLOOKUP(ServiceTickets[Facility ID],'T-Schedule'!B$2:C$286,2,FALSE)</f>
        <v>43843</v>
      </c>
      <c r="L119" s="122">
        <f>ServiceTickets[[#This Row],[Migration Date]] - WEEKDAY(ServiceTickets[[#This Row],[Migration Date]]-6)</f>
        <v>43840</v>
      </c>
      <c r="M119" s="122">
        <f>ServiceTickets[[#This Row],[Migration Date]] - 14</f>
        <v>43829</v>
      </c>
      <c r="N119" s="111">
        <v>703300</v>
      </c>
      <c r="O119" s="111">
        <v>703301</v>
      </c>
      <c r="P119" s="111" t="str">
        <f>ServiceTickets[[#This Row],[Site]]&amp;" KAH Win10 Upgrade Project Equipment Request"</f>
        <v>2383 HH - CEDAR RAPIDS KAH Win10 Upgrade Project Equipment Request</v>
      </c>
      <c r="Q119" s="126" t="str">
        <f t="shared" si="1"/>
        <v>Please ship 6 UD3 Thin Client devices and 0 laptops with the Gentiva Win10 Image with docking stations. 
Please send the equipment on PO703300 and PO703301 to be at facility by 01/10/20. 
Ship to:
ATTN: Kindred Implementation Services Tech
1305 Boyson Loop Suite B 
Hiawatha, IA 52233</v>
      </c>
      <c r="R119" s="130">
        <v>1988846</v>
      </c>
      <c r="S119" s="130" t="s">
        <v>268</v>
      </c>
      <c r="T119" s="130" t="str">
        <f>VLOOKUP(ServiceTickets[Facility ID],'T-Schedule'!B$2:I$286,8,FALSE)</f>
        <v>Yes</v>
      </c>
      <c r="U119" s="130">
        <v>2020</v>
      </c>
      <c r="V119" s="134"/>
    </row>
    <row r="120" spans="1:22" s="3" customFormat="1" hidden="1">
      <c r="A120" s="110">
        <v>2644201</v>
      </c>
      <c r="B120" t="s">
        <v>143</v>
      </c>
      <c r="C120" s="12" t="str">
        <f>VLOOKUP(ServiceTickets[[#This Row],[Facility ID]],FacilityInformation,3,FALSE)</f>
        <v>1910 South Stapely Drive STE 107</v>
      </c>
      <c r="D120" s="12" t="str">
        <f>VLOOKUP(ServiceTickets[[#This Row],[Facility ID]],FacilityInformation,4,FALSE)</f>
        <v>Mesa</v>
      </c>
      <c r="E120" s="12" t="str">
        <f>VLOOKUP(ServiceTickets[[#This Row],[Facility ID]],FacilityInformation,5,FALSE)</f>
        <v>AZ</v>
      </c>
      <c r="F120" s="12">
        <f>VLOOKUP(ServiceTickets[[#This Row],[Facility ID]],FacilityInformation,6,FALSE)</f>
        <v>85204</v>
      </c>
      <c r="G120" s="12" t="str">
        <f>ServiceTickets[[#This Row],[City]]&amp;", "&amp;ServiceTickets[[#This Row],[State]]&amp;" "&amp;ServiceTickets[[#This Row],[Zip]]</f>
        <v>Mesa, AZ 85204</v>
      </c>
      <c r="H120" s="111">
        <f>VLOOKUP(ServiceTickets[Facility ID],'T-Schedule'!B$2:AH$286,30,FALSE)</f>
        <v>11</v>
      </c>
      <c r="I120" s="111">
        <f>VLOOKUP(ServiceTickets[Facility ID],'T-Schedule'!B$2:AI$286,28,FALSE)</f>
        <v>2</v>
      </c>
      <c r="J120" s="110">
        <f>VLOOKUP(ServiceTickets[Facility ID],'T-Schedule'!B$2:AI$286,26,FALSE)</f>
        <v>10</v>
      </c>
      <c r="K120" s="122">
        <f>VLOOKUP(ServiceTickets[Facility ID],'T-Schedule'!B$2:C$286,2,FALSE)</f>
        <v>43843</v>
      </c>
      <c r="L120" s="122">
        <f>ServiceTickets[[#This Row],[Migration Date]] - WEEKDAY(ServiceTickets[[#This Row],[Migration Date]]-6)</f>
        <v>43840</v>
      </c>
      <c r="M120" s="122">
        <f>ServiceTickets[[#This Row],[Migration Date]] - 14</f>
        <v>43829</v>
      </c>
      <c r="N120" s="111">
        <v>703300</v>
      </c>
      <c r="O120" s="111">
        <v>703301</v>
      </c>
      <c r="P120" s="111" t="str">
        <f>ServiceTickets[[#This Row],[Site]]&amp;" KAH Win10 Upgrade Project Equipment Request"</f>
        <v>2644 HH - MESA AZ KAH Win10 Upgrade Project Equipment Request</v>
      </c>
      <c r="Q120" s="126" t="str">
        <f t="shared" si="1"/>
        <v>Please ship 11 UD3 Thin Client devices and 2 laptops with the Gentiva Win10 Image with docking stations. 
Please send the equipment on PO703300 and PO703301 to be at facility by 01/10/20. 
Ship to:
ATTN: Kindred Implementation Services Tech
1910 South Stapely Drive STE 107
Mesa, AZ 85204</v>
      </c>
      <c r="R120" s="130">
        <v>1988851</v>
      </c>
      <c r="S120" s="130" t="s">
        <v>268</v>
      </c>
      <c r="T120" s="130" t="str">
        <f>VLOOKUP(ServiceTickets[Facility ID],'T-Schedule'!B$2:I$286,8,FALSE)</f>
        <v>Yes</v>
      </c>
      <c r="U120" s="130">
        <v>2020</v>
      </c>
      <c r="V120" s="134"/>
    </row>
    <row r="121" spans="1:22" s="3" customFormat="1" hidden="1">
      <c r="A121" s="112">
        <v>2640201</v>
      </c>
      <c r="B121" s="3" t="s">
        <v>141</v>
      </c>
      <c r="C121" s="12" t="str">
        <f>VLOOKUP(ServiceTickets[[#This Row],[Facility ID]],FacilityInformation,3,FALSE)</f>
        <v>14050 North 83rd Avenue STE 150</v>
      </c>
      <c r="D121" s="12" t="str">
        <f>VLOOKUP(ServiceTickets[[#This Row],[Facility ID]],FacilityInformation,4,FALSE)</f>
        <v>Peoria</v>
      </c>
      <c r="E121" s="12" t="str">
        <f>VLOOKUP(ServiceTickets[[#This Row],[Facility ID]],FacilityInformation,5,FALSE)</f>
        <v>AZ</v>
      </c>
      <c r="F121" s="12">
        <f>VLOOKUP(ServiceTickets[[#This Row],[Facility ID]],FacilityInformation,6,FALSE)</f>
        <v>85381</v>
      </c>
      <c r="G121" s="12" t="str">
        <f>ServiceTickets[[#This Row],[City]]&amp;", "&amp;ServiceTickets[[#This Row],[State]]&amp;" "&amp;ServiceTickets[[#This Row],[Zip]]</f>
        <v>Peoria, AZ 85381</v>
      </c>
      <c r="H121" s="111">
        <f>VLOOKUP(ServiceTickets[Facility ID],'T-Schedule'!B$2:AH$286,30,FALSE)</f>
        <v>7</v>
      </c>
      <c r="I121" s="111">
        <f>VLOOKUP(ServiceTickets[Facility ID],'T-Schedule'!B$2:AI$286,28,FALSE)</f>
        <v>1</v>
      </c>
      <c r="J121" s="112">
        <f>VLOOKUP(ServiceTickets[Facility ID],'T-Schedule'!B$2:AI$286,26,FALSE)</f>
        <v>7</v>
      </c>
      <c r="K121" s="124">
        <f>VLOOKUP(ServiceTickets[Facility ID],'T-Schedule'!B$2:C$286,2,FALSE)</f>
        <v>43843</v>
      </c>
      <c r="L121" s="124">
        <f>ServiceTickets[[#This Row],[Migration Date]] - WEEKDAY(ServiceTickets[[#This Row],[Migration Date]]-6)</f>
        <v>43840</v>
      </c>
      <c r="M121" s="124">
        <f>ServiceTickets[[#This Row],[Migration Date]] - 14</f>
        <v>43829</v>
      </c>
      <c r="N121" s="111">
        <v>703300</v>
      </c>
      <c r="O121" s="111">
        <v>703301</v>
      </c>
      <c r="P121" s="111" t="str">
        <f>ServiceTickets[[#This Row],[Site]]&amp;" KAH Win10 Upgrade Project Equipment Request"</f>
        <v>2640 HH - PHOENIX - CENTRAL KAH Win10 Upgrade Project Equipment Request</v>
      </c>
      <c r="Q121" s="128" t="str">
        <f t="shared" si="1"/>
        <v>Please ship 7 UD3 Thin Client devices and 1 laptops with the Gentiva Win10 Image with docking stations. 
Please send the equipment on PO703300 and PO703301 to be at facility by 01/10/20. 
Ship to:
ATTN: Kindred Implementation Services Tech
14050 North 83rd Avenue STE 150
Peoria, AZ 85381</v>
      </c>
      <c r="R121" s="132">
        <v>1989188</v>
      </c>
      <c r="S121" s="132" t="s">
        <v>268</v>
      </c>
      <c r="T121" s="130" t="str">
        <f>VLOOKUP(ServiceTickets[Facility ID],'T-Schedule'!B$2:I$286,8,FALSE)</f>
        <v>Yes</v>
      </c>
      <c r="U121" s="130">
        <v>2020</v>
      </c>
      <c r="V121" s="136"/>
    </row>
    <row r="122" spans="1:22" s="3" customFormat="1" hidden="1">
      <c r="A122" s="112">
        <v>7023201</v>
      </c>
      <c r="B122" s="3" t="s">
        <v>247</v>
      </c>
      <c r="C122" s="12" t="str">
        <f>VLOOKUP(ServiceTickets[[#This Row],[Facility ID]],FacilityInformation,3,FALSE)</f>
        <v>5424 Louie Lane STE B</v>
      </c>
      <c r="D122" s="12" t="str">
        <f>VLOOKUP(ServiceTickets[[#This Row],[Facility ID]],FacilityInformation,4,FALSE)</f>
        <v>Reno</v>
      </c>
      <c r="E122" s="12" t="str">
        <f>VLOOKUP(ServiceTickets[[#This Row],[Facility ID]],FacilityInformation,5,FALSE)</f>
        <v>NV</v>
      </c>
      <c r="F122" s="12">
        <f>VLOOKUP(ServiceTickets[[#This Row],[Facility ID]],FacilityInformation,6,FALSE)</f>
        <v>89511</v>
      </c>
      <c r="G122" s="12" t="str">
        <f>ServiceTickets[[#This Row],[City]]&amp;", "&amp;ServiceTickets[[#This Row],[State]]&amp;" "&amp;ServiceTickets[[#This Row],[Zip]]</f>
        <v>Reno, NV 89511</v>
      </c>
      <c r="H122" s="111">
        <f>VLOOKUP(ServiceTickets[Facility ID],'T-Schedule'!B$2:AH$286,30,FALSE)</f>
        <v>15</v>
      </c>
      <c r="I122" s="111">
        <f>VLOOKUP(ServiceTickets[Facility ID],'T-Schedule'!B$2:AI$286,28,FALSE)</f>
        <v>1</v>
      </c>
      <c r="J122" s="112">
        <f>VLOOKUP(ServiceTickets[Facility ID],'T-Schedule'!B$2:AI$286,26,FALSE)</f>
        <v>13</v>
      </c>
      <c r="K122" s="124">
        <f>VLOOKUP(ServiceTickets[Facility ID],'T-Schedule'!B$2:C$286,2,FALSE)</f>
        <v>43843</v>
      </c>
      <c r="L122" s="124">
        <f>ServiceTickets[[#This Row],[Migration Date]] - WEEKDAY(ServiceTickets[[#This Row],[Migration Date]]-6)</f>
        <v>43840</v>
      </c>
      <c r="M122" s="124">
        <f>ServiceTickets[[#This Row],[Migration Date]] - 14</f>
        <v>43829</v>
      </c>
      <c r="N122" s="111">
        <v>703300</v>
      </c>
      <c r="O122" s="111">
        <v>703301</v>
      </c>
      <c r="P122" s="111" t="str">
        <f>ServiceTickets[[#This Row],[Site]]&amp;" KAH Win10 Upgrade Project Equipment Request"</f>
        <v>7023 HH - RENO (fka 2603) KAH Win10 Upgrade Project Equipment Request</v>
      </c>
      <c r="Q122" s="128" t="str">
        <f t="shared" si="1"/>
        <v>Please ship 15 UD3 Thin Client devices and 1 laptops with the Gentiva Win10 Image with docking stations. 
Please send the equipment on PO703300 and PO703301 to be at facility by 01/10/20. 
Ship to:
ATTN: Kindred Implementation Services Tech
5424 Louie Lane STE B
Reno, NV 89511</v>
      </c>
      <c r="R122" s="132">
        <v>1988958</v>
      </c>
      <c r="S122" s="132" t="s">
        <v>268</v>
      </c>
      <c r="T122" s="130" t="str">
        <f>VLOOKUP(ServiceTickets[Facility ID],'T-Schedule'!B$2:I$286,8,FALSE)</f>
        <v>Yes</v>
      </c>
      <c r="U122" s="130">
        <v>2020</v>
      </c>
      <c r="V122" s="136"/>
    </row>
    <row r="123" spans="1:22" s="3" customFormat="1" hidden="1">
      <c r="A123" s="112">
        <v>7025201</v>
      </c>
      <c r="B123" s="3" t="s">
        <v>249</v>
      </c>
      <c r="C123" s="12" t="str">
        <f>VLOOKUP(ServiceTickets[[#This Row],[Facility ID]],FacilityInformation,3,FALSE)</f>
        <v>415 Highway 95A South STE F-604</v>
      </c>
      <c r="D123" s="12" t="str">
        <f>VLOOKUP(ServiceTickets[[#This Row],[Facility ID]],FacilityInformation,4,FALSE)</f>
        <v>Fernley</v>
      </c>
      <c r="E123" s="12" t="str">
        <f>VLOOKUP(ServiceTickets[[#This Row],[Facility ID]],FacilityInformation,5,FALSE)</f>
        <v>NV</v>
      </c>
      <c r="F123" s="12">
        <f>VLOOKUP(ServiceTickets[[#This Row],[Facility ID]],FacilityInformation,6,FALSE)</f>
        <v>89408</v>
      </c>
      <c r="G123" s="12" t="str">
        <f>ServiceTickets[[#This Row],[City]]&amp;", "&amp;ServiceTickets[[#This Row],[State]]&amp;" "&amp;ServiceTickets[[#This Row],[Zip]]</f>
        <v>Fernley, NV 89408</v>
      </c>
      <c r="H123" s="111">
        <f>VLOOKUP(ServiceTickets[Facility ID],'T-Schedule'!B$2:AH$286,30,FALSE)</f>
        <v>11</v>
      </c>
      <c r="I123" s="111">
        <f>VLOOKUP(ServiceTickets[Facility ID],'T-Schedule'!B$2:AI$286,28,FALSE)</f>
        <v>0</v>
      </c>
      <c r="J123" s="112">
        <f>VLOOKUP(ServiceTickets[Facility ID],'T-Schedule'!B$2:AI$286,26,FALSE)</f>
        <v>2</v>
      </c>
      <c r="K123" s="124">
        <f>VLOOKUP(ServiceTickets[Facility ID],'T-Schedule'!B$2:C$286,2,FALSE)</f>
        <v>43843</v>
      </c>
      <c r="L123" s="124">
        <f>ServiceTickets[[#This Row],[Migration Date]] - WEEKDAY(ServiceTickets[[#This Row],[Migration Date]]-6)</f>
        <v>43840</v>
      </c>
      <c r="M123" s="124">
        <f>ServiceTickets[[#This Row],[Migration Date]] - 14</f>
        <v>43829</v>
      </c>
      <c r="N123" s="111">
        <v>703300</v>
      </c>
      <c r="O123" s="111">
        <v>703301</v>
      </c>
      <c r="P123" s="111" t="str">
        <f>ServiceTickets[[#This Row],[Site]]&amp;" KAH Win10 Upgrade Project Equipment Request"</f>
        <v>7025 HH - FERNLEY KAH Win10 Upgrade Project Equipment Request</v>
      </c>
      <c r="Q123" s="128" t="str">
        <f t="shared" si="1"/>
        <v>Please ship 11 UD3 Thin Client devices and 0 laptops with the Gentiva Win10 Image with docking stations. 
Please send the equipment on PO703300 and PO703301 to be at facility by 01/10/20. 
Ship to:
ATTN: Kindred Implementation Services Tech
415 Highway 95A South STE F-604
Fernley, NV 89408</v>
      </c>
      <c r="R123" s="132">
        <v>1988961</v>
      </c>
      <c r="S123" s="132" t="s">
        <v>268</v>
      </c>
      <c r="T123" s="130" t="str">
        <f>VLOOKUP(ServiceTickets[Facility ID],'T-Schedule'!B$2:I$286,8,FALSE)</f>
        <v>Yes</v>
      </c>
      <c r="U123" s="130">
        <v>2020</v>
      </c>
      <c r="V123" s="136"/>
    </row>
    <row r="124" spans="1:22" s="3" customFormat="1" hidden="1">
      <c r="A124" s="112">
        <v>2380201</v>
      </c>
      <c r="B124" s="3" t="s">
        <v>14</v>
      </c>
      <c r="C124" s="12" t="str">
        <f>VLOOKUP(ServiceTickets[[#This Row],[Facility ID]],FacilityInformation,3,FALSE)</f>
        <v>1600 Fourth Ave STE 201</v>
      </c>
      <c r="D124" s="12" t="str">
        <f>VLOOKUP(ServiceTickets[[#This Row],[Facility ID]],FacilityInformation,4,FALSE)</f>
        <v>Rock Island</v>
      </c>
      <c r="E124" s="12" t="str">
        <f>VLOOKUP(ServiceTickets[[#This Row],[Facility ID]],FacilityInformation,5,FALSE)</f>
        <v>IL</v>
      </c>
      <c r="F124" s="12">
        <f>VLOOKUP(ServiceTickets[[#This Row],[Facility ID]],FacilityInformation,6,FALSE)</f>
        <v>61201</v>
      </c>
      <c r="G124" s="12" t="str">
        <f>ServiceTickets[[#This Row],[City]]&amp;", "&amp;ServiceTickets[[#This Row],[State]]&amp;" "&amp;ServiceTickets[[#This Row],[Zip]]</f>
        <v>Rock Island, IL 61201</v>
      </c>
      <c r="H124" s="111">
        <f>VLOOKUP(ServiceTickets[Facility ID],'T-Schedule'!B$2:AH$286,30,FALSE)</f>
        <v>7</v>
      </c>
      <c r="I124" s="111">
        <f>VLOOKUP(ServiceTickets[Facility ID],'T-Schedule'!B$2:AI$286,28,FALSE)</f>
        <v>2</v>
      </c>
      <c r="J124" s="112">
        <f>VLOOKUP(ServiceTickets[Facility ID],'T-Schedule'!B$2:AI$286,26,FALSE)</f>
        <v>3</v>
      </c>
      <c r="K124" s="124">
        <f>VLOOKUP(ServiceTickets[Facility ID],'T-Schedule'!B$2:C$286,2,FALSE)</f>
        <v>43843</v>
      </c>
      <c r="L124" s="124">
        <f>ServiceTickets[[#This Row],[Migration Date]] - WEEKDAY(ServiceTickets[[#This Row],[Migration Date]]-6)</f>
        <v>43840</v>
      </c>
      <c r="M124" s="124">
        <f>ServiceTickets[[#This Row],[Migration Date]] - 14</f>
        <v>43829</v>
      </c>
      <c r="N124" s="111">
        <v>703300</v>
      </c>
      <c r="O124" s="111">
        <v>703301</v>
      </c>
      <c r="P124" s="111" t="str">
        <f>ServiceTickets[[#This Row],[Site]]&amp;" KAH Win10 Upgrade Project Equipment Request"</f>
        <v>2380 HH - ROCK ISLAND KAH Win10 Upgrade Project Equipment Request</v>
      </c>
      <c r="Q124" s="128" t="str">
        <f t="shared" si="1"/>
        <v>Please ship 7 UD3 Thin Client devices and 2 laptops with the Gentiva Win10 Image with docking stations. 
Please send the equipment on PO703300 and PO703301 to be at facility by 01/10/20. 
Ship to:
ATTN: Kindred Implementation Services Tech
1600 Fourth Ave STE 201
Rock Island, IL 61201</v>
      </c>
      <c r="R124" s="132">
        <v>1988963</v>
      </c>
      <c r="S124" s="132" t="s">
        <v>268</v>
      </c>
      <c r="T124" s="130" t="str">
        <f>VLOOKUP(ServiceTickets[Facility ID],'T-Schedule'!B$2:I$286,8,FALSE)</f>
        <v>Yes</v>
      </c>
      <c r="U124" s="130">
        <v>2020</v>
      </c>
      <c r="V124" s="136"/>
    </row>
    <row r="125" spans="1:22" hidden="1">
      <c r="A125" s="112">
        <v>7024201</v>
      </c>
      <c r="B125" s="3" t="s">
        <v>248</v>
      </c>
      <c r="C125" s="12" t="str">
        <f>VLOOKUP(ServiceTickets[[#This Row],[Facility ID]],FacilityInformation,3,FALSE)</f>
        <v>725 Basque Way STE 3</v>
      </c>
      <c r="D125" s="12" t="str">
        <f>VLOOKUP(ServiceTickets[[#This Row],[Facility ID]],FacilityInformation,4,FALSE)</f>
        <v>Carson City</v>
      </c>
      <c r="E125" s="12" t="str">
        <f>VLOOKUP(ServiceTickets[[#This Row],[Facility ID]],FacilityInformation,5,FALSE)</f>
        <v>NV</v>
      </c>
      <c r="F125" s="12">
        <f>VLOOKUP(ServiceTickets[[#This Row],[Facility ID]],FacilityInformation,6,FALSE)</f>
        <v>89706</v>
      </c>
      <c r="G125" s="12" t="str">
        <f>ServiceTickets[[#This Row],[City]]&amp;", "&amp;ServiceTickets[[#This Row],[State]]&amp;" "&amp;ServiceTickets[[#This Row],[Zip]]</f>
        <v>Carson City, NV 89706</v>
      </c>
      <c r="H125" s="111">
        <f>VLOOKUP(ServiceTickets[Facility ID],'T-Schedule'!B$2:AH$286,30,FALSE)</f>
        <v>14</v>
      </c>
      <c r="I125" s="111">
        <f>VLOOKUP(ServiceTickets[Facility ID],'T-Schedule'!B$2:AI$286,28,FALSE)</f>
        <v>0</v>
      </c>
      <c r="J125" s="112">
        <f>VLOOKUP(ServiceTickets[Facility ID],'T-Schedule'!B$2:AI$286,26,FALSE)</f>
        <v>2</v>
      </c>
      <c r="K125" s="124">
        <f>VLOOKUP(ServiceTickets[Facility ID],'T-Schedule'!B$2:C$286,2,FALSE)</f>
        <v>43843</v>
      </c>
      <c r="L125" s="124">
        <f>ServiceTickets[[#This Row],[Migration Date]] - WEEKDAY(ServiceTickets[[#This Row],[Migration Date]]-6)</f>
        <v>43840</v>
      </c>
      <c r="M125" s="124">
        <f>ServiceTickets[[#This Row],[Migration Date]] - 14</f>
        <v>43829</v>
      </c>
      <c r="N125" s="111">
        <v>703300</v>
      </c>
      <c r="O125" s="111">
        <v>703301</v>
      </c>
      <c r="P125" s="111" t="str">
        <f>ServiceTickets[[#This Row],[Site]]&amp;" KAH Win10 Upgrade Project Equipment Request"</f>
        <v>7024 HH - CARSON CITY  KAH Win10 Upgrade Project Equipment Request</v>
      </c>
      <c r="Q125" s="128" t="str">
        <f t="shared" si="1"/>
        <v>Please ship 14 UD3 Thin Client devices and 0 laptops with the Gentiva Win10 Image with docking stations. 
Please send the equipment on PO703300 and PO703301 to be at facility by 01/10/20. 
Ship to:
ATTN: Kindred Implementation Services Tech
725 Basque Way STE 3
Carson City, NV 89706</v>
      </c>
      <c r="R125" s="132">
        <v>1988964</v>
      </c>
      <c r="S125" s="132" t="s">
        <v>268</v>
      </c>
      <c r="T125" s="130" t="str">
        <f>VLOOKUP(ServiceTickets[Facility ID],'T-Schedule'!B$2:I$286,8,FALSE)</f>
        <v>Yes</v>
      </c>
      <c r="U125" s="130">
        <v>2020</v>
      </c>
      <c r="V125" s="136"/>
    </row>
    <row r="126" spans="1:22" hidden="1">
      <c r="A126" s="112">
        <v>2643201</v>
      </c>
      <c r="B126" s="3" t="s">
        <v>142</v>
      </c>
      <c r="C126" s="12" t="str">
        <f>VLOOKUP(ServiceTickets[[#This Row],[Facility ID]],FacilityInformation,3,FALSE)</f>
        <v>16620 North 40th Street STE D4</v>
      </c>
      <c r="D126" s="12" t="str">
        <f>VLOOKUP(ServiceTickets[[#This Row],[Facility ID]],FacilityInformation,4,FALSE)</f>
        <v>Phoenix</v>
      </c>
      <c r="E126" s="12" t="str">
        <f>VLOOKUP(ServiceTickets[[#This Row],[Facility ID]],FacilityInformation,5,FALSE)</f>
        <v>AZ</v>
      </c>
      <c r="F126" s="12">
        <f>VLOOKUP(ServiceTickets[[#This Row],[Facility ID]],FacilityInformation,6,FALSE)</f>
        <v>85032</v>
      </c>
      <c r="G126" s="12" t="str">
        <f>ServiceTickets[[#This Row],[City]]&amp;", "&amp;ServiceTickets[[#This Row],[State]]&amp;" "&amp;ServiceTickets[[#This Row],[Zip]]</f>
        <v>Phoenix, AZ 85032</v>
      </c>
      <c r="H126" s="111">
        <f>VLOOKUP(ServiceTickets[Facility ID],'T-Schedule'!B$2:AH$286,30,FALSE)</f>
        <v>10</v>
      </c>
      <c r="I126" s="111">
        <f>VLOOKUP(ServiceTickets[Facility ID],'T-Schedule'!B$2:AI$286,28,FALSE)</f>
        <v>3</v>
      </c>
      <c r="J126" s="112">
        <f>VLOOKUP(ServiceTickets[Facility ID],'T-Schedule'!B$2:AI$286,26,FALSE)</f>
        <v>2</v>
      </c>
      <c r="K126" s="124">
        <f>VLOOKUP(ServiceTickets[Facility ID],'T-Schedule'!B$2:C$286,2,FALSE)</f>
        <v>43843</v>
      </c>
      <c r="L126" s="124">
        <f>ServiceTickets[[#This Row],[Migration Date]] - WEEKDAY(ServiceTickets[[#This Row],[Migration Date]]-6)</f>
        <v>43840</v>
      </c>
      <c r="M126" s="124">
        <f>ServiceTickets[[#This Row],[Migration Date]] - 14</f>
        <v>43829</v>
      </c>
      <c r="N126" s="111">
        <v>703300</v>
      </c>
      <c r="O126" s="111">
        <v>703301</v>
      </c>
      <c r="P126" s="111" t="str">
        <f>ServiceTickets[[#This Row],[Site]]&amp;" KAH Win10 Upgrade Project Equipment Request"</f>
        <v>2643 HH - SCOTTSDALE KAH Win10 Upgrade Project Equipment Request</v>
      </c>
      <c r="Q126" s="128" t="str">
        <f t="shared" si="1"/>
        <v>Please ship 10 UD3 Thin Client devices and 3 laptops with the Gentiva Win10 Image with docking stations. 
Please send the equipment on PO703300 and PO703301 to be at facility by 01/10/20. 
Ship to:
ATTN: Kindred Implementation Services Tech
16620 North 40th Street STE D4
Phoenix, AZ 85032</v>
      </c>
      <c r="R126" s="132">
        <v>1988965</v>
      </c>
      <c r="S126" s="132" t="s">
        <v>268</v>
      </c>
      <c r="T126" s="130" t="str">
        <f>VLOOKUP(ServiceTickets[Facility ID],'T-Schedule'!B$2:I$286,8,FALSE)</f>
        <v>Yes</v>
      </c>
      <c r="U126" s="130">
        <v>2020</v>
      </c>
      <c r="V126" s="136"/>
    </row>
    <row r="127" spans="1:22" hidden="1">
      <c r="A127" s="112">
        <v>2650201</v>
      </c>
      <c r="B127" s="3" t="s">
        <v>144</v>
      </c>
      <c r="C127" s="12" t="str">
        <f>VLOOKUP(ServiceTickets[[#This Row],[Facility ID]],FacilityInformation,3,FALSE)</f>
        <v>5255 E. Williams Circle STE 6400</v>
      </c>
      <c r="D127" s="12" t="str">
        <f>VLOOKUP(ServiceTickets[[#This Row],[Facility ID]],FacilityInformation,4,FALSE)</f>
        <v>Tucson</v>
      </c>
      <c r="E127" s="12" t="str">
        <f>VLOOKUP(ServiceTickets[[#This Row],[Facility ID]],FacilityInformation,5,FALSE)</f>
        <v>AZ</v>
      </c>
      <c r="F127" s="12">
        <f>VLOOKUP(ServiceTickets[[#This Row],[Facility ID]],FacilityInformation,6,FALSE)</f>
        <v>85711</v>
      </c>
      <c r="G127" s="12" t="str">
        <f>ServiceTickets[[#This Row],[City]]&amp;", "&amp;ServiceTickets[[#This Row],[State]]&amp;" "&amp;ServiceTickets[[#This Row],[Zip]]</f>
        <v>Tucson, AZ 85711</v>
      </c>
      <c r="H127" s="111">
        <f>VLOOKUP(ServiceTickets[Facility ID],'T-Schedule'!B$2:AH$286,30,FALSE)</f>
        <v>17</v>
      </c>
      <c r="I127" s="111">
        <f>VLOOKUP(ServiceTickets[Facility ID],'T-Schedule'!B$2:AI$286,28,FALSE)</f>
        <v>0</v>
      </c>
      <c r="J127" s="112">
        <f>VLOOKUP(ServiceTickets[Facility ID],'T-Schedule'!B$2:AI$286,26,FALSE)</f>
        <v>6</v>
      </c>
      <c r="K127" s="124">
        <f>VLOOKUP(ServiceTickets[Facility ID],'T-Schedule'!B$2:C$286,2,FALSE)</f>
        <v>43843</v>
      </c>
      <c r="L127" s="124">
        <f>ServiceTickets[[#This Row],[Migration Date]] - WEEKDAY(ServiceTickets[[#This Row],[Migration Date]]-6)</f>
        <v>43840</v>
      </c>
      <c r="M127" s="124">
        <f>ServiceTickets[[#This Row],[Migration Date]] - 14</f>
        <v>43829</v>
      </c>
      <c r="N127" s="111">
        <v>703300</v>
      </c>
      <c r="O127" s="111">
        <v>703301</v>
      </c>
      <c r="P127" s="111" t="str">
        <f>ServiceTickets[[#This Row],[Site]]&amp;" KAH Win10 Upgrade Project Equipment Request"</f>
        <v>2650 HH - TUCSON KAH Win10 Upgrade Project Equipment Request</v>
      </c>
      <c r="Q127" s="128" t="str">
        <f t="shared" si="1"/>
        <v>Please ship 17 UD3 Thin Client devices and 0 laptops with the Gentiva Win10 Image with docking stations. 
Please send the equipment on PO703300 and PO703301 to be at facility by 01/10/20. 
Ship to:
ATTN: Kindred Implementation Services Tech
5255 E. Williams Circle STE 6400
Tucson, AZ 85711</v>
      </c>
      <c r="R127" s="132" t="s">
        <v>312</v>
      </c>
      <c r="S127" s="132" t="s">
        <v>291</v>
      </c>
      <c r="T127" s="130" t="str">
        <f>VLOOKUP(ServiceTickets[Facility ID],'T-Schedule'!B$2:I$286,8,FALSE)</f>
        <v>Yes</v>
      </c>
      <c r="U127" s="130">
        <v>2020</v>
      </c>
      <c r="V127" s="136" t="s">
        <v>311</v>
      </c>
    </row>
    <row r="128" spans="1:22" hidden="1">
      <c r="A128" s="112">
        <v>2528201</v>
      </c>
      <c r="B128" s="3" t="s">
        <v>97</v>
      </c>
      <c r="C128" s="12" t="str">
        <f>VLOOKUP(ServiceTickets[[#This Row],[Facility ID]],FacilityInformation,3,FALSE)</f>
        <v xml:space="preserve">1988 Fairview Avenue  </v>
      </c>
      <c r="D128" s="12" t="str">
        <f>VLOOKUP(ServiceTickets[[#This Row],[Facility ID]],FacilityInformation,4,FALSE)</f>
        <v>Prattville</v>
      </c>
      <c r="E128" s="12" t="str">
        <f>VLOOKUP(ServiceTickets[[#This Row],[Facility ID]],FacilityInformation,5,FALSE)</f>
        <v>AL</v>
      </c>
      <c r="F128" s="12">
        <f>VLOOKUP(ServiceTickets[[#This Row],[Facility ID]],FacilityInformation,6,FALSE)</f>
        <v>36066</v>
      </c>
      <c r="G128" s="12" t="str">
        <f>ServiceTickets[[#This Row],[City]]&amp;", "&amp;ServiceTickets[[#This Row],[State]]&amp;" "&amp;ServiceTickets[[#This Row],[Zip]]</f>
        <v>Prattville, AL 36066</v>
      </c>
      <c r="H128" s="111">
        <f>VLOOKUP(ServiceTickets[Facility ID],'T-Schedule'!B$2:AH$286,30,FALSE)</f>
        <v>14</v>
      </c>
      <c r="I128" s="111">
        <f>VLOOKUP(ServiceTickets[Facility ID],'T-Schedule'!B$2:AI$286,28,FALSE)</f>
        <v>1</v>
      </c>
      <c r="J128" s="112">
        <f>VLOOKUP(ServiceTickets[Facility ID],'T-Schedule'!B$2:AI$286,26,FALSE)</f>
        <v>4</v>
      </c>
      <c r="K128" s="124">
        <f>VLOOKUP(ServiceTickets[Facility ID],'T-Schedule'!B$2:C$286,2,FALSE)</f>
        <v>43850</v>
      </c>
      <c r="L128" s="124">
        <f>ServiceTickets[[#This Row],[Migration Date]] - WEEKDAY(ServiceTickets[[#This Row],[Migration Date]]-6)</f>
        <v>43847</v>
      </c>
      <c r="M128" s="124">
        <f>ServiceTickets[[#This Row],[Migration Date]] - 14</f>
        <v>43836</v>
      </c>
      <c r="N128" s="111">
        <v>703300</v>
      </c>
      <c r="O128" s="111">
        <v>703301</v>
      </c>
      <c r="P128" s="111" t="str">
        <f>ServiceTickets[[#This Row],[Site]]&amp;" KAH Win10 Upgrade Project Equipment Request"</f>
        <v>2528 HH - PRATTVILLE KAH Win10 Upgrade Project Equipment Request</v>
      </c>
      <c r="Q128" s="128" t="str">
        <f t="shared" si="1"/>
        <v>Please ship 14 UD3 Thin Client devices and 1 laptops with the Gentiva Win10 Image with docking stations. 
Please send the equipment on PO703300 and PO703301 to be at facility by 01/17/20. 
Ship to:
ATTN: Kindred Implementation Services Tech
1988 Fairview Avenue  
Prattville, AL 36066</v>
      </c>
      <c r="R128" s="132">
        <v>1990217</v>
      </c>
      <c r="S128" s="132" t="s">
        <v>268</v>
      </c>
      <c r="T128" s="130" t="str">
        <f>VLOOKUP(ServiceTickets[Facility ID],'T-Schedule'!B$2:I$286,8,FALSE)</f>
        <v>Yes</v>
      </c>
      <c r="U128" s="130">
        <v>2020</v>
      </c>
      <c r="V128" s="136"/>
    </row>
    <row r="129" spans="1:22" hidden="1">
      <c r="A129" s="112">
        <v>2512201</v>
      </c>
      <c r="B129" s="3" t="s">
        <v>90</v>
      </c>
      <c r="C129" s="12" t="str">
        <f>VLOOKUP(ServiceTickets[[#This Row],[Facility ID]],FacilityInformation,3,FALSE)</f>
        <v xml:space="preserve">2740 Headland Avenue  </v>
      </c>
      <c r="D129" s="12" t="str">
        <f>VLOOKUP(ServiceTickets[[#This Row],[Facility ID]],FacilityInformation,4,FALSE)</f>
        <v>Dothan</v>
      </c>
      <c r="E129" s="12" t="str">
        <f>VLOOKUP(ServiceTickets[[#This Row],[Facility ID]],FacilityInformation,5,FALSE)</f>
        <v>AL</v>
      </c>
      <c r="F129" s="12">
        <f>VLOOKUP(ServiceTickets[[#This Row],[Facility ID]],FacilityInformation,6,FALSE)</f>
        <v>36303</v>
      </c>
      <c r="G129" s="12" t="str">
        <f>ServiceTickets[[#This Row],[City]]&amp;", "&amp;ServiceTickets[[#This Row],[State]]&amp;" "&amp;ServiceTickets[[#This Row],[Zip]]</f>
        <v>Dothan, AL 36303</v>
      </c>
      <c r="H129" s="111">
        <f>VLOOKUP(ServiceTickets[Facility ID],'T-Schedule'!B$2:AH$286,30,FALSE)</f>
        <v>10</v>
      </c>
      <c r="I129" s="111">
        <f>VLOOKUP(ServiceTickets[Facility ID],'T-Schedule'!B$2:AI$286,28,FALSE)</f>
        <v>0</v>
      </c>
      <c r="J129" s="112">
        <f>VLOOKUP(ServiceTickets[Facility ID],'T-Schedule'!B$2:AI$286,26,FALSE)</f>
        <v>10</v>
      </c>
      <c r="K129" s="124">
        <f>VLOOKUP(ServiceTickets[Facility ID],'T-Schedule'!B$2:C$286,2,FALSE)</f>
        <v>43850</v>
      </c>
      <c r="L129" s="124">
        <f>ServiceTickets[[#This Row],[Migration Date]] - WEEKDAY(ServiceTickets[[#This Row],[Migration Date]]-6)</f>
        <v>43847</v>
      </c>
      <c r="M129" s="124">
        <f>ServiceTickets[[#This Row],[Migration Date]] - 14</f>
        <v>43836</v>
      </c>
      <c r="N129" s="111">
        <v>703300</v>
      </c>
      <c r="O129" s="111">
        <v>703301</v>
      </c>
      <c r="P129" s="111" t="str">
        <f>ServiceTickets[[#This Row],[Site]]&amp;" KAH Win10 Upgrade Project Equipment Request"</f>
        <v>2512 HH - DOTHAN 2 KAH Win10 Upgrade Project Equipment Request</v>
      </c>
      <c r="Q129" s="128" t="str">
        <f t="shared" si="1"/>
        <v>Please ship 10 UD3 Thin Client devices and 0 laptops with the Gentiva Win10 Image with docking stations. 
Please send the equipment on PO703300 and PO703301 to be at facility by 01/17/20. 
Ship to:
ATTN: Kindred Implementation Services Tech
2740 Headland Avenue  
Dothan, AL 36303</v>
      </c>
      <c r="R129" s="132">
        <v>1990272</v>
      </c>
      <c r="S129" s="132" t="s">
        <v>268</v>
      </c>
      <c r="T129" s="130" t="str">
        <f>VLOOKUP(ServiceTickets[Facility ID],'T-Schedule'!B$2:I$286,8,FALSE)</f>
        <v>Yes</v>
      </c>
      <c r="U129" s="130">
        <v>2020</v>
      </c>
      <c r="V129" s="136"/>
    </row>
    <row r="130" spans="1:22" ht="30" hidden="1">
      <c r="A130" s="110">
        <v>2397201</v>
      </c>
      <c r="B130" t="s">
        <v>26</v>
      </c>
      <c r="C130" s="12" t="str">
        <f>VLOOKUP(ServiceTickets[[#This Row],[Facility ID]],FacilityInformation,3,FALSE)</f>
        <v>8606 Allisonville Rd STE 350</v>
      </c>
      <c r="D130" s="12" t="str">
        <f>VLOOKUP(ServiceTickets[[#This Row],[Facility ID]],FacilityInformation,4,FALSE)</f>
        <v>Indianapolis</v>
      </c>
      <c r="E130" s="12" t="str">
        <f>VLOOKUP(ServiceTickets[[#This Row],[Facility ID]],FacilityInformation,5,FALSE)</f>
        <v>IN</v>
      </c>
      <c r="F130" s="12">
        <f>VLOOKUP(ServiceTickets[[#This Row],[Facility ID]],FacilityInformation,6,FALSE)</f>
        <v>46250</v>
      </c>
      <c r="G130" s="12" t="str">
        <f>ServiceTickets[[#This Row],[City]]&amp;", "&amp;ServiceTickets[[#This Row],[State]]&amp;" "&amp;ServiceTickets[[#This Row],[Zip]]</f>
        <v>Indianapolis, IN 46250</v>
      </c>
      <c r="H130" s="111">
        <f>VLOOKUP(ServiceTickets[Facility ID],'T-Schedule'!B$2:AH$286,30,FALSE)</f>
        <v>10</v>
      </c>
      <c r="I130" s="111">
        <f>VLOOKUP(ServiceTickets[Facility ID],'T-Schedule'!B$2:AI$286,28,FALSE)</f>
        <v>2</v>
      </c>
      <c r="J130" s="110">
        <f>VLOOKUP(ServiceTickets[Facility ID],'T-Schedule'!B$2:AI$286,26,FALSE)</f>
        <v>10</v>
      </c>
      <c r="K130" s="122">
        <f>VLOOKUP(ServiceTickets[Facility ID],'T-Schedule'!B$2:C$286,2,FALSE)</f>
        <v>43850</v>
      </c>
      <c r="L130" s="122">
        <f>ServiceTickets[[#This Row],[Migration Date]] - WEEKDAY(ServiceTickets[[#This Row],[Migration Date]]-6)</f>
        <v>43847</v>
      </c>
      <c r="M130" s="122">
        <f>ServiceTickets[[#This Row],[Migration Date]] - 14</f>
        <v>43836</v>
      </c>
      <c r="N130" s="111">
        <v>703300</v>
      </c>
      <c r="O130" s="111">
        <v>703301</v>
      </c>
      <c r="P130" s="111" t="str">
        <f>ServiceTickets[[#This Row],[Site]]&amp;" KAH Win10 Upgrade Project Equipment Request"</f>
        <v>2397 HH - INDIANAPOLIS NORTH KAH Win10 Upgrade Project Equipment Request</v>
      </c>
      <c r="Q130" s="126" t="str">
        <f t="shared" ref="Q130:Q191" si="2">"Please ship "&amp;H130&amp;" UD3 Thin Client devices and "&amp;I130&amp;" laptops with the Gentiva Win10 Image with docking stations. 
Please send the equipment on PO"&amp;N130&amp;" and PO"&amp;O130&amp;" to be at facility by "&amp;TEXT(L130,"mm/dd/yy")&amp;". 
Ship to:
ATTN: Kindred Implementation Services Tech
"&amp;C130&amp;"
"&amp;G130</f>
        <v>Please ship 10 UD3 Thin Client devices and 2 laptops with the Gentiva Win10 Image with docking stations. 
Please send the equipment on PO703300 and PO703301 to be at facility by 01/17/20. 
Ship to:
ATTN: Kindred Implementation Services Tech
8606 Allisonville Rd STE 350
Indianapolis, IN 46250</v>
      </c>
      <c r="R130" s="130">
        <v>1990274</v>
      </c>
      <c r="S130" s="130" t="s">
        <v>291</v>
      </c>
      <c r="T130" s="130" t="str">
        <f>VLOOKUP(ServiceTickets[Facility ID],'T-Schedule'!B$2:I$286,8,FALSE)</f>
        <v>Yes</v>
      </c>
      <c r="U130" s="130">
        <v>2020</v>
      </c>
      <c r="V130" s="134" t="s">
        <v>1924</v>
      </c>
    </row>
    <row r="131" spans="1:22" hidden="1">
      <c r="A131" s="110">
        <v>2433201</v>
      </c>
      <c r="B131" t="s">
        <v>28</v>
      </c>
      <c r="C131" s="12" t="str">
        <f>VLOOKUP(ServiceTickets[[#This Row],[Facility ID]],FacilityInformation,3,FALSE)</f>
        <v>701 East County Line Road STE 205</v>
      </c>
      <c r="D131" s="12" t="str">
        <f>VLOOKUP(ServiceTickets[[#This Row],[Facility ID]],FacilityInformation,4,FALSE)</f>
        <v>Greenwood</v>
      </c>
      <c r="E131" s="12" t="str">
        <f>VLOOKUP(ServiceTickets[[#This Row],[Facility ID]],FacilityInformation,5,FALSE)</f>
        <v>IN</v>
      </c>
      <c r="F131" s="12">
        <f>VLOOKUP(ServiceTickets[[#This Row],[Facility ID]],FacilityInformation,6,FALSE)</f>
        <v>46143</v>
      </c>
      <c r="G131" s="12" t="str">
        <f>ServiceTickets[[#This Row],[City]]&amp;", "&amp;ServiceTickets[[#This Row],[State]]&amp;" "&amp;ServiceTickets[[#This Row],[Zip]]</f>
        <v>Greenwood, IN 46143</v>
      </c>
      <c r="H131" s="111">
        <f>VLOOKUP(ServiceTickets[Facility ID],'T-Schedule'!B$2:AH$286,30,FALSE)</f>
        <v>5</v>
      </c>
      <c r="I131" s="111">
        <f>VLOOKUP(ServiceTickets[Facility ID],'T-Schedule'!B$2:AI$286,28,FALSE)</f>
        <v>0</v>
      </c>
      <c r="J131" s="110">
        <f>VLOOKUP(ServiceTickets[Facility ID],'T-Schedule'!B$2:AI$286,26,FALSE)</f>
        <v>4</v>
      </c>
      <c r="K131" s="122">
        <f>VLOOKUP(ServiceTickets[Facility ID],'T-Schedule'!B$2:C$286,2,FALSE)</f>
        <v>43850</v>
      </c>
      <c r="L131" s="122">
        <f>ServiceTickets[[#This Row],[Migration Date]] - WEEKDAY(ServiceTickets[[#This Row],[Migration Date]]-6)</f>
        <v>43847</v>
      </c>
      <c r="M131" s="122">
        <f>ServiceTickets[[#This Row],[Migration Date]] - 14</f>
        <v>43836</v>
      </c>
      <c r="N131" s="111">
        <v>703300</v>
      </c>
      <c r="O131" s="111">
        <v>703301</v>
      </c>
      <c r="P131" s="111" t="str">
        <f>ServiceTickets[[#This Row],[Site]]&amp;" KAH Win10 Upgrade Project Equipment Request"</f>
        <v>2433 HH - INDIANAPOLIS SOUTH KAH Win10 Upgrade Project Equipment Request</v>
      </c>
      <c r="Q131" s="126" t="str">
        <f t="shared" si="2"/>
        <v>Please ship 5 UD3 Thin Client devices and 0 laptops with the Gentiva Win10 Image with docking stations. 
Please send the equipment on PO703300 and PO703301 to be at facility by 01/17/20. 
Ship to:
ATTN: Kindred Implementation Services Tech
701 East County Line Road STE 205
Greenwood, IN 46143</v>
      </c>
      <c r="R131" s="130">
        <v>1990275</v>
      </c>
      <c r="S131" s="130" t="s">
        <v>268</v>
      </c>
      <c r="T131" s="130" t="str">
        <f>VLOOKUP(ServiceTickets[Facility ID],'T-Schedule'!B$2:I$286,8,FALSE)</f>
        <v>Yes</v>
      </c>
      <c r="U131" s="130">
        <v>2020</v>
      </c>
    </row>
    <row r="132" spans="1:22" hidden="1">
      <c r="A132" s="110">
        <v>7010201</v>
      </c>
      <c r="B132" t="s">
        <v>235</v>
      </c>
      <c r="C132" s="12" t="str">
        <f>VLOOKUP(ServiceTickets[[#This Row],[Facility ID]],FacilityInformation,3,FALSE)</f>
        <v>400 N High Street STE 202</v>
      </c>
      <c r="D132" s="12" t="str">
        <f>VLOOKUP(ServiceTickets[[#This Row],[Facility ID]],FacilityInformation,4,FALSE)</f>
        <v>Muncie</v>
      </c>
      <c r="E132" s="12" t="str">
        <f>VLOOKUP(ServiceTickets[[#This Row],[Facility ID]],FacilityInformation,5,FALSE)</f>
        <v>IN</v>
      </c>
      <c r="F132" s="12">
        <f>VLOOKUP(ServiceTickets[[#This Row],[Facility ID]],FacilityInformation,6,FALSE)</f>
        <v>47305</v>
      </c>
      <c r="G132" s="12" t="str">
        <f>ServiceTickets[[#This Row],[City]]&amp;", "&amp;ServiceTickets[[#This Row],[State]]&amp;" "&amp;ServiceTickets[[#This Row],[Zip]]</f>
        <v>Muncie, IN 47305</v>
      </c>
      <c r="H132" s="111">
        <f>VLOOKUP(ServiceTickets[Facility ID],'T-Schedule'!B$2:AH$286,30,FALSE)</f>
        <v>7</v>
      </c>
      <c r="I132" s="111">
        <f>VLOOKUP(ServiceTickets[Facility ID],'T-Schedule'!B$2:AI$286,28,FALSE)</f>
        <v>3</v>
      </c>
      <c r="J132" s="110">
        <f>VLOOKUP(ServiceTickets[Facility ID],'T-Schedule'!B$2:AI$286,26,FALSE)</f>
        <v>2</v>
      </c>
      <c r="K132" s="122">
        <f>VLOOKUP(ServiceTickets[Facility ID],'T-Schedule'!B$2:C$286,2,FALSE)</f>
        <v>43850</v>
      </c>
      <c r="L132" s="122">
        <f>ServiceTickets[[#This Row],[Migration Date]] - WEEKDAY(ServiceTickets[[#This Row],[Migration Date]]-6)</f>
        <v>43847</v>
      </c>
      <c r="M132" s="122">
        <f>ServiceTickets[[#This Row],[Migration Date]] - 14</f>
        <v>43836</v>
      </c>
      <c r="N132" s="111">
        <v>703300</v>
      </c>
      <c r="O132" s="111">
        <v>703301</v>
      </c>
      <c r="P132" s="111" t="str">
        <f>ServiceTickets[[#This Row],[Site]]&amp;" KAH Win10 Upgrade Project Equipment Request"</f>
        <v>7010 HH - MUNCIE KAH Win10 Upgrade Project Equipment Request</v>
      </c>
      <c r="Q132" s="126" t="str">
        <f t="shared" si="2"/>
        <v>Please ship 7 UD3 Thin Client devices and 3 laptops with the Gentiva Win10 Image with docking stations. 
Please send the equipment on PO703300 and PO703301 to be at facility by 01/17/20. 
Ship to:
ATTN: Kindred Implementation Services Tech
400 N High Street STE 202
Muncie, IN 47305</v>
      </c>
      <c r="R132" s="130">
        <v>1990276</v>
      </c>
      <c r="S132" s="130" t="s">
        <v>268</v>
      </c>
      <c r="T132" s="130" t="str">
        <f>VLOOKUP(ServiceTickets[Facility ID],'T-Schedule'!B$2:I$286,8,FALSE)</f>
        <v>Yes</v>
      </c>
      <c r="U132" s="130">
        <v>2020</v>
      </c>
      <c r="V132" s="134" t="s">
        <v>1925</v>
      </c>
    </row>
    <row r="133" spans="1:22" hidden="1">
      <c r="A133" s="110">
        <v>2387201</v>
      </c>
      <c r="B133" t="s">
        <v>17</v>
      </c>
      <c r="C133" s="12" t="str">
        <f>VLOOKUP(ServiceTickets[[#This Row],[Facility ID]],FacilityInformation,3,FALSE)</f>
        <v>1970 Oakcrest Avenue STE 107</v>
      </c>
      <c r="D133" s="12" t="str">
        <f>VLOOKUP(ServiceTickets[[#This Row],[Facility ID]],FacilityInformation,4,FALSE)</f>
        <v>Roseville</v>
      </c>
      <c r="E133" s="12" t="str">
        <f>VLOOKUP(ServiceTickets[[#This Row],[Facility ID]],FacilityInformation,5,FALSE)</f>
        <v>MN</v>
      </c>
      <c r="F133" s="12">
        <f>VLOOKUP(ServiceTickets[[#This Row],[Facility ID]],FacilityInformation,6,FALSE)</f>
        <v>55113</v>
      </c>
      <c r="G133" s="12" t="str">
        <f>ServiceTickets[[#This Row],[City]]&amp;", "&amp;ServiceTickets[[#This Row],[State]]&amp;" "&amp;ServiceTickets[[#This Row],[Zip]]</f>
        <v>Roseville, MN 55113</v>
      </c>
      <c r="H133" s="111">
        <f>VLOOKUP(ServiceTickets[Facility ID],'T-Schedule'!B$2:AH$286,30,FALSE)</f>
        <v>4</v>
      </c>
      <c r="I133" s="111">
        <f>VLOOKUP(ServiceTickets[Facility ID],'T-Schedule'!B$2:AI$286,28,FALSE)</f>
        <v>6</v>
      </c>
      <c r="J133" s="110">
        <f>VLOOKUP(ServiceTickets[Facility ID],'T-Schedule'!B$2:AI$286,26,FALSE)</f>
        <v>5</v>
      </c>
      <c r="K133" s="122">
        <f>VLOOKUP(ServiceTickets[Facility ID],'T-Schedule'!B$2:C$286,2,FALSE)</f>
        <v>43850</v>
      </c>
      <c r="L133" s="122">
        <f>ServiceTickets[[#This Row],[Migration Date]] - WEEKDAY(ServiceTickets[[#This Row],[Migration Date]]-6)</f>
        <v>43847</v>
      </c>
      <c r="M133" s="122">
        <f>ServiceTickets[[#This Row],[Migration Date]] - 14</f>
        <v>43836</v>
      </c>
      <c r="N133" s="111">
        <v>703300</v>
      </c>
      <c r="O133" s="111">
        <v>703301</v>
      </c>
      <c r="P133" s="111" t="str">
        <f>ServiceTickets[[#This Row],[Site]]&amp;" KAH Win10 Upgrade Project Equipment Request"</f>
        <v>2387 HH - ST PAUL - ROSEVILLE KAH Win10 Upgrade Project Equipment Request</v>
      </c>
      <c r="Q133" s="126" t="str">
        <f t="shared" si="2"/>
        <v>Please ship 4 UD3 Thin Client devices and 6 laptops with the Gentiva Win10 Image with docking stations. 
Please send the equipment on PO703300 and PO703301 to be at facility by 01/17/20. 
Ship to:
ATTN: Kindred Implementation Services Tech
1970 Oakcrest Avenue STE 107
Roseville, MN 55113</v>
      </c>
      <c r="R133" s="130">
        <v>1990278</v>
      </c>
      <c r="S133" s="130" t="s">
        <v>268</v>
      </c>
      <c r="T133" s="130" t="str">
        <f>VLOOKUP(ServiceTickets[Facility ID],'T-Schedule'!B$2:I$286,8,FALSE)</f>
        <v>Yes</v>
      </c>
      <c r="U133" s="130">
        <v>2020</v>
      </c>
      <c r="V133" s="134" t="s">
        <v>1926</v>
      </c>
    </row>
    <row r="134" spans="1:22" hidden="1">
      <c r="A134" s="110">
        <v>2392201</v>
      </c>
      <c r="B134" t="s">
        <v>21</v>
      </c>
      <c r="C134" s="12" t="str">
        <f>VLOOKUP(ServiceTickets[[#This Row],[Facility ID]],FacilityInformation,3,FALSE)</f>
        <v>7101 Northland Circle STE 5101</v>
      </c>
      <c r="D134" s="12" t="str">
        <f>VLOOKUP(ServiceTickets[[#This Row],[Facility ID]],FacilityInformation,4,FALSE)</f>
        <v>Brooklyn Park</v>
      </c>
      <c r="E134" s="12" t="str">
        <f>VLOOKUP(ServiceTickets[[#This Row],[Facility ID]],FacilityInformation,5,FALSE)</f>
        <v>MN</v>
      </c>
      <c r="F134" s="12">
        <f>VLOOKUP(ServiceTickets[[#This Row],[Facility ID]],FacilityInformation,6,FALSE)</f>
        <v>55428</v>
      </c>
      <c r="G134" s="12" t="str">
        <f>ServiceTickets[[#This Row],[City]]&amp;", "&amp;ServiceTickets[[#This Row],[State]]&amp;" "&amp;ServiceTickets[[#This Row],[Zip]]</f>
        <v>Brooklyn Park, MN 55428</v>
      </c>
      <c r="H134" s="111">
        <f>VLOOKUP(ServiceTickets[Facility ID],'T-Schedule'!B$2:AH$286,30,FALSE)</f>
        <v>4</v>
      </c>
      <c r="I134" s="111">
        <f>VLOOKUP(ServiceTickets[Facility ID],'T-Schedule'!B$2:AI$286,28,FALSE)</f>
        <v>5</v>
      </c>
      <c r="J134" s="110">
        <f>VLOOKUP(ServiceTickets[Facility ID],'T-Schedule'!B$2:AI$286,26,FALSE)</f>
        <v>3</v>
      </c>
      <c r="K134" s="122">
        <f>VLOOKUP(ServiceTickets[Facility ID],'T-Schedule'!B$2:C$286,2,FALSE)</f>
        <v>43850</v>
      </c>
      <c r="L134" s="122">
        <f>ServiceTickets[[#This Row],[Migration Date]] - WEEKDAY(ServiceTickets[[#This Row],[Migration Date]]-6)</f>
        <v>43847</v>
      </c>
      <c r="M134" s="122">
        <f>ServiceTickets[[#This Row],[Migration Date]] - 14</f>
        <v>43836</v>
      </c>
      <c r="N134" s="111">
        <v>703300</v>
      </c>
      <c r="O134" s="111">
        <v>703301</v>
      </c>
      <c r="P134" s="111" t="str">
        <f>ServiceTickets[[#This Row],[Site]]&amp;" KAH Win10 Upgrade Project Equipment Request"</f>
        <v>2392 HH - ST PAUL - MAPLE GROVE KAH Win10 Upgrade Project Equipment Request</v>
      </c>
      <c r="Q134" s="126" t="str">
        <f t="shared" si="2"/>
        <v>Please ship 4 UD3 Thin Client devices and 5 laptops with the Gentiva Win10 Image with docking stations. 
Please send the equipment on PO703300 and PO703301 to be at facility by 01/17/20. 
Ship to:
ATTN: Kindred Implementation Services Tech
7101 Northland Circle STE 5101
Brooklyn Park, MN 55428</v>
      </c>
      <c r="R134" s="130">
        <v>1990279</v>
      </c>
      <c r="S134" s="130" t="s">
        <v>268</v>
      </c>
      <c r="T134" s="130" t="str">
        <f>VLOOKUP(ServiceTickets[Facility ID],'T-Schedule'!B$2:I$286,8,FALSE)</f>
        <v>Yes</v>
      </c>
      <c r="U134" s="130">
        <v>2020</v>
      </c>
      <c r="V134" s="134" t="s">
        <v>1927</v>
      </c>
    </row>
    <row r="135" spans="1:22" hidden="1">
      <c r="A135" s="110">
        <v>2389201</v>
      </c>
      <c r="B135" t="s">
        <v>19</v>
      </c>
      <c r="C135" s="12" t="str">
        <f>VLOOKUP(ServiceTickets[[#This Row],[Facility ID]],FacilityInformation,3,FALSE)</f>
        <v>925 East Superior St STE 104</v>
      </c>
      <c r="D135" s="12" t="str">
        <f>VLOOKUP(ServiceTickets[[#This Row],[Facility ID]],FacilityInformation,4,FALSE)</f>
        <v>Duluth</v>
      </c>
      <c r="E135" s="12" t="str">
        <f>VLOOKUP(ServiceTickets[[#This Row],[Facility ID]],FacilityInformation,5,FALSE)</f>
        <v>MN</v>
      </c>
      <c r="F135" s="12">
        <f>VLOOKUP(ServiceTickets[[#This Row],[Facility ID]],FacilityInformation,6,FALSE)</f>
        <v>55802</v>
      </c>
      <c r="G135" s="12" t="str">
        <f>ServiceTickets[[#This Row],[City]]&amp;", "&amp;ServiceTickets[[#This Row],[State]]&amp;" "&amp;ServiceTickets[[#This Row],[Zip]]</f>
        <v>Duluth, MN 55802</v>
      </c>
      <c r="H135" s="111">
        <f>VLOOKUP(ServiceTickets[Facility ID],'T-Schedule'!B$2:AH$286,30,FALSE)</f>
        <v>5</v>
      </c>
      <c r="I135" s="111">
        <f>VLOOKUP(ServiceTickets[Facility ID],'T-Schedule'!B$2:AI$286,28,FALSE)</f>
        <v>3</v>
      </c>
      <c r="J135" s="110">
        <f>VLOOKUP(ServiceTickets[Facility ID],'T-Schedule'!B$2:AI$286,26,FALSE)</f>
        <v>5</v>
      </c>
      <c r="K135" s="122">
        <f>VLOOKUP(ServiceTickets[Facility ID],'T-Schedule'!B$2:C$286,2,FALSE)</f>
        <v>43850</v>
      </c>
      <c r="L135" s="122">
        <f>ServiceTickets[[#This Row],[Migration Date]] - WEEKDAY(ServiceTickets[[#This Row],[Migration Date]]-6)</f>
        <v>43847</v>
      </c>
      <c r="M135" s="122">
        <f>ServiceTickets[[#This Row],[Migration Date]] - 14</f>
        <v>43836</v>
      </c>
      <c r="N135" s="111">
        <v>703300</v>
      </c>
      <c r="O135" s="111">
        <v>703301</v>
      </c>
      <c r="P135" s="111" t="str">
        <f>ServiceTickets[[#This Row],[Site]]&amp;" KAH Win10 Upgrade Project Equipment Request"</f>
        <v>2389 HH - DULUTH KAH Win10 Upgrade Project Equipment Request</v>
      </c>
      <c r="Q135" s="126" t="str">
        <f t="shared" si="2"/>
        <v>Please ship 5 UD3 Thin Client devices and 3 laptops with the Gentiva Win10 Image with docking stations. 
Please send the equipment on PO703300 and PO703301 to be at facility by 01/17/20. 
Ship to:
ATTN: Kindred Implementation Services Tech
925 East Superior St STE 104
Duluth, MN 55802</v>
      </c>
      <c r="R135" s="130">
        <v>1990280</v>
      </c>
      <c r="S135" s="130" t="s">
        <v>268</v>
      </c>
      <c r="T135" s="130" t="str">
        <f>VLOOKUP(ServiceTickets[Facility ID],'T-Schedule'!B$2:I$286,8,FALSE)</f>
        <v>Yes</v>
      </c>
      <c r="U135" s="130">
        <v>2020</v>
      </c>
    </row>
    <row r="136" spans="1:22" hidden="1">
      <c r="A136" s="110">
        <v>2391201</v>
      </c>
      <c r="B136" t="s">
        <v>20</v>
      </c>
      <c r="C136" s="12" t="str">
        <f>VLOOKUP(ServiceTickets[[#This Row],[Facility ID]],FacilityInformation,3,FALSE)</f>
        <v>7900 W 78th Street STE 180</v>
      </c>
      <c r="D136" s="12" t="str">
        <f>VLOOKUP(ServiceTickets[[#This Row],[Facility ID]],FacilityInformation,4,FALSE)</f>
        <v>Edina</v>
      </c>
      <c r="E136" s="12" t="str">
        <f>VLOOKUP(ServiceTickets[[#This Row],[Facility ID]],FacilityInformation,5,FALSE)</f>
        <v>MN</v>
      </c>
      <c r="F136" s="12">
        <f>VLOOKUP(ServiceTickets[[#This Row],[Facility ID]],FacilityInformation,6,FALSE)</f>
        <v>55439</v>
      </c>
      <c r="G136" s="12" t="str">
        <f>ServiceTickets[[#This Row],[City]]&amp;", "&amp;ServiceTickets[[#This Row],[State]]&amp;" "&amp;ServiceTickets[[#This Row],[Zip]]</f>
        <v>Edina, MN 55439</v>
      </c>
      <c r="H136" s="111">
        <f>VLOOKUP(ServiceTickets[Facility ID],'T-Schedule'!B$2:AH$286,30,FALSE)</f>
        <v>8</v>
      </c>
      <c r="I136" s="111">
        <f>VLOOKUP(ServiceTickets[Facility ID],'T-Schedule'!B$2:AI$286,28,FALSE)</f>
        <v>6</v>
      </c>
      <c r="J136" s="110">
        <f>VLOOKUP(ServiceTickets[Facility ID],'T-Schedule'!B$2:AI$286,26,FALSE)</f>
        <v>8</v>
      </c>
      <c r="K136" s="122">
        <f>VLOOKUP(ServiceTickets[Facility ID],'T-Schedule'!B$2:C$286,2,FALSE)</f>
        <v>43850</v>
      </c>
      <c r="L136" s="122">
        <f>ServiceTickets[[#This Row],[Migration Date]] - WEEKDAY(ServiceTickets[[#This Row],[Migration Date]]-6)</f>
        <v>43847</v>
      </c>
      <c r="M136" s="122">
        <f>ServiceTickets[[#This Row],[Migration Date]] - 14</f>
        <v>43836</v>
      </c>
      <c r="N136" s="111">
        <v>703300</v>
      </c>
      <c r="O136" s="111">
        <v>703301</v>
      </c>
      <c r="P136" s="111" t="str">
        <f>ServiceTickets[[#This Row],[Site]]&amp;" KAH Win10 Upgrade Project Equipment Request"</f>
        <v>2391 HH - ST PAUL - BLOOMINGTON KAH Win10 Upgrade Project Equipment Request</v>
      </c>
      <c r="Q136" s="126" t="str">
        <f t="shared" si="2"/>
        <v>Please ship 8 UD3 Thin Client devices and 6 laptops with the Gentiva Win10 Image with docking stations. 
Please send the equipment on PO703300 and PO703301 to be at facility by 01/17/20. 
Ship to:
ATTN: Kindred Implementation Services Tech
7900 W 78th Street STE 180
Edina, MN 55439</v>
      </c>
      <c r="R136" s="130">
        <v>1990282</v>
      </c>
      <c r="S136" s="130" t="s">
        <v>291</v>
      </c>
      <c r="T136" s="130" t="str">
        <f>VLOOKUP(ServiceTickets[Facility ID],'T-Schedule'!B$2:I$286,8,FALSE)</f>
        <v>Yes</v>
      </c>
      <c r="U136" s="130">
        <v>2020</v>
      </c>
      <c r="V136" s="134" t="s">
        <v>1928</v>
      </c>
    </row>
    <row r="137" spans="1:22" hidden="1">
      <c r="A137" s="110">
        <v>2632201</v>
      </c>
      <c r="B137" t="s">
        <v>138</v>
      </c>
      <c r="C137" s="12" t="str">
        <f>VLOOKUP(ServiceTickets[[#This Row],[Facility ID]],FacilityInformation,3,FALSE)</f>
        <v>2764 Compass Drive STE 108B</v>
      </c>
      <c r="D137" s="12" t="str">
        <f>VLOOKUP(ServiceTickets[[#This Row],[Facility ID]],FacilityInformation,4,FALSE)</f>
        <v>Grand Junction</v>
      </c>
      <c r="E137" s="12" t="str">
        <f>VLOOKUP(ServiceTickets[[#This Row],[Facility ID]],FacilityInformation,5,FALSE)</f>
        <v>CO</v>
      </c>
      <c r="F137" s="12">
        <f>VLOOKUP(ServiceTickets[[#This Row],[Facility ID]],FacilityInformation,6,FALSE)</f>
        <v>81506</v>
      </c>
      <c r="G137" s="12" t="str">
        <f>ServiceTickets[[#This Row],[City]]&amp;", "&amp;ServiceTickets[[#This Row],[State]]&amp;" "&amp;ServiceTickets[[#This Row],[Zip]]</f>
        <v>Grand Junction, CO 81506</v>
      </c>
      <c r="H137" s="111">
        <f>VLOOKUP(ServiceTickets[Facility ID],'T-Schedule'!B$2:AH$286,30,FALSE)</f>
        <v>5</v>
      </c>
      <c r="I137" s="111">
        <f>VLOOKUP(ServiceTickets[Facility ID],'T-Schedule'!B$2:AI$286,28,FALSE)</f>
        <v>0</v>
      </c>
      <c r="J137" s="110">
        <f>VLOOKUP(ServiceTickets[Facility ID],'T-Schedule'!B$2:AI$286,26,FALSE)</f>
        <v>3</v>
      </c>
      <c r="K137" s="122">
        <f>VLOOKUP(ServiceTickets[Facility ID],'T-Schedule'!B$2:C$286,2,FALSE)</f>
        <v>43850</v>
      </c>
      <c r="L137" s="122">
        <f>ServiceTickets[[#This Row],[Migration Date]] - WEEKDAY(ServiceTickets[[#This Row],[Migration Date]]-6)</f>
        <v>43847</v>
      </c>
      <c r="M137" s="122">
        <f>ServiceTickets[[#This Row],[Migration Date]] - 14</f>
        <v>43836</v>
      </c>
      <c r="N137" s="111">
        <v>703300</v>
      </c>
      <c r="O137" s="111">
        <v>703301</v>
      </c>
      <c r="P137" s="111" t="str">
        <f>ServiceTickets[[#This Row],[Site]]&amp;" KAH Win10 Upgrade Project Equipment Request"</f>
        <v>2632 HH - GRAND JUNCTION KAH Win10 Upgrade Project Equipment Request</v>
      </c>
      <c r="Q137" s="126" t="str">
        <f t="shared" si="2"/>
        <v>Please ship 5 UD3 Thin Client devices and 0 laptops with the Gentiva Win10 Image with docking stations. 
Please send the equipment on PO703300 and PO703301 to be at facility by 01/17/20. 
Ship to:
ATTN: Kindred Implementation Services Tech
2764 Compass Drive STE 108B
Grand Junction, CO 81506</v>
      </c>
      <c r="R137" s="130">
        <v>1990283</v>
      </c>
      <c r="S137" s="130" t="s">
        <v>268</v>
      </c>
      <c r="T137" s="130" t="str">
        <f>VLOOKUP(ServiceTickets[Facility ID],'T-Schedule'!B$2:I$286,8,FALSE)</f>
        <v>Yes</v>
      </c>
      <c r="U137" s="130">
        <v>2020</v>
      </c>
    </row>
    <row r="138" spans="1:22" hidden="1">
      <c r="A138" s="110">
        <v>2634201</v>
      </c>
      <c r="B138" t="s">
        <v>139</v>
      </c>
      <c r="C138" s="12" t="str">
        <f>VLOOKUP(ServiceTickets[[#This Row],[Facility ID]],FacilityInformation,3,FALSE)</f>
        <v>5755 Mark Dabling Blvd. STE 325</v>
      </c>
      <c r="D138" s="12" t="str">
        <f>VLOOKUP(ServiceTickets[[#This Row],[Facility ID]],FacilityInformation,4,FALSE)</f>
        <v>Colorado Springs</v>
      </c>
      <c r="E138" s="12" t="str">
        <f>VLOOKUP(ServiceTickets[[#This Row],[Facility ID]],FacilityInformation,5,FALSE)</f>
        <v>CO</v>
      </c>
      <c r="F138" s="12">
        <f>VLOOKUP(ServiceTickets[[#This Row],[Facility ID]],FacilityInformation,6,FALSE)</f>
        <v>80919</v>
      </c>
      <c r="G138" s="12" t="str">
        <f>ServiceTickets[[#This Row],[City]]&amp;", "&amp;ServiceTickets[[#This Row],[State]]&amp;" "&amp;ServiceTickets[[#This Row],[Zip]]</f>
        <v>Colorado Springs, CO 80919</v>
      </c>
      <c r="H138" s="111">
        <f>VLOOKUP(ServiceTickets[Facility ID],'T-Schedule'!B$2:AH$286,30,FALSE)</f>
        <v>6</v>
      </c>
      <c r="I138" s="111">
        <f>VLOOKUP(ServiceTickets[Facility ID],'T-Schedule'!B$2:AI$286,28,FALSE)</f>
        <v>1</v>
      </c>
      <c r="J138" s="110">
        <f>VLOOKUP(ServiceTickets[Facility ID],'T-Schedule'!B$2:AI$286,26,FALSE)</f>
        <v>4</v>
      </c>
      <c r="K138" s="122">
        <f>VLOOKUP(ServiceTickets[Facility ID],'T-Schedule'!B$2:C$286,2,FALSE)</f>
        <v>43850</v>
      </c>
      <c r="L138" s="122">
        <f>ServiceTickets[[#This Row],[Migration Date]] - WEEKDAY(ServiceTickets[[#This Row],[Migration Date]]-6)</f>
        <v>43847</v>
      </c>
      <c r="M138" s="122">
        <f>ServiceTickets[[#This Row],[Migration Date]] - 14</f>
        <v>43836</v>
      </c>
      <c r="N138" s="111">
        <v>703300</v>
      </c>
      <c r="O138" s="111">
        <v>703301</v>
      </c>
      <c r="P138" s="111" t="str">
        <f>ServiceTickets[[#This Row],[Site]]&amp;" KAH Win10 Upgrade Project Equipment Request"</f>
        <v>2634 HH - COLORADO SPRINGS KAH Win10 Upgrade Project Equipment Request</v>
      </c>
      <c r="Q138" s="126" t="str">
        <f t="shared" si="2"/>
        <v>Please ship 6 UD3 Thin Client devices and 1 laptops with the Gentiva Win10 Image with docking stations. 
Please send the equipment on PO703300 and PO703301 to be at facility by 01/17/20. 
Ship to:
ATTN: Kindred Implementation Services Tech
5755 Mark Dabling Blvd. STE 325
Colorado Springs, CO 80919</v>
      </c>
      <c r="R138" s="130">
        <v>1990284</v>
      </c>
      <c r="S138" s="130" t="s">
        <v>268</v>
      </c>
      <c r="T138" s="130" t="str">
        <f>VLOOKUP(ServiceTickets[Facility ID],'T-Schedule'!B$2:I$286,8,FALSE)</f>
        <v>Yes</v>
      </c>
      <c r="U138" s="130">
        <v>2020</v>
      </c>
    </row>
    <row r="139" spans="1:22" hidden="1">
      <c r="A139" s="110">
        <v>2638201</v>
      </c>
      <c r="B139" t="s">
        <v>140</v>
      </c>
      <c r="C139" s="12" t="str">
        <f>VLOOKUP(ServiceTickets[[#This Row],[Facility ID]],FacilityInformation,3,FALSE)</f>
        <v xml:space="preserve">1315 Fortino Boulevard Suite A  </v>
      </c>
      <c r="D139" s="12" t="str">
        <f>VLOOKUP(ServiceTickets[[#This Row],[Facility ID]],FacilityInformation,4,FALSE)</f>
        <v>Pueblo</v>
      </c>
      <c r="E139" s="12" t="str">
        <f>VLOOKUP(ServiceTickets[[#This Row],[Facility ID]],FacilityInformation,5,FALSE)</f>
        <v>CO</v>
      </c>
      <c r="F139" s="12">
        <f>VLOOKUP(ServiceTickets[[#This Row],[Facility ID]],FacilityInformation,6,FALSE)</f>
        <v>81008</v>
      </c>
      <c r="G139" s="12" t="str">
        <f>ServiceTickets[[#This Row],[City]]&amp;", "&amp;ServiceTickets[[#This Row],[State]]&amp;" "&amp;ServiceTickets[[#This Row],[Zip]]</f>
        <v>Pueblo, CO 81008</v>
      </c>
      <c r="H139" s="111">
        <f>VLOOKUP(ServiceTickets[Facility ID],'T-Schedule'!B$2:AH$286,30,FALSE)</f>
        <v>5</v>
      </c>
      <c r="I139" s="111">
        <f>VLOOKUP(ServiceTickets[Facility ID],'T-Schedule'!B$2:AI$286,28,FALSE)</f>
        <v>5</v>
      </c>
      <c r="J139" s="110">
        <f>VLOOKUP(ServiceTickets[Facility ID],'T-Schedule'!B$2:AI$286,26,FALSE)</f>
        <v>3</v>
      </c>
      <c r="K139" s="122">
        <f>VLOOKUP(ServiceTickets[Facility ID],'T-Schedule'!B$2:C$286,2,FALSE)</f>
        <v>43850</v>
      </c>
      <c r="L139" s="122">
        <f>ServiceTickets[[#This Row],[Migration Date]] - WEEKDAY(ServiceTickets[[#This Row],[Migration Date]]-6)</f>
        <v>43847</v>
      </c>
      <c r="M139" s="122">
        <f>ServiceTickets[[#This Row],[Migration Date]] - 14</f>
        <v>43836</v>
      </c>
      <c r="N139" s="111">
        <v>703300</v>
      </c>
      <c r="O139" s="111">
        <v>703301</v>
      </c>
      <c r="P139" s="111" t="str">
        <f>ServiceTickets[[#This Row],[Site]]&amp;" KAH Win10 Upgrade Project Equipment Request"</f>
        <v>2638 HH - PUEBLO KAH Win10 Upgrade Project Equipment Request</v>
      </c>
      <c r="Q139" s="126" t="str">
        <f t="shared" si="2"/>
        <v>Please ship 5 UD3 Thin Client devices and 5 laptops with the Gentiva Win10 Image with docking stations. 
Please send the equipment on PO703300 and PO703301 to be at facility by 01/17/20. 
Ship to:
ATTN: Kindred Implementation Services Tech
1315 Fortino Boulevard Suite A  
Pueblo, CO 81008</v>
      </c>
      <c r="R139" s="130">
        <v>1990285</v>
      </c>
      <c r="S139" s="130" t="s">
        <v>291</v>
      </c>
      <c r="T139" s="130" t="str">
        <f>VLOOKUP(ServiceTickets[Facility ID],'T-Schedule'!B$2:I$286,8,FALSE)</f>
        <v>Yes</v>
      </c>
      <c r="U139" s="130">
        <v>2020</v>
      </c>
      <c r="V139" s="136" t="s">
        <v>314</v>
      </c>
    </row>
    <row r="140" spans="1:22" hidden="1">
      <c r="A140" s="110">
        <v>7028201</v>
      </c>
      <c r="B140" t="s">
        <v>252</v>
      </c>
      <c r="C140" s="12" t="str">
        <f>VLOOKUP(ServiceTickets[[#This Row],[Facility ID]],FacilityInformation,3,FALSE)</f>
        <v>8502 North Nevada STE 2</v>
      </c>
      <c r="D140" s="12" t="str">
        <f>VLOOKUP(ServiceTickets[[#This Row],[Facility ID]],FacilityInformation,4,FALSE)</f>
        <v>Spokane</v>
      </c>
      <c r="E140" s="12" t="str">
        <f>VLOOKUP(ServiceTickets[[#This Row],[Facility ID]],FacilityInformation,5,FALSE)</f>
        <v>WA</v>
      </c>
      <c r="F140" s="12">
        <f>VLOOKUP(ServiceTickets[[#This Row],[Facility ID]],FacilityInformation,6,FALSE)</f>
        <v>99208</v>
      </c>
      <c r="G140" s="12" t="str">
        <f>ServiceTickets[[#This Row],[City]]&amp;", "&amp;ServiceTickets[[#This Row],[State]]&amp;" "&amp;ServiceTickets[[#This Row],[Zip]]</f>
        <v>Spokane, WA 99208</v>
      </c>
      <c r="H140" s="111">
        <f>VLOOKUP(ServiceTickets[Facility ID],'T-Schedule'!B$2:AH$286,30,FALSE)</f>
        <v>11</v>
      </c>
      <c r="I140" s="111">
        <f>VLOOKUP(ServiceTickets[Facility ID],'T-Schedule'!B$2:AI$286,28,FALSE)</f>
        <v>1</v>
      </c>
      <c r="J140" s="110">
        <f>VLOOKUP(ServiceTickets[Facility ID],'T-Schedule'!B$2:AI$286,26,FALSE)</f>
        <v>2</v>
      </c>
      <c r="K140" s="122">
        <f>VLOOKUP(ServiceTickets[Facility ID],'T-Schedule'!B$2:C$286,2,FALSE)</f>
        <v>43850</v>
      </c>
      <c r="L140" s="122">
        <f>ServiceTickets[[#This Row],[Migration Date]] - WEEKDAY(ServiceTickets[[#This Row],[Migration Date]]-6)</f>
        <v>43847</v>
      </c>
      <c r="M140" s="122">
        <f>ServiceTickets[[#This Row],[Migration Date]] - 14</f>
        <v>43836</v>
      </c>
      <c r="N140" s="111">
        <v>703300</v>
      </c>
      <c r="O140" s="111">
        <v>703301</v>
      </c>
      <c r="P140" s="111" t="str">
        <f>ServiceTickets[[#This Row],[Site]]&amp;" KAH Win10 Upgrade Project Equipment Request"</f>
        <v>7028 HH - NORTH SPOKANE KAH Win10 Upgrade Project Equipment Request</v>
      </c>
      <c r="Q140" s="126" t="str">
        <f t="shared" si="2"/>
        <v>Please ship 11 UD3 Thin Client devices and 1 laptops with the Gentiva Win10 Image with docking stations. 
Please send the equipment on PO703300 and PO703301 to be at facility by 01/17/20. 
Ship to:
ATTN: Kindred Implementation Services Tech
8502 North Nevada STE 2
Spokane, WA 99208</v>
      </c>
      <c r="R140" s="130">
        <v>1990286</v>
      </c>
      <c r="S140" s="130" t="s">
        <v>268</v>
      </c>
      <c r="T140" s="130" t="str">
        <f>VLOOKUP(ServiceTickets[Facility ID],'T-Schedule'!B$2:I$286,8,FALSE)</f>
        <v>Yes</v>
      </c>
      <c r="U140" s="130">
        <v>2020</v>
      </c>
    </row>
    <row r="141" spans="1:22" hidden="1">
      <c r="A141" s="110">
        <v>5015201</v>
      </c>
      <c r="B141" t="s">
        <v>167</v>
      </c>
      <c r="C141" s="12" t="str">
        <f>VLOOKUP(ServiceTickets[[#This Row],[Facility ID]],FacilityInformation,3,FALSE)</f>
        <v xml:space="preserve">22820 E. Appleway Ave  </v>
      </c>
      <c r="D141" s="12" t="str">
        <f>VLOOKUP(ServiceTickets[[#This Row],[Facility ID]],FacilityInformation,4,FALSE)</f>
        <v>Liberty Lake</v>
      </c>
      <c r="E141" s="12" t="str">
        <f>VLOOKUP(ServiceTickets[[#This Row],[Facility ID]],FacilityInformation,5,FALSE)</f>
        <v>WA</v>
      </c>
      <c r="F141" s="12">
        <f>VLOOKUP(ServiceTickets[[#This Row],[Facility ID]],FacilityInformation,6,FALSE)</f>
        <v>99019</v>
      </c>
      <c r="G141" s="12" t="str">
        <f>ServiceTickets[[#This Row],[City]]&amp;", "&amp;ServiceTickets[[#This Row],[State]]&amp;" "&amp;ServiceTickets[[#This Row],[Zip]]</f>
        <v>Liberty Lake, WA 99019</v>
      </c>
      <c r="H141" s="111">
        <f>VLOOKUP(ServiceTickets[Facility ID],'T-Schedule'!B$2:AH$286,30,FALSE)</f>
        <v>24</v>
      </c>
      <c r="I141" s="111">
        <f>VLOOKUP(ServiceTickets[Facility ID],'T-Schedule'!B$2:AI$286,28,FALSE)</f>
        <v>7</v>
      </c>
      <c r="J141" s="110">
        <f>VLOOKUP(ServiceTickets[Facility ID],'T-Schedule'!B$2:AI$286,26,FALSE)</f>
        <v>5</v>
      </c>
      <c r="K141" s="122">
        <f>VLOOKUP(ServiceTickets[Facility ID],'T-Schedule'!B$2:C$286,2,FALSE)</f>
        <v>43850</v>
      </c>
      <c r="L141" s="122">
        <f>ServiceTickets[[#This Row],[Migration Date]] - WEEKDAY(ServiceTickets[[#This Row],[Migration Date]]-6)</f>
        <v>43847</v>
      </c>
      <c r="M141" s="122">
        <f>ServiceTickets[[#This Row],[Migration Date]] - 14</f>
        <v>43836</v>
      </c>
      <c r="N141" s="111">
        <v>703300</v>
      </c>
      <c r="O141" s="111">
        <v>703301</v>
      </c>
      <c r="P141" s="111" t="str">
        <f>ServiceTickets[[#This Row],[Site]]&amp;" KAH Win10 Upgrade Project Equipment Request"</f>
        <v>5015 HH - LIBERTY LAKE  KAH Win10 Upgrade Project Equipment Request</v>
      </c>
      <c r="Q141" s="126" t="str">
        <f t="shared" si="2"/>
        <v>Please ship 24 UD3 Thin Client devices and 7 laptops with the Gentiva Win10 Image with docking stations. 
Please send the equipment on PO703300 and PO703301 to be at facility by 01/17/20. 
Ship to:
ATTN: Kindred Implementation Services Tech
22820 E. Appleway Ave  
Liberty Lake, WA 99019</v>
      </c>
      <c r="R141" s="130">
        <v>1990287</v>
      </c>
      <c r="S141" s="130" t="s">
        <v>268</v>
      </c>
      <c r="T141" s="130" t="str">
        <f>VLOOKUP(ServiceTickets[Facility ID],'T-Schedule'!B$2:I$286,8,FALSE)</f>
        <v>Yes</v>
      </c>
      <c r="U141" s="130">
        <v>2020</v>
      </c>
    </row>
    <row r="142" spans="1:22" hidden="1">
      <c r="A142" s="110">
        <v>7029201</v>
      </c>
      <c r="B142" t="s">
        <v>253</v>
      </c>
      <c r="C142" s="12" t="str">
        <f>VLOOKUP(ServiceTickets[[#This Row],[Facility ID]],FacilityInformation,3,FALSE)</f>
        <v>1230 N NORTHWOOD CENTER CT, Suite C</v>
      </c>
      <c r="D142" s="12" t="str">
        <f>VLOOKUP(ServiceTickets[[#This Row],[Facility ID]],FacilityInformation,4,FALSE)</f>
        <v>Coeur D Alene</v>
      </c>
      <c r="E142" s="12" t="str">
        <f>VLOOKUP(ServiceTickets[[#This Row],[Facility ID]],FacilityInformation,5,FALSE)</f>
        <v>ID</v>
      </c>
      <c r="F142" s="12">
        <f>VLOOKUP(ServiceTickets[[#This Row],[Facility ID]],FacilityInformation,6,FALSE)</f>
        <v>83814</v>
      </c>
      <c r="G142" s="12" t="str">
        <f>ServiceTickets[[#This Row],[City]]&amp;", "&amp;ServiceTickets[[#This Row],[State]]&amp;" "&amp;ServiceTickets[[#This Row],[Zip]]</f>
        <v>Coeur D Alene, ID 83814</v>
      </c>
      <c r="H142" s="111">
        <f>VLOOKUP(ServiceTickets[Facility ID],'T-Schedule'!B$2:AH$286,30,FALSE)</f>
        <v>7</v>
      </c>
      <c r="I142" s="111">
        <f>VLOOKUP(ServiceTickets[Facility ID],'T-Schedule'!B$2:AI$286,28,FALSE)</f>
        <v>0</v>
      </c>
      <c r="J142" s="110">
        <f>VLOOKUP(ServiceTickets[Facility ID],'T-Schedule'!B$2:AI$286,26,FALSE)</f>
        <v>3</v>
      </c>
      <c r="K142" s="122">
        <f>VLOOKUP(ServiceTickets[Facility ID],'T-Schedule'!B$2:C$286,2,FALSE)</f>
        <v>43850</v>
      </c>
      <c r="L142" s="122">
        <f>ServiceTickets[[#This Row],[Migration Date]] - WEEKDAY(ServiceTickets[[#This Row],[Migration Date]]-6)</f>
        <v>43847</v>
      </c>
      <c r="M142" s="122">
        <f>ServiceTickets[[#This Row],[Migration Date]] - 14</f>
        <v>43836</v>
      </c>
      <c r="N142" s="111">
        <v>703300</v>
      </c>
      <c r="O142" s="111">
        <v>703301</v>
      </c>
      <c r="P142" s="111" t="str">
        <f>ServiceTickets[[#This Row],[Site]]&amp;" KAH Win10 Upgrade Project Equipment Request"</f>
        <v>7029 HH - COEUR D'ALENE ID (fka 2984) KAH Win10 Upgrade Project Equipment Request</v>
      </c>
      <c r="Q142" s="126" t="str">
        <f t="shared" si="2"/>
        <v>Please ship 7 UD3 Thin Client devices and 0 laptops with the Gentiva Win10 Image with docking stations. 
Please send the equipment on PO703300 and PO703301 to be at facility by 01/17/20. 
Ship to:
ATTN: Kindred Implementation Services Tech
1230 N NORTHWOOD CENTER CT, Suite C
Coeur D Alene, ID 83814</v>
      </c>
      <c r="R142" s="130">
        <v>1990288</v>
      </c>
      <c r="S142" s="130" t="s">
        <v>268</v>
      </c>
      <c r="T142" s="130" t="str">
        <f>VLOOKUP(ServiceTickets[Facility ID],'T-Schedule'!B$2:I$286,8,FALSE)</f>
        <v>Yes</v>
      </c>
      <c r="U142" s="130">
        <v>2020</v>
      </c>
    </row>
    <row r="143" spans="1:22" hidden="1">
      <c r="A143" s="110">
        <v>5016201</v>
      </c>
      <c r="B143" t="s">
        <v>168</v>
      </c>
      <c r="C143" s="12" t="str">
        <f>VLOOKUP(ServiceTickets[[#This Row],[Facility ID]],FacilityInformation,3,FALSE)</f>
        <v>1610 NE Eastgate Blvd STE 650</v>
      </c>
      <c r="D143" s="12" t="str">
        <f>VLOOKUP(ServiceTickets[[#This Row],[Facility ID]],FacilityInformation,4,FALSE)</f>
        <v>Pullman</v>
      </c>
      <c r="E143" s="12" t="str">
        <f>VLOOKUP(ServiceTickets[[#This Row],[Facility ID]],FacilityInformation,5,FALSE)</f>
        <v>WA</v>
      </c>
      <c r="F143" s="12">
        <f>VLOOKUP(ServiceTickets[[#This Row],[Facility ID]],FacilityInformation,6,FALSE)</f>
        <v>99163</v>
      </c>
      <c r="G143" s="12" t="str">
        <f>ServiceTickets[[#This Row],[City]]&amp;", "&amp;ServiceTickets[[#This Row],[State]]&amp;" "&amp;ServiceTickets[[#This Row],[Zip]]</f>
        <v>Pullman, WA 99163</v>
      </c>
      <c r="H143" s="111">
        <f>VLOOKUP(ServiceTickets[Facility ID],'T-Schedule'!B$2:AH$286,30,FALSE)</f>
        <v>6</v>
      </c>
      <c r="I143" s="111">
        <f>VLOOKUP(ServiceTickets[Facility ID],'T-Schedule'!B$2:AI$286,28,FALSE)</f>
        <v>2</v>
      </c>
      <c r="J143" s="110">
        <f>VLOOKUP(ServiceTickets[Facility ID],'T-Schedule'!B$2:AI$286,26,FALSE)</f>
        <v>1</v>
      </c>
      <c r="K143" s="122">
        <f>VLOOKUP(ServiceTickets[Facility ID],'T-Schedule'!B$2:C$286,2,FALSE)</f>
        <v>43850</v>
      </c>
      <c r="L143" s="122">
        <f>ServiceTickets[[#This Row],[Migration Date]] - WEEKDAY(ServiceTickets[[#This Row],[Migration Date]]-6)</f>
        <v>43847</v>
      </c>
      <c r="M143" s="122">
        <f>ServiceTickets[[#This Row],[Migration Date]] - 14</f>
        <v>43836</v>
      </c>
      <c r="N143" s="111">
        <v>703300</v>
      </c>
      <c r="O143" s="111">
        <v>703301</v>
      </c>
      <c r="P143" s="111" t="str">
        <f>ServiceTickets[[#This Row],[Site]]&amp;" KAH Win10 Upgrade Project Equipment Request"</f>
        <v>5016 HH - PULLMAN KAH Win10 Upgrade Project Equipment Request</v>
      </c>
      <c r="Q143" s="126" t="str">
        <f t="shared" si="2"/>
        <v>Please ship 6 UD3 Thin Client devices and 2 laptops with the Gentiva Win10 Image with docking stations. 
Please send the equipment on PO703300 and PO703301 to be at facility by 01/17/20. 
Ship to:
ATTN: Kindred Implementation Services Tech
1610 NE Eastgate Blvd STE 650
Pullman, WA 99163</v>
      </c>
      <c r="R143" s="130">
        <v>1990289</v>
      </c>
      <c r="S143" s="130" t="s">
        <v>268</v>
      </c>
      <c r="T143" s="130" t="str">
        <f>VLOOKUP(ServiceTickets[Facility ID],'T-Schedule'!B$2:I$286,8,FALSE)</f>
        <v>Yes</v>
      </c>
      <c r="U143" s="130">
        <v>2020</v>
      </c>
    </row>
    <row r="144" spans="1:22" hidden="1">
      <c r="A144" s="113">
        <v>3776201</v>
      </c>
      <c r="B144" s="4" t="s">
        <v>313</v>
      </c>
      <c r="C144" s="4" t="str">
        <f>VLOOKUP(ServiceTickets[[#This Row],[Facility ID]],FacilityInformation,3,FALSE)</f>
        <v>2130 Sycamore St. STE 240</v>
      </c>
      <c r="D144" s="4" t="str">
        <f>VLOOKUP(ServiceTickets[[#This Row],[Facility ID]],FacilityInformation,4,FALSE)</f>
        <v>Kokomo</v>
      </c>
      <c r="E144" s="4" t="str">
        <f>VLOOKUP(ServiceTickets[[#This Row],[Facility ID]],FacilityInformation,5,FALSE)</f>
        <v>IN</v>
      </c>
      <c r="F144" s="4">
        <f>VLOOKUP(ServiceTickets[[#This Row],[Facility ID]],FacilityInformation,6,FALSE)</f>
        <v>46901</v>
      </c>
      <c r="G144" s="4" t="str">
        <f>ServiceTickets[[#This Row],[City]]&amp;", "&amp;ServiceTickets[[#This Row],[State]]&amp;" "&amp;ServiceTickets[[#This Row],[Zip]]</f>
        <v>Kokomo, IN 46901</v>
      </c>
      <c r="H144" s="113">
        <f>VLOOKUP(ServiceTickets[Facility ID],'T-Schedule'!B$2:AH$286,30,FALSE)</f>
        <v>0</v>
      </c>
      <c r="I144" s="113">
        <f>VLOOKUP(ServiceTickets[Facility ID],'T-Schedule'!B$2:AI$286,28,FALSE)</f>
        <v>0</v>
      </c>
      <c r="J144" s="113">
        <f>VLOOKUP(ServiceTickets[Facility ID],'T-Schedule'!B$2:AI$286,26,FALSE)</f>
        <v>0</v>
      </c>
      <c r="K144" s="125">
        <f>VLOOKUP(ServiceTickets[Facility ID],'T-Schedule'!B$2:C$286,2,FALSE)</f>
        <v>0</v>
      </c>
      <c r="L144" s="125" t="e">
        <f>ServiceTickets[[#This Row],[Migration Date]] - WEEKDAY(ServiceTickets[[#This Row],[Migration Date]]-6)</f>
        <v>#NUM!</v>
      </c>
      <c r="M144" s="125">
        <f>ServiceTickets[[#This Row],[Migration Date]] - 14</f>
        <v>-14</v>
      </c>
      <c r="N144" s="113">
        <v>703300</v>
      </c>
      <c r="O144" s="113">
        <v>703301</v>
      </c>
      <c r="P144" s="113" t="str">
        <f>ServiceTickets[[#This Row],[Site]]&amp;" KAH Win10 Upgrade Project Equipment Request"</f>
        <v>3776 HH - KOKOMO, IN  (closed) KAH Win10 Upgrade Project Equipment Request</v>
      </c>
      <c r="Q144" s="129" t="e">
        <f t="shared" si="2"/>
        <v>#NUM!</v>
      </c>
      <c r="R144" s="133"/>
      <c r="S144" s="133" t="s">
        <v>268</v>
      </c>
      <c r="T144" s="133">
        <f>VLOOKUP(ServiceTickets[Facility ID],'T-Schedule'!B$2:I$286,8,FALSE)</f>
        <v>0</v>
      </c>
      <c r="U144" s="133">
        <v>2020</v>
      </c>
      <c r="V144" s="137"/>
    </row>
    <row r="145" spans="1:22" hidden="1">
      <c r="A145" s="110">
        <v>2544201</v>
      </c>
      <c r="B145" t="s">
        <v>112</v>
      </c>
      <c r="C145" s="12" t="str">
        <f>VLOOKUP(ServiceTickets[[#This Row],[Facility ID]],FacilityInformation,3,FALSE)</f>
        <v>2404 Forum Boulevard STE 101</v>
      </c>
      <c r="D145" s="12" t="str">
        <f>VLOOKUP(ServiceTickets[[#This Row],[Facility ID]],FacilityInformation,4,FALSE)</f>
        <v>Columbia</v>
      </c>
      <c r="E145" s="12" t="str">
        <f>VLOOKUP(ServiceTickets[[#This Row],[Facility ID]],FacilityInformation,5,FALSE)</f>
        <v>MO</v>
      </c>
      <c r="F145" s="12">
        <f>VLOOKUP(ServiceTickets[[#This Row],[Facility ID]],FacilityInformation,6,FALSE)</f>
        <v>65203</v>
      </c>
      <c r="G145" s="12" t="str">
        <f>ServiceTickets[[#This Row],[City]]&amp;", "&amp;ServiceTickets[[#This Row],[State]]&amp;" "&amp;ServiceTickets[[#This Row],[Zip]]</f>
        <v>Columbia, MO 65203</v>
      </c>
      <c r="H145" s="111">
        <f>VLOOKUP(ServiceTickets[Facility ID],'T-Schedule'!B$2:AH$286,30,FALSE)</f>
        <v>5</v>
      </c>
      <c r="I145" s="111">
        <f>VLOOKUP(ServiceTickets[Facility ID],'T-Schedule'!B$2:AI$286,28,FALSE)</f>
        <v>3</v>
      </c>
      <c r="J145" s="110">
        <f>VLOOKUP(ServiceTickets[Facility ID],'T-Schedule'!B$2:AI$286,26,FALSE)</f>
        <v>5</v>
      </c>
      <c r="K145" s="293">
        <f>VLOOKUP(ServiceTickets[Facility ID],'T-Schedule'!B$2:C$286,2,FALSE)</f>
        <v>43864</v>
      </c>
      <c r="L145" s="293">
        <f>ServiceTickets[[#This Row],[Migration Date]] - WEEKDAY(ServiceTickets[[#This Row],[Migration Date]]-6)</f>
        <v>43861</v>
      </c>
      <c r="M145" s="293">
        <f>ServiceTickets[[#This Row],[Migration Date]] - 14</f>
        <v>43850</v>
      </c>
      <c r="N145" s="111">
        <v>703300</v>
      </c>
      <c r="O145" s="111">
        <v>703301</v>
      </c>
      <c r="P145" s="111" t="str">
        <f>ServiceTickets[[#This Row],[Site]]&amp;" KAH Win10 Upgrade Project Equipment Request"</f>
        <v>2544 HH - COLUMBIA MO KAH Win10 Upgrade Project Equipment Request</v>
      </c>
      <c r="Q145" s="126" t="str">
        <f t="shared" si="2"/>
        <v>Please ship 5 UD3 Thin Client devices and 3 laptops with the Gentiva Win10 Image with docking stations. 
Please send the equipment on PO703300 and PO703301 to be at facility by 01/31/20. 
Ship to:
ATTN: Kindred Implementation Services Tech
2404 Forum Boulevard STE 101
Columbia, MO 65203</v>
      </c>
      <c r="R145" s="130">
        <v>1991994</v>
      </c>
      <c r="S145" s="130" t="s">
        <v>268</v>
      </c>
      <c r="T145" s="130">
        <f>VLOOKUP(ServiceTickets[Facility ID],'T-Schedule'!B$2:I$286,8,FALSE)</f>
        <v>0</v>
      </c>
      <c r="U145" s="130">
        <v>2020</v>
      </c>
    </row>
    <row r="146" spans="1:22" hidden="1">
      <c r="A146" s="110">
        <v>2546201</v>
      </c>
      <c r="B146" t="s">
        <v>113</v>
      </c>
      <c r="C146" s="12" t="str">
        <f>VLOOKUP(ServiceTickets[[#This Row],[Facility ID]],FacilityInformation,3,FALSE)</f>
        <v xml:space="preserve">1206 Homelife Plaza  </v>
      </c>
      <c r="D146" s="12" t="str">
        <f>VLOOKUP(ServiceTickets[[#This Row],[Facility ID]],FacilityInformation,4,FALSE)</f>
        <v>Rolla</v>
      </c>
      <c r="E146" s="12" t="str">
        <f>VLOOKUP(ServiceTickets[[#This Row],[Facility ID]],FacilityInformation,5,FALSE)</f>
        <v>MO</v>
      </c>
      <c r="F146" s="12">
        <f>VLOOKUP(ServiceTickets[[#This Row],[Facility ID]],FacilityInformation,6,FALSE)</f>
        <v>65401</v>
      </c>
      <c r="G146" s="12" t="str">
        <f>ServiceTickets[[#This Row],[City]]&amp;", "&amp;ServiceTickets[[#This Row],[State]]&amp;" "&amp;ServiceTickets[[#This Row],[Zip]]</f>
        <v>Rolla, MO 65401</v>
      </c>
      <c r="H146" s="111">
        <f>VLOOKUP(ServiceTickets[Facility ID],'T-Schedule'!B$2:AH$286,30,FALSE)</f>
        <v>11</v>
      </c>
      <c r="I146" s="111">
        <f>VLOOKUP(ServiceTickets[Facility ID],'T-Schedule'!B$2:AI$286,28,FALSE)</f>
        <v>8</v>
      </c>
      <c r="J146" s="110">
        <f>VLOOKUP(ServiceTickets[Facility ID],'T-Schedule'!B$2:AI$286,26,FALSE)</f>
        <v>3</v>
      </c>
      <c r="K146" s="293">
        <f>VLOOKUP(ServiceTickets[Facility ID],'T-Schedule'!B$2:C$286,2,FALSE)</f>
        <v>43878</v>
      </c>
      <c r="L146" s="293">
        <f>ServiceTickets[[#This Row],[Migration Date]] - WEEKDAY(ServiceTickets[[#This Row],[Migration Date]]-6)</f>
        <v>43875</v>
      </c>
      <c r="M146" s="293">
        <f>ServiceTickets[[#This Row],[Migration Date]] - 14</f>
        <v>43864</v>
      </c>
      <c r="N146" s="111">
        <v>703300</v>
      </c>
      <c r="O146" s="111">
        <v>703301</v>
      </c>
      <c r="P146" s="111" t="str">
        <f>ServiceTickets[[#This Row],[Site]]&amp;" KAH Win10 Upgrade Project Equipment Request"</f>
        <v>2546 HH - ROLLA KAH Win10 Upgrade Project Equipment Request</v>
      </c>
      <c r="Q146" s="126" t="str">
        <f t="shared" si="2"/>
        <v>Please ship 11 UD3 Thin Client devices and 8 laptops with the Gentiva Win10 Image with docking stations. 
Please send the equipment on PO703300 and PO703301 to be at facility by 02/14/20. 
Ship to:
ATTN: Kindred Implementation Services Tech
1206 Homelife Plaza  
Rolla, MO 65401</v>
      </c>
      <c r="R146" s="130">
        <v>1991995</v>
      </c>
      <c r="S146" s="130" t="s">
        <v>268</v>
      </c>
      <c r="T146" s="130">
        <f>VLOOKUP(ServiceTickets[Facility ID],'T-Schedule'!B$2:I$286,8,FALSE)</f>
        <v>0</v>
      </c>
      <c r="U146" s="130">
        <v>2020</v>
      </c>
    </row>
    <row r="147" spans="1:22" hidden="1">
      <c r="A147" s="110">
        <v>2550201</v>
      </c>
      <c r="B147" t="s">
        <v>114</v>
      </c>
      <c r="C147" s="12" t="str">
        <f>VLOOKUP(ServiceTickets[[#This Row],[Facility ID]],FacilityInformation,3,FALSE)</f>
        <v>4783 Flat River Road STE 100A</v>
      </c>
      <c r="D147" s="12" t="str">
        <f>VLOOKUP(ServiceTickets[[#This Row],[Facility ID]],FacilityInformation,4,FALSE)</f>
        <v>Farmington</v>
      </c>
      <c r="E147" s="12" t="str">
        <f>VLOOKUP(ServiceTickets[[#This Row],[Facility ID]],FacilityInformation,5,FALSE)</f>
        <v>MO</v>
      </c>
      <c r="F147" s="12">
        <f>VLOOKUP(ServiceTickets[[#This Row],[Facility ID]],FacilityInformation,6,FALSE)</f>
        <v>63640</v>
      </c>
      <c r="G147" s="12" t="str">
        <f>ServiceTickets[[#This Row],[City]]&amp;", "&amp;ServiceTickets[[#This Row],[State]]&amp;" "&amp;ServiceTickets[[#This Row],[Zip]]</f>
        <v>Farmington, MO 63640</v>
      </c>
      <c r="H147" s="111">
        <f>VLOOKUP(ServiceTickets[Facility ID],'T-Schedule'!B$2:AH$286,30,FALSE)</f>
        <v>9</v>
      </c>
      <c r="I147" s="111">
        <f>VLOOKUP(ServiceTickets[Facility ID],'T-Schedule'!B$2:AI$286,28,FALSE)</f>
        <v>2</v>
      </c>
      <c r="J147" s="110">
        <f>VLOOKUP(ServiceTickets[Facility ID],'T-Schedule'!B$2:AI$286,26,FALSE)</f>
        <v>5</v>
      </c>
      <c r="K147" s="293">
        <f>VLOOKUP(ServiceTickets[Facility ID],'T-Schedule'!B$2:C$286,2,FALSE)</f>
        <v>43857</v>
      </c>
      <c r="L147" s="293">
        <f>ServiceTickets[[#This Row],[Migration Date]] - WEEKDAY(ServiceTickets[[#This Row],[Migration Date]]-6)</f>
        <v>43854</v>
      </c>
      <c r="M147" s="293">
        <f>ServiceTickets[[#This Row],[Migration Date]] - 14</f>
        <v>43843</v>
      </c>
      <c r="N147" s="111">
        <v>703300</v>
      </c>
      <c r="O147" s="111">
        <v>703301</v>
      </c>
      <c r="P147" s="111" t="str">
        <f>ServiceTickets[[#This Row],[Site]]&amp;" KAH Win10 Upgrade Project Equipment Request"</f>
        <v>2550 HH - FARMINGTON KAH Win10 Upgrade Project Equipment Request</v>
      </c>
      <c r="Q147" s="126" t="str">
        <f t="shared" si="2"/>
        <v>Please ship 9 UD3 Thin Client devices and 2 laptops with the Gentiva Win10 Image with docking stations. 
Please send the equipment on PO703300 and PO703301 to be at facility by 01/24/20. 
Ship to:
ATTN: Kindred Implementation Services Tech
4783 Flat River Road STE 100A
Farmington, MO 63640</v>
      </c>
      <c r="R147" s="130">
        <v>1991996</v>
      </c>
      <c r="S147" s="130" t="s">
        <v>268</v>
      </c>
      <c r="T147" s="130">
        <f>VLOOKUP(ServiceTickets[Facility ID],'T-Schedule'!B$2:I$286,8,FALSE)</f>
        <v>0</v>
      </c>
      <c r="U147" s="130">
        <v>2020</v>
      </c>
    </row>
    <row r="148" spans="1:22" hidden="1">
      <c r="A148" s="110">
        <v>2551201</v>
      </c>
      <c r="B148" t="s">
        <v>115</v>
      </c>
      <c r="C148" s="12" t="str">
        <f>VLOOKUP(ServiceTickets[[#This Row],[Facility ID]],FacilityInformation,3,FALSE)</f>
        <v>11880 College Blvd. STE 4A</v>
      </c>
      <c r="D148" s="12" t="str">
        <f>VLOOKUP(ServiceTickets[[#This Row],[Facility ID]],FacilityInformation,4,FALSE)</f>
        <v>Overland Park</v>
      </c>
      <c r="E148" s="12" t="str">
        <f>VLOOKUP(ServiceTickets[[#This Row],[Facility ID]],FacilityInformation,5,FALSE)</f>
        <v>KS</v>
      </c>
      <c r="F148" s="12">
        <f>VLOOKUP(ServiceTickets[[#This Row],[Facility ID]],FacilityInformation,6,FALSE)</f>
        <v>66210</v>
      </c>
      <c r="G148" s="12" t="str">
        <f>ServiceTickets[[#This Row],[City]]&amp;", "&amp;ServiceTickets[[#This Row],[State]]&amp;" "&amp;ServiceTickets[[#This Row],[Zip]]</f>
        <v>Overland Park, KS 66210</v>
      </c>
      <c r="H148" s="111">
        <f>VLOOKUP(ServiceTickets[Facility ID],'T-Schedule'!B$2:AH$286,30,FALSE)</f>
        <v>9</v>
      </c>
      <c r="I148" s="111">
        <f>VLOOKUP(ServiceTickets[Facility ID],'T-Schedule'!B$2:AI$286,28,FALSE)</f>
        <v>3</v>
      </c>
      <c r="J148" s="110">
        <f>VLOOKUP(ServiceTickets[Facility ID],'T-Schedule'!B$2:AI$286,26,FALSE)</f>
        <v>1</v>
      </c>
      <c r="K148" s="293">
        <f>VLOOKUP(ServiceTickets[Facility ID],'T-Schedule'!B$2:C$286,2,FALSE)</f>
        <v>43857</v>
      </c>
      <c r="L148" s="293">
        <f>ServiceTickets[[#This Row],[Migration Date]] - WEEKDAY(ServiceTickets[[#This Row],[Migration Date]]-6)</f>
        <v>43854</v>
      </c>
      <c r="M148" s="293">
        <f>ServiceTickets[[#This Row],[Migration Date]] - 14</f>
        <v>43843</v>
      </c>
      <c r="N148" s="111">
        <v>703300</v>
      </c>
      <c r="O148" s="111">
        <v>703301</v>
      </c>
      <c r="P148" s="111" t="str">
        <f>ServiceTickets[[#This Row],[Site]]&amp;" KAH Win10 Upgrade Project Equipment Request"</f>
        <v>2551 HH - KANSAS CITY SOUTH KAH Win10 Upgrade Project Equipment Request</v>
      </c>
      <c r="Q148" s="126" t="str">
        <f t="shared" si="2"/>
        <v>Please ship 9 UD3 Thin Client devices and 3 laptops with the Gentiva Win10 Image with docking stations. 
Please send the equipment on PO703300 and PO703301 to be at facility by 01/24/20. 
Ship to:
ATTN: Kindred Implementation Services Tech
11880 College Blvd. STE 4A
Overland Park, KS 66210</v>
      </c>
      <c r="R148" s="130">
        <v>1991997</v>
      </c>
      <c r="S148" s="130" t="s">
        <v>268</v>
      </c>
      <c r="T148" s="130">
        <f>VLOOKUP(ServiceTickets[Facility ID],'T-Schedule'!B$2:I$286,8,FALSE)</f>
        <v>0</v>
      </c>
      <c r="U148" s="130">
        <v>2020</v>
      </c>
    </row>
    <row r="149" spans="1:22" hidden="1">
      <c r="A149" s="110">
        <v>2552201</v>
      </c>
      <c r="B149" t="s">
        <v>116</v>
      </c>
      <c r="C149" s="12" t="str">
        <f>VLOOKUP(ServiceTickets[[#This Row],[Facility ID]],FacilityInformation,3,FALSE)</f>
        <v>20101 E. Jackson Drive STE D</v>
      </c>
      <c r="D149" s="12" t="str">
        <f>VLOOKUP(ServiceTickets[[#This Row],[Facility ID]],FacilityInformation,4,FALSE)</f>
        <v>Independence</v>
      </c>
      <c r="E149" s="12" t="str">
        <f>VLOOKUP(ServiceTickets[[#This Row],[Facility ID]],FacilityInformation,5,FALSE)</f>
        <v>MO</v>
      </c>
      <c r="F149" s="12">
        <f>VLOOKUP(ServiceTickets[[#This Row],[Facility ID]],FacilityInformation,6,FALSE)</f>
        <v>64057</v>
      </c>
      <c r="G149" s="12" t="str">
        <f>ServiceTickets[[#This Row],[City]]&amp;", "&amp;ServiceTickets[[#This Row],[State]]&amp;" "&amp;ServiceTickets[[#This Row],[Zip]]</f>
        <v>Independence, MO 64057</v>
      </c>
      <c r="H149" s="111">
        <f>VLOOKUP(ServiceTickets[Facility ID],'T-Schedule'!B$2:AH$286,30,FALSE)</f>
        <v>11</v>
      </c>
      <c r="I149" s="111">
        <f>VLOOKUP(ServiceTickets[Facility ID],'T-Schedule'!B$2:AI$286,28,FALSE)</f>
        <v>3</v>
      </c>
      <c r="J149" s="110">
        <f>VLOOKUP(ServiceTickets[Facility ID],'T-Schedule'!B$2:AI$286,26,FALSE)</f>
        <v>11</v>
      </c>
      <c r="K149" s="293">
        <f>VLOOKUP(ServiceTickets[Facility ID],'T-Schedule'!B$2:C$286,2,FALSE)</f>
        <v>43857</v>
      </c>
      <c r="L149" s="293">
        <f>ServiceTickets[[#This Row],[Migration Date]] - WEEKDAY(ServiceTickets[[#This Row],[Migration Date]]-6)</f>
        <v>43854</v>
      </c>
      <c r="M149" s="293">
        <f>ServiceTickets[[#This Row],[Migration Date]] - 14</f>
        <v>43843</v>
      </c>
      <c r="N149" s="111">
        <v>703300</v>
      </c>
      <c r="O149" s="111">
        <v>703301</v>
      </c>
      <c r="P149" s="111" t="str">
        <f>ServiceTickets[[#This Row],[Site]]&amp;" KAH Win10 Upgrade Project Equipment Request"</f>
        <v>2552 HH - KANSAS CITY EAST KAH Win10 Upgrade Project Equipment Request</v>
      </c>
      <c r="Q149" s="126" t="str">
        <f t="shared" si="2"/>
        <v>Please ship 11 UD3 Thin Client devices and 3 laptops with the Gentiva Win10 Image with docking stations. 
Please send the equipment on PO703300 and PO703301 to be at facility by 01/24/20. 
Ship to:
ATTN: Kindred Implementation Services Tech
20101 E. Jackson Drive STE D
Independence, MO 64057</v>
      </c>
      <c r="R149" s="130">
        <v>1991998</v>
      </c>
      <c r="S149" s="130" t="s">
        <v>268</v>
      </c>
      <c r="T149" s="130">
        <f>VLOOKUP(ServiceTickets[Facility ID],'T-Schedule'!B$2:I$286,8,FALSE)</f>
        <v>0</v>
      </c>
      <c r="U149" s="130">
        <v>2020</v>
      </c>
    </row>
    <row r="150" spans="1:22" hidden="1">
      <c r="A150" s="291">
        <v>2574201</v>
      </c>
      <c r="B150" s="292" t="s">
        <v>1940</v>
      </c>
      <c r="C150" s="291" t="str">
        <f>VLOOKUP(ServiceTickets[[#This Row],[Facility ID]],FacilityInformation,3,FALSE)</f>
        <v>4849 GREENVILLE AVE</v>
      </c>
      <c r="D150" s="291" t="str">
        <f>VLOOKUP(ServiceTickets[[#This Row],[Facility ID]],FacilityInformation,4,FALSE)</f>
        <v>DALLAS</v>
      </c>
      <c r="E150" s="291" t="str">
        <f>VLOOKUP(ServiceTickets[[#This Row],[Facility ID]],FacilityInformation,5,FALSE)</f>
        <v>TX</v>
      </c>
      <c r="F150" s="291">
        <f>VLOOKUP(ServiceTickets[[#This Row],[Facility ID]],FacilityInformation,6,FALSE)</f>
        <v>75206</v>
      </c>
      <c r="G150" s="291" t="str">
        <f>ServiceTickets[[#This Row],[City]]&amp;", "&amp;ServiceTickets[[#This Row],[State]]&amp;" "&amp;ServiceTickets[[#This Row],[Zip]]</f>
        <v>DALLAS, TX 75206</v>
      </c>
      <c r="H150" s="291">
        <f>VLOOKUP(ServiceTickets[Facility ID],'T-Schedule'!B$2:AH$286,30,FALSE)</f>
        <v>7</v>
      </c>
      <c r="I150" s="291">
        <f>VLOOKUP(ServiceTickets[Facility ID],'T-Schedule'!B$2:AI$286,28,FALSE)</f>
        <v>0</v>
      </c>
      <c r="J150" s="291">
        <f>VLOOKUP(ServiceTickets[Facility ID],'T-Schedule'!B$2:AI$286,26,FALSE)</f>
        <v>3</v>
      </c>
      <c r="K150" s="294">
        <f>VLOOKUP(ServiceTickets[Facility ID],'T-Schedule'!B$2:C$286,2,FALSE)</f>
        <v>43857</v>
      </c>
      <c r="L150" s="294">
        <f>ServiceTickets[[#This Row],[Migration Date]] - WEEKDAY(ServiceTickets[[#This Row],[Migration Date]]-6)</f>
        <v>43854</v>
      </c>
      <c r="M150" s="294">
        <f>ServiceTickets[[#This Row],[Migration Date]] - 14</f>
        <v>43843</v>
      </c>
      <c r="N150" s="291">
        <v>703300</v>
      </c>
      <c r="O150" s="291">
        <v>703301</v>
      </c>
      <c r="P150" s="291" t="str">
        <f>ServiceTickets[[#This Row],[Site]]&amp;" KAH Win10 Upgrade Project Equipment Request"</f>
        <v>2574 HH  - DALLAS KAH Win10 Upgrade Project Equipment Request</v>
      </c>
      <c r="Q150" s="291" t="str">
        <f t="shared" si="2"/>
        <v>Please ship 7 UD3 Thin Client devices and 0 laptops with the Gentiva Win10 Image with docking stations. 
Please send the equipment on PO703300 and PO703301 to be at facility by 01/24/20. 
Ship to:
ATTN: Kindred Implementation Services Tech
4849 GREENVILLE AVE
DALLAS, TX 75206</v>
      </c>
      <c r="R150" s="296">
        <v>1992000</v>
      </c>
      <c r="S150" s="296" t="s">
        <v>268</v>
      </c>
      <c r="T150" s="296">
        <f>VLOOKUP(ServiceTickets[Facility ID],'T-Schedule'!B$2:I$286,8,FALSE)</f>
        <v>0</v>
      </c>
      <c r="U150" s="296">
        <v>2020</v>
      </c>
      <c r="V150" s="291"/>
    </row>
    <row r="151" spans="1:22" hidden="1">
      <c r="A151" s="291">
        <v>2576201</v>
      </c>
      <c r="B151" s="292" t="s">
        <v>1941</v>
      </c>
      <c r="C151" s="291" t="str">
        <f>VLOOKUP(ServiceTickets[[#This Row],[Facility ID]],FacilityInformation,3,FALSE)</f>
        <v>6421 Camp Bowie Blvd, Ste 203</v>
      </c>
      <c r="D151" s="291" t="str">
        <f>VLOOKUP(ServiceTickets[[#This Row],[Facility ID]],FacilityInformation,4,FALSE)</f>
        <v>Fort Worth</v>
      </c>
      <c r="E151" s="291" t="str">
        <f>VLOOKUP(ServiceTickets[[#This Row],[Facility ID]],FacilityInformation,5,FALSE)</f>
        <v>TX</v>
      </c>
      <c r="F151" s="291">
        <f>VLOOKUP(ServiceTickets[[#This Row],[Facility ID]],FacilityInformation,6,FALSE)</f>
        <v>76116</v>
      </c>
      <c r="G151" s="291" t="str">
        <f>ServiceTickets[[#This Row],[City]]&amp;", "&amp;ServiceTickets[[#This Row],[State]]&amp;" "&amp;ServiceTickets[[#This Row],[Zip]]</f>
        <v>Fort Worth, TX 76116</v>
      </c>
      <c r="H151" s="291">
        <f>VLOOKUP(ServiceTickets[Facility ID],'T-Schedule'!B$2:AH$286,30,FALSE)</f>
        <v>6</v>
      </c>
      <c r="I151" s="291">
        <f>VLOOKUP(ServiceTickets[Facility ID],'T-Schedule'!B$2:AI$286,28,FALSE)</f>
        <v>0</v>
      </c>
      <c r="J151" s="291">
        <f>VLOOKUP(ServiceTickets[Facility ID],'T-Schedule'!B$2:AI$286,26,FALSE)</f>
        <v>4</v>
      </c>
      <c r="K151" s="294">
        <f>VLOOKUP(ServiceTickets[Facility ID],'T-Schedule'!B$2:C$286,2,FALSE)</f>
        <v>43857</v>
      </c>
      <c r="L151" s="294">
        <f>ServiceTickets[[#This Row],[Migration Date]] - WEEKDAY(ServiceTickets[[#This Row],[Migration Date]]-6)</f>
        <v>43854</v>
      </c>
      <c r="M151" s="294">
        <f>ServiceTickets[[#This Row],[Migration Date]] - 14</f>
        <v>43843</v>
      </c>
      <c r="N151" s="291">
        <v>703300</v>
      </c>
      <c r="O151" s="291">
        <v>703301</v>
      </c>
      <c r="P151" s="291" t="str">
        <f>ServiceTickets[[#This Row],[Site]]&amp;" KAH Win10 Upgrade Project Equipment Request"</f>
        <v>2576 HH - Fort Worth KAH Win10 Upgrade Project Equipment Request</v>
      </c>
      <c r="Q151" s="291" t="str">
        <f t="shared" si="2"/>
        <v>Please ship 6 UD3 Thin Client devices and 0 laptops with the Gentiva Win10 Image with docking stations. 
Please send the equipment on PO703300 and PO703301 to be at facility by 01/24/20. 
Ship to:
ATTN: Kindred Implementation Services Tech
6421 Camp Bowie Blvd, Ste 203
Fort Worth, TX 76116</v>
      </c>
      <c r="R151" s="296">
        <v>1992001</v>
      </c>
      <c r="S151" s="296" t="s">
        <v>268</v>
      </c>
      <c r="T151" s="296">
        <f>VLOOKUP(ServiceTickets[Facility ID],'T-Schedule'!B$2:I$286,8,FALSE)</f>
        <v>0</v>
      </c>
      <c r="U151" s="296">
        <v>2020</v>
      </c>
      <c r="V151" s="291"/>
    </row>
    <row r="152" spans="1:22" hidden="1">
      <c r="A152" s="110">
        <v>2586201</v>
      </c>
      <c r="B152" t="s">
        <v>125</v>
      </c>
      <c r="C152" s="12" t="str">
        <f>VLOOKUP(ServiceTickets[[#This Row],[Facility ID]],FacilityInformation,3,FALSE)</f>
        <v>2615 Calder Street STE 202</v>
      </c>
      <c r="D152" s="12" t="str">
        <f>VLOOKUP(ServiceTickets[[#This Row],[Facility ID]],FacilityInformation,4,FALSE)</f>
        <v>Beaumont</v>
      </c>
      <c r="E152" s="12" t="str">
        <f>VLOOKUP(ServiceTickets[[#This Row],[Facility ID]],FacilityInformation,5,FALSE)</f>
        <v>TX</v>
      </c>
      <c r="F152" s="12">
        <f>VLOOKUP(ServiceTickets[[#This Row],[Facility ID]],FacilityInformation,6,FALSE)</f>
        <v>77702</v>
      </c>
      <c r="G152" s="12" t="str">
        <f>ServiceTickets[[#This Row],[City]]&amp;", "&amp;ServiceTickets[[#This Row],[State]]&amp;" "&amp;ServiceTickets[[#This Row],[Zip]]</f>
        <v>Beaumont, TX 77702</v>
      </c>
      <c r="H152" s="111">
        <f>VLOOKUP(ServiceTickets[Facility ID],'T-Schedule'!B$2:AH$286,30,FALSE)</f>
        <v>10</v>
      </c>
      <c r="I152" s="111">
        <f>VLOOKUP(ServiceTickets[Facility ID],'T-Schedule'!B$2:AI$286,28,FALSE)</f>
        <v>0</v>
      </c>
      <c r="J152" s="110">
        <f>VLOOKUP(ServiceTickets[Facility ID],'T-Schedule'!B$2:AI$286,26,FALSE)</f>
        <v>10</v>
      </c>
      <c r="K152" s="293">
        <f>VLOOKUP(ServiceTickets[Facility ID],'T-Schedule'!B$2:C$286,2,FALSE)</f>
        <v>43857</v>
      </c>
      <c r="L152" s="293">
        <f>ServiceTickets[[#This Row],[Migration Date]] - WEEKDAY(ServiceTickets[[#This Row],[Migration Date]]-6)</f>
        <v>43854</v>
      </c>
      <c r="M152" s="293">
        <f>ServiceTickets[[#This Row],[Migration Date]] - 14</f>
        <v>43843</v>
      </c>
      <c r="N152" s="111">
        <v>703300</v>
      </c>
      <c r="O152" s="111">
        <v>703301</v>
      </c>
      <c r="P152" s="111" t="str">
        <f>ServiceTickets[[#This Row],[Site]]&amp;" KAH Win10 Upgrade Project Equipment Request"</f>
        <v>2586 HH - BEAUMONT - HARDEN KAH Win10 Upgrade Project Equipment Request</v>
      </c>
      <c r="Q152" s="126" t="str">
        <f t="shared" si="2"/>
        <v>Please ship 10 UD3 Thin Client devices and 0 laptops with the Gentiva Win10 Image with docking stations. 
Please send the equipment on PO703300 and PO703301 to be at facility by 01/24/20. 
Ship to:
ATTN: Kindred Implementation Services Tech
2615 Calder Street STE 202
Beaumont, TX 77702</v>
      </c>
      <c r="R152" s="130">
        <v>1992002</v>
      </c>
      <c r="S152" s="130" t="s">
        <v>268</v>
      </c>
      <c r="T152" s="130">
        <f>VLOOKUP(ServiceTickets[Facility ID],'T-Schedule'!B$2:I$286,8,FALSE)</f>
        <v>0</v>
      </c>
      <c r="U152" s="130">
        <v>2020</v>
      </c>
    </row>
    <row r="153" spans="1:22" hidden="1">
      <c r="A153" s="110">
        <v>2653201</v>
      </c>
      <c r="B153" t="s">
        <v>145</v>
      </c>
      <c r="C153" s="12" t="str">
        <f>VLOOKUP(ServiceTickets[[#This Row],[Facility ID]],FacilityInformation,3,FALSE)</f>
        <v>20829 72nd Ave South STE 125</v>
      </c>
      <c r="D153" s="12" t="str">
        <f>VLOOKUP(ServiceTickets[[#This Row],[Facility ID]],FacilityInformation,4,FALSE)</f>
        <v>Kent</v>
      </c>
      <c r="E153" s="12" t="str">
        <f>VLOOKUP(ServiceTickets[[#This Row],[Facility ID]],FacilityInformation,5,FALSE)</f>
        <v>WA</v>
      </c>
      <c r="F153" s="12">
        <f>VLOOKUP(ServiceTickets[[#This Row],[Facility ID]],FacilityInformation,6,FALSE)</f>
        <v>98032</v>
      </c>
      <c r="G153" s="12" t="str">
        <f>ServiceTickets[[#This Row],[City]]&amp;", "&amp;ServiceTickets[[#This Row],[State]]&amp;" "&amp;ServiceTickets[[#This Row],[Zip]]</f>
        <v>Kent, WA 98032</v>
      </c>
      <c r="H153" s="111">
        <f>VLOOKUP(ServiceTickets[Facility ID],'T-Schedule'!B$2:AH$286,30,FALSE)</f>
        <v>17</v>
      </c>
      <c r="I153" s="111">
        <f>VLOOKUP(ServiceTickets[Facility ID],'T-Schedule'!B$2:AI$286,28,FALSE)</f>
        <v>3</v>
      </c>
      <c r="J153" s="110">
        <f>VLOOKUP(ServiceTickets[Facility ID],'T-Schedule'!B$2:AI$286,26,FALSE)</f>
        <v>9</v>
      </c>
      <c r="K153" s="293">
        <f>VLOOKUP(ServiceTickets[Facility ID],'T-Schedule'!B$2:C$286,2,FALSE)</f>
        <v>43857</v>
      </c>
      <c r="L153" s="293">
        <f>ServiceTickets[[#This Row],[Migration Date]] - WEEKDAY(ServiceTickets[[#This Row],[Migration Date]]-6)</f>
        <v>43854</v>
      </c>
      <c r="M153" s="293">
        <f>ServiceTickets[[#This Row],[Migration Date]] - 14</f>
        <v>43843</v>
      </c>
      <c r="N153" s="111">
        <v>703300</v>
      </c>
      <c r="O153" s="111">
        <v>703301</v>
      </c>
      <c r="P153" s="111" t="str">
        <f>ServiceTickets[[#This Row],[Site]]&amp;" KAH Win10 Upgrade Project Equipment Request"</f>
        <v>2653 HH - KENT KAH Win10 Upgrade Project Equipment Request</v>
      </c>
      <c r="Q153" s="126" t="str">
        <f t="shared" si="2"/>
        <v>Please ship 17 UD3 Thin Client devices and 3 laptops with the Gentiva Win10 Image with docking stations. 
Please send the equipment on PO703300 and PO703301 to be at facility by 01/24/20. 
Ship to:
ATTN: Kindred Implementation Services Tech
20829 72nd Ave South STE 125
Kent, WA 98032</v>
      </c>
      <c r="R153" s="130">
        <v>1992003</v>
      </c>
      <c r="S153" s="130" t="s">
        <v>268</v>
      </c>
      <c r="T153" s="130" t="str">
        <f>VLOOKUP(ServiceTickets[Facility ID],'T-Schedule'!B$2:I$286,8,FALSE)</f>
        <v xml:space="preserve"> </v>
      </c>
      <c r="U153" s="130">
        <v>2020</v>
      </c>
    </row>
    <row r="154" spans="1:22" hidden="1">
      <c r="A154" s="110">
        <v>2686201</v>
      </c>
      <c r="B154" t="s">
        <v>148</v>
      </c>
      <c r="C154" s="12" t="str">
        <f>VLOOKUP(ServiceTickets[[#This Row],[Facility ID]],FacilityInformation,3,FALSE)</f>
        <v>4660 Kitsap Way STE 101</v>
      </c>
      <c r="D154" s="12" t="str">
        <f>VLOOKUP(ServiceTickets[[#This Row],[Facility ID]],FacilityInformation,4,FALSE)</f>
        <v>Bremerton</v>
      </c>
      <c r="E154" s="12" t="str">
        <f>VLOOKUP(ServiceTickets[[#This Row],[Facility ID]],FacilityInformation,5,FALSE)</f>
        <v>WA</v>
      </c>
      <c r="F154" s="12">
        <f>VLOOKUP(ServiceTickets[[#This Row],[Facility ID]],FacilityInformation,6,FALSE)</f>
        <v>98312</v>
      </c>
      <c r="G154" s="12" t="str">
        <f>ServiceTickets[[#This Row],[City]]&amp;", "&amp;ServiceTickets[[#This Row],[State]]&amp;" "&amp;ServiceTickets[[#This Row],[Zip]]</f>
        <v>Bremerton, WA 98312</v>
      </c>
      <c r="H154" s="111">
        <f>VLOOKUP(ServiceTickets[Facility ID],'T-Schedule'!B$2:AH$286,30,FALSE)</f>
        <v>15</v>
      </c>
      <c r="I154" s="111">
        <f>VLOOKUP(ServiceTickets[Facility ID],'T-Schedule'!B$2:AI$286,28,FALSE)</f>
        <v>0</v>
      </c>
      <c r="J154" s="110">
        <f>VLOOKUP(ServiceTickets[Facility ID],'T-Schedule'!B$2:AI$286,26,FALSE)</f>
        <v>1</v>
      </c>
      <c r="K154" s="293">
        <f>VLOOKUP(ServiceTickets[Facility ID],'T-Schedule'!B$2:C$286,2,FALSE)</f>
        <v>43857</v>
      </c>
      <c r="L154" s="293">
        <f>ServiceTickets[[#This Row],[Migration Date]] - WEEKDAY(ServiceTickets[[#This Row],[Migration Date]]-6)</f>
        <v>43854</v>
      </c>
      <c r="M154" s="293">
        <f>ServiceTickets[[#This Row],[Migration Date]] - 14</f>
        <v>43843</v>
      </c>
      <c r="N154" s="111">
        <v>703300</v>
      </c>
      <c r="O154" s="111">
        <v>703301</v>
      </c>
      <c r="P154" s="111" t="str">
        <f>ServiceTickets[[#This Row],[Site]]&amp;" KAH Win10 Upgrade Project Equipment Request"</f>
        <v>2686 HH - BREMERTON KAH Win10 Upgrade Project Equipment Request</v>
      </c>
      <c r="Q154" s="126" t="str">
        <f t="shared" si="2"/>
        <v>Please ship 15 UD3 Thin Client devices and 0 laptops with the Gentiva Win10 Image with docking stations. 
Please send the equipment on PO703300 and PO703301 to be at facility by 01/24/20. 
Ship to:
ATTN: Kindred Implementation Services Tech
4660 Kitsap Way STE 101
Bremerton, WA 98312</v>
      </c>
      <c r="R154" s="130">
        <v>1992004</v>
      </c>
      <c r="S154" s="130" t="s">
        <v>268</v>
      </c>
      <c r="T154" s="130" t="str">
        <f>VLOOKUP(ServiceTickets[Facility ID],'T-Schedule'!B$2:I$286,8,FALSE)</f>
        <v xml:space="preserve"> </v>
      </c>
      <c r="U154" s="130">
        <v>2020</v>
      </c>
    </row>
    <row r="155" spans="1:22" hidden="1">
      <c r="A155" s="110">
        <v>7014201</v>
      </c>
      <c r="B155" t="s">
        <v>238</v>
      </c>
      <c r="C155" s="12" t="str">
        <f>VLOOKUP(ServiceTickets[[#This Row],[Facility ID]],FacilityInformation,3,FALSE)</f>
        <v>12125 Woodcrest Executive Dr. STE 340</v>
      </c>
      <c r="D155" s="12" t="str">
        <f>VLOOKUP(ServiceTickets[[#This Row],[Facility ID]],FacilityInformation,4,FALSE)</f>
        <v>Creve Coeur</v>
      </c>
      <c r="E155" s="12" t="str">
        <f>VLOOKUP(ServiceTickets[[#This Row],[Facility ID]],FacilityInformation,5,FALSE)</f>
        <v>MO</v>
      </c>
      <c r="F155" s="12">
        <f>VLOOKUP(ServiceTickets[[#This Row],[Facility ID]],FacilityInformation,6,FALSE)</f>
        <v>63141</v>
      </c>
      <c r="G155" s="12" t="str">
        <f>ServiceTickets[[#This Row],[City]]&amp;", "&amp;ServiceTickets[[#This Row],[State]]&amp;" "&amp;ServiceTickets[[#This Row],[Zip]]</f>
        <v>Creve Coeur, MO 63141</v>
      </c>
      <c r="H155" s="111">
        <f>VLOOKUP(ServiceTickets[Facility ID],'T-Schedule'!B$2:AH$286,30,FALSE)</f>
        <v>5</v>
      </c>
      <c r="I155" s="111">
        <f>VLOOKUP(ServiceTickets[Facility ID],'T-Schedule'!B$2:AI$286,28,FALSE)</f>
        <v>5</v>
      </c>
      <c r="J155" s="110">
        <f>VLOOKUP(ServiceTickets[Facility ID],'T-Schedule'!B$2:AI$286,26,FALSE)</f>
        <v>6</v>
      </c>
      <c r="K155" s="293">
        <f>VLOOKUP(ServiceTickets[Facility ID],'T-Schedule'!B$2:C$286,2,FALSE)</f>
        <v>43864</v>
      </c>
      <c r="L155" s="293">
        <f>ServiceTickets[[#This Row],[Migration Date]] - WEEKDAY(ServiceTickets[[#This Row],[Migration Date]]-6)</f>
        <v>43861</v>
      </c>
      <c r="M155" s="293">
        <f>ServiceTickets[[#This Row],[Migration Date]] - 14</f>
        <v>43850</v>
      </c>
      <c r="N155" s="111">
        <v>703300</v>
      </c>
      <c r="O155" s="111">
        <v>703301</v>
      </c>
      <c r="P155" s="111" t="str">
        <f>ServiceTickets[[#This Row],[Site]]&amp;" KAH Win10 Upgrade Project Equipment Request"</f>
        <v>7014 HH - ST LOUIS-WEST KAH Win10 Upgrade Project Equipment Request</v>
      </c>
      <c r="Q155" s="126" t="str">
        <f t="shared" si="2"/>
        <v>Please ship 5 UD3 Thin Client devices and 5 laptops with the Gentiva Win10 Image with docking stations. 
Please send the equipment on PO703300 and PO703301 to be at facility by 01/31/20. 
Ship to:
ATTN: Kindred Implementation Services Tech
12125 Woodcrest Executive Dr. STE 340
Creve Coeur, MO 63141</v>
      </c>
      <c r="R155" s="130">
        <v>1992005</v>
      </c>
      <c r="S155" s="130" t="s">
        <v>268</v>
      </c>
      <c r="T155" s="130">
        <f>VLOOKUP(ServiceTickets[Facility ID],'T-Schedule'!B$2:I$286,8,FALSE)</f>
        <v>0</v>
      </c>
      <c r="U155" s="130">
        <v>2020</v>
      </c>
    </row>
    <row r="156" spans="1:22" hidden="1">
      <c r="A156" s="110">
        <v>7015201</v>
      </c>
      <c r="B156" t="s">
        <v>239</v>
      </c>
      <c r="C156" s="12" t="str">
        <f>VLOOKUP(ServiceTickets[[#This Row],[Facility ID]],FacilityInformation,3,FALSE)</f>
        <v>7280 NW 87th Terrace, Building C STE 206</v>
      </c>
      <c r="D156" s="12" t="str">
        <f>VLOOKUP(ServiceTickets[[#This Row],[Facility ID]],FacilityInformation,4,FALSE)</f>
        <v>Kansas City</v>
      </c>
      <c r="E156" s="12" t="str">
        <f>VLOOKUP(ServiceTickets[[#This Row],[Facility ID]],FacilityInformation,5,FALSE)</f>
        <v>MO</v>
      </c>
      <c r="F156" s="12">
        <f>VLOOKUP(ServiceTickets[[#This Row],[Facility ID]],FacilityInformation,6,FALSE)</f>
        <v>64153</v>
      </c>
      <c r="G156" s="12" t="str">
        <f>ServiceTickets[[#This Row],[City]]&amp;", "&amp;ServiceTickets[[#This Row],[State]]&amp;" "&amp;ServiceTickets[[#This Row],[Zip]]</f>
        <v>Kansas City, MO 64153</v>
      </c>
      <c r="H156" s="111">
        <f>VLOOKUP(ServiceTickets[Facility ID],'T-Schedule'!B$2:AH$286,30,FALSE)</f>
        <v>5</v>
      </c>
      <c r="I156" s="111">
        <f>VLOOKUP(ServiceTickets[Facility ID],'T-Schedule'!B$2:AI$286,28,FALSE)</f>
        <v>3</v>
      </c>
      <c r="J156" s="110">
        <f>VLOOKUP(ServiceTickets[Facility ID],'T-Schedule'!B$2:AI$286,26,FALSE)</f>
        <v>3</v>
      </c>
      <c r="K156" s="293">
        <f>VLOOKUP(ServiceTickets[Facility ID],'T-Schedule'!B$2:C$286,2,FALSE)</f>
        <v>43857</v>
      </c>
      <c r="L156" s="293">
        <f>ServiceTickets[[#This Row],[Migration Date]] - WEEKDAY(ServiceTickets[[#This Row],[Migration Date]]-6)</f>
        <v>43854</v>
      </c>
      <c r="M156" s="293">
        <f>ServiceTickets[[#This Row],[Migration Date]] - 14</f>
        <v>43843</v>
      </c>
      <c r="N156" s="111">
        <v>703300</v>
      </c>
      <c r="O156" s="111">
        <v>703301</v>
      </c>
      <c r="P156" s="111" t="str">
        <f>ServiceTickets[[#This Row],[Site]]&amp;" KAH Win10 Upgrade Project Equipment Request"</f>
        <v>7015 HH - KANSAS CITY NORTH KAH Win10 Upgrade Project Equipment Request</v>
      </c>
      <c r="Q156" s="126" t="str">
        <f t="shared" si="2"/>
        <v>Please ship 5 UD3 Thin Client devices and 3 laptops with the Gentiva Win10 Image with docking stations. 
Please send the equipment on PO703300 and PO703301 to be at facility by 01/24/20. 
Ship to:
ATTN: Kindred Implementation Services Tech
7280 NW 87th Terrace, Building C STE 206
Kansas City, MO 64153</v>
      </c>
      <c r="R156" s="130">
        <v>1992006</v>
      </c>
      <c r="S156" s="130" t="s">
        <v>268</v>
      </c>
      <c r="T156" s="130">
        <f>VLOOKUP(ServiceTickets[Facility ID],'T-Schedule'!B$2:I$286,8,FALSE)</f>
        <v>0</v>
      </c>
      <c r="U156" s="130">
        <v>2020</v>
      </c>
    </row>
    <row r="157" spans="1:22" hidden="1">
      <c r="A157" s="110">
        <v>2547201</v>
      </c>
      <c r="B157" t="s">
        <v>1253</v>
      </c>
      <c r="C157" s="297" t="str">
        <f>VLOOKUP(ServiceTickets[[#This Row],[Facility ID]],FacilityInformation,3,FALSE)</f>
        <v>707 Kentucky Avenue</v>
      </c>
      <c r="D157" s="298" t="str">
        <f>VLOOKUP(ServiceTickets[[#This Row],[Facility ID]],FacilityInformation,4,FALSE)</f>
        <v>West Plains</v>
      </c>
      <c r="E157" s="298" t="str">
        <f>VLOOKUP(ServiceTickets[[#This Row],[Facility ID]],FacilityInformation,5,FALSE)</f>
        <v>MO</v>
      </c>
      <c r="F157" s="298">
        <f>VLOOKUP(ServiceTickets[[#This Row],[Facility ID]],FacilityInformation,6,FALSE)</f>
        <v>65775</v>
      </c>
      <c r="G157" s="298" t="str">
        <f>ServiceTickets[[#This Row],[City]]&amp;", "&amp;ServiceTickets[[#This Row],[State]]&amp;" "&amp;ServiceTickets[[#This Row],[Zip]]</f>
        <v>West Plains, MO 65775</v>
      </c>
      <c r="H157" s="111">
        <f>VLOOKUP(ServiceTickets[Facility ID],'T-Schedule'!B$2:AH$286,30,FALSE)</f>
        <v>6</v>
      </c>
      <c r="I157" s="111">
        <f>VLOOKUP(ServiceTickets[Facility ID],'T-Schedule'!B$2:AI$286,28,FALSE)</f>
        <v>0</v>
      </c>
      <c r="J157" s="110">
        <f>VLOOKUP(ServiceTickets[Facility ID],'T-Schedule'!B$2:AI$286,26,FALSE)</f>
        <v>4</v>
      </c>
      <c r="K157" s="293">
        <f>VLOOKUP(ServiceTickets[Facility ID],'T-Schedule'!B$2:C$286,2,FALSE)</f>
        <v>43857</v>
      </c>
      <c r="L157" s="293">
        <f>ServiceTickets[[#This Row],[Migration Date]] - WEEKDAY(ServiceTickets[[#This Row],[Migration Date]]-6)</f>
        <v>43854</v>
      </c>
      <c r="M157" s="293">
        <f>ServiceTickets[[#This Row],[Migration Date]] - 14</f>
        <v>43843</v>
      </c>
      <c r="N157" s="111">
        <v>703300</v>
      </c>
      <c r="O157" s="111">
        <v>703301</v>
      </c>
      <c r="P157" s="299" t="str">
        <f>ServiceTickets[[#This Row],[Site]]&amp;" KAH Win10 Upgrade Project Equipment Request"</f>
        <v>2547 HH - WEST PLAINS KAH Win10 Upgrade Project Equipment Request</v>
      </c>
      <c r="Q157" s="126" t="str">
        <f t="shared" si="2"/>
        <v>Please ship 6 UD3 Thin Client devices and 0 laptops with the Gentiva Win10 Image with docking stations. 
Please send the equipment on PO703300 and PO703301 to be at facility by 01/24/20. 
Ship to:
ATTN: Kindred Implementation Services Tech
707 Kentucky Avenue
West Plains, MO 65775</v>
      </c>
      <c r="R157" s="130">
        <v>1992008</v>
      </c>
      <c r="S157" s="130" t="s">
        <v>268</v>
      </c>
      <c r="T157" s="300">
        <f>VLOOKUP(ServiceTickets[Facility ID],'T-Schedule'!B$2:I$286,8,FALSE)</f>
        <v>0</v>
      </c>
      <c r="U157" s="130">
        <v>2020</v>
      </c>
    </row>
    <row r="158" spans="1:22" hidden="1">
      <c r="A158" s="110">
        <v>2396201</v>
      </c>
      <c r="B158" t="s">
        <v>25</v>
      </c>
      <c r="C158" s="12" t="str">
        <f>VLOOKUP(ServiceTickets[[#This Row],[Facility ID]],FacilityInformation,3,FALSE)</f>
        <v>2211 York Road STE 215</v>
      </c>
      <c r="D158" s="12" t="str">
        <f>VLOOKUP(ServiceTickets[[#This Row],[Facility ID]],FacilityInformation,4,FALSE)</f>
        <v>Oak Brook</v>
      </c>
      <c r="E158" s="12" t="str">
        <f>VLOOKUP(ServiceTickets[[#This Row],[Facility ID]],FacilityInformation,5,FALSE)</f>
        <v>IL</v>
      </c>
      <c r="F158" s="12">
        <f>VLOOKUP(ServiceTickets[[#This Row],[Facility ID]],FacilityInformation,6,FALSE)</f>
        <v>60523</v>
      </c>
      <c r="G158" s="12" t="str">
        <f>ServiceTickets[[#This Row],[City]]&amp;", "&amp;ServiceTickets[[#This Row],[State]]&amp;" "&amp;ServiceTickets[[#This Row],[Zip]]</f>
        <v>Oak Brook, IL 60523</v>
      </c>
      <c r="H158" s="111">
        <f>VLOOKUP(ServiceTickets[Facility ID],'T-Schedule'!B$2:AH$286,30,FALSE)</f>
        <v>8</v>
      </c>
      <c r="I158" s="111">
        <f>VLOOKUP(ServiceTickets[Facility ID],'T-Schedule'!B$2:AI$286,28,FALSE)</f>
        <v>0</v>
      </c>
      <c r="J158" s="110">
        <f>VLOOKUP(ServiceTickets[Facility ID],'T-Schedule'!B$2:AI$286,26,FALSE)</f>
        <v>4</v>
      </c>
      <c r="K158" s="122">
        <f>VLOOKUP(ServiceTickets[Facility ID],'T-Schedule'!B$2:C$286,2,FALSE)</f>
        <v>43864</v>
      </c>
      <c r="L158" s="122">
        <f>ServiceTickets[[#This Row],[Migration Date]] - WEEKDAY(ServiceTickets[[#This Row],[Migration Date]]-6)</f>
        <v>43861</v>
      </c>
      <c r="M158" s="122">
        <f>ServiceTickets[[#This Row],[Migration Date]] - 14</f>
        <v>43850</v>
      </c>
      <c r="N158" s="111">
        <v>703300</v>
      </c>
      <c r="O158" s="111">
        <v>703301</v>
      </c>
      <c r="P158" s="111" t="str">
        <f>ServiceTickets[[#This Row],[Site]]&amp;" KAH Win10 Upgrade Project Equipment Request"</f>
        <v>2396 HH - CHICAGO KAH Win10 Upgrade Project Equipment Request</v>
      </c>
      <c r="Q158" s="126" t="str">
        <f t="shared" si="2"/>
        <v>Please ship 8 UD3 Thin Client devices and 0 laptops with the Gentiva Win10 Image with docking stations. 
Please send the equipment on PO703300 and PO703301 to be at facility by 01/31/20. 
Ship to:
ATTN: Kindred Implementation Services Tech
2211 York Road STE 215
Oak Brook, IL 60523</v>
      </c>
      <c r="R158" s="130">
        <v>1992737</v>
      </c>
      <c r="S158" s="130" t="s">
        <v>268</v>
      </c>
      <c r="T158" s="130">
        <f>VLOOKUP(ServiceTickets[Facility ID],'T-Schedule'!B$2:I$286,8,FALSE)</f>
        <v>0</v>
      </c>
      <c r="U158" s="130">
        <v>2020</v>
      </c>
    </row>
    <row r="159" spans="1:22" hidden="1">
      <c r="A159" s="110">
        <v>2565201</v>
      </c>
      <c r="B159" t="s">
        <v>117</v>
      </c>
      <c r="C159" s="12" t="str">
        <f>VLOOKUP(ServiceTickets[[#This Row],[Facility ID]],FacilityInformation,3,FALSE)</f>
        <v>2120 South Waldron STE Bldg C</v>
      </c>
      <c r="D159" s="12" t="str">
        <f>VLOOKUP(ServiceTickets[[#This Row],[Facility ID]],FacilityInformation,4,FALSE)</f>
        <v>Fort Smith</v>
      </c>
      <c r="E159" s="12" t="str">
        <f>VLOOKUP(ServiceTickets[[#This Row],[Facility ID]],FacilityInformation,5,FALSE)</f>
        <v>AR</v>
      </c>
      <c r="F159" s="12">
        <f>VLOOKUP(ServiceTickets[[#This Row],[Facility ID]],FacilityInformation,6,FALSE)</f>
        <v>72903</v>
      </c>
      <c r="G159" s="12" t="str">
        <f>ServiceTickets[[#This Row],[City]]&amp;", "&amp;ServiceTickets[[#This Row],[State]]&amp;" "&amp;ServiceTickets[[#This Row],[Zip]]</f>
        <v>Fort Smith, AR 72903</v>
      </c>
      <c r="H159" s="111">
        <f>VLOOKUP(ServiceTickets[Facility ID],'T-Schedule'!B$2:AH$286,30,FALSE)</f>
        <v>16</v>
      </c>
      <c r="I159" s="111">
        <f>VLOOKUP(ServiceTickets[Facility ID],'T-Schedule'!B$2:AI$286,28,FALSE)</f>
        <v>8</v>
      </c>
      <c r="J159" s="110">
        <f>VLOOKUP(ServiceTickets[Facility ID],'T-Schedule'!B$2:AI$286,26,FALSE)</f>
        <v>1</v>
      </c>
      <c r="K159" s="122">
        <f>VLOOKUP(ServiceTickets[Facility ID],'T-Schedule'!B$2:C$286,2,FALSE)</f>
        <v>43864</v>
      </c>
      <c r="L159" s="122">
        <f>ServiceTickets[[#This Row],[Migration Date]] - WEEKDAY(ServiceTickets[[#This Row],[Migration Date]]-6)</f>
        <v>43861</v>
      </c>
      <c r="M159" s="122">
        <f>ServiceTickets[[#This Row],[Migration Date]] - 14</f>
        <v>43850</v>
      </c>
      <c r="N159" s="111">
        <v>703300</v>
      </c>
      <c r="O159" s="111">
        <v>703301</v>
      </c>
      <c r="P159" s="111" t="str">
        <f>ServiceTickets[[#This Row],[Site]]&amp;" KAH Win10 Upgrade Project Equipment Request"</f>
        <v>2565 HH - FT SMITH KAH Win10 Upgrade Project Equipment Request</v>
      </c>
      <c r="Q159" s="126" t="str">
        <f t="shared" si="2"/>
        <v>Please ship 16 UD3 Thin Client devices and 8 laptops with the Gentiva Win10 Image with docking stations. 
Please send the equipment on PO703300 and PO703301 to be at facility by 01/31/20. 
Ship to:
ATTN: Kindred Implementation Services Tech
2120 South Waldron STE Bldg C
Fort Smith, AR 72903</v>
      </c>
      <c r="R159" s="130">
        <v>1992738</v>
      </c>
      <c r="S159" s="130" t="s">
        <v>268</v>
      </c>
      <c r="T159" s="130">
        <f>VLOOKUP(ServiceTickets[Facility ID],'T-Schedule'!B$2:I$286,8,FALSE)</f>
        <v>0</v>
      </c>
      <c r="U159" s="130">
        <v>2020</v>
      </c>
    </row>
    <row r="160" spans="1:22" hidden="1">
      <c r="A160" s="110">
        <v>2573201</v>
      </c>
      <c r="B160" t="s">
        <v>118</v>
      </c>
      <c r="C160" s="12" t="str">
        <f>VLOOKUP(ServiceTickets[[#This Row],[Facility ID]],FacilityInformation,3,FALSE)</f>
        <v>800 North Main Street STE Q</v>
      </c>
      <c r="D160" s="12" t="str">
        <f>VLOOKUP(ServiceTickets[[#This Row],[Facility ID]],FacilityInformation,4,FALSE)</f>
        <v>Corsicana</v>
      </c>
      <c r="E160" s="12" t="str">
        <f>VLOOKUP(ServiceTickets[[#This Row],[Facility ID]],FacilityInformation,5,FALSE)</f>
        <v>TX</v>
      </c>
      <c r="F160" s="12">
        <f>VLOOKUP(ServiceTickets[[#This Row],[Facility ID]],FacilityInformation,6,FALSE)</f>
        <v>75110</v>
      </c>
      <c r="G160" s="12" t="str">
        <f>ServiceTickets[[#This Row],[City]]&amp;", "&amp;ServiceTickets[[#This Row],[State]]&amp;" "&amp;ServiceTickets[[#This Row],[Zip]]</f>
        <v>Corsicana, TX 75110</v>
      </c>
      <c r="H160" s="111">
        <f>VLOOKUP(ServiceTickets[Facility ID],'T-Schedule'!B$2:AH$286,30,FALSE)</f>
        <v>7</v>
      </c>
      <c r="I160" s="111">
        <f>VLOOKUP(ServiceTickets[Facility ID],'T-Schedule'!B$2:AI$286,28,FALSE)</f>
        <v>2</v>
      </c>
      <c r="J160" s="110">
        <f>VLOOKUP(ServiceTickets[Facility ID],'T-Schedule'!B$2:AI$286,26,FALSE)</f>
        <v>2</v>
      </c>
      <c r="K160" s="122">
        <f>VLOOKUP(ServiceTickets[Facility ID],'T-Schedule'!B$2:C$286,2,FALSE)</f>
        <v>43864</v>
      </c>
      <c r="L160" s="122">
        <f>ServiceTickets[[#This Row],[Migration Date]] - WEEKDAY(ServiceTickets[[#This Row],[Migration Date]]-6)</f>
        <v>43861</v>
      </c>
      <c r="M160" s="122">
        <f>ServiceTickets[[#This Row],[Migration Date]] - 14</f>
        <v>43850</v>
      </c>
      <c r="N160" s="111">
        <v>703300</v>
      </c>
      <c r="O160" s="111">
        <v>703301</v>
      </c>
      <c r="P160" s="111" t="str">
        <f>ServiceTickets[[#This Row],[Site]]&amp;" KAH Win10 Upgrade Project Equipment Request"</f>
        <v>2573 HH - CORSICANA KAH Win10 Upgrade Project Equipment Request</v>
      </c>
      <c r="Q160" s="126" t="str">
        <f t="shared" si="2"/>
        <v>Please ship 7 UD3 Thin Client devices and 2 laptops with the Gentiva Win10 Image with docking stations. 
Please send the equipment on PO703300 and PO703301 to be at facility by 01/31/20. 
Ship to:
ATTN: Kindred Implementation Services Tech
800 North Main Street STE Q
Corsicana, TX 75110</v>
      </c>
      <c r="R160" s="130">
        <v>1992740</v>
      </c>
      <c r="S160" s="130" t="s">
        <v>268</v>
      </c>
      <c r="T160" s="130">
        <f>VLOOKUP(ServiceTickets[Facility ID],'T-Schedule'!B$2:I$286,8,FALSE)</f>
        <v>0</v>
      </c>
      <c r="U160" s="130">
        <v>2020</v>
      </c>
    </row>
    <row r="161" spans="1:22" hidden="1">
      <c r="A161" s="110">
        <v>2575201</v>
      </c>
      <c r="B161" t="s">
        <v>119</v>
      </c>
      <c r="C161" s="12" t="str">
        <f>VLOOKUP(ServiceTickets[[#This Row],[Facility ID]],FacilityInformation,3,FALSE)</f>
        <v xml:space="preserve">405 East Commerce Street  </v>
      </c>
      <c r="D161" s="12" t="str">
        <f>VLOOKUP(ServiceTickets[[#This Row],[Facility ID]],FacilityInformation,4,FALSE)</f>
        <v>Eastland</v>
      </c>
      <c r="E161" s="12" t="str">
        <f>VLOOKUP(ServiceTickets[[#This Row],[Facility ID]],FacilityInformation,5,FALSE)</f>
        <v>TX</v>
      </c>
      <c r="F161" s="12">
        <f>VLOOKUP(ServiceTickets[[#This Row],[Facility ID]],FacilityInformation,6,FALSE)</f>
        <v>76448</v>
      </c>
      <c r="G161" s="12" t="str">
        <f>ServiceTickets[[#This Row],[City]]&amp;", "&amp;ServiceTickets[[#This Row],[State]]&amp;" "&amp;ServiceTickets[[#This Row],[Zip]]</f>
        <v>Eastland, TX 76448</v>
      </c>
      <c r="H161" s="111">
        <f>VLOOKUP(ServiceTickets[Facility ID],'T-Schedule'!B$2:AH$286,30,FALSE)</f>
        <v>15</v>
      </c>
      <c r="I161" s="111">
        <f>VLOOKUP(ServiceTickets[Facility ID],'T-Schedule'!B$2:AI$286,28,FALSE)</f>
        <v>0</v>
      </c>
      <c r="J161" s="110">
        <f>VLOOKUP(ServiceTickets[Facility ID],'T-Schedule'!B$2:AI$286,26,FALSE)</f>
        <v>4</v>
      </c>
      <c r="K161" s="122">
        <f>VLOOKUP(ServiceTickets[Facility ID],'T-Schedule'!B$2:C$286,2,FALSE)</f>
        <v>43864</v>
      </c>
      <c r="L161" s="122">
        <f>ServiceTickets[[#This Row],[Migration Date]] - WEEKDAY(ServiceTickets[[#This Row],[Migration Date]]-6)</f>
        <v>43861</v>
      </c>
      <c r="M161" s="122">
        <f>ServiceTickets[[#This Row],[Migration Date]] - 14</f>
        <v>43850</v>
      </c>
      <c r="N161" s="111">
        <v>703300</v>
      </c>
      <c r="O161" s="111">
        <v>703301</v>
      </c>
      <c r="P161" s="111" t="str">
        <f>ServiceTickets[[#This Row],[Site]]&amp;" KAH Win10 Upgrade Project Equipment Request"</f>
        <v>2575 HH - EASTLAND KAH Win10 Upgrade Project Equipment Request</v>
      </c>
      <c r="Q161" s="126" t="str">
        <f t="shared" si="2"/>
        <v>Please ship 15 UD3 Thin Client devices and 0 laptops with the Gentiva Win10 Image with docking stations. 
Please send the equipment on PO703300 and PO703301 to be at facility by 01/31/20. 
Ship to:
ATTN: Kindred Implementation Services Tech
405 East Commerce Street  
Eastland, TX 76448</v>
      </c>
      <c r="R161" s="130">
        <v>1992741</v>
      </c>
      <c r="S161" s="130" t="s">
        <v>268</v>
      </c>
      <c r="T161" s="130">
        <f>VLOOKUP(ServiceTickets[Facility ID],'T-Schedule'!B$2:I$286,8,FALSE)</f>
        <v>0</v>
      </c>
      <c r="U161" s="130">
        <v>2020</v>
      </c>
    </row>
    <row r="162" spans="1:22" hidden="1">
      <c r="A162" s="110">
        <v>2578201</v>
      </c>
      <c r="B162" t="s">
        <v>120</v>
      </c>
      <c r="C162" s="12" t="str">
        <f>VLOOKUP(ServiceTickets[[#This Row],[Facility ID]],FacilityInformation,3,FALSE)</f>
        <v>434 East Loop 281 STE 100</v>
      </c>
      <c r="D162" s="12" t="str">
        <f>VLOOKUP(ServiceTickets[[#This Row],[Facility ID]],FacilityInformation,4,FALSE)</f>
        <v>Longview</v>
      </c>
      <c r="E162" s="12" t="str">
        <f>VLOOKUP(ServiceTickets[[#This Row],[Facility ID]],FacilityInformation,5,FALSE)</f>
        <v>TX</v>
      </c>
      <c r="F162" s="12">
        <f>VLOOKUP(ServiceTickets[[#This Row],[Facility ID]],FacilityInformation,6,FALSE)</f>
        <v>75605</v>
      </c>
      <c r="G162" s="12" t="str">
        <f>ServiceTickets[[#This Row],[City]]&amp;", "&amp;ServiceTickets[[#This Row],[State]]&amp;" "&amp;ServiceTickets[[#This Row],[Zip]]</f>
        <v>Longview, TX 75605</v>
      </c>
      <c r="H162" s="111">
        <f>VLOOKUP(ServiceTickets[Facility ID],'T-Schedule'!B$2:AH$286,30,FALSE)</f>
        <v>7</v>
      </c>
      <c r="I162" s="111">
        <f>VLOOKUP(ServiceTickets[Facility ID],'T-Schedule'!B$2:AI$286,28,FALSE)</f>
        <v>0</v>
      </c>
      <c r="J162" s="110">
        <f>VLOOKUP(ServiceTickets[Facility ID],'T-Schedule'!B$2:AI$286,26,FALSE)</f>
        <v>0</v>
      </c>
      <c r="K162" s="122">
        <f>VLOOKUP(ServiceTickets[Facility ID],'T-Schedule'!B$2:C$286,2,FALSE)</f>
        <v>43864</v>
      </c>
      <c r="L162" s="122">
        <f>ServiceTickets[[#This Row],[Migration Date]] - WEEKDAY(ServiceTickets[[#This Row],[Migration Date]]-6)</f>
        <v>43861</v>
      </c>
      <c r="M162" s="122">
        <f>ServiceTickets[[#This Row],[Migration Date]] - 14</f>
        <v>43850</v>
      </c>
      <c r="N162" s="111">
        <v>703300</v>
      </c>
      <c r="O162" s="111">
        <v>703301</v>
      </c>
      <c r="P162" s="111" t="str">
        <f>ServiceTickets[[#This Row],[Site]]&amp;" KAH Win10 Upgrade Project Equipment Request"</f>
        <v>2578 HH - LONGVIEW KAH Win10 Upgrade Project Equipment Request</v>
      </c>
      <c r="Q162" s="126" t="str">
        <f t="shared" si="2"/>
        <v>Please ship 7 UD3 Thin Client devices and 0 laptops with the Gentiva Win10 Image with docking stations. 
Please send the equipment on PO703300 and PO703301 to be at facility by 01/31/20. 
Ship to:
ATTN: Kindred Implementation Services Tech
434 East Loop 281 STE 100
Longview, TX 75605</v>
      </c>
      <c r="R162" s="130">
        <v>1992743</v>
      </c>
      <c r="S162" s="130" t="s">
        <v>268</v>
      </c>
      <c r="T162" s="130">
        <f>VLOOKUP(ServiceTickets[Facility ID],'T-Schedule'!B$2:I$286,8,FALSE)</f>
        <v>0</v>
      </c>
      <c r="U162" s="130">
        <v>2020</v>
      </c>
    </row>
    <row r="163" spans="1:22" hidden="1">
      <c r="A163" s="110">
        <v>2580201</v>
      </c>
      <c r="B163" t="s">
        <v>121</v>
      </c>
      <c r="C163" s="12" t="str">
        <f>VLOOKUP(ServiceTickets[[#This Row],[Facility ID]],FacilityInformation,3,FALSE)</f>
        <v xml:space="preserve">1518 West Beauregard Avenue  </v>
      </c>
      <c r="D163" s="12" t="str">
        <f>VLOOKUP(ServiceTickets[[#This Row],[Facility ID]],FacilityInformation,4,FALSE)</f>
        <v>San Angelo</v>
      </c>
      <c r="E163" s="12" t="str">
        <f>VLOOKUP(ServiceTickets[[#This Row],[Facility ID]],FacilityInformation,5,FALSE)</f>
        <v>TX</v>
      </c>
      <c r="F163" s="12">
        <f>VLOOKUP(ServiceTickets[[#This Row],[Facility ID]],FacilityInformation,6,FALSE)</f>
        <v>76901</v>
      </c>
      <c r="G163" s="12" t="str">
        <f>ServiceTickets[[#This Row],[City]]&amp;", "&amp;ServiceTickets[[#This Row],[State]]&amp;" "&amp;ServiceTickets[[#This Row],[Zip]]</f>
        <v>San Angelo, TX 76901</v>
      </c>
      <c r="H163" s="111">
        <f>VLOOKUP(ServiceTickets[Facility ID],'T-Schedule'!B$2:AH$286,30,FALSE)</f>
        <v>8</v>
      </c>
      <c r="I163" s="111">
        <f>VLOOKUP(ServiceTickets[Facility ID],'T-Schedule'!B$2:AI$286,28,FALSE)</f>
        <v>1</v>
      </c>
      <c r="J163" s="110">
        <f>VLOOKUP(ServiceTickets[Facility ID],'T-Schedule'!B$2:AI$286,26,FALSE)</f>
        <v>2</v>
      </c>
      <c r="K163" s="122">
        <f>VLOOKUP(ServiceTickets[Facility ID],'T-Schedule'!B$2:C$286,2,FALSE)</f>
        <v>43864</v>
      </c>
      <c r="L163" s="122">
        <f>ServiceTickets[[#This Row],[Migration Date]] - WEEKDAY(ServiceTickets[[#This Row],[Migration Date]]-6)</f>
        <v>43861</v>
      </c>
      <c r="M163" s="122">
        <f>ServiceTickets[[#This Row],[Migration Date]] - 14</f>
        <v>43850</v>
      </c>
      <c r="N163" s="111">
        <v>703300</v>
      </c>
      <c r="O163" s="111">
        <v>703301</v>
      </c>
      <c r="P163" s="111" t="str">
        <f>ServiceTickets[[#This Row],[Site]]&amp;" KAH Win10 Upgrade Project Equipment Request"</f>
        <v>2580 HH - SAN ANGELO - HARDEN KAH Win10 Upgrade Project Equipment Request</v>
      </c>
      <c r="Q163" s="126" t="str">
        <f t="shared" si="2"/>
        <v>Please ship 8 UD3 Thin Client devices and 1 laptops with the Gentiva Win10 Image with docking stations. 
Please send the equipment on PO703300 and PO703301 to be at facility by 01/31/20. 
Ship to:
ATTN: Kindred Implementation Services Tech
1518 West Beauregard Avenue  
San Angelo, TX 76901</v>
      </c>
      <c r="R163" s="130">
        <v>1992744</v>
      </c>
      <c r="S163" s="130" t="s">
        <v>268</v>
      </c>
      <c r="T163" s="130">
        <f>VLOOKUP(ServiceTickets[Facility ID],'T-Schedule'!B$2:I$286,8,FALSE)</f>
        <v>0</v>
      </c>
      <c r="U163" s="130">
        <v>2020</v>
      </c>
    </row>
    <row r="164" spans="1:22" hidden="1">
      <c r="A164" s="110">
        <v>2582201</v>
      </c>
      <c r="B164" t="s">
        <v>122</v>
      </c>
      <c r="C164" s="12" t="str">
        <f>VLOOKUP(ServiceTickets[[#This Row],[Facility ID]],FacilityInformation,3,FALSE)</f>
        <v>1700 S Southeast Loop 323 STE 110</v>
      </c>
      <c r="D164" s="12" t="str">
        <f>VLOOKUP(ServiceTickets[[#This Row],[Facility ID]],FacilityInformation,4,FALSE)</f>
        <v>Tyler</v>
      </c>
      <c r="E164" s="12" t="str">
        <f>VLOOKUP(ServiceTickets[[#This Row],[Facility ID]],FacilityInformation,5,FALSE)</f>
        <v>TX</v>
      </c>
      <c r="F164" s="12">
        <f>VLOOKUP(ServiceTickets[[#This Row],[Facility ID]],FacilityInformation,6,FALSE)</f>
        <v>75701</v>
      </c>
      <c r="G164" s="12" t="str">
        <f>ServiceTickets[[#This Row],[City]]&amp;", "&amp;ServiceTickets[[#This Row],[State]]&amp;" "&amp;ServiceTickets[[#This Row],[Zip]]</f>
        <v>Tyler, TX 75701</v>
      </c>
      <c r="H164" s="111">
        <f>VLOOKUP(ServiceTickets[Facility ID],'T-Schedule'!B$2:AH$286,30,FALSE)</f>
        <v>0</v>
      </c>
      <c r="I164" s="111">
        <f>VLOOKUP(ServiceTickets[Facility ID],'T-Schedule'!B$2:AI$286,28,FALSE)</f>
        <v>0</v>
      </c>
      <c r="J164" s="110">
        <f>VLOOKUP(ServiceTickets[Facility ID],'T-Schedule'!B$2:AI$286,26,FALSE)</f>
        <v>0</v>
      </c>
      <c r="K164" s="122">
        <f>VLOOKUP(ServiceTickets[Facility ID],'T-Schedule'!B$2:C$286,2,FALSE)</f>
        <v>0</v>
      </c>
      <c r="L164" s="122" t="e">
        <f>ServiceTickets[[#This Row],[Migration Date]] - WEEKDAY(ServiceTickets[[#This Row],[Migration Date]]-6)</f>
        <v>#NUM!</v>
      </c>
      <c r="M164" s="122">
        <f>ServiceTickets[[#This Row],[Migration Date]] - 14</f>
        <v>-14</v>
      </c>
      <c r="N164" s="111">
        <v>703300</v>
      </c>
      <c r="O164" s="111">
        <v>703301</v>
      </c>
      <c r="P164" s="111" t="str">
        <f>ServiceTickets[[#This Row],[Site]]&amp;" KAH Win10 Upgrade Project Equipment Request"</f>
        <v>2582 HH - TYLER - HARDEN KAH Win10 Upgrade Project Equipment Request</v>
      </c>
      <c r="Q164" s="126" t="e">
        <f t="shared" si="2"/>
        <v>#NUM!</v>
      </c>
      <c r="R164" s="130">
        <v>1992745</v>
      </c>
      <c r="S164" s="130" t="s">
        <v>268</v>
      </c>
      <c r="T164" s="130">
        <f>VLOOKUP(ServiceTickets[Facility ID],'T-Schedule'!B$2:I$286,8,FALSE)</f>
        <v>0</v>
      </c>
      <c r="U164" s="130">
        <v>2020</v>
      </c>
    </row>
    <row r="165" spans="1:22" hidden="1">
      <c r="A165" s="110">
        <v>2585201</v>
      </c>
      <c r="B165" t="s">
        <v>124</v>
      </c>
      <c r="C165" s="12" t="str">
        <f>VLOOKUP(ServiceTickets[[#This Row],[Facility ID]],FacilityInformation,3,FALSE)</f>
        <v>9810 FM 1960 Bypass Road West STE 215</v>
      </c>
      <c r="D165" s="12" t="str">
        <f>VLOOKUP(ServiceTickets[[#This Row],[Facility ID]],FacilityInformation,4,FALSE)</f>
        <v>Humble</v>
      </c>
      <c r="E165" s="12" t="str">
        <f>VLOOKUP(ServiceTickets[[#This Row],[Facility ID]],FacilityInformation,5,FALSE)</f>
        <v>TX</v>
      </c>
      <c r="F165" s="12">
        <f>VLOOKUP(ServiceTickets[[#This Row],[Facility ID]],FacilityInformation,6,FALSE)</f>
        <v>77338</v>
      </c>
      <c r="G165" s="12" t="str">
        <f>ServiceTickets[[#This Row],[City]]&amp;", "&amp;ServiceTickets[[#This Row],[State]]&amp;" "&amp;ServiceTickets[[#This Row],[Zip]]</f>
        <v>Humble, TX 77338</v>
      </c>
      <c r="H165" s="111">
        <f>VLOOKUP(ServiceTickets[Facility ID],'T-Schedule'!B$2:AH$286,30,FALSE)</f>
        <v>28</v>
      </c>
      <c r="I165" s="111">
        <f>VLOOKUP(ServiceTickets[Facility ID],'T-Schedule'!B$2:AI$286,28,FALSE)</f>
        <v>9</v>
      </c>
      <c r="J165" s="110">
        <f>VLOOKUP(ServiceTickets[Facility ID],'T-Schedule'!B$2:AI$286,26,FALSE)</f>
        <v>4</v>
      </c>
      <c r="K165" s="122">
        <f>VLOOKUP(ServiceTickets[Facility ID],'T-Schedule'!B$2:C$286,2,FALSE)</f>
        <v>43864</v>
      </c>
      <c r="L165" s="122">
        <f>ServiceTickets[[#This Row],[Migration Date]] - WEEKDAY(ServiceTickets[[#This Row],[Migration Date]]-6)</f>
        <v>43861</v>
      </c>
      <c r="M165" s="122">
        <f>ServiceTickets[[#This Row],[Migration Date]] - 14</f>
        <v>43850</v>
      </c>
      <c r="N165" s="111">
        <v>703300</v>
      </c>
      <c r="O165" s="111">
        <v>703301</v>
      </c>
      <c r="P165" s="111" t="str">
        <f>ServiceTickets[[#This Row],[Site]]&amp;" KAH Win10 Upgrade Project Equipment Request"</f>
        <v>2585 HH - HUMBLE KAH Win10 Upgrade Project Equipment Request</v>
      </c>
      <c r="Q165" s="126" t="str">
        <f t="shared" si="2"/>
        <v>Please ship 28 UD3 Thin Client devices and 9 laptops with the Gentiva Win10 Image with docking stations. 
Please send the equipment on PO703300 and PO703301 to be at facility by 01/31/20. 
Ship to:
ATTN: Kindred Implementation Services Tech
9810 FM 1960 Bypass Road West STE 215
Humble, TX 77338</v>
      </c>
      <c r="R165" s="130">
        <v>1992747</v>
      </c>
      <c r="S165" s="130" t="s">
        <v>268</v>
      </c>
      <c r="T165" s="130">
        <f>VLOOKUP(ServiceTickets[Facility ID],'T-Schedule'!B$2:I$286,8,FALSE)</f>
        <v>0</v>
      </c>
      <c r="U165" s="130">
        <v>2020</v>
      </c>
    </row>
    <row r="166" spans="1:22" hidden="1">
      <c r="A166" s="110">
        <v>2587201</v>
      </c>
      <c r="B166" t="s">
        <v>126</v>
      </c>
      <c r="C166" s="12" t="str">
        <f>VLOOKUP(ServiceTickets[[#This Row],[Facility ID]],FacilityInformation,3,FALSE)</f>
        <v>6700 West Loop South STE 200</v>
      </c>
      <c r="D166" s="12" t="str">
        <f>VLOOKUP(ServiceTickets[[#This Row],[Facility ID]],FacilityInformation,4,FALSE)</f>
        <v>Bellaire</v>
      </c>
      <c r="E166" s="12" t="str">
        <f>VLOOKUP(ServiceTickets[[#This Row],[Facility ID]],FacilityInformation,5,FALSE)</f>
        <v>TX</v>
      </c>
      <c r="F166" s="12">
        <f>VLOOKUP(ServiceTickets[[#This Row],[Facility ID]],FacilityInformation,6,FALSE)</f>
        <v>77401</v>
      </c>
      <c r="G166" s="12" t="str">
        <f>ServiceTickets[[#This Row],[City]]&amp;", "&amp;ServiceTickets[[#This Row],[State]]&amp;" "&amp;ServiceTickets[[#This Row],[Zip]]</f>
        <v>Bellaire, TX 77401</v>
      </c>
      <c r="H166" s="111">
        <f>VLOOKUP(ServiceTickets[Facility ID],'T-Schedule'!B$2:AH$286,30,FALSE)</f>
        <v>3</v>
      </c>
      <c r="I166" s="111">
        <f>VLOOKUP(ServiceTickets[Facility ID],'T-Schedule'!B$2:AI$286,28,FALSE)</f>
        <v>1</v>
      </c>
      <c r="J166" s="110">
        <f>VLOOKUP(ServiceTickets[Facility ID],'T-Schedule'!B$2:AI$286,26,FALSE)</f>
        <v>2</v>
      </c>
      <c r="K166" s="122">
        <f>VLOOKUP(ServiceTickets[Facility ID],'T-Schedule'!B$2:C$286,2,FALSE)</f>
        <v>43864</v>
      </c>
      <c r="L166" s="122">
        <f>ServiceTickets[[#This Row],[Migration Date]] - WEEKDAY(ServiceTickets[[#This Row],[Migration Date]]-6)</f>
        <v>43861</v>
      </c>
      <c r="M166" s="122">
        <f>ServiceTickets[[#This Row],[Migration Date]] - 14</f>
        <v>43850</v>
      </c>
      <c r="N166" s="111">
        <v>703300</v>
      </c>
      <c r="O166" s="111">
        <v>703301</v>
      </c>
      <c r="P166" s="111" t="str">
        <f>ServiceTickets[[#This Row],[Site]]&amp;" KAH Win10 Upgrade Project Equipment Request"</f>
        <v>2587 HH - BELLAIRE KAH Win10 Upgrade Project Equipment Request</v>
      </c>
      <c r="Q166" s="126" t="str">
        <f t="shared" si="2"/>
        <v>Please ship 3 UD3 Thin Client devices and 1 laptops with the Gentiva Win10 Image with docking stations. 
Please send the equipment on PO703300 and PO703301 to be at facility by 01/31/20. 
Ship to:
ATTN: Kindred Implementation Services Tech
6700 West Loop South STE 200
Bellaire, TX 77401</v>
      </c>
      <c r="R166" s="130">
        <v>1992748</v>
      </c>
      <c r="S166" s="130" t="s">
        <v>268</v>
      </c>
      <c r="T166" s="130">
        <f>VLOOKUP(ServiceTickets[Facility ID],'T-Schedule'!B$2:I$286,8,FALSE)</f>
        <v>0</v>
      </c>
      <c r="U166" s="130">
        <v>2020</v>
      </c>
    </row>
    <row r="167" spans="1:22" hidden="1">
      <c r="A167" s="110">
        <v>2591201</v>
      </c>
      <c r="B167" t="s">
        <v>127</v>
      </c>
      <c r="C167" s="12" t="str">
        <f>VLOOKUP(ServiceTickets[[#This Row],[Facility ID]],FacilityInformation,3,FALSE)</f>
        <v>4335 West Piedras Drive STE 100</v>
      </c>
      <c r="D167" s="12" t="str">
        <f>VLOOKUP(ServiceTickets[[#This Row],[Facility ID]],FacilityInformation,4,FALSE)</f>
        <v>San Antonio</v>
      </c>
      <c r="E167" s="12" t="str">
        <f>VLOOKUP(ServiceTickets[[#This Row],[Facility ID]],FacilityInformation,5,FALSE)</f>
        <v>TX</v>
      </c>
      <c r="F167" s="12">
        <f>VLOOKUP(ServiceTickets[[#This Row],[Facility ID]],FacilityInformation,6,FALSE)</f>
        <v>78228</v>
      </c>
      <c r="G167" s="12" t="str">
        <f>ServiceTickets[[#This Row],[City]]&amp;", "&amp;ServiceTickets[[#This Row],[State]]&amp;" "&amp;ServiceTickets[[#This Row],[Zip]]</f>
        <v>San Antonio, TX 78228</v>
      </c>
      <c r="H167" s="111">
        <f>VLOOKUP(ServiceTickets[Facility ID],'T-Schedule'!B$2:AH$286,30,FALSE)</f>
        <v>14</v>
      </c>
      <c r="I167" s="111">
        <f>VLOOKUP(ServiceTickets[Facility ID],'T-Schedule'!B$2:AI$286,28,FALSE)</f>
        <v>1</v>
      </c>
      <c r="J167" s="110">
        <f>VLOOKUP(ServiceTickets[Facility ID],'T-Schedule'!B$2:AI$286,26,FALSE)</f>
        <v>8</v>
      </c>
      <c r="K167" s="122">
        <f>VLOOKUP(ServiceTickets[Facility ID],'T-Schedule'!B$2:C$286,2,FALSE)</f>
        <v>43864</v>
      </c>
      <c r="L167" s="122">
        <f>ServiceTickets[[#This Row],[Migration Date]] - WEEKDAY(ServiceTickets[[#This Row],[Migration Date]]-6)</f>
        <v>43861</v>
      </c>
      <c r="M167" s="122">
        <f>ServiceTickets[[#This Row],[Migration Date]] - 14</f>
        <v>43850</v>
      </c>
      <c r="N167" s="111">
        <v>703300</v>
      </c>
      <c r="O167" s="111">
        <v>703301</v>
      </c>
      <c r="P167" s="111" t="str">
        <f>ServiceTickets[[#This Row],[Site]]&amp;" KAH Win10 Upgrade Project Equipment Request"</f>
        <v>2591 HH - SAN ANTONIO - HARDEN KAH Win10 Upgrade Project Equipment Request</v>
      </c>
      <c r="Q167" s="126" t="str">
        <f t="shared" si="2"/>
        <v>Please ship 14 UD3 Thin Client devices and 1 laptops with the Gentiva Win10 Image with docking stations. 
Please send the equipment on PO703300 and PO703301 to be at facility by 01/31/20. 
Ship to:
ATTN: Kindred Implementation Services Tech
4335 West Piedras Drive STE 100
San Antonio, TX 78228</v>
      </c>
      <c r="R167" s="130">
        <v>1992750</v>
      </c>
      <c r="S167" s="130" t="s">
        <v>268</v>
      </c>
      <c r="T167" s="130">
        <f>VLOOKUP(ServiceTickets[Facility ID],'T-Schedule'!B$2:I$286,8,FALSE)</f>
        <v>0</v>
      </c>
      <c r="U167" s="130">
        <v>2020</v>
      </c>
    </row>
    <row r="168" spans="1:22" hidden="1">
      <c r="A168" s="110">
        <v>2592201</v>
      </c>
      <c r="B168" t="s">
        <v>128</v>
      </c>
      <c r="C168" s="12" t="str">
        <f>VLOOKUP(ServiceTickets[[#This Row],[Facility ID]],FacilityInformation,3,FALSE)</f>
        <v xml:space="preserve">85 North Kessler Avenue  </v>
      </c>
      <c r="D168" s="12" t="str">
        <f>VLOOKUP(ServiceTickets[[#This Row],[Facility ID]],FacilityInformation,4,FALSE)</f>
        <v>Schulenburg</v>
      </c>
      <c r="E168" s="12" t="str">
        <f>VLOOKUP(ServiceTickets[[#This Row],[Facility ID]],FacilityInformation,5,FALSE)</f>
        <v>TX</v>
      </c>
      <c r="F168" s="12">
        <f>VLOOKUP(ServiceTickets[[#This Row],[Facility ID]],FacilityInformation,6,FALSE)</f>
        <v>78956</v>
      </c>
      <c r="G168" s="12" t="str">
        <f>ServiceTickets[[#This Row],[City]]&amp;", "&amp;ServiceTickets[[#This Row],[State]]&amp;" "&amp;ServiceTickets[[#This Row],[Zip]]</f>
        <v>Schulenburg, TX 78956</v>
      </c>
      <c r="H168" s="111">
        <f>VLOOKUP(ServiceTickets[Facility ID],'T-Schedule'!B$2:AH$286,30,FALSE)</f>
        <v>4</v>
      </c>
      <c r="I168" s="111">
        <f>VLOOKUP(ServiceTickets[Facility ID],'T-Schedule'!B$2:AI$286,28,FALSE)</f>
        <v>0</v>
      </c>
      <c r="J168" s="110">
        <f>VLOOKUP(ServiceTickets[Facility ID],'T-Schedule'!B$2:AI$286,26,FALSE)</f>
        <v>4</v>
      </c>
      <c r="K168" s="122">
        <f>VLOOKUP(ServiceTickets[Facility ID],'T-Schedule'!B$2:C$286,2,FALSE)</f>
        <v>43864</v>
      </c>
      <c r="L168" s="122">
        <f>ServiceTickets[[#This Row],[Migration Date]] - WEEKDAY(ServiceTickets[[#This Row],[Migration Date]]-6)</f>
        <v>43861</v>
      </c>
      <c r="M168" s="122">
        <f>ServiceTickets[[#This Row],[Migration Date]] - 14</f>
        <v>43850</v>
      </c>
      <c r="N168" s="111">
        <v>703300</v>
      </c>
      <c r="O168" s="111">
        <v>703301</v>
      </c>
      <c r="P168" s="111" t="str">
        <f>ServiceTickets[[#This Row],[Site]]&amp;" KAH Win10 Upgrade Project Equipment Request"</f>
        <v>2592 HH - SCHULENBURG KAH Win10 Upgrade Project Equipment Request</v>
      </c>
      <c r="Q168" s="126" t="str">
        <f t="shared" si="2"/>
        <v>Please ship 4 UD3 Thin Client devices and 0 laptops with the Gentiva Win10 Image with docking stations. 
Please send the equipment on PO703300 and PO703301 to be at facility by 01/31/20. 
Ship to:
ATTN: Kindred Implementation Services Tech
85 North Kessler Avenue  
Schulenburg, TX 78956</v>
      </c>
      <c r="R168" s="130">
        <v>1992757</v>
      </c>
      <c r="S168" s="130" t="s">
        <v>268</v>
      </c>
      <c r="T168" s="130">
        <f>VLOOKUP(ServiceTickets[Facility ID],'T-Schedule'!B$2:I$286,8,FALSE)</f>
        <v>0</v>
      </c>
      <c r="U168" s="130">
        <v>2020</v>
      </c>
    </row>
    <row r="169" spans="1:22" hidden="1">
      <c r="A169" s="110">
        <v>2593201</v>
      </c>
      <c r="B169" t="s">
        <v>129</v>
      </c>
      <c r="C169" s="12" t="str">
        <f>VLOOKUP(ServiceTickets[[#This Row],[Facility ID]],FacilityInformation,3,FALSE)</f>
        <v>1501 East Mockingbird Lane STE 301</v>
      </c>
      <c r="D169" s="12" t="str">
        <f>VLOOKUP(ServiceTickets[[#This Row],[Facility ID]],FacilityInformation,4,FALSE)</f>
        <v>Victoria</v>
      </c>
      <c r="E169" s="12" t="str">
        <f>VLOOKUP(ServiceTickets[[#This Row],[Facility ID]],FacilityInformation,5,FALSE)</f>
        <v>TX</v>
      </c>
      <c r="F169" s="12">
        <f>VLOOKUP(ServiceTickets[[#This Row],[Facility ID]],FacilityInformation,6,FALSE)</f>
        <v>77904</v>
      </c>
      <c r="G169" s="12" t="str">
        <f>ServiceTickets[[#This Row],[City]]&amp;", "&amp;ServiceTickets[[#This Row],[State]]&amp;" "&amp;ServiceTickets[[#This Row],[Zip]]</f>
        <v>Victoria, TX 77904</v>
      </c>
      <c r="H169" s="111">
        <f>VLOOKUP(ServiceTickets[Facility ID],'T-Schedule'!B$2:AH$286,30,FALSE)</f>
        <v>11</v>
      </c>
      <c r="I169" s="111">
        <f>VLOOKUP(ServiceTickets[Facility ID],'T-Schedule'!B$2:AI$286,28,FALSE)</f>
        <v>1</v>
      </c>
      <c r="J169" s="110">
        <f>VLOOKUP(ServiceTickets[Facility ID],'T-Schedule'!B$2:AI$286,26,FALSE)</f>
        <v>1</v>
      </c>
      <c r="K169" s="122">
        <f>VLOOKUP(ServiceTickets[Facility ID],'T-Schedule'!B$2:C$286,2,FALSE)</f>
        <v>43864</v>
      </c>
      <c r="L169" s="122">
        <f>ServiceTickets[[#This Row],[Migration Date]] - WEEKDAY(ServiceTickets[[#This Row],[Migration Date]]-6)</f>
        <v>43861</v>
      </c>
      <c r="M169" s="122">
        <f>ServiceTickets[[#This Row],[Migration Date]] - 14</f>
        <v>43850</v>
      </c>
      <c r="N169" s="111">
        <v>703300</v>
      </c>
      <c r="O169" s="111">
        <v>703301</v>
      </c>
      <c r="P169" s="111" t="str">
        <f>ServiceTickets[[#This Row],[Site]]&amp;" KAH Win10 Upgrade Project Equipment Request"</f>
        <v>2593 HH - VICTORIA KAH Win10 Upgrade Project Equipment Request</v>
      </c>
      <c r="Q169" s="126" t="str">
        <f t="shared" si="2"/>
        <v>Please ship 11 UD3 Thin Client devices and 1 laptops with the Gentiva Win10 Image with docking stations. 
Please send the equipment on PO703300 and PO703301 to be at facility by 01/31/20. 
Ship to:
ATTN: Kindred Implementation Services Tech
1501 East Mockingbird Lane STE 301
Victoria, TX 77904</v>
      </c>
      <c r="R169" s="130">
        <v>1992758</v>
      </c>
      <c r="S169" s="130" t="s">
        <v>268</v>
      </c>
      <c r="T169" s="130">
        <f>VLOOKUP(ServiceTickets[Facility ID],'T-Schedule'!B$2:I$286,8,FALSE)</f>
        <v>0</v>
      </c>
      <c r="U169" s="130">
        <v>2020</v>
      </c>
    </row>
    <row r="170" spans="1:22" hidden="1">
      <c r="A170" s="110">
        <v>3539201</v>
      </c>
      <c r="B170" t="s">
        <v>163</v>
      </c>
      <c r="C170" s="12" t="str">
        <f>VLOOKUP(ServiceTickets[[#This Row],[Facility ID]],FacilityInformation,3,FALSE)</f>
        <v>118 South Park Drive STE D</v>
      </c>
      <c r="D170" s="12" t="str">
        <f>VLOOKUP(ServiceTickets[[#This Row],[Facility ID]],FacilityInformation,4,FALSE)</f>
        <v>Brownwood</v>
      </c>
      <c r="E170" s="12" t="str">
        <f>VLOOKUP(ServiceTickets[[#This Row],[Facility ID]],FacilityInformation,5,FALSE)</f>
        <v>TX</v>
      </c>
      <c r="F170" s="12">
        <f>VLOOKUP(ServiceTickets[[#This Row],[Facility ID]],FacilityInformation,6,FALSE)</f>
        <v>76801</v>
      </c>
      <c r="G170" s="12" t="str">
        <f>ServiceTickets[[#This Row],[City]]&amp;", "&amp;ServiceTickets[[#This Row],[State]]&amp;" "&amp;ServiceTickets[[#This Row],[Zip]]</f>
        <v>Brownwood, TX 76801</v>
      </c>
      <c r="H170" s="111">
        <f>VLOOKUP(ServiceTickets[Facility ID],'T-Schedule'!B$2:AH$286,30,FALSE)</f>
        <v>9</v>
      </c>
      <c r="I170" s="111">
        <f>VLOOKUP(ServiceTickets[Facility ID],'T-Schedule'!B$2:AI$286,28,FALSE)</f>
        <v>0</v>
      </c>
      <c r="J170" s="110">
        <f>VLOOKUP(ServiceTickets[Facility ID],'T-Schedule'!B$2:AI$286,26,FALSE)</f>
        <v>3</v>
      </c>
      <c r="K170" s="122">
        <f>VLOOKUP(ServiceTickets[Facility ID],'T-Schedule'!B$2:C$286,2,FALSE)</f>
        <v>43864</v>
      </c>
      <c r="L170" s="122">
        <f>ServiceTickets[[#This Row],[Migration Date]] - WEEKDAY(ServiceTickets[[#This Row],[Migration Date]]-6)</f>
        <v>43861</v>
      </c>
      <c r="M170" s="122">
        <f>ServiceTickets[[#This Row],[Migration Date]] - 14</f>
        <v>43850</v>
      </c>
      <c r="N170" s="111">
        <v>703300</v>
      </c>
      <c r="O170" s="111">
        <v>703301</v>
      </c>
      <c r="P170" s="111" t="str">
        <f>ServiceTickets[[#This Row],[Site]]&amp;" KAH Win10 Upgrade Project Equipment Request"</f>
        <v>3539 HH - BROWNWOOD KAH Win10 Upgrade Project Equipment Request</v>
      </c>
      <c r="Q170" s="126" t="str">
        <f t="shared" si="2"/>
        <v>Please ship 9 UD3 Thin Client devices and 0 laptops with the Gentiva Win10 Image with docking stations. 
Please send the equipment on PO703300 and PO703301 to be at facility by 01/31/20. 
Ship to:
ATTN: Kindred Implementation Services Tech
118 South Park Drive STE D
Brownwood, TX 76801</v>
      </c>
      <c r="R170" s="130">
        <v>1992759</v>
      </c>
      <c r="S170" s="130" t="s">
        <v>268</v>
      </c>
      <c r="T170" s="130">
        <f>VLOOKUP(ServiceTickets[Facility ID],'T-Schedule'!B$2:I$286,8,FALSE)</f>
        <v>0</v>
      </c>
      <c r="U170" s="130">
        <v>2020</v>
      </c>
    </row>
    <row r="171" spans="1:22" hidden="1">
      <c r="A171" s="113">
        <v>3282201</v>
      </c>
      <c r="B171" s="4" t="s">
        <v>162</v>
      </c>
      <c r="C171" s="4" t="str">
        <f>VLOOKUP(ServiceTickets[[#This Row],[Facility ID]],FacilityInformation,3,FALSE)</f>
        <v>2560 SW GRAPEVINE PKWY</v>
      </c>
      <c r="D171" s="4" t="str">
        <f>VLOOKUP(ServiceTickets[[#This Row],[Facility ID]],FacilityInformation,4,FALSE)</f>
        <v>GRAPEVINE</v>
      </c>
      <c r="E171" s="4" t="str">
        <f>VLOOKUP(ServiceTickets[[#This Row],[Facility ID]],FacilityInformation,5,FALSE)</f>
        <v>TX</v>
      </c>
      <c r="F171" s="4">
        <f>VLOOKUP(ServiceTickets[[#This Row],[Facility ID]],FacilityInformation,6,FALSE)</f>
        <v>76051</v>
      </c>
      <c r="G171" s="4" t="str">
        <f>ServiceTickets[[#This Row],[City]]&amp;", "&amp;ServiceTickets[[#This Row],[State]]&amp;" "&amp;ServiceTickets[[#This Row],[Zip]]</f>
        <v>GRAPEVINE, TX 76051</v>
      </c>
      <c r="H171" s="113">
        <f>VLOOKUP(ServiceTickets[Facility ID],'T-Schedule'!B$2:AH$286,30,FALSE)</f>
        <v>0</v>
      </c>
      <c r="I171" s="113">
        <f>VLOOKUP(ServiceTickets[Facility ID],'T-Schedule'!B$2:AI$286,28,FALSE)</f>
        <v>0</v>
      </c>
      <c r="J171" s="113">
        <f>VLOOKUP(ServiceTickets[Facility ID],'T-Schedule'!B$2:AI$286,26,FALSE)</f>
        <v>0</v>
      </c>
      <c r="K171" s="125">
        <f>VLOOKUP(ServiceTickets[Facility ID],'T-Schedule'!B$2:C$286,2,FALSE)</f>
        <v>0</v>
      </c>
      <c r="L171" s="125" t="e">
        <f>ServiceTickets[[#This Row],[Migration Date]] - WEEKDAY(ServiceTickets[[#This Row],[Migration Date]]-6)</f>
        <v>#NUM!</v>
      </c>
      <c r="M171" s="125">
        <f>ServiceTickets[[#This Row],[Migration Date]] - 14</f>
        <v>-14</v>
      </c>
      <c r="N171" s="113">
        <v>703300</v>
      </c>
      <c r="O171" s="113">
        <v>703301</v>
      </c>
      <c r="P171" s="113" t="str">
        <f>ServiceTickets[[#This Row],[Site]]&amp;" KAH Win10 Upgrade Project Equipment Request"</f>
        <v>RF3282 - Kindred at Home Billing KAH Win10 Upgrade Project Equipment Request</v>
      </c>
      <c r="Q171" s="129" t="e">
        <f t="shared" si="2"/>
        <v>#NUM!</v>
      </c>
      <c r="R171" s="133"/>
      <c r="S171" s="133" t="s">
        <v>268</v>
      </c>
      <c r="T171" s="133">
        <f>VLOOKUP(ServiceTickets[Facility ID],'T-Schedule'!B$2:I$286,8,FALSE)</f>
        <v>0</v>
      </c>
      <c r="U171" s="133">
        <v>2020</v>
      </c>
      <c r="V171" s="137"/>
    </row>
    <row r="172" spans="1:22">
      <c r="A172" s="110">
        <v>2382201</v>
      </c>
      <c r="B172" t="s">
        <v>15</v>
      </c>
      <c r="C172" s="12" t="str">
        <f>VLOOKUP(ServiceTickets[[#This Row],[Facility ID]],FacilityInformation,3,FALSE)</f>
        <v>6233 Bankers Road STE 1</v>
      </c>
      <c r="D172" s="12" t="str">
        <f>VLOOKUP(ServiceTickets[[#This Row],[Facility ID]],FacilityInformation,4,FALSE)</f>
        <v>Racine</v>
      </c>
      <c r="E172" s="12" t="str">
        <f>VLOOKUP(ServiceTickets[[#This Row],[Facility ID]],FacilityInformation,5,FALSE)</f>
        <v>WI</v>
      </c>
      <c r="F172" s="12">
        <f>VLOOKUP(ServiceTickets[[#This Row],[Facility ID]],FacilityInformation,6,FALSE)</f>
        <v>53403</v>
      </c>
      <c r="G172" s="12" t="str">
        <f>ServiceTickets[[#This Row],[City]]&amp;", "&amp;ServiceTickets[[#This Row],[State]]&amp;" "&amp;ServiceTickets[[#This Row],[Zip]]</f>
        <v>Racine, WI 53403</v>
      </c>
      <c r="H172" s="111">
        <f>VLOOKUP(ServiceTickets[Facility ID],'T-Schedule'!B$2:AH$286,30,FALSE)</f>
        <v>6</v>
      </c>
      <c r="I172" s="111">
        <f>VLOOKUP(ServiceTickets[Facility ID],'T-Schedule'!B$2:AI$286,28,FALSE)</f>
        <v>2</v>
      </c>
      <c r="J172" s="110">
        <f>VLOOKUP(ServiceTickets[Facility ID],'T-Schedule'!B$2:AI$286,26,FALSE)</f>
        <v>5</v>
      </c>
      <c r="K172" s="122">
        <f>VLOOKUP(ServiceTickets[Facility ID],'T-Schedule'!B$2:C$286,2,FALSE)</f>
        <v>43871</v>
      </c>
      <c r="L172" s="122">
        <f>ServiceTickets[[#This Row],[Migration Date]] - WEEKDAY(ServiceTickets[[#This Row],[Migration Date]]-6)</f>
        <v>43868</v>
      </c>
      <c r="M172" s="122">
        <f>ServiceTickets[[#This Row],[Migration Date]] - 14</f>
        <v>43857</v>
      </c>
      <c r="N172" s="111">
        <v>703300</v>
      </c>
      <c r="O172" s="111">
        <v>703301</v>
      </c>
      <c r="P172" s="111" t="str">
        <f>ServiceTickets[[#This Row],[Site]]&amp;" KAH Win10 Upgrade Project Equipment Request"</f>
        <v>2382 HH - RACINE KAH Win10 Upgrade Project Equipment Request</v>
      </c>
      <c r="Q172" s="126" t="str">
        <f t="shared" si="2"/>
        <v>Please ship 6 UD3 Thin Client devices and 2 laptops with the Gentiva Win10 Image with docking stations. 
Please send the equipment on PO703300 and PO703301 to be at facility by 02/07/20. 
Ship to:
ATTN: Kindred Implementation Services Tech
6233 Bankers Road STE 1
Racine, WI 53403</v>
      </c>
      <c r="R172" s="130">
        <v>1993512</v>
      </c>
      <c r="S172" s="130" t="s">
        <v>268</v>
      </c>
      <c r="T172" s="130">
        <f>VLOOKUP(ServiceTickets[Facility ID],'T-Schedule'!B$2:I$286,8,FALSE)</f>
        <v>0</v>
      </c>
      <c r="U172" s="130">
        <v>2020</v>
      </c>
    </row>
    <row r="173" spans="1:22">
      <c r="A173" s="110">
        <v>2388201</v>
      </c>
      <c r="B173" t="s">
        <v>18</v>
      </c>
      <c r="C173" s="12" t="str">
        <f>VLOOKUP(ServiceTickets[[#This Row],[Facility ID]],FacilityInformation,3,FALSE)</f>
        <v>9140 West Dodge Road STE 401</v>
      </c>
      <c r="D173" s="12" t="str">
        <f>VLOOKUP(ServiceTickets[[#This Row],[Facility ID]],FacilityInformation,4,FALSE)</f>
        <v>Omaha</v>
      </c>
      <c r="E173" s="12" t="str">
        <f>VLOOKUP(ServiceTickets[[#This Row],[Facility ID]],FacilityInformation,5,FALSE)</f>
        <v>NE</v>
      </c>
      <c r="F173" s="12">
        <f>VLOOKUP(ServiceTickets[[#This Row],[Facility ID]],FacilityInformation,6,FALSE)</f>
        <v>68114</v>
      </c>
      <c r="G173" s="12" t="str">
        <f>ServiceTickets[[#This Row],[City]]&amp;", "&amp;ServiceTickets[[#This Row],[State]]&amp;" "&amp;ServiceTickets[[#This Row],[Zip]]</f>
        <v>Omaha, NE 68114</v>
      </c>
      <c r="H173" s="111">
        <f>VLOOKUP(ServiceTickets[Facility ID],'T-Schedule'!B$2:AH$286,30,FALSE)</f>
        <v>8</v>
      </c>
      <c r="I173" s="111">
        <f>VLOOKUP(ServiceTickets[Facility ID],'T-Schedule'!B$2:AI$286,28,FALSE)</f>
        <v>0</v>
      </c>
      <c r="J173" s="110">
        <f>VLOOKUP(ServiceTickets[Facility ID],'T-Schedule'!B$2:AI$286,26,FALSE)</f>
        <v>12</v>
      </c>
      <c r="K173" s="122">
        <f>VLOOKUP(ServiceTickets[Facility ID],'T-Schedule'!B$2:C$286,2,FALSE)</f>
        <v>43871</v>
      </c>
      <c r="L173" s="122">
        <f>ServiceTickets[[#This Row],[Migration Date]] - WEEKDAY(ServiceTickets[[#This Row],[Migration Date]]-6)</f>
        <v>43868</v>
      </c>
      <c r="M173" s="122">
        <f>ServiceTickets[[#This Row],[Migration Date]] - 14</f>
        <v>43857</v>
      </c>
      <c r="N173" s="111">
        <v>703300</v>
      </c>
      <c r="O173" s="111">
        <v>703301</v>
      </c>
      <c r="P173" s="111" t="str">
        <f>ServiceTickets[[#This Row],[Site]]&amp;" KAH Win10 Upgrade Project Equipment Request"</f>
        <v>2388 HH - OMAHA KAH Win10 Upgrade Project Equipment Request</v>
      </c>
      <c r="Q173" s="126" t="str">
        <f t="shared" si="2"/>
        <v>Please ship 8 UD3 Thin Client devices and 0 laptops with the Gentiva Win10 Image with docking stations. 
Please send the equipment on PO703300 and PO703301 to be at facility by 02/07/20. 
Ship to:
ATTN: Kindred Implementation Services Tech
9140 West Dodge Road STE 401
Omaha, NE 68114</v>
      </c>
      <c r="R173" s="130">
        <v>1993514</v>
      </c>
      <c r="S173" s="130" t="s">
        <v>268</v>
      </c>
      <c r="T173" s="130">
        <f>VLOOKUP(ServiceTickets[Facility ID],'T-Schedule'!B$2:I$286,8,FALSE)</f>
        <v>0</v>
      </c>
      <c r="U173" s="130">
        <v>2020</v>
      </c>
    </row>
    <row r="174" spans="1:22">
      <c r="A174" s="110">
        <v>2599201</v>
      </c>
      <c r="B174" t="s">
        <v>130</v>
      </c>
      <c r="C174" s="12" t="str">
        <f>VLOOKUP(ServiceTickets[[#This Row],[Facility ID]],FacilityInformation,3,FALSE)</f>
        <v>4216 Kiernan Avenue STE 100</v>
      </c>
      <c r="D174" s="12" t="str">
        <f>VLOOKUP(ServiceTickets[[#This Row],[Facility ID]],FacilityInformation,4,FALSE)</f>
        <v>Modesto</v>
      </c>
      <c r="E174" s="12" t="str">
        <f>VLOOKUP(ServiceTickets[[#This Row],[Facility ID]],FacilityInformation,5,FALSE)</f>
        <v>CA</v>
      </c>
      <c r="F174" s="12">
        <f>VLOOKUP(ServiceTickets[[#This Row],[Facility ID]],FacilityInformation,6,FALSE)</f>
        <v>95356</v>
      </c>
      <c r="G174" s="12" t="str">
        <f>ServiceTickets[[#This Row],[City]]&amp;", "&amp;ServiceTickets[[#This Row],[State]]&amp;" "&amp;ServiceTickets[[#This Row],[Zip]]</f>
        <v>Modesto, CA 95356</v>
      </c>
      <c r="H174" s="111">
        <f>VLOOKUP(ServiceTickets[Facility ID],'T-Schedule'!B$2:AH$286,30,FALSE)</f>
        <v>14</v>
      </c>
      <c r="I174" s="111">
        <f>VLOOKUP(ServiceTickets[Facility ID],'T-Schedule'!B$2:AI$286,28,FALSE)</f>
        <v>0</v>
      </c>
      <c r="J174" s="110">
        <f>VLOOKUP(ServiceTickets[Facility ID],'T-Schedule'!B$2:AI$286,26,FALSE)</f>
        <v>3</v>
      </c>
      <c r="K174" s="122">
        <f>VLOOKUP(ServiceTickets[Facility ID],'T-Schedule'!B$2:C$286,2,FALSE)</f>
        <v>43871</v>
      </c>
      <c r="L174" s="122">
        <f>ServiceTickets[[#This Row],[Migration Date]] - WEEKDAY(ServiceTickets[[#This Row],[Migration Date]]-6)</f>
        <v>43868</v>
      </c>
      <c r="M174" s="122">
        <f>ServiceTickets[[#This Row],[Migration Date]] - 14</f>
        <v>43857</v>
      </c>
      <c r="N174" s="111">
        <v>703300</v>
      </c>
      <c r="O174" s="111">
        <v>703301</v>
      </c>
      <c r="P174" s="111" t="str">
        <f>ServiceTickets[[#This Row],[Site]]&amp;" KAH Win10 Upgrade Project Equipment Request"</f>
        <v>2599 HH - MODESTO CA KAH Win10 Upgrade Project Equipment Request</v>
      </c>
      <c r="Q174" s="126" t="str">
        <f t="shared" si="2"/>
        <v>Please ship 14 UD3 Thin Client devices and 0 laptops with the Gentiva Win10 Image with docking stations. 
Please send the equipment on PO703300 and PO703301 to be at facility by 02/07/20. 
Ship to:
ATTN: Kindred Implementation Services Tech
4216 Kiernan Avenue STE 100
Modesto, CA 95356</v>
      </c>
      <c r="R174" s="130">
        <v>1993515</v>
      </c>
      <c r="S174" s="130" t="s">
        <v>268</v>
      </c>
      <c r="T174" s="130">
        <f>VLOOKUP(ServiceTickets[Facility ID],'T-Schedule'!B$2:I$286,8,FALSE)</f>
        <v>0</v>
      </c>
      <c r="U174" s="130">
        <v>2020</v>
      </c>
    </row>
    <row r="175" spans="1:22">
      <c r="A175" s="110">
        <v>2618201</v>
      </c>
      <c r="B175" t="s">
        <v>132</v>
      </c>
      <c r="C175" s="12" t="str">
        <f>VLOOKUP(ServiceTickets[[#This Row],[Facility ID]],FacilityInformation,3,FALSE)</f>
        <v>10100 Trinity Parkway STE 425</v>
      </c>
      <c r="D175" s="12" t="str">
        <f>VLOOKUP(ServiceTickets[[#This Row],[Facility ID]],FacilityInformation,4,FALSE)</f>
        <v>Stockton</v>
      </c>
      <c r="E175" s="12" t="str">
        <f>VLOOKUP(ServiceTickets[[#This Row],[Facility ID]],FacilityInformation,5,FALSE)</f>
        <v>CA</v>
      </c>
      <c r="F175" s="12">
        <f>VLOOKUP(ServiceTickets[[#This Row],[Facility ID]],FacilityInformation,6,FALSE)</f>
        <v>95219</v>
      </c>
      <c r="G175" s="12" t="str">
        <f>ServiceTickets[[#This Row],[City]]&amp;", "&amp;ServiceTickets[[#This Row],[State]]&amp;" "&amp;ServiceTickets[[#This Row],[Zip]]</f>
        <v>Stockton, CA 95219</v>
      </c>
      <c r="H175" s="111">
        <f>VLOOKUP(ServiceTickets[Facility ID],'T-Schedule'!B$2:AH$286,30,FALSE)</f>
        <v>16</v>
      </c>
      <c r="I175" s="111">
        <f>VLOOKUP(ServiceTickets[Facility ID],'T-Schedule'!B$2:AI$286,28,FALSE)</f>
        <v>0</v>
      </c>
      <c r="J175" s="110">
        <f>VLOOKUP(ServiceTickets[Facility ID],'T-Schedule'!B$2:AI$286,26,FALSE)</f>
        <v>6</v>
      </c>
      <c r="K175" s="122">
        <f>VLOOKUP(ServiceTickets[Facility ID],'T-Schedule'!B$2:C$286,2,FALSE)</f>
        <v>43871</v>
      </c>
      <c r="L175" s="122">
        <f>ServiceTickets[[#This Row],[Migration Date]] - WEEKDAY(ServiceTickets[[#This Row],[Migration Date]]-6)</f>
        <v>43868</v>
      </c>
      <c r="M175" s="122">
        <f>ServiceTickets[[#This Row],[Migration Date]] - 14</f>
        <v>43857</v>
      </c>
      <c r="N175" s="111">
        <v>703300</v>
      </c>
      <c r="O175" s="111">
        <v>703301</v>
      </c>
      <c r="P175" s="111" t="str">
        <f>ServiceTickets[[#This Row],[Site]]&amp;" KAH Win10 Upgrade Project Equipment Request"</f>
        <v>2618 HH - STOCKTON KAH Win10 Upgrade Project Equipment Request</v>
      </c>
      <c r="Q175" s="126" t="str">
        <f t="shared" si="2"/>
        <v>Please ship 16 UD3 Thin Client devices and 0 laptops with the Gentiva Win10 Image with docking stations. 
Please send the equipment on PO703300 and PO703301 to be at facility by 02/07/20. 
Ship to:
ATTN: Kindred Implementation Services Tech
10100 Trinity Parkway STE 425
Stockton, CA 95219</v>
      </c>
      <c r="R175" s="130">
        <v>1993516</v>
      </c>
      <c r="S175" s="130" t="s">
        <v>268</v>
      </c>
      <c r="T175" s="130">
        <f>VLOOKUP(ServiceTickets[Facility ID],'T-Schedule'!B$2:I$286,8,FALSE)</f>
        <v>0</v>
      </c>
      <c r="U175" s="130">
        <v>2020</v>
      </c>
    </row>
    <row r="176" spans="1:22">
      <c r="A176" s="110">
        <v>2620201</v>
      </c>
      <c r="B176" t="s">
        <v>133</v>
      </c>
      <c r="C176" s="12" t="str">
        <f>VLOOKUP(ServiceTickets[[#This Row],[Facility ID]],FacilityInformation,3,FALSE)</f>
        <v>3220 S. Higuera St. STE 101</v>
      </c>
      <c r="D176" s="12" t="str">
        <f>VLOOKUP(ServiceTickets[[#This Row],[Facility ID]],FacilityInformation,4,FALSE)</f>
        <v>San Luis Obispo</v>
      </c>
      <c r="E176" s="12" t="str">
        <f>VLOOKUP(ServiceTickets[[#This Row],[Facility ID]],FacilityInformation,5,FALSE)</f>
        <v>CA</v>
      </c>
      <c r="F176" s="12">
        <f>VLOOKUP(ServiceTickets[[#This Row],[Facility ID]],FacilityInformation,6,FALSE)</f>
        <v>93401</v>
      </c>
      <c r="G176" s="12" t="str">
        <f>ServiceTickets[[#This Row],[City]]&amp;", "&amp;ServiceTickets[[#This Row],[State]]&amp;" "&amp;ServiceTickets[[#This Row],[Zip]]</f>
        <v>San Luis Obispo, CA 93401</v>
      </c>
      <c r="H176" s="111">
        <f>VLOOKUP(ServiceTickets[Facility ID],'T-Schedule'!B$2:AH$286,30,FALSE)</f>
        <v>11</v>
      </c>
      <c r="I176" s="111">
        <f>VLOOKUP(ServiceTickets[Facility ID],'T-Schedule'!B$2:AI$286,28,FALSE)</f>
        <v>2</v>
      </c>
      <c r="J176" s="110">
        <f>VLOOKUP(ServiceTickets[Facility ID],'T-Schedule'!B$2:AI$286,26,FALSE)</f>
        <v>0</v>
      </c>
      <c r="K176" s="122">
        <f>VLOOKUP(ServiceTickets[Facility ID],'T-Schedule'!B$2:C$286,2,FALSE)</f>
        <v>43871</v>
      </c>
      <c r="L176" s="122">
        <f>ServiceTickets[[#This Row],[Migration Date]] - WEEKDAY(ServiceTickets[[#This Row],[Migration Date]]-6)</f>
        <v>43868</v>
      </c>
      <c r="M176" s="122">
        <f>ServiceTickets[[#This Row],[Migration Date]] - 14</f>
        <v>43857</v>
      </c>
      <c r="N176" s="111">
        <v>703300</v>
      </c>
      <c r="O176" s="111">
        <v>703301</v>
      </c>
      <c r="P176" s="111" t="str">
        <f>ServiceTickets[[#This Row],[Site]]&amp;" KAH Win10 Upgrade Project Equipment Request"</f>
        <v>2620 HH - SAN LUIS OBISPO HHA KAH Win10 Upgrade Project Equipment Request</v>
      </c>
      <c r="Q176" s="126" t="str">
        <f t="shared" si="2"/>
        <v>Please ship 11 UD3 Thin Client devices and 2 laptops with the Gentiva Win10 Image with docking stations. 
Please send the equipment on PO703300 and PO703301 to be at facility by 02/07/20. 
Ship to:
ATTN: Kindred Implementation Services Tech
3220 S. Higuera St. STE 101
San Luis Obispo, CA 93401</v>
      </c>
      <c r="R176" s="130">
        <v>1993517</v>
      </c>
      <c r="S176" s="130" t="s">
        <v>268</v>
      </c>
      <c r="T176" s="130">
        <f>VLOOKUP(ServiceTickets[Facility ID],'T-Schedule'!B$2:I$286,8,FALSE)</f>
        <v>0</v>
      </c>
      <c r="U176" s="130">
        <v>2020</v>
      </c>
    </row>
    <row r="177" spans="1:21">
      <c r="A177" s="110">
        <v>2629201</v>
      </c>
      <c r="B177" t="s">
        <v>136</v>
      </c>
      <c r="C177" s="12" t="str">
        <f>VLOOKUP(ServiceTickets[[#This Row],[Facility ID]],FacilityInformation,3,FALSE)</f>
        <v>505 South Main STE 132B</v>
      </c>
      <c r="D177" s="12" t="str">
        <f>VLOOKUP(ServiceTickets[[#This Row],[Facility ID]],FacilityInformation,4,FALSE)</f>
        <v>Las Cruces</v>
      </c>
      <c r="E177" s="12" t="str">
        <f>VLOOKUP(ServiceTickets[[#This Row],[Facility ID]],FacilityInformation,5,FALSE)</f>
        <v>NM</v>
      </c>
      <c r="F177" s="12">
        <f>VLOOKUP(ServiceTickets[[#This Row],[Facility ID]],FacilityInformation,6,FALSE)</f>
        <v>88001</v>
      </c>
      <c r="G177" s="12" t="str">
        <f>ServiceTickets[[#This Row],[City]]&amp;", "&amp;ServiceTickets[[#This Row],[State]]&amp;" "&amp;ServiceTickets[[#This Row],[Zip]]</f>
        <v>Las Cruces, NM 88001</v>
      </c>
      <c r="H177" s="111">
        <f>VLOOKUP(ServiceTickets[Facility ID],'T-Schedule'!B$2:AH$286,30,FALSE)</f>
        <v>4</v>
      </c>
      <c r="I177" s="111">
        <f>VLOOKUP(ServiceTickets[Facility ID],'T-Schedule'!B$2:AI$286,28,FALSE)</f>
        <v>0</v>
      </c>
      <c r="J177" s="110">
        <f>VLOOKUP(ServiceTickets[Facility ID],'T-Schedule'!B$2:AI$286,26,FALSE)</f>
        <v>3</v>
      </c>
      <c r="K177" s="122">
        <f>VLOOKUP(ServiceTickets[Facility ID],'T-Schedule'!B$2:C$286,2,FALSE)</f>
        <v>43871</v>
      </c>
      <c r="L177" s="122">
        <f>ServiceTickets[[#This Row],[Migration Date]] - WEEKDAY(ServiceTickets[[#This Row],[Migration Date]]-6)</f>
        <v>43868</v>
      </c>
      <c r="M177" s="122">
        <f>ServiceTickets[[#This Row],[Migration Date]] - 14</f>
        <v>43857</v>
      </c>
      <c r="N177" s="111">
        <v>703300</v>
      </c>
      <c r="O177" s="111">
        <v>703301</v>
      </c>
      <c r="P177" s="111" t="str">
        <f>ServiceTickets[[#This Row],[Site]]&amp;" KAH Win10 Upgrade Project Equipment Request"</f>
        <v>2629 HH - LAS CRUCES KAH Win10 Upgrade Project Equipment Request</v>
      </c>
      <c r="Q177" s="126" t="str">
        <f t="shared" si="2"/>
        <v>Please ship 4 UD3 Thin Client devices and 0 laptops with the Gentiva Win10 Image with docking stations. 
Please send the equipment on PO703300 and PO703301 to be at facility by 02/07/20. 
Ship to:
ATTN: Kindred Implementation Services Tech
505 South Main STE 132B
Las Cruces, NM 88001</v>
      </c>
      <c r="R177" s="130">
        <v>1993519</v>
      </c>
      <c r="S177" s="130" t="s">
        <v>268</v>
      </c>
      <c r="T177" s="130">
        <f>VLOOKUP(ServiceTickets[Facility ID],'T-Schedule'!B$2:I$286,8,FALSE)</f>
        <v>0</v>
      </c>
      <c r="U177" s="130">
        <v>2020</v>
      </c>
    </row>
    <row r="178" spans="1:21">
      <c r="A178" s="110">
        <v>2631201</v>
      </c>
      <c r="B178" t="s">
        <v>137</v>
      </c>
      <c r="C178" s="12" t="str">
        <f>VLOOKUP(ServiceTickets[[#This Row],[Facility ID]],FacilityInformation,3,FALSE)</f>
        <v>4401 Masthead Street NE STE 105</v>
      </c>
      <c r="D178" s="12" t="str">
        <f>VLOOKUP(ServiceTickets[[#This Row],[Facility ID]],FacilityInformation,4,FALSE)</f>
        <v>Albuquerque</v>
      </c>
      <c r="E178" s="12" t="str">
        <f>VLOOKUP(ServiceTickets[[#This Row],[Facility ID]],FacilityInformation,5,FALSE)</f>
        <v>NM</v>
      </c>
      <c r="F178" s="12">
        <f>VLOOKUP(ServiceTickets[[#This Row],[Facility ID]],FacilityInformation,6,FALSE)</f>
        <v>87109</v>
      </c>
      <c r="G178" s="12" t="str">
        <f>ServiceTickets[[#This Row],[City]]&amp;", "&amp;ServiceTickets[[#This Row],[State]]&amp;" "&amp;ServiceTickets[[#This Row],[Zip]]</f>
        <v>Albuquerque, NM 87109</v>
      </c>
      <c r="H178" s="111">
        <f>VLOOKUP(ServiceTickets[Facility ID],'T-Schedule'!B$2:AH$286,30,FALSE)</f>
        <v>8</v>
      </c>
      <c r="I178" s="111">
        <f>VLOOKUP(ServiceTickets[Facility ID],'T-Schedule'!B$2:AI$286,28,FALSE)</f>
        <v>2</v>
      </c>
      <c r="J178" s="110">
        <f>VLOOKUP(ServiceTickets[Facility ID],'T-Schedule'!B$2:AI$286,26,FALSE)</f>
        <v>6</v>
      </c>
      <c r="K178" s="122">
        <f>VLOOKUP(ServiceTickets[Facility ID],'T-Schedule'!B$2:C$286,2,FALSE)</f>
        <v>43871</v>
      </c>
      <c r="L178" s="122">
        <f>ServiceTickets[[#This Row],[Migration Date]] - WEEKDAY(ServiceTickets[[#This Row],[Migration Date]]-6)</f>
        <v>43868</v>
      </c>
      <c r="M178" s="122">
        <f>ServiceTickets[[#This Row],[Migration Date]] - 14</f>
        <v>43857</v>
      </c>
      <c r="N178" s="111">
        <v>703300</v>
      </c>
      <c r="O178" s="111">
        <v>703301</v>
      </c>
      <c r="P178" s="111" t="str">
        <f>ServiceTickets[[#This Row],[Site]]&amp;" KAH Win10 Upgrade Project Equipment Request"</f>
        <v>2631 HH - ALBUQUERQUE KAH Win10 Upgrade Project Equipment Request</v>
      </c>
      <c r="Q178" s="126" t="str">
        <f t="shared" si="2"/>
        <v>Please ship 8 UD3 Thin Client devices and 2 laptops with the Gentiva Win10 Image with docking stations. 
Please send the equipment on PO703300 and PO703301 to be at facility by 02/07/20. 
Ship to:
ATTN: Kindred Implementation Services Tech
4401 Masthead Street NE STE 105
Albuquerque, NM 87109</v>
      </c>
      <c r="R178" s="130">
        <v>1993520</v>
      </c>
      <c r="S178" s="130" t="s">
        <v>268</v>
      </c>
      <c r="T178" s="130">
        <f>VLOOKUP(ServiceTickets[Facility ID],'T-Schedule'!B$2:I$286,8,FALSE)</f>
        <v>0</v>
      </c>
      <c r="U178" s="130">
        <v>2020</v>
      </c>
    </row>
    <row r="179" spans="1:21">
      <c r="A179" s="110">
        <v>5025201</v>
      </c>
      <c r="B179" t="s">
        <v>172</v>
      </c>
      <c r="C179" s="12" t="str">
        <f>VLOOKUP(ServiceTickets[[#This Row],[Facility ID]],FacilityInformation,3,FALSE)</f>
        <v>720 Park Centre Drive Suite 350-A</v>
      </c>
      <c r="D179" s="12" t="str">
        <f>VLOOKUP(ServiceTickets[[#This Row],[Facility ID]],FacilityInformation,4,FALSE)</f>
        <v>Kernersville</v>
      </c>
      <c r="E179" s="12" t="str">
        <f>VLOOKUP(ServiceTickets[[#This Row],[Facility ID]],FacilityInformation,5,FALSE)</f>
        <v>NC</v>
      </c>
      <c r="F179" s="12">
        <f>VLOOKUP(ServiceTickets[[#This Row],[Facility ID]],FacilityInformation,6,FALSE)</f>
        <v>27284</v>
      </c>
      <c r="G179" s="12" t="str">
        <f>ServiceTickets[[#This Row],[City]]&amp;", "&amp;ServiceTickets[[#This Row],[State]]&amp;" "&amp;ServiceTickets[[#This Row],[Zip]]</f>
        <v>Kernersville, NC 27284</v>
      </c>
      <c r="H179" s="111">
        <f>VLOOKUP(ServiceTickets[Facility ID],'T-Schedule'!B$2:AH$286,30,FALSE)</f>
        <v>5</v>
      </c>
      <c r="I179" s="111">
        <f>VLOOKUP(ServiceTickets[Facility ID],'T-Schedule'!B$2:AI$286,28,FALSE)</f>
        <v>0</v>
      </c>
      <c r="J179" s="110">
        <f>VLOOKUP(ServiceTickets[Facility ID],'T-Schedule'!B$2:AI$286,26,FALSE)</f>
        <v>1</v>
      </c>
      <c r="K179" s="122">
        <f>VLOOKUP(ServiceTickets[Facility ID],'T-Schedule'!B$2:C$286,2,FALSE)</f>
        <v>43871</v>
      </c>
      <c r="L179" s="122">
        <f>ServiceTickets[[#This Row],[Migration Date]] - WEEKDAY(ServiceTickets[[#This Row],[Migration Date]]-6)</f>
        <v>43868</v>
      </c>
      <c r="M179" s="122">
        <f>ServiceTickets[[#This Row],[Migration Date]] - 14</f>
        <v>43857</v>
      </c>
      <c r="N179" s="111">
        <v>703300</v>
      </c>
      <c r="O179" s="111">
        <v>703301</v>
      </c>
      <c r="P179" s="111" t="str">
        <f>ServiceTickets[[#This Row],[Site]]&amp;" KAH Win10 Upgrade Project Equipment Request"</f>
        <v>5025 HH - VICEROY KAH Win10 Upgrade Project Equipment Request</v>
      </c>
      <c r="Q179" s="126" t="str">
        <f t="shared" si="2"/>
        <v>Please ship 5 UD3 Thin Client devices and 0 laptops with the Gentiva Win10 Image with docking stations. 
Please send the equipment on PO703300 and PO703301 to be at facility by 02/07/20. 
Ship to:
ATTN: Kindred Implementation Services Tech
720 Park Centre Drive Suite 350-A
Kernersville, NC 27284</v>
      </c>
      <c r="R179" s="130">
        <v>1993521</v>
      </c>
      <c r="S179" s="130" t="s">
        <v>268</v>
      </c>
      <c r="T179" s="130">
        <f>VLOOKUP(ServiceTickets[Facility ID],'T-Schedule'!B$2:I$286,8,FALSE)</f>
        <v>0</v>
      </c>
      <c r="U179" s="130">
        <v>2020</v>
      </c>
    </row>
    <row r="180" spans="1:21">
      <c r="A180" s="110">
        <v>7016201</v>
      </c>
      <c r="B180" t="s">
        <v>240</v>
      </c>
      <c r="C180" s="12" t="str">
        <f>VLOOKUP(ServiceTickets[[#This Row],[Facility ID]],FacilityInformation,3,FALSE)</f>
        <v>8055 O Street STE 111</v>
      </c>
      <c r="D180" s="12" t="str">
        <f>VLOOKUP(ServiceTickets[[#This Row],[Facility ID]],FacilityInformation,4,FALSE)</f>
        <v>Lincoln</v>
      </c>
      <c r="E180" s="12" t="str">
        <f>VLOOKUP(ServiceTickets[[#This Row],[Facility ID]],FacilityInformation,5,FALSE)</f>
        <v>NE</v>
      </c>
      <c r="F180" s="12">
        <f>VLOOKUP(ServiceTickets[[#This Row],[Facility ID]],FacilityInformation,6,FALSE)</f>
        <v>68510</v>
      </c>
      <c r="G180" s="12" t="str">
        <f>ServiceTickets[[#This Row],[City]]&amp;", "&amp;ServiceTickets[[#This Row],[State]]&amp;" "&amp;ServiceTickets[[#This Row],[Zip]]</f>
        <v>Lincoln, NE 68510</v>
      </c>
      <c r="H180" s="111">
        <f>VLOOKUP(ServiceTickets[Facility ID],'T-Schedule'!B$2:AH$286,30,FALSE)</f>
        <v>5</v>
      </c>
      <c r="I180" s="111">
        <f>VLOOKUP(ServiceTickets[Facility ID],'T-Schedule'!B$2:AI$286,28,FALSE)</f>
        <v>0</v>
      </c>
      <c r="J180" s="110">
        <f>VLOOKUP(ServiceTickets[Facility ID],'T-Schedule'!B$2:AI$286,26,FALSE)</f>
        <v>4</v>
      </c>
      <c r="K180" s="122">
        <f>VLOOKUP(ServiceTickets[Facility ID],'T-Schedule'!B$2:C$286,2,FALSE)</f>
        <v>43871</v>
      </c>
      <c r="L180" s="122">
        <f>ServiceTickets[[#This Row],[Migration Date]] - WEEKDAY(ServiceTickets[[#This Row],[Migration Date]]-6)</f>
        <v>43868</v>
      </c>
      <c r="M180" s="122">
        <f>ServiceTickets[[#This Row],[Migration Date]] - 14</f>
        <v>43857</v>
      </c>
      <c r="N180" s="111">
        <v>703300</v>
      </c>
      <c r="O180" s="111">
        <v>703301</v>
      </c>
      <c r="P180" s="111" t="str">
        <f>ServiceTickets[[#This Row],[Site]]&amp;" KAH Win10 Upgrade Project Equipment Request"</f>
        <v>7016 HH - LINCOLN KAH Win10 Upgrade Project Equipment Request</v>
      </c>
      <c r="Q180" s="126" t="str">
        <f t="shared" si="2"/>
        <v>Please ship 5 UD3 Thin Client devices and 0 laptops with the Gentiva Win10 Image with docking stations. 
Please send the equipment on PO703300 and PO703301 to be at facility by 02/07/20. 
Ship to:
ATTN: Kindred Implementation Services Tech
8055 O Street STE 111
Lincoln, NE 68510</v>
      </c>
      <c r="R180" s="130">
        <v>1993522</v>
      </c>
      <c r="S180" s="130" t="s">
        <v>268</v>
      </c>
      <c r="T180" s="130">
        <f>VLOOKUP(ServiceTickets[Facility ID],'T-Schedule'!B$2:I$286,8,FALSE)</f>
        <v>0</v>
      </c>
      <c r="U180" s="130">
        <v>2020</v>
      </c>
    </row>
    <row r="181" spans="1:21">
      <c r="A181" s="110">
        <v>7017201</v>
      </c>
      <c r="B181" t="s">
        <v>241</v>
      </c>
      <c r="C181" s="12" t="str">
        <f>VLOOKUP(ServiceTickets[[#This Row],[Facility ID]],FacilityInformation,3,FALSE)</f>
        <v>10150 W National Avenue, Ste 300</v>
      </c>
      <c r="D181" s="12" t="str">
        <f>VLOOKUP(ServiceTickets[[#This Row],[Facility ID]],FacilityInformation,4,FALSE)</f>
        <v>West Allis</v>
      </c>
      <c r="E181" s="12" t="str">
        <f>VLOOKUP(ServiceTickets[[#This Row],[Facility ID]],FacilityInformation,5,FALSE)</f>
        <v>WI</v>
      </c>
      <c r="F181" s="12">
        <f>VLOOKUP(ServiceTickets[[#This Row],[Facility ID]],FacilityInformation,6,FALSE)</f>
        <v>53227</v>
      </c>
      <c r="G181" s="12" t="str">
        <f>ServiceTickets[[#This Row],[City]]&amp;", "&amp;ServiceTickets[[#This Row],[State]]&amp;" "&amp;ServiceTickets[[#This Row],[Zip]]</f>
        <v>West Allis, WI 53227</v>
      </c>
      <c r="H181" s="111">
        <f>VLOOKUP(ServiceTickets[Facility ID],'T-Schedule'!B$2:AH$286,30,FALSE)</f>
        <v>5</v>
      </c>
      <c r="I181" s="111">
        <f>VLOOKUP(ServiceTickets[Facility ID],'T-Schedule'!B$2:AI$286,28,FALSE)</f>
        <v>5</v>
      </c>
      <c r="J181" s="110">
        <f>VLOOKUP(ServiceTickets[Facility ID],'T-Schedule'!B$2:AI$286,26,FALSE)</f>
        <v>4</v>
      </c>
      <c r="K181" s="122">
        <f>VLOOKUP(ServiceTickets[Facility ID],'T-Schedule'!B$2:C$286,2,FALSE)</f>
        <v>43871</v>
      </c>
      <c r="L181" s="122">
        <f>ServiceTickets[[#This Row],[Migration Date]] - WEEKDAY(ServiceTickets[[#This Row],[Migration Date]]-6)</f>
        <v>43868</v>
      </c>
      <c r="M181" s="122">
        <f>ServiceTickets[[#This Row],[Migration Date]] - 14</f>
        <v>43857</v>
      </c>
      <c r="N181" s="111">
        <v>703300</v>
      </c>
      <c r="O181" s="111">
        <v>703301</v>
      </c>
      <c r="P181" s="111" t="str">
        <f>ServiceTickets[[#This Row],[Site]]&amp;" KAH Win10 Upgrade Project Equipment Request"</f>
        <v>7017 HH - WEST ALLIS (fka 2381) KAH Win10 Upgrade Project Equipment Request</v>
      </c>
      <c r="Q181" s="126" t="str">
        <f t="shared" si="2"/>
        <v>Please ship 5 UD3 Thin Client devices and 5 laptops with the Gentiva Win10 Image with docking stations. 
Please send the equipment on PO703300 and PO703301 to be at facility by 02/07/20. 
Ship to:
ATTN: Kindred Implementation Services Tech
10150 W National Avenue, Ste 300
West Allis, WI 53227</v>
      </c>
      <c r="R181" s="130">
        <v>1993523</v>
      </c>
      <c r="S181" s="130" t="s">
        <v>268</v>
      </c>
      <c r="T181" s="130">
        <f>VLOOKUP(ServiceTickets[Facility ID],'T-Schedule'!B$2:I$286,8,FALSE)</f>
        <v>0</v>
      </c>
      <c r="U181" s="130">
        <v>2020</v>
      </c>
    </row>
    <row r="182" spans="1:21">
      <c r="A182" s="110">
        <v>7018201</v>
      </c>
      <c r="B182" t="s">
        <v>242</v>
      </c>
      <c r="C182" s="12" t="str">
        <f>VLOOKUP(ServiceTickets[[#This Row],[Facility ID]],FacilityInformation,3,FALSE)</f>
        <v>W177 N9886 Rivercrest Drive STE 112</v>
      </c>
      <c r="D182" s="12" t="str">
        <f>VLOOKUP(ServiceTickets[[#This Row],[Facility ID]],FacilityInformation,4,FALSE)</f>
        <v>Germantown</v>
      </c>
      <c r="E182" s="12" t="str">
        <f>VLOOKUP(ServiceTickets[[#This Row],[Facility ID]],FacilityInformation,5,FALSE)</f>
        <v>WI</v>
      </c>
      <c r="F182" s="12">
        <f>VLOOKUP(ServiceTickets[[#This Row],[Facility ID]],FacilityInformation,6,FALSE)</f>
        <v>53022</v>
      </c>
      <c r="G182" s="12" t="str">
        <f>ServiceTickets[[#This Row],[City]]&amp;", "&amp;ServiceTickets[[#This Row],[State]]&amp;" "&amp;ServiceTickets[[#This Row],[Zip]]</f>
        <v>Germantown, WI 53022</v>
      </c>
      <c r="H182" s="111">
        <f>VLOOKUP(ServiceTickets[Facility ID],'T-Schedule'!B$2:AH$286,30,FALSE)</f>
        <v>2</v>
      </c>
      <c r="I182" s="111">
        <f>VLOOKUP(ServiceTickets[Facility ID],'T-Schedule'!B$2:AI$286,28,FALSE)</f>
        <v>2</v>
      </c>
      <c r="J182" s="110">
        <f>VLOOKUP(ServiceTickets[Facility ID],'T-Schedule'!B$2:AI$286,26,FALSE)</f>
        <v>4</v>
      </c>
      <c r="K182" s="122">
        <f>VLOOKUP(ServiceTickets[Facility ID],'T-Schedule'!B$2:C$286,2,FALSE)</f>
        <v>43871</v>
      </c>
      <c r="L182" s="122">
        <f>ServiceTickets[[#This Row],[Migration Date]] - WEEKDAY(ServiceTickets[[#This Row],[Migration Date]]-6)</f>
        <v>43868</v>
      </c>
      <c r="M182" s="122">
        <f>ServiceTickets[[#This Row],[Migration Date]] - 14</f>
        <v>43857</v>
      </c>
      <c r="N182" s="111">
        <v>703300</v>
      </c>
      <c r="O182" s="111">
        <v>703301</v>
      </c>
      <c r="P182" s="111" t="str">
        <f>ServiceTickets[[#This Row],[Site]]&amp;" KAH Win10 Upgrade Project Equipment Request"</f>
        <v>7018 HH - GERMANTOWN KAH Win10 Upgrade Project Equipment Request</v>
      </c>
      <c r="Q182" s="126" t="str">
        <f t="shared" si="2"/>
        <v>Please ship 2 UD3 Thin Client devices and 2 laptops with the Gentiva Win10 Image with docking stations. 
Please send the equipment on PO703300 and PO703301 to be at facility by 02/07/20. 
Ship to:
ATTN: Kindred Implementation Services Tech
W177 N9886 Rivercrest Drive STE 112
Germantown, WI 53022</v>
      </c>
      <c r="R182" s="130">
        <v>1993525</v>
      </c>
      <c r="S182" s="130" t="s">
        <v>268</v>
      </c>
      <c r="T182" s="130">
        <f>VLOOKUP(ServiceTickets[Facility ID],'T-Schedule'!B$2:I$286,8,FALSE)</f>
        <v>0</v>
      </c>
      <c r="U182" s="130">
        <v>2020</v>
      </c>
    </row>
    <row r="183" spans="1:21" hidden="1">
      <c r="A183" s="110">
        <v>7020201</v>
      </c>
      <c r="B183" t="s">
        <v>244</v>
      </c>
      <c r="C183" s="12" t="str">
        <f>VLOOKUP(ServiceTickets[[#This Row],[Facility ID]],FacilityInformation,3,FALSE)</f>
        <v xml:space="preserve">804 East Jackson Street  </v>
      </c>
      <c r="D183" s="12" t="str">
        <f>VLOOKUP(ServiceTickets[[#This Row],[Facility ID]],FacilityInformation,4,FALSE)</f>
        <v>Hugo</v>
      </c>
      <c r="E183" s="12" t="str">
        <f>VLOOKUP(ServiceTickets[[#This Row],[Facility ID]],FacilityInformation,5,FALSE)</f>
        <v>OK</v>
      </c>
      <c r="F183" s="12">
        <f>VLOOKUP(ServiceTickets[[#This Row],[Facility ID]],FacilityInformation,6,FALSE)</f>
        <v>74743</v>
      </c>
      <c r="G183" s="12" t="str">
        <f>ServiceTickets[[#This Row],[City]]&amp;", "&amp;ServiceTickets[[#This Row],[State]]&amp;" "&amp;ServiceTickets[[#This Row],[Zip]]</f>
        <v>Hugo, OK 74743</v>
      </c>
      <c r="H183" s="111">
        <f>VLOOKUP(ServiceTickets[Facility ID],'T-Schedule'!B$2:AH$286,30,FALSE)</f>
        <v>0</v>
      </c>
      <c r="I183" s="111">
        <f>VLOOKUP(ServiceTickets[Facility ID],'T-Schedule'!B$2:AI$286,28,FALSE)</f>
        <v>0</v>
      </c>
      <c r="J183" s="110">
        <f>VLOOKUP(ServiceTickets[Facility ID],'T-Schedule'!B$2:AI$286,26,FALSE)</f>
        <v>0</v>
      </c>
      <c r="K183" s="122">
        <f>VLOOKUP(ServiceTickets[Facility ID],'T-Schedule'!B$2:C$286,2,FALSE)</f>
        <v>0</v>
      </c>
      <c r="L183" s="122" t="e">
        <f>ServiceTickets[[#This Row],[Migration Date]] - WEEKDAY(ServiceTickets[[#This Row],[Migration Date]]-6)</f>
        <v>#NUM!</v>
      </c>
      <c r="M183" s="122">
        <f>ServiceTickets[[#This Row],[Migration Date]] - 14</f>
        <v>-14</v>
      </c>
      <c r="N183" s="111">
        <v>703300</v>
      </c>
      <c r="O183" s="111">
        <v>703301</v>
      </c>
      <c r="P183" s="111" t="str">
        <f>ServiceTickets[[#This Row],[Site]]&amp;" KAH Win10 Upgrade Project Equipment Request"</f>
        <v>7020 HH - HUGO (fka 2558) KAH Win10 Upgrade Project Equipment Request</v>
      </c>
      <c r="Q183" s="126" t="e">
        <f t="shared" si="2"/>
        <v>#NUM!</v>
      </c>
      <c r="S183" s="130" t="s">
        <v>268</v>
      </c>
      <c r="T183" s="130">
        <f>VLOOKUP(ServiceTickets[Facility ID],'T-Schedule'!B$2:I$286,8,FALSE)</f>
        <v>0</v>
      </c>
      <c r="U183" s="130">
        <v>2020</v>
      </c>
    </row>
    <row r="184" spans="1:21">
      <c r="A184" s="110">
        <v>7022201</v>
      </c>
      <c r="B184" t="s">
        <v>246</v>
      </c>
      <c r="C184" s="12" t="str">
        <f>VLOOKUP(ServiceTickets[[#This Row],[Facility ID]],FacilityInformation,3,FALSE)</f>
        <v>2525 Camino Del Rio South STE 220</v>
      </c>
      <c r="D184" s="12" t="str">
        <f>VLOOKUP(ServiceTickets[[#This Row],[Facility ID]],FacilityInformation,4,FALSE)</f>
        <v>San Diego</v>
      </c>
      <c r="E184" s="12" t="str">
        <f>VLOOKUP(ServiceTickets[[#This Row],[Facility ID]],FacilityInformation,5,FALSE)</f>
        <v>CA</v>
      </c>
      <c r="F184" s="12">
        <f>VLOOKUP(ServiceTickets[[#This Row],[Facility ID]],FacilityInformation,6,FALSE)</f>
        <v>92108</v>
      </c>
      <c r="G184" s="12" t="str">
        <f>ServiceTickets[[#This Row],[City]]&amp;", "&amp;ServiceTickets[[#This Row],[State]]&amp;" "&amp;ServiceTickets[[#This Row],[Zip]]</f>
        <v>San Diego, CA 92108</v>
      </c>
      <c r="H184" s="111">
        <f>VLOOKUP(ServiceTickets[Facility ID],'T-Schedule'!B$2:AH$286,30,FALSE)</f>
        <v>12</v>
      </c>
      <c r="I184" s="111">
        <f>VLOOKUP(ServiceTickets[Facility ID],'T-Schedule'!B$2:AI$286,28,FALSE)</f>
        <v>0</v>
      </c>
      <c r="J184" s="110">
        <f>VLOOKUP(ServiceTickets[Facility ID],'T-Schedule'!B$2:AI$286,26,FALSE)</f>
        <v>8</v>
      </c>
      <c r="K184" s="122">
        <f>VLOOKUP(ServiceTickets[Facility ID],'T-Schedule'!B$2:C$286,2,FALSE)</f>
        <v>43871</v>
      </c>
      <c r="L184" s="122">
        <f>ServiceTickets[[#This Row],[Migration Date]] - WEEKDAY(ServiceTickets[[#This Row],[Migration Date]]-6)</f>
        <v>43868</v>
      </c>
      <c r="M184" s="122">
        <f>ServiceTickets[[#This Row],[Migration Date]] - 14</f>
        <v>43857</v>
      </c>
      <c r="N184" s="111">
        <v>703300</v>
      </c>
      <c r="O184" s="111">
        <v>703301</v>
      </c>
      <c r="P184" s="111" t="str">
        <f>ServiceTickets[[#This Row],[Site]]&amp;" KAH Win10 Upgrade Project Equipment Request"</f>
        <v>7022 HH - SAN DIEGO KAH Win10 Upgrade Project Equipment Request</v>
      </c>
      <c r="Q184" s="126" t="str">
        <f t="shared" si="2"/>
        <v>Please ship 12 UD3 Thin Client devices and 0 laptops with the Gentiva Win10 Image with docking stations. 
Please send the equipment on PO703300 and PO703301 to be at facility by 02/07/20. 
Ship to:
ATTN: Kindred Implementation Services Tech
2525 Camino Del Rio South STE 220
San Diego, CA 92108</v>
      </c>
      <c r="R184" s="130">
        <v>1993526</v>
      </c>
      <c r="S184" s="130" t="s">
        <v>268</v>
      </c>
      <c r="T184" s="130">
        <f>VLOOKUP(ServiceTickets[Facility ID],'T-Schedule'!B$2:I$286,8,FALSE)</f>
        <v>0</v>
      </c>
      <c r="U184" s="130">
        <v>2020</v>
      </c>
    </row>
    <row r="185" spans="1:21" hidden="1">
      <c r="A185" s="110">
        <v>3875201</v>
      </c>
      <c r="B185" t="s">
        <v>166</v>
      </c>
      <c r="C185" s="12" t="str">
        <f>VLOOKUP(ServiceTickets[[#This Row],[Facility ID]],FacilityInformation,3,FALSE)</f>
        <v>27385 Andrew Jackson Highway East STE C</v>
      </c>
      <c r="D185" s="12" t="str">
        <f>VLOOKUP(ServiceTickets[[#This Row],[Facility ID]],FacilityInformation,4,FALSE)</f>
        <v>Delco</v>
      </c>
      <c r="E185" s="12" t="str">
        <f>VLOOKUP(ServiceTickets[[#This Row],[Facility ID]],FacilityInformation,5,FALSE)</f>
        <v>NC</v>
      </c>
      <c r="F185" s="12">
        <f>VLOOKUP(ServiceTickets[[#This Row],[Facility ID]],FacilityInformation,6,FALSE)</f>
        <v>28436</v>
      </c>
      <c r="G185" s="12" t="str">
        <f>ServiceTickets[[#This Row],[City]]&amp;", "&amp;ServiceTickets[[#This Row],[State]]&amp;" "&amp;ServiceTickets[[#This Row],[Zip]]</f>
        <v>Delco, NC 28436</v>
      </c>
      <c r="H185" s="111">
        <f>VLOOKUP(ServiceTickets[Facility ID],'T-Schedule'!B$2:AH$286,30,FALSE)</f>
        <v>0</v>
      </c>
      <c r="I185" s="111">
        <f>VLOOKUP(ServiceTickets[Facility ID],'T-Schedule'!B$2:AI$286,28,FALSE)</f>
        <v>0</v>
      </c>
      <c r="J185" s="110">
        <f>VLOOKUP(ServiceTickets[Facility ID],'T-Schedule'!B$2:AI$286,26,FALSE)</f>
        <v>0</v>
      </c>
      <c r="K185" s="122">
        <f>VLOOKUP(ServiceTickets[Facility ID],'T-Schedule'!B$2:C$286,2,FALSE)</f>
        <v>43878</v>
      </c>
      <c r="L185" s="122">
        <f>ServiceTickets[[#This Row],[Migration Date]] - WEEKDAY(ServiceTickets[[#This Row],[Migration Date]]-6)</f>
        <v>43875</v>
      </c>
      <c r="M185" s="122">
        <f>ServiceTickets[[#This Row],[Migration Date]] - 14</f>
        <v>43864</v>
      </c>
      <c r="N185" s="111">
        <v>703300</v>
      </c>
      <c r="O185" s="111">
        <v>703301</v>
      </c>
      <c r="P185" s="111" t="str">
        <f>ServiceTickets[[#This Row],[Site]]&amp;" KAH Win10 Upgrade Project Equipment Request"</f>
        <v>3875 HH - DELCO NC KAH Win10 Upgrade Project Equipment Request</v>
      </c>
      <c r="Q185" s="126" t="str">
        <f t="shared" si="2"/>
        <v>Please ship 0 UD3 Thin Client devices and 0 laptops with the Gentiva Win10 Image with docking stations. 
Please send the equipment on PO703300 and PO703301 to be at facility by 02/14/20. 
Ship to:
ATTN: Kindred Implementation Services Tech
27385 Andrew Jackson Highway East STE C
Delco, NC 28436</v>
      </c>
      <c r="S185" s="130" t="s">
        <v>268</v>
      </c>
      <c r="T185" s="130">
        <f>VLOOKUP(ServiceTickets[Facility ID],'T-Schedule'!B$2:I$286,8,FALSE)</f>
        <v>0</v>
      </c>
      <c r="U185" s="130">
        <v>2020</v>
      </c>
    </row>
    <row r="186" spans="1:21" hidden="1">
      <c r="A186" s="110">
        <v>5022201</v>
      </c>
      <c r="B186" t="s">
        <v>169</v>
      </c>
      <c r="C186" s="12" t="str">
        <f>VLOOKUP(ServiceTickets[[#This Row],[Facility ID]],FacilityInformation,3,FALSE)</f>
        <v>3150 N Elm Street STE 102</v>
      </c>
      <c r="D186" s="12" t="str">
        <f>VLOOKUP(ServiceTickets[[#This Row],[Facility ID]],FacilityInformation,4,FALSE)</f>
        <v>Greensboro</v>
      </c>
      <c r="E186" s="12" t="str">
        <f>VLOOKUP(ServiceTickets[[#This Row],[Facility ID]],FacilityInformation,5,FALSE)</f>
        <v>NC</v>
      </c>
      <c r="F186" s="12">
        <f>VLOOKUP(ServiceTickets[[#This Row],[Facility ID]],FacilityInformation,6,FALSE)</f>
        <v>27408</v>
      </c>
      <c r="G186" s="12" t="str">
        <f>ServiceTickets[[#This Row],[City]]&amp;", "&amp;ServiceTickets[[#This Row],[State]]&amp;" "&amp;ServiceTickets[[#This Row],[Zip]]</f>
        <v>Greensboro, NC 27408</v>
      </c>
      <c r="H186" s="111">
        <f>VLOOKUP(ServiceTickets[Facility ID],'T-Schedule'!B$2:AH$286,30,FALSE)</f>
        <v>0</v>
      </c>
      <c r="I186" s="111">
        <f>VLOOKUP(ServiceTickets[Facility ID],'T-Schedule'!B$2:AI$286,28,FALSE)</f>
        <v>0</v>
      </c>
      <c r="J186" s="110">
        <f>VLOOKUP(ServiceTickets[Facility ID],'T-Schedule'!B$2:AI$286,26,FALSE)</f>
        <v>0</v>
      </c>
      <c r="K186" s="122">
        <f>VLOOKUP(ServiceTickets[Facility ID],'T-Schedule'!B$2:C$286,2,FALSE)</f>
        <v>43878</v>
      </c>
      <c r="L186" s="122">
        <f>ServiceTickets[[#This Row],[Migration Date]] - WEEKDAY(ServiceTickets[[#This Row],[Migration Date]]-6)</f>
        <v>43875</v>
      </c>
      <c r="M186" s="122">
        <f>ServiceTickets[[#This Row],[Migration Date]] - 14</f>
        <v>43864</v>
      </c>
      <c r="N186" s="111">
        <v>703300</v>
      </c>
      <c r="O186" s="111">
        <v>703301</v>
      </c>
      <c r="P186" s="111" t="str">
        <f>ServiceTickets[[#This Row],[Site]]&amp;" KAH Win10 Upgrade Project Equipment Request"</f>
        <v>5022 HH - GREENSBORO KAH Win10 Upgrade Project Equipment Request</v>
      </c>
      <c r="Q186" s="126" t="str">
        <f t="shared" si="2"/>
        <v>Please ship 0 UD3 Thin Client devices and 0 laptops with the Gentiva Win10 Image with docking stations. 
Please send the equipment on PO703300 and PO703301 to be at facility by 02/14/20. 
Ship to:
ATTN: Kindred Implementation Services Tech
3150 N Elm Street STE 102
Greensboro, NC 27408</v>
      </c>
      <c r="S186" s="130" t="s">
        <v>268</v>
      </c>
      <c r="T186" s="130">
        <f>VLOOKUP(ServiceTickets[Facility ID],'T-Schedule'!B$2:I$286,8,FALSE)</f>
        <v>0</v>
      </c>
      <c r="U186" s="130">
        <v>2020</v>
      </c>
    </row>
    <row r="187" spans="1:21" hidden="1">
      <c r="A187" s="110">
        <v>5035201</v>
      </c>
      <c r="B187" t="s">
        <v>180</v>
      </c>
      <c r="C187" s="12" t="str">
        <f>VLOOKUP(ServiceTickets[[#This Row],[Facility ID]],FacilityInformation,3,FALSE)</f>
        <v xml:space="preserve">206 S. Turner Street  </v>
      </c>
      <c r="D187" s="12" t="str">
        <f>VLOOKUP(ServiceTickets[[#This Row],[Facility ID]],FacilityInformation,4,FALSE)</f>
        <v>Pink Hill</v>
      </c>
      <c r="E187" s="12" t="str">
        <f>VLOOKUP(ServiceTickets[[#This Row],[Facility ID]],FacilityInformation,5,FALSE)</f>
        <v>NC</v>
      </c>
      <c r="F187" s="12">
        <f>VLOOKUP(ServiceTickets[[#This Row],[Facility ID]],FacilityInformation,6,FALSE)</f>
        <v>28572</v>
      </c>
      <c r="G187" s="12" t="str">
        <f>ServiceTickets[[#This Row],[City]]&amp;", "&amp;ServiceTickets[[#This Row],[State]]&amp;" "&amp;ServiceTickets[[#This Row],[Zip]]</f>
        <v>Pink Hill, NC 28572</v>
      </c>
      <c r="H187" s="111">
        <f>VLOOKUP(ServiceTickets[Facility ID],'T-Schedule'!B$2:AH$286,30,FALSE)</f>
        <v>0</v>
      </c>
      <c r="I187" s="111">
        <f>VLOOKUP(ServiceTickets[Facility ID],'T-Schedule'!B$2:AI$286,28,FALSE)</f>
        <v>0</v>
      </c>
      <c r="J187" s="110">
        <f>VLOOKUP(ServiceTickets[Facility ID],'T-Schedule'!B$2:AI$286,26,FALSE)</f>
        <v>0</v>
      </c>
      <c r="K187" s="122">
        <f>VLOOKUP(ServiceTickets[Facility ID],'T-Schedule'!B$2:C$286,2,FALSE)</f>
        <v>43878</v>
      </c>
      <c r="L187" s="122">
        <f>ServiceTickets[[#This Row],[Migration Date]] - WEEKDAY(ServiceTickets[[#This Row],[Migration Date]]-6)</f>
        <v>43875</v>
      </c>
      <c r="M187" s="122">
        <f>ServiceTickets[[#This Row],[Migration Date]] - 14</f>
        <v>43864</v>
      </c>
      <c r="N187" s="111">
        <v>703300</v>
      </c>
      <c r="O187" s="111">
        <v>703301</v>
      </c>
      <c r="P187" s="111" t="str">
        <f>ServiceTickets[[#This Row],[Site]]&amp;" KAH Win10 Upgrade Project Equipment Request"</f>
        <v>5035 HH - PINK HILL KAH Win10 Upgrade Project Equipment Request</v>
      </c>
      <c r="Q187" s="126" t="str">
        <f t="shared" si="2"/>
        <v>Please ship 0 UD3 Thin Client devices and 0 laptops with the Gentiva Win10 Image with docking stations. 
Please send the equipment on PO703300 and PO703301 to be at facility by 02/14/20. 
Ship to:
ATTN: Kindred Implementation Services Tech
206 S. Turner Street  
Pink Hill, NC 28572</v>
      </c>
      <c r="S187" s="130" t="s">
        <v>268</v>
      </c>
      <c r="T187" s="130">
        <f>VLOOKUP(ServiceTickets[Facility ID],'T-Schedule'!B$2:I$286,8,FALSE)</f>
        <v>0</v>
      </c>
      <c r="U187" s="130">
        <v>2020</v>
      </c>
    </row>
    <row r="188" spans="1:21" hidden="1">
      <c r="A188" s="110">
        <v>5037201</v>
      </c>
      <c r="B188" t="s">
        <v>182</v>
      </c>
      <c r="C188" s="12" t="str">
        <f>VLOOKUP(ServiceTickets[[#This Row],[Facility ID]],FacilityInformation,3,FALSE)</f>
        <v xml:space="preserve">4013 Capital Drive  </v>
      </c>
      <c r="D188" s="12" t="str">
        <f>VLOOKUP(ServiceTickets[[#This Row],[Facility ID]],FacilityInformation,4,FALSE)</f>
        <v>Rocky Mount</v>
      </c>
      <c r="E188" s="12" t="str">
        <f>VLOOKUP(ServiceTickets[[#This Row],[Facility ID]],FacilityInformation,5,FALSE)</f>
        <v>NC</v>
      </c>
      <c r="F188" s="12">
        <f>VLOOKUP(ServiceTickets[[#This Row],[Facility ID]],FacilityInformation,6,FALSE)</f>
        <v>27804</v>
      </c>
      <c r="G188" s="12" t="str">
        <f>ServiceTickets[[#This Row],[City]]&amp;", "&amp;ServiceTickets[[#This Row],[State]]&amp;" "&amp;ServiceTickets[[#This Row],[Zip]]</f>
        <v>Rocky Mount, NC 27804</v>
      </c>
      <c r="H188" s="111">
        <f>VLOOKUP(ServiceTickets[Facility ID],'T-Schedule'!B$2:AH$286,30,FALSE)</f>
        <v>0</v>
      </c>
      <c r="I188" s="111">
        <f>VLOOKUP(ServiceTickets[Facility ID],'T-Schedule'!B$2:AI$286,28,FALSE)</f>
        <v>0</v>
      </c>
      <c r="J188" s="110">
        <f>VLOOKUP(ServiceTickets[Facility ID],'T-Schedule'!B$2:AI$286,26,FALSE)</f>
        <v>0</v>
      </c>
      <c r="K188" s="122">
        <f>VLOOKUP(ServiceTickets[Facility ID],'T-Schedule'!B$2:C$286,2,FALSE)</f>
        <v>43878</v>
      </c>
      <c r="L188" s="122">
        <f>ServiceTickets[[#This Row],[Migration Date]] - WEEKDAY(ServiceTickets[[#This Row],[Migration Date]]-6)</f>
        <v>43875</v>
      </c>
      <c r="M188" s="122">
        <f>ServiceTickets[[#This Row],[Migration Date]] - 14</f>
        <v>43864</v>
      </c>
      <c r="N188" s="111">
        <v>703300</v>
      </c>
      <c r="O188" s="111">
        <v>703301</v>
      </c>
      <c r="P188" s="111" t="str">
        <f>ServiceTickets[[#This Row],[Site]]&amp;" KAH Win10 Upgrade Project Equipment Request"</f>
        <v>5037 HH - ROCKY MOUNT KAH Win10 Upgrade Project Equipment Request</v>
      </c>
      <c r="Q188" s="126" t="str">
        <f t="shared" si="2"/>
        <v>Please ship 0 UD3 Thin Client devices and 0 laptops with the Gentiva Win10 Image with docking stations. 
Please send the equipment on PO703300 and PO703301 to be at facility by 02/14/20. 
Ship to:
ATTN: Kindred Implementation Services Tech
4013 Capital Drive  
Rocky Mount, NC 27804</v>
      </c>
      <c r="S188" s="130" t="s">
        <v>268</v>
      </c>
      <c r="T188" s="130">
        <f>VLOOKUP(ServiceTickets[Facility ID],'T-Schedule'!B$2:I$286,8,FALSE)</f>
        <v>0</v>
      </c>
      <c r="U188" s="130">
        <v>2020</v>
      </c>
    </row>
    <row r="189" spans="1:21" hidden="1">
      <c r="A189" s="110">
        <v>5064201</v>
      </c>
      <c r="B189" t="s">
        <v>199</v>
      </c>
      <c r="C189" s="12" t="str">
        <f>VLOOKUP(ServiceTickets[[#This Row],[Facility ID]],FacilityInformation,3,FALSE)</f>
        <v>579 Greenway Road STE 103</v>
      </c>
      <c r="D189" s="12" t="str">
        <f>VLOOKUP(ServiceTickets[[#This Row],[Facility ID]],FacilityInformation,4,FALSE)</f>
        <v>Boone</v>
      </c>
      <c r="E189" s="12" t="str">
        <f>VLOOKUP(ServiceTickets[[#This Row],[Facility ID]],FacilityInformation,5,FALSE)</f>
        <v>NC</v>
      </c>
      <c r="F189" s="12">
        <f>VLOOKUP(ServiceTickets[[#This Row],[Facility ID]],FacilityInformation,6,FALSE)</f>
        <v>28607</v>
      </c>
      <c r="G189" s="12" t="str">
        <f>ServiceTickets[[#This Row],[City]]&amp;", "&amp;ServiceTickets[[#This Row],[State]]&amp;" "&amp;ServiceTickets[[#This Row],[Zip]]</f>
        <v>Boone, NC 28607</v>
      </c>
      <c r="H189" s="111">
        <f>VLOOKUP(ServiceTickets[Facility ID],'T-Schedule'!B$2:AH$286,30,FALSE)</f>
        <v>0</v>
      </c>
      <c r="I189" s="111">
        <f>VLOOKUP(ServiceTickets[Facility ID],'T-Schedule'!B$2:AI$286,28,FALSE)</f>
        <v>0</v>
      </c>
      <c r="J189" s="110">
        <f>VLOOKUP(ServiceTickets[Facility ID],'T-Schedule'!B$2:AI$286,26,FALSE)</f>
        <v>0</v>
      </c>
      <c r="K189" s="122">
        <f>VLOOKUP(ServiceTickets[Facility ID],'T-Schedule'!B$2:C$286,2,FALSE)</f>
        <v>43878</v>
      </c>
      <c r="L189" s="122">
        <f>ServiceTickets[[#This Row],[Migration Date]] - WEEKDAY(ServiceTickets[[#This Row],[Migration Date]]-6)</f>
        <v>43875</v>
      </c>
      <c r="M189" s="122">
        <f>ServiceTickets[[#This Row],[Migration Date]] - 14</f>
        <v>43864</v>
      </c>
      <c r="N189" s="111">
        <v>703300</v>
      </c>
      <c r="O189" s="111">
        <v>703301</v>
      </c>
      <c r="P189" s="111" t="str">
        <f>ServiceTickets[[#This Row],[Site]]&amp;" KAH Win10 Upgrade Project Equipment Request"</f>
        <v>5064 HH - BOONE KAH Win10 Upgrade Project Equipment Request</v>
      </c>
      <c r="Q189" s="126" t="str">
        <f t="shared" si="2"/>
        <v>Please ship 0 UD3 Thin Client devices and 0 laptops with the Gentiva Win10 Image with docking stations. 
Please send the equipment on PO703300 and PO703301 to be at facility by 02/14/20. 
Ship to:
ATTN: Kindred Implementation Services Tech
579 Greenway Road STE 103
Boone, NC 28607</v>
      </c>
      <c r="S189" s="130" t="s">
        <v>268</v>
      </c>
      <c r="T189" s="130">
        <f>VLOOKUP(ServiceTickets[Facility ID],'T-Schedule'!B$2:I$286,8,FALSE)</f>
        <v>0</v>
      </c>
      <c r="U189" s="130">
        <v>2020</v>
      </c>
    </row>
    <row r="190" spans="1:21" hidden="1">
      <c r="A190" s="110">
        <v>5067201</v>
      </c>
      <c r="B190" t="s">
        <v>202</v>
      </c>
      <c r="C190" s="12" t="str">
        <f>VLOOKUP(ServiceTickets[[#This Row],[Facility ID]],FacilityInformation,3,FALSE)</f>
        <v>180 Admiral Cochrane Drive STE 310</v>
      </c>
      <c r="D190" s="12" t="str">
        <f>VLOOKUP(ServiceTickets[[#This Row],[Facility ID]],FacilityInformation,4,FALSE)</f>
        <v>Annapolis</v>
      </c>
      <c r="E190" s="12" t="str">
        <f>VLOOKUP(ServiceTickets[[#This Row],[Facility ID]],FacilityInformation,5,FALSE)</f>
        <v>MD</v>
      </c>
      <c r="F190" s="12">
        <f>VLOOKUP(ServiceTickets[[#This Row],[Facility ID]],FacilityInformation,6,FALSE)</f>
        <v>21401</v>
      </c>
      <c r="G190" s="12" t="str">
        <f>ServiceTickets[[#This Row],[City]]&amp;", "&amp;ServiceTickets[[#This Row],[State]]&amp;" "&amp;ServiceTickets[[#This Row],[Zip]]</f>
        <v>Annapolis, MD 21401</v>
      </c>
      <c r="H190" s="111">
        <f>VLOOKUP(ServiceTickets[Facility ID],'T-Schedule'!B$2:AH$286,30,FALSE)</f>
        <v>0</v>
      </c>
      <c r="I190" s="111">
        <f>VLOOKUP(ServiceTickets[Facility ID],'T-Schedule'!B$2:AI$286,28,FALSE)</f>
        <v>0</v>
      </c>
      <c r="J190" s="110">
        <f>VLOOKUP(ServiceTickets[Facility ID],'T-Schedule'!B$2:AI$286,26,FALSE)</f>
        <v>0</v>
      </c>
      <c r="K190" s="122">
        <f>VLOOKUP(ServiceTickets[Facility ID],'T-Schedule'!B$2:C$286,2,FALSE)</f>
        <v>43878</v>
      </c>
      <c r="L190" s="122">
        <f>ServiceTickets[[#This Row],[Migration Date]] - WEEKDAY(ServiceTickets[[#This Row],[Migration Date]]-6)</f>
        <v>43875</v>
      </c>
      <c r="M190" s="122">
        <f>ServiceTickets[[#This Row],[Migration Date]] - 14</f>
        <v>43864</v>
      </c>
      <c r="N190" s="111">
        <v>703300</v>
      </c>
      <c r="O190" s="111">
        <v>703301</v>
      </c>
      <c r="P190" s="111" t="str">
        <f>ServiceTickets[[#This Row],[Site]]&amp;" KAH Win10 Upgrade Project Equipment Request"</f>
        <v>5067 HH - ANNAPOLIS KAH Win10 Upgrade Project Equipment Request</v>
      </c>
      <c r="Q190" s="126" t="str">
        <f t="shared" si="2"/>
        <v>Please ship 0 UD3 Thin Client devices and 0 laptops with the Gentiva Win10 Image with docking stations. 
Please send the equipment on PO703300 and PO703301 to be at facility by 02/14/20. 
Ship to:
ATTN: Kindred Implementation Services Tech
180 Admiral Cochrane Drive STE 310
Annapolis, MD 21401</v>
      </c>
      <c r="S190" s="130" t="s">
        <v>268</v>
      </c>
      <c r="T190" s="130">
        <f>VLOOKUP(ServiceTickets[Facility ID],'T-Schedule'!B$2:I$286,8,FALSE)</f>
        <v>0</v>
      </c>
      <c r="U190" s="130">
        <v>2020</v>
      </c>
    </row>
    <row r="191" spans="1:21" hidden="1">
      <c r="A191" s="110">
        <v>5068201</v>
      </c>
      <c r="B191" t="s">
        <v>203</v>
      </c>
      <c r="C191" s="12" t="str">
        <f>VLOOKUP(ServiceTickets[[#This Row],[Facility ID]],FacilityInformation,3,FALSE)</f>
        <v>8600 LaSalle Road STE 315</v>
      </c>
      <c r="D191" s="12" t="str">
        <f>VLOOKUP(ServiceTickets[[#This Row],[Facility ID]],FacilityInformation,4,FALSE)</f>
        <v>Towson</v>
      </c>
      <c r="E191" s="12" t="str">
        <f>VLOOKUP(ServiceTickets[[#This Row],[Facility ID]],FacilityInformation,5,FALSE)</f>
        <v>MD</v>
      </c>
      <c r="F191" s="12">
        <f>VLOOKUP(ServiceTickets[[#This Row],[Facility ID]],FacilityInformation,6,FALSE)</f>
        <v>21286</v>
      </c>
      <c r="G191" s="12" t="str">
        <f>ServiceTickets[[#This Row],[City]]&amp;", "&amp;ServiceTickets[[#This Row],[State]]&amp;" "&amp;ServiceTickets[[#This Row],[Zip]]</f>
        <v>Towson, MD 21286</v>
      </c>
      <c r="H191" s="111">
        <f>VLOOKUP(ServiceTickets[Facility ID],'T-Schedule'!B$2:AH$286,30,FALSE)</f>
        <v>0</v>
      </c>
      <c r="I191" s="111">
        <f>VLOOKUP(ServiceTickets[Facility ID],'T-Schedule'!B$2:AI$286,28,FALSE)</f>
        <v>0</v>
      </c>
      <c r="J191" s="110">
        <f>VLOOKUP(ServiceTickets[Facility ID],'T-Schedule'!B$2:AI$286,26,FALSE)</f>
        <v>0</v>
      </c>
      <c r="K191" s="122">
        <f>VLOOKUP(ServiceTickets[Facility ID],'T-Schedule'!B$2:C$286,2,FALSE)</f>
        <v>43878</v>
      </c>
      <c r="L191" s="122">
        <f>ServiceTickets[[#This Row],[Migration Date]] - WEEKDAY(ServiceTickets[[#This Row],[Migration Date]]-6)</f>
        <v>43875</v>
      </c>
      <c r="M191" s="122">
        <f>ServiceTickets[[#This Row],[Migration Date]] - 14</f>
        <v>43864</v>
      </c>
      <c r="N191" s="111">
        <v>703300</v>
      </c>
      <c r="O191" s="111">
        <v>703301</v>
      </c>
      <c r="P191" s="111" t="str">
        <f>ServiceTickets[[#This Row],[Site]]&amp;" KAH Win10 Upgrade Project Equipment Request"</f>
        <v>5068 HH - TOWSON MD KAH Win10 Upgrade Project Equipment Request</v>
      </c>
      <c r="Q191" s="126" t="str">
        <f t="shared" si="2"/>
        <v>Please ship 0 UD3 Thin Client devices and 0 laptops with the Gentiva Win10 Image with docking stations. 
Please send the equipment on PO703300 and PO703301 to be at facility by 02/14/20. 
Ship to:
ATTN: Kindred Implementation Services Tech
8600 LaSalle Road STE 315
Towson, MD 21286</v>
      </c>
      <c r="S191" s="130" t="s">
        <v>268</v>
      </c>
      <c r="T191" s="130">
        <f>VLOOKUP(ServiceTickets[Facility ID],'T-Schedule'!B$2:I$286,8,FALSE)</f>
        <v>0</v>
      </c>
      <c r="U191" s="130">
        <v>2020</v>
      </c>
    </row>
    <row r="192" spans="1:21" hidden="1">
      <c r="A192" s="110">
        <v>5069201</v>
      </c>
      <c r="B192" t="s">
        <v>204</v>
      </c>
      <c r="C192" s="12" t="str">
        <f>VLOOKUP(ServiceTickets[[#This Row],[Facility ID]],FacilityInformation,3,FALSE)</f>
        <v>9250 Rumsey Road STE 200</v>
      </c>
      <c r="D192" s="12" t="str">
        <f>VLOOKUP(ServiceTickets[[#This Row],[Facility ID]],FacilityInformation,4,FALSE)</f>
        <v>Columbia</v>
      </c>
      <c r="E192" s="12" t="str">
        <f>VLOOKUP(ServiceTickets[[#This Row],[Facility ID]],FacilityInformation,5,FALSE)</f>
        <v>MD</v>
      </c>
      <c r="F192" s="12">
        <f>VLOOKUP(ServiceTickets[[#This Row],[Facility ID]],FacilityInformation,6,FALSE)</f>
        <v>21045</v>
      </c>
      <c r="G192" s="12" t="str">
        <f>ServiceTickets[[#This Row],[City]]&amp;", "&amp;ServiceTickets[[#This Row],[State]]&amp;" "&amp;ServiceTickets[[#This Row],[Zip]]</f>
        <v>Columbia, MD 21045</v>
      </c>
      <c r="H192" s="111">
        <f>VLOOKUP(ServiceTickets[Facility ID],'T-Schedule'!B$2:AH$286,30,FALSE)</f>
        <v>0</v>
      </c>
      <c r="I192" s="111">
        <f>VLOOKUP(ServiceTickets[Facility ID],'T-Schedule'!B$2:AI$286,28,FALSE)</f>
        <v>0</v>
      </c>
      <c r="J192" s="110">
        <f>VLOOKUP(ServiceTickets[Facility ID],'T-Schedule'!B$2:AI$286,26,FALSE)</f>
        <v>0</v>
      </c>
      <c r="K192" s="122">
        <f>VLOOKUP(ServiceTickets[Facility ID],'T-Schedule'!B$2:C$286,2,FALSE)</f>
        <v>43878</v>
      </c>
      <c r="L192" s="122">
        <f>ServiceTickets[[#This Row],[Migration Date]] - WEEKDAY(ServiceTickets[[#This Row],[Migration Date]]-6)</f>
        <v>43875</v>
      </c>
      <c r="M192" s="122">
        <f>ServiceTickets[[#This Row],[Migration Date]] - 14</f>
        <v>43864</v>
      </c>
      <c r="N192" s="111">
        <v>703300</v>
      </c>
      <c r="O192" s="111">
        <v>703301</v>
      </c>
      <c r="P192" s="111" t="str">
        <f>ServiceTickets[[#This Row],[Site]]&amp;" KAH Win10 Upgrade Project Equipment Request"</f>
        <v>5069 HH - COLUMBIA MD KAH Win10 Upgrade Project Equipment Request</v>
      </c>
      <c r="Q192" s="126" t="str">
        <f t="shared" ref="Q192:Q255" si="3">"Please ship "&amp;H192&amp;" UD3 Thin Client devices and "&amp;I192&amp;" laptops with the Gentiva Win10 Image with docking stations. 
Please send the equipment on PO"&amp;N192&amp;" and PO"&amp;O192&amp;" to be at facility by "&amp;TEXT(L192,"mm/dd/yy")&amp;". 
Ship to:
ATTN: Kindred Implementation Services Tech
"&amp;C192&amp;"
"&amp;G192</f>
        <v>Please ship 0 UD3 Thin Client devices and 0 laptops with the Gentiva Win10 Image with docking stations. 
Please send the equipment on PO703300 and PO703301 to be at facility by 02/14/20. 
Ship to:
ATTN: Kindred Implementation Services Tech
9250 Rumsey Road STE 200
Columbia, MD 21045</v>
      </c>
      <c r="S192" s="130" t="s">
        <v>268</v>
      </c>
      <c r="T192" s="130">
        <f>VLOOKUP(ServiceTickets[Facility ID],'T-Schedule'!B$2:I$286,8,FALSE)</f>
        <v>0</v>
      </c>
      <c r="U192" s="130">
        <v>2020</v>
      </c>
    </row>
    <row r="193" spans="1:21" hidden="1">
      <c r="A193" s="110">
        <v>5070201</v>
      </c>
      <c r="B193" t="s">
        <v>205</v>
      </c>
      <c r="C193" s="12" t="str">
        <f>VLOOKUP(ServiceTickets[[#This Row],[Facility ID]],FacilityInformation,3,FALSE)</f>
        <v>12501 Prosperity Drive STE 225</v>
      </c>
      <c r="D193" s="12" t="str">
        <f>VLOOKUP(ServiceTickets[[#This Row],[Facility ID]],FacilityInformation,4,FALSE)</f>
        <v>Silver Spring</v>
      </c>
      <c r="E193" s="12" t="str">
        <f>VLOOKUP(ServiceTickets[[#This Row],[Facility ID]],FacilityInformation,5,FALSE)</f>
        <v>MD</v>
      </c>
      <c r="F193" s="12">
        <f>VLOOKUP(ServiceTickets[[#This Row],[Facility ID]],FacilityInformation,6,FALSE)</f>
        <v>20904</v>
      </c>
      <c r="G193" s="12" t="str">
        <f>ServiceTickets[[#This Row],[City]]&amp;", "&amp;ServiceTickets[[#This Row],[State]]&amp;" "&amp;ServiceTickets[[#This Row],[Zip]]</f>
        <v>Silver Spring, MD 20904</v>
      </c>
      <c r="H193" s="111">
        <f>VLOOKUP(ServiceTickets[Facility ID],'T-Schedule'!B$2:AH$286,30,FALSE)</f>
        <v>0</v>
      </c>
      <c r="I193" s="111">
        <f>VLOOKUP(ServiceTickets[Facility ID],'T-Schedule'!B$2:AI$286,28,FALSE)</f>
        <v>0</v>
      </c>
      <c r="J193" s="110">
        <f>VLOOKUP(ServiceTickets[Facility ID],'T-Schedule'!B$2:AI$286,26,FALSE)</f>
        <v>0</v>
      </c>
      <c r="K193" s="122">
        <f>VLOOKUP(ServiceTickets[Facility ID],'T-Schedule'!B$2:C$286,2,FALSE)</f>
        <v>43885</v>
      </c>
      <c r="L193" s="122">
        <f>ServiceTickets[[#This Row],[Migration Date]] - WEEKDAY(ServiceTickets[[#This Row],[Migration Date]]-6)</f>
        <v>43882</v>
      </c>
      <c r="M193" s="122">
        <f>ServiceTickets[[#This Row],[Migration Date]] - 14</f>
        <v>43871</v>
      </c>
      <c r="N193" s="111">
        <v>703300</v>
      </c>
      <c r="O193" s="111">
        <v>703301</v>
      </c>
      <c r="P193" s="111" t="str">
        <f>ServiceTickets[[#This Row],[Site]]&amp;" KAH Win10 Upgrade Project Equipment Request"</f>
        <v>5070 HH - SILVER SPRINGS MD KAH Win10 Upgrade Project Equipment Request</v>
      </c>
      <c r="Q193" s="126" t="str">
        <f t="shared" si="3"/>
        <v>Please ship 0 UD3 Thin Client devices and 0 laptops with the Gentiva Win10 Image with docking stations. 
Please send the equipment on PO703300 and PO703301 to be at facility by 02/21/20. 
Ship to:
ATTN: Kindred Implementation Services Tech
12501 Prosperity Drive STE 225
Silver Spring, MD 20904</v>
      </c>
      <c r="S193" s="130" t="s">
        <v>268</v>
      </c>
      <c r="T193" s="130">
        <f>VLOOKUP(ServiceTickets[Facility ID],'T-Schedule'!B$2:I$286,8,FALSE)</f>
        <v>0</v>
      </c>
      <c r="U193" s="130">
        <v>2020</v>
      </c>
    </row>
    <row r="194" spans="1:21" hidden="1">
      <c r="A194" s="110">
        <v>7034201</v>
      </c>
      <c r="B194" t="s">
        <v>258</v>
      </c>
      <c r="C194" s="12" t="str">
        <f>VLOOKUP(ServiceTickets[[#This Row],[Facility ID]],FacilityInformation,3,FALSE)</f>
        <v xml:space="preserve">1302 Plantation Road NE  </v>
      </c>
      <c r="D194" s="12" t="str">
        <f>VLOOKUP(ServiceTickets[[#This Row],[Facility ID]],FacilityInformation,4,FALSE)</f>
        <v>Roanoke</v>
      </c>
      <c r="E194" s="12" t="str">
        <f>VLOOKUP(ServiceTickets[[#This Row],[Facility ID]],FacilityInformation,5,FALSE)</f>
        <v>VA</v>
      </c>
      <c r="F194" s="12">
        <f>VLOOKUP(ServiceTickets[[#This Row],[Facility ID]],FacilityInformation,6,FALSE)</f>
        <v>24012</v>
      </c>
      <c r="G194" s="12" t="str">
        <f>ServiceTickets[[#This Row],[City]]&amp;", "&amp;ServiceTickets[[#This Row],[State]]&amp;" "&amp;ServiceTickets[[#This Row],[Zip]]</f>
        <v>Roanoke, VA 24012</v>
      </c>
      <c r="H194" s="111">
        <f>VLOOKUP(ServiceTickets[Facility ID],'T-Schedule'!B$2:AH$286,30,FALSE)</f>
        <v>0</v>
      </c>
      <c r="I194" s="111">
        <f>VLOOKUP(ServiceTickets[Facility ID],'T-Schedule'!B$2:AI$286,28,FALSE)</f>
        <v>0</v>
      </c>
      <c r="J194" s="110">
        <f>VLOOKUP(ServiceTickets[Facility ID],'T-Schedule'!B$2:AI$286,26,FALSE)</f>
        <v>0</v>
      </c>
      <c r="K194" s="122">
        <f>VLOOKUP(ServiceTickets[Facility ID],'T-Schedule'!B$2:C$286,2,FALSE)</f>
        <v>43878</v>
      </c>
      <c r="L194" s="122">
        <f>ServiceTickets[[#This Row],[Migration Date]] - WEEKDAY(ServiceTickets[[#This Row],[Migration Date]]-6)</f>
        <v>43875</v>
      </c>
      <c r="M194" s="122">
        <f>ServiceTickets[[#This Row],[Migration Date]] - 14</f>
        <v>43864</v>
      </c>
      <c r="N194" s="111">
        <v>703300</v>
      </c>
      <c r="O194" s="111">
        <v>703301</v>
      </c>
      <c r="P194" s="111" t="str">
        <f>ServiceTickets[[#This Row],[Site]]&amp;" KAH Win10 Upgrade Project Equipment Request"</f>
        <v>7034 HH - ROANOKE (fka 5073) KAH Win10 Upgrade Project Equipment Request</v>
      </c>
      <c r="Q194" s="126" t="str">
        <f t="shared" si="3"/>
        <v>Please ship 0 UD3 Thin Client devices and 0 laptops with the Gentiva Win10 Image with docking stations. 
Please send the equipment on PO703300 and PO703301 to be at facility by 02/14/20. 
Ship to:
ATTN: Kindred Implementation Services Tech
1302 Plantation Road NE  
Roanoke, VA 24012</v>
      </c>
      <c r="S194" s="130" t="s">
        <v>268</v>
      </c>
      <c r="T194" s="130">
        <f>VLOOKUP(ServiceTickets[Facility ID],'T-Schedule'!B$2:I$286,8,FALSE)</f>
        <v>0</v>
      </c>
      <c r="U194" s="130">
        <v>2020</v>
      </c>
    </row>
    <row r="195" spans="1:21" hidden="1">
      <c r="A195" s="110">
        <v>7036201</v>
      </c>
      <c r="B195" t="s">
        <v>259</v>
      </c>
      <c r="C195" s="12" t="str">
        <f>VLOOKUP(ServiceTickets[[#This Row],[Facility ID]],FacilityInformation,3,FALSE)</f>
        <v xml:space="preserve">1928 Thomson Drive  </v>
      </c>
      <c r="D195" s="12" t="str">
        <f>VLOOKUP(ServiceTickets[[#This Row],[Facility ID]],FacilityInformation,4,FALSE)</f>
        <v>Lynchburg</v>
      </c>
      <c r="E195" s="12" t="str">
        <f>VLOOKUP(ServiceTickets[[#This Row],[Facility ID]],FacilityInformation,5,FALSE)</f>
        <v>VA</v>
      </c>
      <c r="F195" s="12">
        <f>VLOOKUP(ServiceTickets[[#This Row],[Facility ID]],FacilityInformation,6,FALSE)</f>
        <v>24501</v>
      </c>
      <c r="G195" s="12" t="str">
        <f>ServiceTickets[[#This Row],[City]]&amp;", "&amp;ServiceTickets[[#This Row],[State]]&amp;" "&amp;ServiceTickets[[#This Row],[Zip]]</f>
        <v>Lynchburg, VA 24501</v>
      </c>
      <c r="H195" s="111">
        <f>VLOOKUP(ServiceTickets[Facility ID],'T-Schedule'!B$2:AH$286,30,FALSE)</f>
        <v>0</v>
      </c>
      <c r="I195" s="111">
        <f>VLOOKUP(ServiceTickets[Facility ID],'T-Schedule'!B$2:AI$286,28,FALSE)</f>
        <v>0</v>
      </c>
      <c r="J195" s="110">
        <f>VLOOKUP(ServiceTickets[Facility ID],'T-Schedule'!B$2:AI$286,26,FALSE)</f>
        <v>0</v>
      </c>
      <c r="K195" s="122">
        <f>VLOOKUP(ServiceTickets[Facility ID],'T-Schedule'!B$2:C$286,2,FALSE)</f>
        <v>43878</v>
      </c>
      <c r="L195" s="122">
        <f>ServiceTickets[[#This Row],[Migration Date]] - WEEKDAY(ServiceTickets[[#This Row],[Migration Date]]-6)</f>
        <v>43875</v>
      </c>
      <c r="M195" s="122">
        <f>ServiceTickets[[#This Row],[Migration Date]] - 14</f>
        <v>43864</v>
      </c>
      <c r="N195" s="111">
        <v>703300</v>
      </c>
      <c r="O195" s="111">
        <v>703301</v>
      </c>
      <c r="P195" s="111" t="str">
        <f>ServiceTickets[[#This Row],[Site]]&amp;" KAH Win10 Upgrade Project Equipment Request"</f>
        <v>7036 HH - LYNCHBURG (fka 5075) KAH Win10 Upgrade Project Equipment Request</v>
      </c>
      <c r="Q195" s="126" t="str">
        <f t="shared" si="3"/>
        <v>Please ship 0 UD3 Thin Client devices and 0 laptops with the Gentiva Win10 Image with docking stations. 
Please send the equipment on PO703300 and PO703301 to be at facility by 02/14/20. 
Ship to:
ATTN: Kindred Implementation Services Tech
1928 Thomson Drive  
Lynchburg, VA 24501</v>
      </c>
      <c r="S195" s="130" t="s">
        <v>268</v>
      </c>
      <c r="T195" s="130">
        <f>VLOOKUP(ServiceTickets[Facility ID],'T-Schedule'!B$2:I$286,8,FALSE)</f>
        <v>0</v>
      </c>
      <c r="U195" s="130">
        <v>2020</v>
      </c>
    </row>
    <row r="196" spans="1:21" hidden="1">
      <c r="A196" s="110">
        <v>3207201</v>
      </c>
      <c r="B196" t="s">
        <v>160</v>
      </c>
      <c r="C196" s="12" t="str">
        <f>VLOOKUP(ServiceTickets[[#This Row],[Facility ID]],FacilityInformation,3,FALSE)</f>
        <v xml:space="preserve">80 Physician Drive  </v>
      </c>
      <c r="D196" s="12" t="str">
        <f>VLOOKUP(ServiceTickets[[#This Row],[Facility ID]],FacilityInformation,4,FALSE)</f>
        <v>Aiken</v>
      </c>
      <c r="E196" s="12" t="str">
        <f>VLOOKUP(ServiceTickets[[#This Row],[Facility ID]],FacilityInformation,5,FALSE)</f>
        <v>SC</v>
      </c>
      <c r="F196" s="12">
        <f>VLOOKUP(ServiceTickets[[#This Row],[Facility ID]],FacilityInformation,6,FALSE)</f>
        <v>29801</v>
      </c>
      <c r="G196" s="12" t="str">
        <f>ServiceTickets[[#This Row],[City]]&amp;", "&amp;ServiceTickets[[#This Row],[State]]&amp;" "&amp;ServiceTickets[[#This Row],[Zip]]</f>
        <v>Aiken, SC 29801</v>
      </c>
      <c r="H196" s="111">
        <f>VLOOKUP(ServiceTickets[Facility ID],'T-Schedule'!B$2:AH$286,30,FALSE)</f>
        <v>0</v>
      </c>
      <c r="I196" s="111">
        <f>VLOOKUP(ServiceTickets[Facility ID],'T-Schedule'!B$2:AI$286,28,FALSE)</f>
        <v>0</v>
      </c>
      <c r="J196" s="110">
        <f>VLOOKUP(ServiceTickets[Facility ID],'T-Schedule'!B$2:AI$286,26,FALSE)</f>
        <v>0</v>
      </c>
      <c r="K196" s="122">
        <f>VLOOKUP(ServiceTickets[Facility ID],'T-Schedule'!B$2:C$286,2,FALSE)</f>
        <v>43885</v>
      </c>
      <c r="L196" s="122">
        <f>ServiceTickets[[#This Row],[Migration Date]] - WEEKDAY(ServiceTickets[[#This Row],[Migration Date]]-6)</f>
        <v>43882</v>
      </c>
      <c r="M196" s="122">
        <f>ServiceTickets[[#This Row],[Migration Date]] - 14</f>
        <v>43871</v>
      </c>
      <c r="N196" s="111">
        <v>703300</v>
      </c>
      <c r="O196" s="111">
        <v>703301</v>
      </c>
      <c r="P196" s="111" t="str">
        <f>ServiceTickets[[#This Row],[Site]]&amp;" KAH Win10 Upgrade Project Equipment Request"</f>
        <v>3207 HH - AIKEN KAH Win10 Upgrade Project Equipment Request</v>
      </c>
      <c r="Q196" s="126" t="str">
        <f t="shared" si="3"/>
        <v>Please ship 0 UD3 Thin Client devices and 0 laptops with the Gentiva Win10 Image with docking stations. 
Please send the equipment on PO703300 and PO703301 to be at facility by 02/21/20. 
Ship to:
ATTN: Kindred Implementation Services Tech
80 Physician Drive  
Aiken, SC 29801</v>
      </c>
      <c r="S196" s="130" t="s">
        <v>268</v>
      </c>
      <c r="T196" s="130">
        <f>VLOOKUP(ServiceTickets[Facility ID],'T-Schedule'!B$2:I$286,8,FALSE)</f>
        <v>0</v>
      </c>
      <c r="U196" s="130">
        <v>2020</v>
      </c>
    </row>
    <row r="197" spans="1:21" hidden="1">
      <c r="A197" s="110">
        <v>5040201</v>
      </c>
      <c r="B197" t="s">
        <v>185</v>
      </c>
      <c r="C197" s="12" t="str">
        <f>VLOOKUP(ServiceTickets[[#This Row],[Facility ID]],FacilityInformation,3,FALSE)</f>
        <v>1240 21st Avenue North STE 200</v>
      </c>
      <c r="D197" s="12" t="str">
        <f>VLOOKUP(ServiceTickets[[#This Row],[Facility ID]],FacilityInformation,4,FALSE)</f>
        <v>Myrtle Beach</v>
      </c>
      <c r="E197" s="12" t="str">
        <f>VLOOKUP(ServiceTickets[[#This Row],[Facility ID]],FacilityInformation,5,FALSE)</f>
        <v>SC</v>
      </c>
      <c r="F197" s="12">
        <f>VLOOKUP(ServiceTickets[[#This Row],[Facility ID]],FacilityInformation,6,FALSE)</f>
        <v>29577</v>
      </c>
      <c r="G197" s="12" t="str">
        <f>ServiceTickets[[#This Row],[City]]&amp;", "&amp;ServiceTickets[[#This Row],[State]]&amp;" "&amp;ServiceTickets[[#This Row],[Zip]]</f>
        <v>Myrtle Beach, SC 29577</v>
      </c>
      <c r="H197" s="111">
        <f>VLOOKUP(ServiceTickets[Facility ID],'T-Schedule'!B$2:AH$286,30,FALSE)</f>
        <v>0</v>
      </c>
      <c r="I197" s="111">
        <f>VLOOKUP(ServiceTickets[Facility ID],'T-Schedule'!B$2:AI$286,28,FALSE)</f>
        <v>0</v>
      </c>
      <c r="J197" s="110">
        <f>VLOOKUP(ServiceTickets[Facility ID],'T-Schedule'!B$2:AI$286,26,FALSE)</f>
        <v>0</v>
      </c>
      <c r="K197" s="122">
        <f>VLOOKUP(ServiceTickets[Facility ID],'T-Schedule'!B$2:C$286,2,FALSE)</f>
        <v>43885</v>
      </c>
      <c r="L197" s="122">
        <f>ServiceTickets[[#This Row],[Migration Date]] - WEEKDAY(ServiceTickets[[#This Row],[Migration Date]]-6)</f>
        <v>43882</v>
      </c>
      <c r="M197" s="122">
        <f>ServiceTickets[[#This Row],[Migration Date]] - 14</f>
        <v>43871</v>
      </c>
      <c r="N197" s="111">
        <v>703300</v>
      </c>
      <c r="O197" s="111">
        <v>703301</v>
      </c>
      <c r="P197" s="111" t="str">
        <f>ServiceTickets[[#This Row],[Site]]&amp;" KAH Win10 Upgrade Project Equipment Request"</f>
        <v>5040 HH - MYRTLE BEACH KAH Win10 Upgrade Project Equipment Request</v>
      </c>
      <c r="Q197" s="126" t="str">
        <f t="shared" si="3"/>
        <v>Please ship 0 UD3 Thin Client devices and 0 laptops with the Gentiva Win10 Image with docking stations. 
Please send the equipment on PO703300 and PO703301 to be at facility by 02/21/20. 
Ship to:
ATTN: Kindred Implementation Services Tech
1240 21st Avenue North STE 200
Myrtle Beach, SC 29577</v>
      </c>
      <c r="S197" s="130" t="s">
        <v>268</v>
      </c>
      <c r="T197" s="130">
        <f>VLOOKUP(ServiceTickets[Facility ID],'T-Schedule'!B$2:I$286,8,FALSE)</f>
        <v>0</v>
      </c>
      <c r="U197" s="130">
        <v>2020</v>
      </c>
    </row>
    <row r="198" spans="1:21" hidden="1">
      <c r="A198" s="110">
        <v>5048201</v>
      </c>
      <c r="B198" t="s">
        <v>190</v>
      </c>
      <c r="C198" s="12" t="str">
        <f>VLOOKUP(ServiceTickets[[#This Row],[Facility ID]],FacilityInformation,3,FALSE)</f>
        <v xml:space="preserve">201 Security Street  </v>
      </c>
      <c r="D198" s="12" t="str">
        <f>VLOOKUP(ServiceTickets[[#This Row],[Facility ID]],FacilityInformation,4,FALSE)</f>
        <v>Kannapolis</v>
      </c>
      <c r="E198" s="12" t="str">
        <f>VLOOKUP(ServiceTickets[[#This Row],[Facility ID]],FacilityInformation,5,FALSE)</f>
        <v>NC</v>
      </c>
      <c r="F198" s="12">
        <f>VLOOKUP(ServiceTickets[[#This Row],[Facility ID]],FacilityInformation,6,FALSE)</f>
        <v>28083</v>
      </c>
      <c r="G198" s="12" t="str">
        <f>ServiceTickets[[#This Row],[City]]&amp;", "&amp;ServiceTickets[[#This Row],[State]]&amp;" "&amp;ServiceTickets[[#This Row],[Zip]]</f>
        <v>Kannapolis, NC 28083</v>
      </c>
      <c r="H198" s="111">
        <f>VLOOKUP(ServiceTickets[Facility ID],'T-Schedule'!B$2:AH$286,30,FALSE)</f>
        <v>0</v>
      </c>
      <c r="I198" s="111">
        <f>VLOOKUP(ServiceTickets[Facility ID],'T-Schedule'!B$2:AI$286,28,FALSE)</f>
        <v>0</v>
      </c>
      <c r="J198" s="110">
        <f>VLOOKUP(ServiceTickets[Facility ID],'T-Schedule'!B$2:AI$286,26,FALSE)</f>
        <v>0</v>
      </c>
      <c r="K198" s="122">
        <f>VLOOKUP(ServiceTickets[Facility ID],'T-Schedule'!B$2:C$286,2,FALSE)</f>
        <v>43878</v>
      </c>
      <c r="L198" s="122">
        <f>ServiceTickets[[#This Row],[Migration Date]] - WEEKDAY(ServiceTickets[[#This Row],[Migration Date]]-6)</f>
        <v>43875</v>
      </c>
      <c r="M198" s="122">
        <f>ServiceTickets[[#This Row],[Migration Date]] - 14</f>
        <v>43864</v>
      </c>
      <c r="N198" s="111">
        <v>703300</v>
      </c>
      <c r="O198" s="111">
        <v>703301</v>
      </c>
      <c r="P198" s="111" t="str">
        <f>ServiceTickets[[#This Row],[Site]]&amp;" KAH Win10 Upgrade Project Equipment Request"</f>
        <v>5048 HH - KANNAPOLIS KAH Win10 Upgrade Project Equipment Request</v>
      </c>
      <c r="Q198" s="126" t="str">
        <f t="shared" si="3"/>
        <v>Please ship 0 UD3 Thin Client devices and 0 laptops with the Gentiva Win10 Image with docking stations. 
Please send the equipment on PO703300 and PO703301 to be at facility by 02/14/20. 
Ship to:
ATTN: Kindred Implementation Services Tech
201 Security Street  
Kannapolis, NC 28083</v>
      </c>
      <c r="S198" s="130" t="s">
        <v>268</v>
      </c>
      <c r="T198" s="130">
        <f>VLOOKUP(ServiceTickets[Facility ID],'T-Schedule'!B$2:I$286,8,FALSE)</f>
        <v>0</v>
      </c>
      <c r="U198" s="130">
        <v>2020</v>
      </c>
    </row>
    <row r="199" spans="1:21" hidden="1">
      <c r="A199" s="110">
        <v>5059201</v>
      </c>
      <c r="B199" t="s">
        <v>194</v>
      </c>
      <c r="C199" s="12" t="str">
        <f>VLOOKUP(ServiceTickets[[#This Row],[Facility ID]],FacilityInformation,3,FALSE)</f>
        <v xml:space="preserve">934 Cox Road  </v>
      </c>
      <c r="D199" s="12" t="str">
        <f>VLOOKUP(ServiceTickets[[#This Row],[Facility ID]],FacilityInformation,4,FALSE)</f>
        <v>Gastonia</v>
      </c>
      <c r="E199" s="12" t="str">
        <f>VLOOKUP(ServiceTickets[[#This Row],[Facility ID]],FacilityInformation,5,FALSE)</f>
        <v>NC</v>
      </c>
      <c r="F199" s="12">
        <f>VLOOKUP(ServiceTickets[[#This Row],[Facility ID]],FacilityInformation,6,FALSE)</f>
        <v>28054</v>
      </c>
      <c r="G199" s="12" t="str">
        <f>ServiceTickets[[#This Row],[City]]&amp;", "&amp;ServiceTickets[[#This Row],[State]]&amp;" "&amp;ServiceTickets[[#This Row],[Zip]]</f>
        <v>Gastonia, NC 28054</v>
      </c>
      <c r="H199" s="111">
        <f>VLOOKUP(ServiceTickets[Facility ID],'T-Schedule'!B$2:AH$286,30,FALSE)</f>
        <v>0</v>
      </c>
      <c r="I199" s="111">
        <f>VLOOKUP(ServiceTickets[Facility ID],'T-Schedule'!B$2:AI$286,28,FALSE)</f>
        <v>0</v>
      </c>
      <c r="J199" s="110">
        <f>VLOOKUP(ServiceTickets[Facility ID],'T-Schedule'!B$2:AI$286,26,FALSE)</f>
        <v>0</v>
      </c>
      <c r="K199" s="122">
        <f>VLOOKUP(ServiceTickets[Facility ID],'T-Schedule'!B$2:C$286,2,FALSE)</f>
        <v>43878</v>
      </c>
      <c r="L199" s="122">
        <f>ServiceTickets[[#This Row],[Migration Date]] - WEEKDAY(ServiceTickets[[#This Row],[Migration Date]]-6)</f>
        <v>43875</v>
      </c>
      <c r="M199" s="122">
        <f>ServiceTickets[[#This Row],[Migration Date]] - 14</f>
        <v>43864</v>
      </c>
      <c r="N199" s="111">
        <v>703300</v>
      </c>
      <c r="O199" s="111">
        <v>703301</v>
      </c>
      <c r="P199" s="111" t="str">
        <f>ServiceTickets[[#This Row],[Site]]&amp;" KAH Win10 Upgrade Project Equipment Request"</f>
        <v>5059 HH - GASTONIA KAH Win10 Upgrade Project Equipment Request</v>
      </c>
      <c r="Q199" s="126" t="str">
        <f t="shared" si="3"/>
        <v>Please ship 0 UD3 Thin Client devices and 0 laptops with the Gentiva Win10 Image with docking stations. 
Please send the equipment on PO703300 and PO703301 to be at facility by 02/14/20. 
Ship to:
ATTN: Kindred Implementation Services Tech
934 Cox Road  
Gastonia, NC 28054</v>
      </c>
      <c r="S199" s="130" t="s">
        <v>268</v>
      </c>
      <c r="T199" s="130">
        <f>VLOOKUP(ServiceTickets[Facility ID],'T-Schedule'!B$2:I$286,8,FALSE)</f>
        <v>0</v>
      </c>
      <c r="U199" s="130">
        <v>2020</v>
      </c>
    </row>
    <row r="200" spans="1:21" hidden="1">
      <c r="A200" s="110">
        <v>5065201</v>
      </c>
      <c r="B200" t="s">
        <v>200</v>
      </c>
      <c r="C200" s="12" t="str">
        <f>VLOOKUP(ServiceTickets[[#This Row],[Facility ID]],FacilityInformation,3,FALSE)</f>
        <v>126 Executive Drive STE 120</v>
      </c>
      <c r="D200" s="12" t="str">
        <f>VLOOKUP(ServiceTickets[[#This Row],[Facility ID]],FacilityInformation,4,FALSE)</f>
        <v>Wilkesboro</v>
      </c>
      <c r="E200" s="12" t="str">
        <f>VLOOKUP(ServiceTickets[[#This Row],[Facility ID]],FacilityInformation,5,FALSE)</f>
        <v>NC</v>
      </c>
      <c r="F200" s="12">
        <f>VLOOKUP(ServiceTickets[[#This Row],[Facility ID]],FacilityInformation,6,FALSE)</f>
        <v>28697</v>
      </c>
      <c r="G200" s="12" t="str">
        <f>ServiceTickets[[#This Row],[City]]&amp;", "&amp;ServiceTickets[[#This Row],[State]]&amp;" "&amp;ServiceTickets[[#This Row],[Zip]]</f>
        <v>Wilkesboro, NC 28697</v>
      </c>
      <c r="H200" s="111">
        <f>VLOOKUP(ServiceTickets[Facility ID],'T-Schedule'!B$2:AH$286,30,FALSE)</f>
        <v>0</v>
      </c>
      <c r="I200" s="111">
        <f>VLOOKUP(ServiceTickets[Facility ID],'T-Schedule'!B$2:AI$286,28,FALSE)</f>
        <v>0</v>
      </c>
      <c r="J200" s="110">
        <f>VLOOKUP(ServiceTickets[Facility ID],'T-Schedule'!B$2:AI$286,26,FALSE)</f>
        <v>0</v>
      </c>
      <c r="K200" s="122">
        <f>VLOOKUP(ServiceTickets[Facility ID],'T-Schedule'!B$2:C$286,2,FALSE)</f>
        <v>43878</v>
      </c>
      <c r="L200" s="122">
        <f>ServiceTickets[[#This Row],[Migration Date]] - WEEKDAY(ServiceTickets[[#This Row],[Migration Date]]-6)</f>
        <v>43875</v>
      </c>
      <c r="M200" s="122">
        <f>ServiceTickets[[#This Row],[Migration Date]] - 14</f>
        <v>43864</v>
      </c>
      <c r="N200" s="111">
        <v>703300</v>
      </c>
      <c r="O200" s="111">
        <v>703301</v>
      </c>
      <c r="P200" s="111" t="str">
        <f>ServiceTickets[[#This Row],[Site]]&amp;" KAH Win10 Upgrade Project Equipment Request"</f>
        <v>5065 HH - NORTH WILKESBORO KAH Win10 Upgrade Project Equipment Request</v>
      </c>
      <c r="Q200" s="126" t="str">
        <f t="shared" si="3"/>
        <v>Please ship 0 UD3 Thin Client devices and 0 laptops with the Gentiva Win10 Image with docking stations. 
Please send the equipment on PO703300 and PO703301 to be at facility by 02/14/20. 
Ship to:
ATTN: Kindred Implementation Services Tech
126 Executive Drive STE 120
Wilkesboro, NC 28697</v>
      </c>
      <c r="S200" s="130" t="s">
        <v>268</v>
      </c>
      <c r="T200" s="130">
        <f>VLOOKUP(ServiceTickets[Facility ID],'T-Schedule'!B$2:I$286,8,FALSE)</f>
        <v>0</v>
      </c>
      <c r="U200" s="130">
        <v>2020</v>
      </c>
    </row>
    <row r="201" spans="1:21" hidden="1">
      <c r="A201" s="110">
        <v>5066201</v>
      </c>
      <c r="B201" t="s">
        <v>201</v>
      </c>
      <c r="C201" s="12" t="str">
        <f>VLOOKUP(ServiceTickets[[#This Row],[Facility ID]],FacilityInformation,3,FALSE)</f>
        <v>126 Executive Drive Suite 104</v>
      </c>
      <c r="D201" s="12" t="str">
        <f>VLOOKUP(ServiceTickets[[#This Row],[Facility ID]],FacilityInformation,4,FALSE)</f>
        <v>Wilkesboro</v>
      </c>
      <c r="E201" s="12" t="str">
        <f>VLOOKUP(ServiceTickets[[#This Row],[Facility ID]],FacilityInformation,5,FALSE)</f>
        <v>NC</v>
      </c>
      <c r="F201" s="12">
        <f>VLOOKUP(ServiceTickets[[#This Row],[Facility ID]],FacilityInformation,6,FALSE)</f>
        <v>28697</v>
      </c>
      <c r="G201" s="12" t="str">
        <f>ServiceTickets[[#This Row],[City]]&amp;", "&amp;ServiceTickets[[#This Row],[State]]&amp;" "&amp;ServiceTickets[[#This Row],[Zip]]</f>
        <v>Wilkesboro, NC 28697</v>
      </c>
      <c r="H201" s="111">
        <f>VLOOKUP(ServiceTickets[Facility ID],'T-Schedule'!B$2:AH$286,30,FALSE)</f>
        <v>0</v>
      </c>
      <c r="I201" s="111">
        <f>VLOOKUP(ServiceTickets[Facility ID],'T-Schedule'!B$2:AI$286,28,FALSE)</f>
        <v>0</v>
      </c>
      <c r="J201" s="110">
        <f>VLOOKUP(ServiceTickets[Facility ID],'T-Schedule'!B$2:AI$286,26,FALSE)</f>
        <v>0</v>
      </c>
      <c r="K201" s="122">
        <f>VLOOKUP(ServiceTickets[Facility ID],'T-Schedule'!B$2:C$286,2,FALSE)</f>
        <v>43878</v>
      </c>
      <c r="L201" s="122">
        <f>ServiceTickets[[#This Row],[Migration Date]] - WEEKDAY(ServiceTickets[[#This Row],[Migration Date]]-6)</f>
        <v>43875</v>
      </c>
      <c r="M201" s="122">
        <f>ServiceTickets[[#This Row],[Migration Date]] - 14</f>
        <v>43864</v>
      </c>
      <c r="N201" s="111">
        <v>703300</v>
      </c>
      <c r="O201" s="111">
        <v>703301</v>
      </c>
      <c r="P201" s="111" t="str">
        <f>ServiceTickets[[#This Row],[Site]]&amp;" KAH Win10 Upgrade Project Equipment Request"</f>
        <v>5066 HH - WAKE FOREST - WILKES JV KAH Win10 Upgrade Project Equipment Request</v>
      </c>
      <c r="Q201" s="126" t="str">
        <f t="shared" si="3"/>
        <v>Please ship 0 UD3 Thin Client devices and 0 laptops with the Gentiva Win10 Image with docking stations. 
Please send the equipment on PO703300 and PO703301 to be at facility by 02/14/20. 
Ship to:
ATTN: Kindred Implementation Services Tech
126 Executive Drive Suite 104
Wilkesboro, NC 28697</v>
      </c>
      <c r="S201" s="130" t="s">
        <v>268</v>
      </c>
      <c r="T201" s="130">
        <f>VLOOKUP(ServiceTickets[Facility ID],'T-Schedule'!B$2:I$286,8,FALSE)</f>
        <v>0</v>
      </c>
      <c r="U201" s="130">
        <v>2020</v>
      </c>
    </row>
    <row r="202" spans="1:21" hidden="1">
      <c r="A202" s="110">
        <v>5076201</v>
      </c>
      <c r="B202" t="s">
        <v>206</v>
      </c>
      <c r="C202" s="12" t="str">
        <f>VLOOKUP(ServiceTickets[[#This Row],[Facility ID]],FacilityInformation,3,FALSE)</f>
        <v>15 West Main Street STE 200</v>
      </c>
      <c r="D202" s="12" t="str">
        <f>VLOOKUP(ServiceTickets[[#This Row],[Facility ID]],FacilityInformation,4,FALSE)</f>
        <v>Christiansburg</v>
      </c>
      <c r="E202" s="12" t="str">
        <f>VLOOKUP(ServiceTickets[[#This Row],[Facility ID]],FacilityInformation,5,FALSE)</f>
        <v>VA</v>
      </c>
      <c r="F202" s="12">
        <f>VLOOKUP(ServiceTickets[[#This Row],[Facility ID]],FacilityInformation,6,FALSE)</f>
        <v>24073</v>
      </c>
      <c r="G202" s="12" t="str">
        <f>ServiceTickets[[#This Row],[City]]&amp;", "&amp;ServiceTickets[[#This Row],[State]]&amp;" "&amp;ServiceTickets[[#This Row],[Zip]]</f>
        <v>Christiansburg, VA 24073</v>
      </c>
      <c r="H202" s="111">
        <f>VLOOKUP(ServiceTickets[Facility ID],'T-Schedule'!B$2:AH$286,30,FALSE)</f>
        <v>0</v>
      </c>
      <c r="I202" s="111">
        <f>VLOOKUP(ServiceTickets[Facility ID],'T-Schedule'!B$2:AI$286,28,FALSE)</f>
        <v>0</v>
      </c>
      <c r="J202" s="110">
        <f>VLOOKUP(ServiceTickets[Facility ID],'T-Schedule'!B$2:AI$286,26,FALSE)</f>
        <v>0</v>
      </c>
      <c r="K202" s="122">
        <f>VLOOKUP(ServiceTickets[Facility ID],'T-Schedule'!B$2:C$286,2,FALSE)</f>
        <v>43878</v>
      </c>
      <c r="L202" s="122">
        <f>ServiceTickets[[#This Row],[Migration Date]] - WEEKDAY(ServiceTickets[[#This Row],[Migration Date]]-6)</f>
        <v>43875</v>
      </c>
      <c r="M202" s="122">
        <f>ServiceTickets[[#This Row],[Migration Date]] - 14</f>
        <v>43864</v>
      </c>
      <c r="N202" s="111">
        <v>703300</v>
      </c>
      <c r="O202" s="111">
        <v>703301</v>
      </c>
      <c r="P202" s="111" t="str">
        <f>ServiceTickets[[#This Row],[Site]]&amp;" KAH Win10 Upgrade Project Equipment Request"</f>
        <v>5076 HH - CHRISTIANSBURG KAH Win10 Upgrade Project Equipment Request</v>
      </c>
      <c r="Q202" s="126" t="str">
        <f t="shared" si="3"/>
        <v>Please ship 0 UD3 Thin Client devices and 0 laptops with the Gentiva Win10 Image with docking stations. 
Please send the equipment on PO703300 and PO703301 to be at facility by 02/14/20. 
Ship to:
ATTN: Kindred Implementation Services Tech
15 West Main Street STE 200
Christiansburg, VA 24073</v>
      </c>
      <c r="S202" s="130" t="s">
        <v>268</v>
      </c>
      <c r="T202" s="130">
        <f>VLOOKUP(ServiceTickets[Facility ID],'T-Schedule'!B$2:I$286,8,FALSE)</f>
        <v>0</v>
      </c>
      <c r="U202" s="130">
        <v>2020</v>
      </c>
    </row>
    <row r="203" spans="1:21" hidden="1">
      <c r="A203" s="110">
        <v>5886201</v>
      </c>
      <c r="B203" t="s">
        <v>219</v>
      </c>
      <c r="C203" s="12" t="str">
        <f>VLOOKUP(ServiceTickets[[#This Row],[Facility ID]],FacilityInformation,3,FALSE)</f>
        <v>150 Courthouse Road STE 301A</v>
      </c>
      <c r="D203" s="12" t="str">
        <f>VLOOKUP(ServiceTickets[[#This Row],[Facility ID]],FacilityInformation,4,FALSE)</f>
        <v>Princeton</v>
      </c>
      <c r="E203" s="12" t="str">
        <f>VLOOKUP(ServiceTickets[[#This Row],[Facility ID]],FacilityInformation,5,FALSE)</f>
        <v>WV</v>
      </c>
      <c r="F203" s="12">
        <f>VLOOKUP(ServiceTickets[[#This Row],[Facility ID]],FacilityInformation,6,FALSE)</f>
        <v>24740</v>
      </c>
      <c r="G203" s="12" t="str">
        <f>ServiceTickets[[#This Row],[City]]&amp;", "&amp;ServiceTickets[[#This Row],[State]]&amp;" "&amp;ServiceTickets[[#This Row],[Zip]]</f>
        <v>Princeton, WV 24740</v>
      </c>
      <c r="H203" s="111">
        <f>VLOOKUP(ServiceTickets[Facility ID],'T-Schedule'!B$2:AH$286,30,FALSE)</f>
        <v>0</v>
      </c>
      <c r="I203" s="111">
        <f>VLOOKUP(ServiceTickets[Facility ID],'T-Schedule'!B$2:AI$286,28,FALSE)</f>
        <v>0</v>
      </c>
      <c r="J203" s="110">
        <f>VLOOKUP(ServiceTickets[Facility ID],'T-Schedule'!B$2:AI$286,26,FALSE)</f>
        <v>0</v>
      </c>
      <c r="K203" s="122">
        <f>VLOOKUP(ServiceTickets[Facility ID],'T-Schedule'!B$2:C$286,2,FALSE)</f>
        <v>43878</v>
      </c>
      <c r="L203" s="122">
        <f>ServiceTickets[[#This Row],[Migration Date]] - WEEKDAY(ServiceTickets[[#This Row],[Migration Date]]-6)</f>
        <v>43875</v>
      </c>
      <c r="M203" s="122">
        <f>ServiceTickets[[#This Row],[Migration Date]] - 14</f>
        <v>43864</v>
      </c>
      <c r="N203" s="111">
        <v>703300</v>
      </c>
      <c r="O203" s="111">
        <v>703301</v>
      </c>
      <c r="P203" s="111" t="str">
        <f>ServiceTickets[[#This Row],[Site]]&amp;" KAH Win10 Upgrade Project Equipment Request"</f>
        <v>5886 HH - PRINCETON WV KAH Win10 Upgrade Project Equipment Request</v>
      </c>
      <c r="Q203" s="126" t="str">
        <f t="shared" si="3"/>
        <v>Please ship 0 UD3 Thin Client devices and 0 laptops with the Gentiva Win10 Image with docking stations. 
Please send the equipment on PO703300 and PO703301 to be at facility by 02/14/20. 
Ship to:
ATTN: Kindred Implementation Services Tech
150 Courthouse Road STE 301A
Princeton, WV 24740</v>
      </c>
      <c r="S203" s="130" t="s">
        <v>268</v>
      </c>
      <c r="T203" s="130">
        <f>VLOOKUP(ServiceTickets[Facility ID],'T-Schedule'!B$2:I$286,8,FALSE)</f>
        <v>0</v>
      </c>
      <c r="U203" s="130">
        <v>2020</v>
      </c>
    </row>
    <row r="204" spans="1:21" hidden="1">
      <c r="A204" s="110">
        <v>6527201</v>
      </c>
      <c r="B204" t="s">
        <v>226</v>
      </c>
      <c r="C204" s="12" t="str">
        <f>VLOOKUP(ServiceTickets[[#This Row],[Facility ID]],FacilityInformation,3,FALSE)</f>
        <v>1525 Fair Road STE 106</v>
      </c>
      <c r="D204" s="12" t="str">
        <f>VLOOKUP(ServiceTickets[[#This Row],[Facility ID]],FacilityInformation,4,FALSE)</f>
        <v>Statesboro</v>
      </c>
      <c r="E204" s="12" t="str">
        <f>VLOOKUP(ServiceTickets[[#This Row],[Facility ID]],FacilityInformation,5,FALSE)</f>
        <v>GA</v>
      </c>
      <c r="F204" s="12">
        <f>VLOOKUP(ServiceTickets[[#This Row],[Facility ID]],FacilityInformation,6,FALSE)</f>
        <v>30458</v>
      </c>
      <c r="G204" s="12" t="str">
        <f>ServiceTickets[[#This Row],[City]]&amp;", "&amp;ServiceTickets[[#This Row],[State]]&amp;" "&amp;ServiceTickets[[#This Row],[Zip]]</f>
        <v>Statesboro, GA 30458</v>
      </c>
      <c r="H204" s="111">
        <f>VLOOKUP(ServiceTickets[Facility ID],'T-Schedule'!B$2:AH$286,30,FALSE)</f>
        <v>0</v>
      </c>
      <c r="I204" s="111">
        <f>VLOOKUP(ServiceTickets[Facility ID],'T-Schedule'!B$2:AI$286,28,FALSE)</f>
        <v>0</v>
      </c>
      <c r="J204" s="110">
        <f>VLOOKUP(ServiceTickets[Facility ID],'T-Schedule'!B$2:AI$286,26,FALSE)</f>
        <v>0</v>
      </c>
      <c r="K204" s="122">
        <f>VLOOKUP(ServiceTickets[Facility ID],'T-Schedule'!B$2:C$286,2,FALSE)</f>
        <v>43885</v>
      </c>
      <c r="L204" s="122">
        <f>ServiceTickets[[#This Row],[Migration Date]] - WEEKDAY(ServiceTickets[[#This Row],[Migration Date]]-6)</f>
        <v>43882</v>
      </c>
      <c r="M204" s="122">
        <f>ServiceTickets[[#This Row],[Migration Date]] - 14</f>
        <v>43871</v>
      </c>
      <c r="N204" s="111">
        <v>703300</v>
      </c>
      <c r="O204" s="111">
        <v>703301</v>
      </c>
      <c r="P204" s="111" t="str">
        <f>ServiceTickets[[#This Row],[Site]]&amp;" KAH Win10 Upgrade Project Equipment Request"</f>
        <v>6527 HH - STATESBORO KAH Win10 Upgrade Project Equipment Request</v>
      </c>
      <c r="Q204" s="126" t="str">
        <f t="shared" si="3"/>
        <v>Please ship 0 UD3 Thin Client devices and 0 laptops with the Gentiva Win10 Image with docking stations. 
Please send the equipment on PO703300 and PO703301 to be at facility by 02/21/20. 
Ship to:
ATTN: Kindred Implementation Services Tech
1525 Fair Road STE 106
Statesboro, GA 30458</v>
      </c>
      <c r="S204" s="130" t="s">
        <v>268</v>
      </c>
      <c r="T204" s="130">
        <f>VLOOKUP(ServiceTickets[Facility ID],'T-Schedule'!B$2:I$286,8,FALSE)</f>
        <v>0</v>
      </c>
      <c r="U204" s="130">
        <v>2020</v>
      </c>
    </row>
    <row r="205" spans="1:21" hidden="1">
      <c r="A205" s="110">
        <v>6528201</v>
      </c>
      <c r="B205" t="s">
        <v>227</v>
      </c>
      <c r="C205" s="12" t="str">
        <f>VLOOKUP(ServiceTickets[[#This Row],[Facility ID]],FacilityInformation,3,FALSE)</f>
        <v>1225 West Wheeler Parkway  Bldg C</v>
      </c>
      <c r="D205" s="12" t="str">
        <f>VLOOKUP(ServiceTickets[[#This Row],[Facility ID]],FacilityInformation,4,FALSE)</f>
        <v>Augusta</v>
      </c>
      <c r="E205" s="12" t="str">
        <f>VLOOKUP(ServiceTickets[[#This Row],[Facility ID]],FacilityInformation,5,FALSE)</f>
        <v>GA</v>
      </c>
      <c r="F205" s="12">
        <f>VLOOKUP(ServiceTickets[[#This Row],[Facility ID]],FacilityInformation,6,FALSE)</f>
        <v>30909</v>
      </c>
      <c r="G205" s="12" t="str">
        <f>ServiceTickets[[#This Row],[City]]&amp;", "&amp;ServiceTickets[[#This Row],[State]]&amp;" "&amp;ServiceTickets[[#This Row],[Zip]]</f>
        <v>Augusta, GA 30909</v>
      </c>
      <c r="H205" s="111">
        <f>VLOOKUP(ServiceTickets[Facility ID],'T-Schedule'!B$2:AH$286,30,FALSE)</f>
        <v>0</v>
      </c>
      <c r="I205" s="111">
        <f>VLOOKUP(ServiceTickets[Facility ID],'T-Schedule'!B$2:AI$286,28,FALSE)</f>
        <v>0</v>
      </c>
      <c r="J205" s="110">
        <f>VLOOKUP(ServiceTickets[Facility ID],'T-Schedule'!B$2:AI$286,26,FALSE)</f>
        <v>0</v>
      </c>
      <c r="K205" s="122">
        <f>VLOOKUP(ServiceTickets[Facility ID],'T-Schedule'!B$2:C$286,2,FALSE)</f>
        <v>43885</v>
      </c>
      <c r="L205" s="122">
        <f>ServiceTickets[[#This Row],[Migration Date]] - WEEKDAY(ServiceTickets[[#This Row],[Migration Date]]-6)</f>
        <v>43882</v>
      </c>
      <c r="M205" s="122">
        <f>ServiceTickets[[#This Row],[Migration Date]] - 14</f>
        <v>43871</v>
      </c>
      <c r="N205" s="111">
        <v>703300</v>
      </c>
      <c r="O205" s="111">
        <v>703301</v>
      </c>
      <c r="P205" s="111" t="str">
        <f>ServiceTickets[[#This Row],[Site]]&amp;" KAH Win10 Upgrade Project Equipment Request"</f>
        <v>6528 HH - AUGUSTA GA KAH Win10 Upgrade Project Equipment Request</v>
      </c>
      <c r="Q205" s="126" t="str">
        <f t="shared" si="3"/>
        <v>Please ship 0 UD3 Thin Client devices and 0 laptops with the Gentiva Win10 Image with docking stations. 
Please send the equipment on PO703300 and PO703301 to be at facility by 02/21/20. 
Ship to:
ATTN: Kindred Implementation Services Tech
1225 West Wheeler Parkway  Bldg C
Augusta, GA 30909</v>
      </c>
      <c r="S205" s="130" t="s">
        <v>268</v>
      </c>
      <c r="T205" s="130">
        <f>VLOOKUP(ServiceTickets[Facility ID],'T-Schedule'!B$2:I$286,8,FALSE)</f>
        <v>0</v>
      </c>
      <c r="U205" s="130">
        <v>2020</v>
      </c>
    </row>
    <row r="206" spans="1:21" hidden="1">
      <c r="A206" s="110">
        <v>6529201</v>
      </c>
      <c r="B206" t="s">
        <v>228</v>
      </c>
      <c r="C206" s="12" t="str">
        <f>VLOOKUP(ServiceTickets[[#This Row],[Facility ID]],FacilityInformation,3,FALSE)</f>
        <v>15 Brendan Way STE 250</v>
      </c>
      <c r="D206" s="12" t="str">
        <f>VLOOKUP(ServiceTickets[[#This Row],[Facility ID]],FacilityInformation,4,FALSE)</f>
        <v>Greenville</v>
      </c>
      <c r="E206" s="12" t="str">
        <f>VLOOKUP(ServiceTickets[[#This Row],[Facility ID]],FacilityInformation,5,FALSE)</f>
        <v>SC</v>
      </c>
      <c r="F206" s="12">
        <f>VLOOKUP(ServiceTickets[[#This Row],[Facility ID]],FacilityInformation,6,FALSE)</f>
        <v>29615</v>
      </c>
      <c r="G206" s="12" t="str">
        <f>ServiceTickets[[#This Row],[City]]&amp;", "&amp;ServiceTickets[[#This Row],[State]]&amp;" "&amp;ServiceTickets[[#This Row],[Zip]]</f>
        <v>Greenville, SC 29615</v>
      </c>
      <c r="H206" s="111">
        <f>VLOOKUP(ServiceTickets[Facility ID],'T-Schedule'!B$2:AH$286,30,FALSE)</f>
        <v>0</v>
      </c>
      <c r="I206" s="111">
        <f>VLOOKUP(ServiceTickets[Facility ID],'T-Schedule'!B$2:AI$286,28,FALSE)</f>
        <v>0</v>
      </c>
      <c r="J206" s="110">
        <f>VLOOKUP(ServiceTickets[Facility ID],'T-Schedule'!B$2:AI$286,26,FALSE)</f>
        <v>0</v>
      </c>
      <c r="K206" s="122">
        <f>VLOOKUP(ServiceTickets[Facility ID],'T-Schedule'!B$2:C$286,2,FALSE)</f>
        <v>43885</v>
      </c>
      <c r="L206" s="122">
        <f>ServiceTickets[[#This Row],[Migration Date]] - WEEKDAY(ServiceTickets[[#This Row],[Migration Date]]-6)</f>
        <v>43882</v>
      </c>
      <c r="M206" s="122">
        <f>ServiceTickets[[#This Row],[Migration Date]] - 14</f>
        <v>43871</v>
      </c>
      <c r="N206" s="111">
        <v>703300</v>
      </c>
      <c r="O206" s="111">
        <v>703301</v>
      </c>
      <c r="P206" s="111" t="str">
        <f>ServiceTickets[[#This Row],[Site]]&amp;" KAH Win10 Upgrade Project Equipment Request"</f>
        <v>6529 HH - GREENVILLE SC KAH Win10 Upgrade Project Equipment Request</v>
      </c>
      <c r="Q206" s="126" t="str">
        <f t="shared" si="3"/>
        <v>Please ship 0 UD3 Thin Client devices and 0 laptops with the Gentiva Win10 Image with docking stations. 
Please send the equipment on PO703300 and PO703301 to be at facility by 02/21/20. 
Ship to:
ATTN: Kindred Implementation Services Tech
15 Brendan Way STE 250
Greenville, SC 29615</v>
      </c>
      <c r="S206" s="130" t="s">
        <v>268</v>
      </c>
      <c r="T206" s="130">
        <f>VLOOKUP(ServiceTickets[Facility ID],'T-Schedule'!B$2:I$286,8,FALSE)</f>
        <v>0</v>
      </c>
      <c r="U206" s="130">
        <v>2020</v>
      </c>
    </row>
    <row r="207" spans="1:21" hidden="1">
      <c r="A207" s="110">
        <v>6532201</v>
      </c>
      <c r="B207" t="s">
        <v>230</v>
      </c>
      <c r="C207" s="12" t="str">
        <f>VLOOKUP(ServiceTickets[[#This Row],[Facility ID]],FacilityInformation,3,FALSE)</f>
        <v>905 East Main Street STE 1</v>
      </c>
      <c r="D207" s="12" t="str">
        <f>VLOOKUP(ServiceTickets[[#This Row],[Facility ID]],FacilityInformation,4,FALSE)</f>
        <v>Spartanburg</v>
      </c>
      <c r="E207" s="12" t="str">
        <f>VLOOKUP(ServiceTickets[[#This Row],[Facility ID]],FacilityInformation,5,FALSE)</f>
        <v>SC</v>
      </c>
      <c r="F207" s="12">
        <f>VLOOKUP(ServiceTickets[[#This Row],[Facility ID]],FacilityInformation,6,FALSE)</f>
        <v>29302</v>
      </c>
      <c r="G207" s="12" t="str">
        <f>ServiceTickets[[#This Row],[City]]&amp;", "&amp;ServiceTickets[[#This Row],[State]]&amp;" "&amp;ServiceTickets[[#This Row],[Zip]]</f>
        <v>Spartanburg, SC 29302</v>
      </c>
      <c r="H207" s="111">
        <f>VLOOKUP(ServiceTickets[Facility ID],'T-Schedule'!B$2:AH$286,30,FALSE)</f>
        <v>0</v>
      </c>
      <c r="I207" s="111">
        <f>VLOOKUP(ServiceTickets[Facility ID],'T-Schedule'!B$2:AI$286,28,FALSE)</f>
        <v>0</v>
      </c>
      <c r="J207" s="110">
        <f>VLOOKUP(ServiceTickets[Facility ID],'T-Schedule'!B$2:AI$286,26,FALSE)</f>
        <v>0</v>
      </c>
      <c r="K207" s="122">
        <f>VLOOKUP(ServiceTickets[Facility ID],'T-Schedule'!B$2:C$286,2,FALSE)</f>
        <v>43885</v>
      </c>
      <c r="L207" s="122">
        <f>ServiceTickets[[#This Row],[Migration Date]] - WEEKDAY(ServiceTickets[[#This Row],[Migration Date]]-6)</f>
        <v>43882</v>
      </c>
      <c r="M207" s="122">
        <f>ServiceTickets[[#This Row],[Migration Date]] - 14</f>
        <v>43871</v>
      </c>
      <c r="N207" s="111">
        <v>703300</v>
      </c>
      <c r="O207" s="111">
        <v>703301</v>
      </c>
      <c r="P207" s="111" t="str">
        <f>ServiceTickets[[#This Row],[Site]]&amp;" KAH Win10 Upgrade Project Equipment Request"</f>
        <v>6532 HH - SPARTANBURG KAH Win10 Upgrade Project Equipment Request</v>
      </c>
      <c r="Q207" s="126" t="str">
        <f t="shared" si="3"/>
        <v>Please ship 0 UD3 Thin Client devices and 0 laptops with the Gentiva Win10 Image with docking stations. 
Please send the equipment on PO703300 and PO703301 to be at facility by 02/21/20. 
Ship to:
ATTN: Kindred Implementation Services Tech
905 East Main Street STE 1
Spartanburg, SC 29302</v>
      </c>
      <c r="S207" s="130" t="s">
        <v>268</v>
      </c>
      <c r="T207" s="130">
        <f>VLOOKUP(ServiceTickets[Facility ID],'T-Schedule'!B$2:I$286,8,FALSE)</f>
        <v>0</v>
      </c>
      <c r="U207" s="130">
        <v>2020</v>
      </c>
    </row>
    <row r="208" spans="1:21" hidden="1">
      <c r="A208" s="110">
        <v>6533201</v>
      </c>
      <c r="B208" t="s">
        <v>231</v>
      </c>
      <c r="C208" s="12" t="str">
        <f>VLOOKUP(ServiceTickets[[#This Row],[Facility ID]],FacilityInformation,3,FALSE)</f>
        <v>206 Chesnee Highway STE G &amp; H</v>
      </c>
      <c r="D208" s="12" t="str">
        <f>VLOOKUP(ServiceTickets[[#This Row],[Facility ID]],FacilityInformation,4,FALSE)</f>
        <v>Gaffney</v>
      </c>
      <c r="E208" s="12" t="str">
        <f>VLOOKUP(ServiceTickets[[#This Row],[Facility ID]],FacilityInformation,5,FALSE)</f>
        <v>SC</v>
      </c>
      <c r="F208" s="12">
        <f>VLOOKUP(ServiceTickets[[#This Row],[Facility ID]],FacilityInformation,6,FALSE)</f>
        <v>29341</v>
      </c>
      <c r="G208" s="12" t="str">
        <f>ServiceTickets[[#This Row],[City]]&amp;", "&amp;ServiceTickets[[#This Row],[State]]&amp;" "&amp;ServiceTickets[[#This Row],[Zip]]</f>
        <v>Gaffney, SC 29341</v>
      </c>
      <c r="H208" s="111">
        <f>VLOOKUP(ServiceTickets[Facility ID],'T-Schedule'!B$2:AH$286,30,FALSE)</f>
        <v>0</v>
      </c>
      <c r="I208" s="111">
        <f>VLOOKUP(ServiceTickets[Facility ID],'T-Schedule'!B$2:AI$286,28,FALSE)</f>
        <v>0</v>
      </c>
      <c r="J208" s="110">
        <f>VLOOKUP(ServiceTickets[Facility ID],'T-Schedule'!B$2:AI$286,26,FALSE)</f>
        <v>0</v>
      </c>
      <c r="K208" s="122">
        <f>VLOOKUP(ServiceTickets[Facility ID],'T-Schedule'!B$2:C$286,2,FALSE)</f>
        <v>43885</v>
      </c>
      <c r="L208" s="122">
        <f>ServiceTickets[[#This Row],[Migration Date]] - WEEKDAY(ServiceTickets[[#This Row],[Migration Date]]-6)</f>
        <v>43882</v>
      </c>
      <c r="M208" s="122">
        <f>ServiceTickets[[#This Row],[Migration Date]] - 14</f>
        <v>43871</v>
      </c>
      <c r="N208" s="111">
        <v>703300</v>
      </c>
      <c r="O208" s="111">
        <v>703301</v>
      </c>
      <c r="P208" s="111" t="str">
        <f>ServiceTickets[[#This Row],[Site]]&amp;" KAH Win10 Upgrade Project Equipment Request"</f>
        <v>6533 HH - GAFFNEY KAH Win10 Upgrade Project Equipment Request</v>
      </c>
      <c r="Q208" s="126" t="str">
        <f t="shared" si="3"/>
        <v>Please ship 0 UD3 Thin Client devices and 0 laptops with the Gentiva Win10 Image with docking stations. 
Please send the equipment on PO703300 and PO703301 to be at facility by 02/21/20. 
Ship to:
ATTN: Kindred Implementation Services Tech
206 Chesnee Highway STE G &amp; H
Gaffney, SC 29341</v>
      </c>
      <c r="S208" s="130" t="s">
        <v>268</v>
      </c>
      <c r="T208" s="130">
        <f>VLOOKUP(ServiceTickets[Facility ID],'T-Schedule'!B$2:I$286,8,FALSE)</f>
        <v>0</v>
      </c>
      <c r="U208" s="130">
        <v>2020</v>
      </c>
    </row>
    <row r="209" spans="1:21" hidden="1">
      <c r="A209" s="110">
        <v>7030201</v>
      </c>
      <c r="B209" t="s">
        <v>254</v>
      </c>
      <c r="C209" s="12" t="str">
        <f>VLOOKUP(ServiceTickets[[#This Row],[Facility ID]],FacilityInformation,3,FALSE)</f>
        <v>2280 East Victory Drive STE B</v>
      </c>
      <c r="D209" s="12" t="str">
        <f>VLOOKUP(ServiceTickets[[#This Row],[Facility ID]],FacilityInformation,4,FALSE)</f>
        <v>Savannah</v>
      </c>
      <c r="E209" s="12" t="str">
        <f>VLOOKUP(ServiceTickets[[#This Row],[Facility ID]],FacilityInformation,5,FALSE)</f>
        <v>GA</v>
      </c>
      <c r="F209" s="12">
        <f>VLOOKUP(ServiceTickets[[#This Row],[Facility ID]],FacilityInformation,6,FALSE)</f>
        <v>31404</v>
      </c>
      <c r="G209" s="12" t="str">
        <f>ServiceTickets[[#This Row],[City]]&amp;", "&amp;ServiceTickets[[#This Row],[State]]&amp;" "&amp;ServiceTickets[[#This Row],[Zip]]</f>
        <v>Savannah, GA 31404</v>
      </c>
      <c r="H209" s="111">
        <f>VLOOKUP(ServiceTickets[Facility ID],'T-Schedule'!B$2:AH$286,30,FALSE)</f>
        <v>0</v>
      </c>
      <c r="I209" s="111">
        <f>VLOOKUP(ServiceTickets[Facility ID],'T-Schedule'!B$2:AI$286,28,FALSE)</f>
        <v>0</v>
      </c>
      <c r="J209" s="110">
        <f>VLOOKUP(ServiceTickets[Facility ID],'T-Schedule'!B$2:AI$286,26,FALSE)</f>
        <v>0</v>
      </c>
      <c r="K209" s="122">
        <f>VLOOKUP(ServiceTickets[Facility ID],'T-Schedule'!B$2:C$286,2,FALSE)</f>
        <v>43885</v>
      </c>
      <c r="L209" s="122">
        <f>ServiceTickets[[#This Row],[Migration Date]] - WEEKDAY(ServiceTickets[[#This Row],[Migration Date]]-6)</f>
        <v>43882</v>
      </c>
      <c r="M209" s="122">
        <f>ServiceTickets[[#This Row],[Migration Date]] - 14</f>
        <v>43871</v>
      </c>
      <c r="N209" s="111">
        <v>703300</v>
      </c>
      <c r="O209" s="111">
        <v>703301</v>
      </c>
      <c r="P209" s="111" t="str">
        <f>ServiceTickets[[#This Row],[Site]]&amp;" KAH Win10 Upgrade Project Equipment Request"</f>
        <v>7030 HH - SAVANNAH KAH Win10 Upgrade Project Equipment Request</v>
      </c>
      <c r="Q209" s="126" t="str">
        <f t="shared" si="3"/>
        <v>Please ship 0 UD3 Thin Client devices and 0 laptops with the Gentiva Win10 Image with docking stations. 
Please send the equipment on PO703300 and PO703301 to be at facility by 02/21/20. 
Ship to:
ATTN: Kindred Implementation Services Tech
2280 East Victory Drive STE B
Savannah, GA 31404</v>
      </c>
      <c r="S209" s="130" t="s">
        <v>268</v>
      </c>
      <c r="T209" s="130">
        <f>VLOOKUP(ServiceTickets[Facility ID],'T-Schedule'!B$2:I$286,8,FALSE)</f>
        <v>0</v>
      </c>
      <c r="U209" s="130">
        <v>2020</v>
      </c>
    </row>
    <row r="210" spans="1:21" hidden="1">
      <c r="A210" s="110">
        <v>3182201</v>
      </c>
      <c r="B210" t="s">
        <v>152</v>
      </c>
      <c r="C210" s="12" t="str">
        <f>VLOOKUP(ServiceTickets[[#This Row],[Facility ID]],FacilityInformation,3,FALSE)</f>
        <v>1704 E. Greenville Street STE 2D</v>
      </c>
      <c r="D210" s="12" t="str">
        <f>VLOOKUP(ServiceTickets[[#This Row],[Facility ID]],FacilityInformation,4,FALSE)</f>
        <v>Anderson</v>
      </c>
      <c r="E210" s="12" t="str">
        <f>VLOOKUP(ServiceTickets[[#This Row],[Facility ID]],FacilityInformation,5,FALSE)</f>
        <v>SC</v>
      </c>
      <c r="F210" s="12">
        <f>VLOOKUP(ServiceTickets[[#This Row],[Facility ID]],FacilityInformation,6,FALSE)</f>
        <v>29621</v>
      </c>
      <c r="G210" s="12" t="str">
        <f>ServiceTickets[[#This Row],[City]]&amp;", "&amp;ServiceTickets[[#This Row],[State]]&amp;" "&amp;ServiceTickets[[#This Row],[Zip]]</f>
        <v>Anderson, SC 29621</v>
      </c>
      <c r="H210" s="111">
        <f>VLOOKUP(ServiceTickets[Facility ID],'T-Schedule'!B$2:AH$286,30,FALSE)</f>
        <v>0</v>
      </c>
      <c r="I210" s="111">
        <f>VLOOKUP(ServiceTickets[Facility ID],'T-Schedule'!B$2:AI$286,28,FALSE)</f>
        <v>0</v>
      </c>
      <c r="J210" s="110">
        <f>VLOOKUP(ServiceTickets[Facility ID],'T-Schedule'!B$2:AI$286,26,FALSE)</f>
        <v>0</v>
      </c>
      <c r="K210" s="122">
        <f>VLOOKUP(ServiceTickets[Facility ID],'T-Schedule'!B$2:C$286,2,FALSE)</f>
        <v>43892</v>
      </c>
      <c r="L210" s="122">
        <f>ServiceTickets[[#This Row],[Migration Date]] - WEEKDAY(ServiceTickets[[#This Row],[Migration Date]]-6)</f>
        <v>43889</v>
      </c>
      <c r="M210" s="122">
        <f>ServiceTickets[[#This Row],[Migration Date]] - 14</f>
        <v>43878</v>
      </c>
      <c r="N210" s="111">
        <v>703300</v>
      </c>
      <c r="O210" s="111">
        <v>703301</v>
      </c>
      <c r="P210" s="111" t="str">
        <f>ServiceTickets[[#This Row],[Site]]&amp;" KAH Win10 Upgrade Project Equipment Request"</f>
        <v>3182 HH - ANDERSON DHEC KAH Win10 Upgrade Project Equipment Request</v>
      </c>
      <c r="Q210" s="126" t="str">
        <f t="shared" si="3"/>
        <v>Please ship 0 UD3 Thin Client devices and 0 laptops with the Gentiva Win10 Image with docking stations. 
Please send the equipment on PO703300 and PO703301 to be at facility by 02/28/20. 
Ship to:
ATTN: Kindred Implementation Services Tech
1704 E. Greenville Street STE 2D
Anderson, SC 29621</v>
      </c>
      <c r="S210" s="130" t="s">
        <v>268</v>
      </c>
      <c r="T210" s="130">
        <f>VLOOKUP(ServiceTickets[Facility ID],'T-Schedule'!B$2:I$286,8,FALSE)</f>
        <v>0</v>
      </c>
      <c r="U210" s="130">
        <v>2020</v>
      </c>
    </row>
    <row r="211" spans="1:21" hidden="1">
      <c r="A211" s="110">
        <v>3183201</v>
      </c>
      <c r="B211" t="s">
        <v>153</v>
      </c>
      <c r="C211" s="12" t="str">
        <f>VLOOKUP(ServiceTickets[[#This Row],[Facility ID]],FacilityInformation,3,FALSE)</f>
        <v xml:space="preserve">2521 Evans Street  </v>
      </c>
      <c r="D211" s="12" t="str">
        <f>VLOOKUP(ServiceTickets[[#This Row],[Facility ID]],FacilityInformation,4,FALSE)</f>
        <v>Newberry</v>
      </c>
      <c r="E211" s="12" t="str">
        <f>VLOOKUP(ServiceTickets[[#This Row],[Facility ID]],FacilityInformation,5,FALSE)</f>
        <v>SC</v>
      </c>
      <c r="F211" s="12">
        <f>VLOOKUP(ServiceTickets[[#This Row],[Facility ID]],FacilityInformation,6,FALSE)</f>
        <v>29108</v>
      </c>
      <c r="G211" s="12" t="str">
        <f>ServiceTickets[[#This Row],[City]]&amp;", "&amp;ServiceTickets[[#This Row],[State]]&amp;" "&amp;ServiceTickets[[#This Row],[Zip]]</f>
        <v>Newberry, SC 29108</v>
      </c>
      <c r="H211" s="111">
        <f>VLOOKUP(ServiceTickets[Facility ID],'T-Schedule'!B$2:AH$286,30,FALSE)</f>
        <v>0</v>
      </c>
      <c r="I211" s="111">
        <f>VLOOKUP(ServiceTickets[Facility ID],'T-Schedule'!B$2:AI$286,28,FALSE)</f>
        <v>0</v>
      </c>
      <c r="J211" s="110">
        <f>VLOOKUP(ServiceTickets[Facility ID],'T-Schedule'!B$2:AI$286,26,FALSE)</f>
        <v>0</v>
      </c>
      <c r="K211" s="122">
        <f>VLOOKUP(ServiceTickets[Facility ID],'T-Schedule'!B$2:C$286,2,FALSE)</f>
        <v>43885</v>
      </c>
      <c r="L211" s="122">
        <f>ServiceTickets[[#This Row],[Migration Date]] - WEEKDAY(ServiceTickets[[#This Row],[Migration Date]]-6)</f>
        <v>43882</v>
      </c>
      <c r="M211" s="122">
        <f>ServiceTickets[[#This Row],[Migration Date]] - 14</f>
        <v>43871</v>
      </c>
      <c r="N211" s="111">
        <v>703300</v>
      </c>
      <c r="O211" s="111">
        <v>703301</v>
      </c>
      <c r="P211" s="111" t="str">
        <f>ServiceTickets[[#This Row],[Site]]&amp;" KAH Win10 Upgrade Project Equipment Request"</f>
        <v>3183 HH - NEWBERRY KAH Win10 Upgrade Project Equipment Request</v>
      </c>
      <c r="Q211" s="126" t="str">
        <f t="shared" si="3"/>
        <v>Please ship 0 UD3 Thin Client devices and 0 laptops with the Gentiva Win10 Image with docking stations. 
Please send the equipment on PO703300 and PO703301 to be at facility by 02/21/20. 
Ship to:
ATTN: Kindred Implementation Services Tech
2521 Evans Street  
Newberry, SC 29108</v>
      </c>
      <c r="S211" s="130" t="s">
        <v>268</v>
      </c>
      <c r="T211" s="130">
        <f>VLOOKUP(ServiceTickets[Facility ID],'T-Schedule'!B$2:I$286,8,FALSE)</f>
        <v>0</v>
      </c>
      <c r="U211" s="130">
        <v>2020</v>
      </c>
    </row>
    <row r="212" spans="1:21" hidden="1">
      <c r="A212" s="110">
        <v>3185201</v>
      </c>
      <c r="B212" t="s">
        <v>154</v>
      </c>
      <c r="C212" s="12" t="str">
        <f>VLOOKUP(ServiceTickets[[#This Row],[Facility ID]],FacilityInformation,3,FALSE)</f>
        <v>702 Pamplico Highway STE B</v>
      </c>
      <c r="D212" s="12" t="str">
        <f>VLOOKUP(ServiceTickets[[#This Row],[Facility ID]],FacilityInformation,4,FALSE)</f>
        <v>Florence</v>
      </c>
      <c r="E212" s="12" t="str">
        <f>VLOOKUP(ServiceTickets[[#This Row],[Facility ID]],FacilityInformation,5,FALSE)</f>
        <v>SC</v>
      </c>
      <c r="F212" s="12">
        <f>VLOOKUP(ServiceTickets[[#This Row],[Facility ID]],FacilityInformation,6,FALSE)</f>
        <v>29505</v>
      </c>
      <c r="G212" s="12" t="str">
        <f>ServiceTickets[[#This Row],[City]]&amp;", "&amp;ServiceTickets[[#This Row],[State]]&amp;" "&amp;ServiceTickets[[#This Row],[Zip]]</f>
        <v>Florence, SC 29505</v>
      </c>
      <c r="H212" s="111">
        <f>VLOOKUP(ServiceTickets[Facility ID],'T-Schedule'!B$2:AH$286,30,FALSE)</f>
        <v>0</v>
      </c>
      <c r="I212" s="111">
        <f>VLOOKUP(ServiceTickets[Facility ID],'T-Schedule'!B$2:AI$286,28,FALSE)</f>
        <v>0</v>
      </c>
      <c r="J212" s="110">
        <f>VLOOKUP(ServiceTickets[Facility ID],'T-Schedule'!B$2:AI$286,26,FALSE)</f>
        <v>0</v>
      </c>
      <c r="K212" s="122">
        <f>VLOOKUP(ServiceTickets[Facility ID],'T-Schedule'!B$2:C$286,2,FALSE)</f>
        <v>43892</v>
      </c>
      <c r="L212" s="122">
        <f>ServiceTickets[[#This Row],[Migration Date]] - WEEKDAY(ServiceTickets[[#This Row],[Migration Date]]-6)</f>
        <v>43889</v>
      </c>
      <c r="M212" s="122">
        <f>ServiceTickets[[#This Row],[Migration Date]] - 14</f>
        <v>43878</v>
      </c>
      <c r="N212" s="111">
        <v>703300</v>
      </c>
      <c r="O212" s="111">
        <v>703301</v>
      </c>
      <c r="P212" s="111" t="str">
        <f>ServiceTickets[[#This Row],[Site]]&amp;" KAH Win10 Upgrade Project Equipment Request"</f>
        <v>3185 HH - FLORENCE KAH Win10 Upgrade Project Equipment Request</v>
      </c>
      <c r="Q212" s="126" t="str">
        <f t="shared" si="3"/>
        <v>Please ship 0 UD3 Thin Client devices and 0 laptops with the Gentiva Win10 Image with docking stations. 
Please send the equipment on PO703300 and PO703301 to be at facility by 02/28/20. 
Ship to:
ATTN: Kindred Implementation Services Tech
702 Pamplico Highway STE B
Florence, SC 29505</v>
      </c>
      <c r="S212" s="130" t="s">
        <v>268</v>
      </c>
      <c r="T212" s="130">
        <f>VLOOKUP(ServiceTickets[Facility ID],'T-Schedule'!B$2:I$286,8,FALSE)</f>
        <v>0</v>
      </c>
      <c r="U212" s="130">
        <v>2020</v>
      </c>
    </row>
    <row r="213" spans="1:21" hidden="1">
      <c r="A213" s="110">
        <v>3186201</v>
      </c>
      <c r="B213" t="s">
        <v>155</v>
      </c>
      <c r="C213" s="12" t="str">
        <f>VLOOKUP(ServiceTickets[[#This Row],[Facility ID]],FacilityInformation,3,FALSE)</f>
        <v xml:space="preserve">515 Market Street  </v>
      </c>
      <c r="D213" s="12" t="str">
        <f>VLOOKUP(ServiceTickets[[#This Row],[Facility ID]],FacilityInformation,4,FALSE)</f>
        <v>Cheraw</v>
      </c>
      <c r="E213" s="12" t="str">
        <f>VLOOKUP(ServiceTickets[[#This Row],[Facility ID]],FacilityInformation,5,FALSE)</f>
        <v>SC</v>
      </c>
      <c r="F213" s="12">
        <f>VLOOKUP(ServiceTickets[[#This Row],[Facility ID]],FacilityInformation,6,FALSE)</f>
        <v>29520</v>
      </c>
      <c r="G213" s="12" t="str">
        <f>ServiceTickets[[#This Row],[City]]&amp;", "&amp;ServiceTickets[[#This Row],[State]]&amp;" "&amp;ServiceTickets[[#This Row],[Zip]]</f>
        <v>Cheraw, SC 29520</v>
      </c>
      <c r="H213" s="111">
        <f>VLOOKUP(ServiceTickets[Facility ID],'T-Schedule'!B$2:AH$286,30,FALSE)</f>
        <v>0</v>
      </c>
      <c r="I213" s="111">
        <f>VLOOKUP(ServiceTickets[Facility ID],'T-Schedule'!B$2:AI$286,28,FALSE)</f>
        <v>0</v>
      </c>
      <c r="J213" s="110">
        <f>VLOOKUP(ServiceTickets[Facility ID],'T-Schedule'!B$2:AI$286,26,FALSE)</f>
        <v>0</v>
      </c>
      <c r="K213" s="122">
        <f>VLOOKUP(ServiceTickets[Facility ID],'T-Schedule'!B$2:C$286,2,FALSE)</f>
        <v>43892</v>
      </c>
      <c r="L213" s="122">
        <f>ServiceTickets[[#This Row],[Migration Date]] - WEEKDAY(ServiceTickets[[#This Row],[Migration Date]]-6)</f>
        <v>43889</v>
      </c>
      <c r="M213" s="122">
        <f>ServiceTickets[[#This Row],[Migration Date]] - 14</f>
        <v>43878</v>
      </c>
      <c r="N213" s="111">
        <v>703300</v>
      </c>
      <c r="O213" s="111">
        <v>703301</v>
      </c>
      <c r="P213" s="111" t="str">
        <f>ServiceTickets[[#This Row],[Site]]&amp;" KAH Win10 Upgrade Project Equipment Request"</f>
        <v>3186 HH - CHESTERFIELD KAH Win10 Upgrade Project Equipment Request</v>
      </c>
      <c r="Q213" s="126" t="str">
        <f t="shared" si="3"/>
        <v>Please ship 0 UD3 Thin Client devices and 0 laptops with the Gentiva Win10 Image with docking stations. 
Please send the equipment on PO703300 and PO703301 to be at facility by 02/28/20. 
Ship to:
ATTN: Kindred Implementation Services Tech
515 Market Street  
Cheraw, SC 29520</v>
      </c>
      <c r="S213" s="130" t="s">
        <v>268</v>
      </c>
      <c r="T213" s="130">
        <f>VLOOKUP(ServiceTickets[Facility ID],'T-Schedule'!B$2:I$286,8,FALSE)</f>
        <v>0</v>
      </c>
      <c r="U213" s="130">
        <v>2020</v>
      </c>
    </row>
    <row r="214" spans="1:21" hidden="1">
      <c r="A214" s="110">
        <v>3187201</v>
      </c>
      <c r="B214" t="s">
        <v>156</v>
      </c>
      <c r="C214" s="12" t="str">
        <f>VLOOKUP(ServiceTickets[[#This Row],[Facility ID]],FacilityInformation,3,FALSE)</f>
        <v>1311 N Main Street STE 102</v>
      </c>
      <c r="D214" s="12" t="str">
        <f>VLOOKUP(ServiceTickets[[#This Row],[Facility ID]],FacilityInformation,4,FALSE)</f>
        <v>Marion</v>
      </c>
      <c r="E214" s="12" t="str">
        <f>VLOOKUP(ServiceTickets[[#This Row],[Facility ID]],FacilityInformation,5,FALSE)</f>
        <v>SC</v>
      </c>
      <c r="F214" s="12">
        <f>VLOOKUP(ServiceTickets[[#This Row],[Facility ID]],FacilityInformation,6,FALSE)</f>
        <v>29571</v>
      </c>
      <c r="G214" s="12" t="str">
        <f>ServiceTickets[[#This Row],[City]]&amp;", "&amp;ServiceTickets[[#This Row],[State]]&amp;" "&amp;ServiceTickets[[#This Row],[Zip]]</f>
        <v>Marion, SC 29571</v>
      </c>
      <c r="H214" s="111">
        <f>VLOOKUP(ServiceTickets[Facility ID],'T-Schedule'!B$2:AH$286,30,FALSE)</f>
        <v>0</v>
      </c>
      <c r="I214" s="111">
        <f>VLOOKUP(ServiceTickets[Facility ID],'T-Schedule'!B$2:AI$286,28,FALSE)</f>
        <v>0</v>
      </c>
      <c r="J214" s="110">
        <f>VLOOKUP(ServiceTickets[Facility ID],'T-Schedule'!B$2:AI$286,26,FALSE)</f>
        <v>0</v>
      </c>
      <c r="K214" s="122">
        <f>VLOOKUP(ServiceTickets[Facility ID],'T-Schedule'!B$2:C$286,2,FALSE)</f>
        <v>43892</v>
      </c>
      <c r="L214" s="122">
        <f>ServiceTickets[[#This Row],[Migration Date]] - WEEKDAY(ServiceTickets[[#This Row],[Migration Date]]-6)</f>
        <v>43889</v>
      </c>
      <c r="M214" s="122">
        <f>ServiceTickets[[#This Row],[Migration Date]] - 14</f>
        <v>43878</v>
      </c>
      <c r="N214" s="111">
        <v>703300</v>
      </c>
      <c r="O214" s="111">
        <v>703301</v>
      </c>
      <c r="P214" s="111" t="str">
        <f>ServiceTickets[[#This Row],[Site]]&amp;" KAH Win10 Upgrade Project Equipment Request"</f>
        <v>3187 HH - DILLON KAH Win10 Upgrade Project Equipment Request</v>
      </c>
      <c r="Q214" s="126" t="str">
        <f t="shared" si="3"/>
        <v>Please ship 0 UD3 Thin Client devices and 0 laptops with the Gentiva Win10 Image with docking stations. 
Please send the equipment on PO703300 and PO703301 to be at facility by 02/28/20. 
Ship to:
ATTN: Kindred Implementation Services Tech
1311 N Main Street STE 102
Marion, SC 29571</v>
      </c>
      <c r="S214" s="130" t="s">
        <v>268</v>
      </c>
      <c r="T214" s="130">
        <f>VLOOKUP(ServiceTickets[Facility ID],'T-Schedule'!B$2:I$286,8,FALSE)</f>
        <v>0</v>
      </c>
      <c r="U214" s="130">
        <v>2020</v>
      </c>
    </row>
    <row r="215" spans="1:21" hidden="1">
      <c r="A215" s="110">
        <v>3188201</v>
      </c>
      <c r="B215" t="s">
        <v>157</v>
      </c>
      <c r="C215" s="12" t="str">
        <f>VLOOKUP(ServiceTickets[[#This Row],[Facility ID]],FacilityInformation,3,FALSE)</f>
        <v xml:space="preserve">122 N. Brooks Street  </v>
      </c>
      <c r="D215" s="12" t="str">
        <f>VLOOKUP(ServiceTickets[[#This Row],[Facility ID]],FacilityInformation,4,FALSE)</f>
        <v>Manning</v>
      </c>
      <c r="E215" s="12" t="str">
        <f>VLOOKUP(ServiceTickets[[#This Row],[Facility ID]],FacilityInformation,5,FALSE)</f>
        <v>SC</v>
      </c>
      <c r="F215" s="12">
        <f>VLOOKUP(ServiceTickets[[#This Row],[Facility ID]],FacilityInformation,6,FALSE)</f>
        <v>29102</v>
      </c>
      <c r="G215" s="12" t="str">
        <f>ServiceTickets[[#This Row],[City]]&amp;", "&amp;ServiceTickets[[#This Row],[State]]&amp;" "&amp;ServiceTickets[[#This Row],[Zip]]</f>
        <v>Manning, SC 29102</v>
      </c>
      <c r="H215" s="111">
        <f>VLOOKUP(ServiceTickets[Facility ID],'T-Schedule'!B$2:AH$286,30,FALSE)</f>
        <v>0</v>
      </c>
      <c r="I215" s="111">
        <f>VLOOKUP(ServiceTickets[Facility ID],'T-Schedule'!B$2:AI$286,28,FALSE)</f>
        <v>0</v>
      </c>
      <c r="J215" s="110">
        <f>VLOOKUP(ServiceTickets[Facility ID],'T-Schedule'!B$2:AI$286,26,FALSE)</f>
        <v>0</v>
      </c>
      <c r="K215" s="122">
        <f>VLOOKUP(ServiceTickets[Facility ID],'T-Schedule'!B$2:C$286,2,FALSE)</f>
        <v>43892</v>
      </c>
      <c r="L215" s="122">
        <f>ServiceTickets[[#This Row],[Migration Date]] - WEEKDAY(ServiceTickets[[#This Row],[Migration Date]]-6)</f>
        <v>43889</v>
      </c>
      <c r="M215" s="122">
        <f>ServiceTickets[[#This Row],[Migration Date]] - 14</f>
        <v>43878</v>
      </c>
      <c r="N215" s="111">
        <v>703300</v>
      </c>
      <c r="O215" s="111">
        <v>703301</v>
      </c>
      <c r="P215" s="111" t="str">
        <f>ServiceTickets[[#This Row],[Site]]&amp;" KAH Win10 Upgrade Project Equipment Request"</f>
        <v>3188 HH - MANNING KAH Win10 Upgrade Project Equipment Request</v>
      </c>
      <c r="Q215" s="126" t="str">
        <f t="shared" si="3"/>
        <v>Please ship 0 UD3 Thin Client devices and 0 laptops with the Gentiva Win10 Image with docking stations. 
Please send the equipment on PO703300 and PO703301 to be at facility by 02/28/20. 
Ship to:
ATTN: Kindred Implementation Services Tech
122 N. Brooks Street  
Manning, SC 29102</v>
      </c>
      <c r="S215" s="130" t="s">
        <v>268</v>
      </c>
      <c r="T215" s="130">
        <f>VLOOKUP(ServiceTickets[Facility ID],'T-Schedule'!B$2:I$286,8,FALSE)</f>
        <v>0</v>
      </c>
      <c r="U215" s="130">
        <v>2020</v>
      </c>
    </row>
    <row r="216" spans="1:21" hidden="1">
      <c r="A216" s="110">
        <v>3209201</v>
      </c>
      <c r="B216" t="s">
        <v>161</v>
      </c>
      <c r="C216" s="12" t="str">
        <f>VLOOKUP(ServiceTickets[[#This Row],[Facility ID]],FacilityInformation,3,FALSE)</f>
        <v xml:space="preserve">1739 Village Park Drive  </v>
      </c>
      <c r="D216" s="12" t="str">
        <f>VLOOKUP(ServiceTickets[[#This Row],[Facility ID]],FacilityInformation,4,FALSE)</f>
        <v>Orangeburg</v>
      </c>
      <c r="E216" s="12" t="str">
        <f>VLOOKUP(ServiceTickets[[#This Row],[Facility ID]],FacilityInformation,5,FALSE)</f>
        <v>SC</v>
      </c>
      <c r="F216" s="12">
        <f>VLOOKUP(ServiceTickets[[#This Row],[Facility ID]],FacilityInformation,6,FALSE)</f>
        <v>29118</v>
      </c>
      <c r="G216" s="12" t="str">
        <f>ServiceTickets[[#This Row],[City]]&amp;", "&amp;ServiceTickets[[#This Row],[State]]&amp;" "&amp;ServiceTickets[[#This Row],[Zip]]</f>
        <v>Orangeburg, SC 29118</v>
      </c>
      <c r="H216" s="111">
        <f>VLOOKUP(ServiceTickets[Facility ID],'T-Schedule'!B$2:AH$286,30,FALSE)</f>
        <v>0</v>
      </c>
      <c r="I216" s="111">
        <f>VLOOKUP(ServiceTickets[Facility ID],'T-Schedule'!B$2:AI$286,28,FALSE)</f>
        <v>0</v>
      </c>
      <c r="J216" s="110">
        <f>VLOOKUP(ServiceTickets[Facility ID],'T-Schedule'!B$2:AI$286,26,FALSE)</f>
        <v>0</v>
      </c>
      <c r="K216" s="122">
        <f>VLOOKUP(ServiceTickets[Facility ID],'T-Schedule'!B$2:C$286,2,FALSE)</f>
        <v>43892</v>
      </c>
      <c r="L216" s="122">
        <f>ServiceTickets[[#This Row],[Migration Date]] - WEEKDAY(ServiceTickets[[#This Row],[Migration Date]]-6)</f>
        <v>43889</v>
      </c>
      <c r="M216" s="122">
        <f>ServiceTickets[[#This Row],[Migration Date]] - 14</f>
        <v>43878</v>
      </c>
      <c r="N216" s="111">
        <v>703300</v>
      </c>
      <c r="O216" s="111">
        <v>703301</v>
      </c>
      <c r="P216" s="111" t="str">
        <f>ServiceTickets[[#This Row],[Site]]&amp;" KAH Win10 Upgrade Project Equipment Request"</f>
        <v>3209 HH - ORANGEBURG KAH Win10 Upgrade Project Equipment Request</v>
      </c>
      <c r="Q216" s="126" t="str">
        <f t="shared" si="3"/>
        <v>Please ship 0 UD3 Thin Client devices and 0 laptops with the Gentiva Win10 Image with docking stations. 
Please send the equipment on PO703300 and PO703301 to be at facility by 02/28/20. 
Ship to:
ATTN: Kindred Implementation Services Tech
1739 Village Park Drive  
Orangeburg, SC 29118</v>
      </c>
      <c r="S216" s="130" t="s">
        <v>268</v>
      </c>
      <c r="T216" s="130">
        <f>VLOOKUP(ServiceTickets[Facility ID],'T-Schedule'!B$2:I$286,8,FALSE)</f>
        <v>0</v>
      </c>
      <c r="U216" s="130">
        <v>2020</v>
      </c>
    </row>
    <row r="217" spans="1:21" hidden="1">
      <c r="A217" s="110">
        <v>5039201</v>
      </c>
      <c r="B217" t="s">
        <v>184</v>
      </c>
      <c r="C217" s="12" t="str">
        <f>VLOOKUP(ServiceTickets[[#This Row],[Facility ID]],FacilityInformation,3,FALSE)</f>
        <v>2000 Center Point Road STE 2300</v>
      </c>
      <c r="D217" s="12" t="str">
        <f>VLOOKUP(ServiceTickets[[#This Row],[Facility ID]],FacilityInformation,4,FALSE)</f>
        <v>Columbia</v>
      </c>
      <c r="E217" s="12" t="str">
        <f>VLOOKUP(ServiceTickets[[#This Row],[Facility ID]],FacilityInformation,5,FALSE)</f>
        <v>SC</v>
      </c>
      <c r="F217" s="12">
        <f>VLOOKUP(ServiceTickets[[#This Row],[Facility ID]],FacilityInformation,6,FALSE)</f>
        <v>29210</v>
      </c>
      <c r="G217" s="12" t="str">
        <f>ServiceTickets[[#This Row],[City]]&amp;", "&amp;ServiceTickets[[#This Row],[State]]&amp;" "&amp;ServiceTickets[[#This Row],[Zip]]</f>
        <v>Columbia, SC 29210</v>
      </c>
      <c r="H217" s="111">
        <f>VLOOKUP(ServiceTickets[Facility ID],'T-Schedule'!B$2:AH$286,30,FALSE)</f>
        <v>0</v>
      </c>
      <c r="I217" s="111">
        <f>VLOOKUP(ServiceTickets[Facility ID],'T-Schedule'!B$2:AI$286,28,FALSE)</f>
        <v>0</v>
      </c>
      <c r="J217" s="110">
        <f>VLOOKUP(ServiceTickets[Facility ID],'T-Schedule'!B$2:AI$286,26,FALSE)</f>
        <v>0</v>
      </c>
      <c r="K217" s="122">
        <f>VLOOKUP(ServiceTickets[Facility ID],'T-Schedule'!B$2:C$286,2,FALSE)</f>
        <v>43885</v>
      </c>
      <c r="L217" s="122">
        <f>ServiceTickets[[#This Row],[Migration Date]] - WEEKDAY(ServiceTickets[[#This Row],[Migration Date]]-6)</f>
        <v>43882</v>
      </c>
      <c r="M217" s="122">
        <f>ServiceTickets[[#This Row],[Migration Date]] - 14</f>
        <v>43871</v>
      </c>
      <c r="N217" s="111">
        <v>703300</v>
      </c>
      <c r="O217" s="111">
        <v>703301</v>
      </c>
      <c r="P217" s="111" t="str">
        <f>ServiceTickets[[#This Row],[Site]]&amp;" KAH Win10 Upgrade Project Equipment Request"</f>
        <v>5039 HH - COLUMBIA SC KAH Win10 Upgrade Project Equipment Request</v>
      </c>
      <c r="Q217" s="126" t="str">
        <f t="shared" si="3"/>
        <v>Please ship 0 UD3 Thin Client devices and 0 laptops with the Gentiva Win10 Image with docking stations. 
Please send the equipment on PO703300 and PO703301 to be at facility by 02/21/20. 
Ship to:
ATTN: Kindred Implementation Services Tech
2000 Center Point Road STE 2300
Columbia, SC 29210</v>
      </c>
      <c r="S217" s="130" t="s">
        <v>268</v>
      </c>
      <c r="T217" s="130">
        <f>VLOOKUP(ServiceTickets[Facility ID],'T-Schedule'!B$2:I$286,8,FALSE)</f>
        <v>0</v>
      </c>
      <c r="U217" s="130">
        <v>2020</v>
      </c>
    </row>
    <row r="218" spans="1:21" hidden="1">
      <c r="A218" s="110">
        <v>5041201</v>
      </c>
      <c r="B218" t="s">
        <v>186</v>
      </c>
      <c r="C218" s="12" t="str">
        <f>VLOOKUP(ServiceTickets[[#This Row],[Facility ID]],FacilityInformation,3,FALSE)</f>
        <v xml:space="preserve">250 Piedmont Blvd  </v>
      </c>
      <c r="D218" s="12" t="str">
        <f>VLOOKUP(ServiceTickets[[#This Row],[Facility ID]],FacilityInformation,4,FALSE)</f>
        <v>Rock Hill</v>
      </c>
      <c r="E218" s="12" t="str">
        <f>VLOOKUP(ServiceTickets[[#This Row],[Facility ID]],FacilityInformation,5,FALSE)</f>
        <v>SC</v>
      </c>
      <c r="F218" s="12">
        <f>VLOOKUP(ServiceTickets[[#This Row],[Facility ID]],FacilityInformation,6,FALSE)</f>
        <v>29732</v>
      </c>
      <c r="G218" s="12" t="str">
        <f>ServiceTickets[[#This Row],[City]]&amp;", "&amp;ServiceTickets[[#This Row],[State]]&amp;" "&amp;ServiceTickets[[#This Row],[Zip]]</f>
        <v>Rock Hill, SC 29732</v>
      </c>
      <c r="H218" s="111">
        <f>VLOOKUP(ServiceTickets[Facility ID],'T-Schedule'!B$2:AH$286,30,FALSE)</f>
        <v>0</v>
      </c>
      <c r="I218" s="111">
        <f>VLOOKUP(ServiceTickets[Facility ID],'T-Schedule'!B$2:AI$286,28,FALSE)</f>
        <v>0</v>
      </c>
      <c r="J218" s="110">
        <f>VLOOKUP(ServiceTickets[Facility ID],'T-Schedule'!B$2:AI$286,26,FALSE)</f>
        <v>0</v>
      </c>
      <c r="K218" s="122">
        <f>VLOOKUP(ServiceTickets[Facility ID],'T-Schedule'!B$2:C$286,2,FALSE)</f>
        <v>43892</v>
      </c>
      <c r="L218" s="122">
        <f>ServiceTickets[[#This Row],[Migration Date]] - WEEKDAY(ServiceTickets[[#This Row],[Migration Date]]-6)</f>
        <v>43889</v>
      </c>
      <c r="M218" s="122">
        <f>ServiceTickets[[#This Row],[Migration Date]] - 14</f>
        <v>43878</v>
      </c>
      <c r="N218" s="111">
        <v>703300</v>
      </c>
      <c r="O218" s="111">
        <v>703301</v>
      </c>
      <c r="P218" s="111" t="str">
        <f>ServiceTickets[[#This Row],[Site]]&amp;" KAH Win10 Upgrade Project Equipment Request"</f>
        <v>5041 HH - ROCK HILL 2 KAH Win10 Upgrade Project Equipment Request</v>
      </c>
      <c r="Q218" s="126" t="str">
        <f t="shared" si="3"/>
        <v>Please ship 0 UD3 Thin Client devices and 0 laptops with the Gentiva Win10 Image with docking stations. 
Please send the equipment on PO703300 and PO703301 to be at facility by 02/28/20. 
Ship to:
ATTN: Kindred Implementation Services Tech
250 Piedmont Blvd  
Rock Hill, SC 29732</v>
      </c>
      <c r="S218" s="130" t="s">
        <v>268</v>
      </c>
      <c r="T218" s="130">
        <f>VLOOKUP(ServiceTickets[Facility ID],'T-Schedule'!B$2:I$286,8,FALSE)</f>
        <v>0</v>
      </c>
      <c r="U218" s="130">
        <v>2020</v>
      </c>
    </row>
    <row r="219" spans="1:21" hidden="1">
      <c r="A219" s="110">
        <v>5044201</v>
      </c>
      <c r="B219" t="s">
        <v>187</v>
      </c>
      <c r="C219" s="12" t="str">
        <f>VLOOKUP(ServiceTickets[[#This Row],[Facility ID]],FacilityInformation,3,FALSE)</f>
        <v>9009-C Perimeter Woods Drive</v>
      </c>
      <c r="D219" s="12" t="str">
        <f>VLOOKUP(ServiceTickets[[#This Row],[Facility ID]],FacilityInformation,4,FALSE)</f>
        <v>Charlotte</v>
      </c>
      <c r="E219" s="12" t="str">
        <f>VLOOKUP(ServiceTickets[[#This Row],[Facility ID]],FacilityInformation,5,FALSE)</f>
        <v>NC</v>
      </c>
      <c r="F219" s="12">
        <f>VLOOKUP(ServiceTickets[[#This Row],[Facility ID]],FacilityInformation,6,FALSE)</f>
        <v>28216</v>
      </c>
      <c r="G219" s="12" t="str">
        <f>ServiceTickets[[#This Row],[City]]&amp;", "&amp;ServiceTickets[[#This Row],[State]]&amp;" "&amp;ServiceTickets[[#This Row],[Zip]]</f>
        <v>Charlotte, NC 28216</v>
      </c>
      <c r="H219" s="111">
        <f>VLOOKUP(ServiceTickets[Facility ID],'T-Schedule'!B$2:AH$286,30,FALSE)</f>
        <v>0</v>
      </c>
      <c r="I219" s="111">
        <f>VLOOKUP(ServiceTickets[Facility ID],'T-Schedule'!B$2:AI$286,28,FALSE)</f>
        <v>0</v>
      </c>
      <c r="J219" s="110">
        <f>VLOOKUP(ServiceTickets[Facility ID],'T-Schedule'!B$2:AI$286,26,FALSE)</f>
        <v>0</v>
      </c>
      <c r="K219" s="122">
        <f>VLOOKUP(ServiceTickets[Facility ID],'T-Schedule'!B$2:C$286,2,FALSE)</f>
        <v>43892</v>
      </c>
      <c r="L219" s="122">
        <f>ServiceTickets[[#This Row],[Migration Date]] - WEEKDAY(ServiceTickets[[#This Row],[Migration Date]]-6)</f>
        <v>43889</v>
      </c>
      <c r="M219" s="122">
        <f>ServiceTickets[[#This Row],[Migration Date]] - 14</f>
        <v>43878</v>
      </c>
      <c r="N219" s="111">
        <v>703300</v>
      </c>
      <c r="O219" s="111">
        <v>703301</v>
      </c>
      <c r="P219" s="111" t="str">
        <f>ServiceTickets[[#This Row],[Site]]&amp;" KAH Win10 Upgrade Project Equipment Request"</f>
        <v>5044 HH - NORTH CHARLOTTE KAH Win10 Upgrade Project Equipment Request</v>
      </c>
      <c r="Q219" s="126" t="str">
        <f t="shared" si="3"/>
        <v>Please ship 0 UD3 Thin Client devices and 0 laptops with the Gentiva Win10 Image with docking stations. 
Please send the equipment on PO703300 and PO703301 to be at facility by 02/28/20. 
Ship to:
ATTN: Kindred Implementation Services Tech
9009-C Perimeter Woods Drive
Charlotte, NC 28216</v>
      </c>
      <c r="S219" s="130" t="s">
        <v>268</v>
      </c>
      <c r="T219" s="130">
        <f>VLOOKUP(ServiceTickets[Facility ID],'T-Schedule'!B$2:I$286,8,FALSE)</f>
        <v>0</v>
      </c>
      <c r="U219" s="130">
        <v>2020</v>
      </c>
    </row>
    <row r="220" spans="1:21" hidden="1">
      <c r="A220" s="110">
        <v>5045201</v>
      </c>
      <c r="B220" t="s">
        <v>188</v>
      </c>
      <c r="C220" s="12" t="str">
        <f>VLOOKUP(ServiceTickets[[#This Row],[Facility ID]],FacilityInformation,3,FALSE)</f>
        <v>11111 Carmel Commons Blvd. STE 350</v>
      </c>
      <c r="D220" s="12" t="str">
        <f>VLOOKUP(ServiceTickets[[#This Row],[Facility ID]],FacilityInformation,4,FALSE)</f>
        <v>Charlotte</v>
      </c>
      <c r="E220" s="12" t="str">
        <f>VLOOKUP(ServiceTickets[[#This Row],[Facility ID]],FacilityInformation,5,FALSE)</f>
        <v>NC</v>
      </c>
      <c r="F220" s="12">
        <f>VLOOKUP(ServiceTickets[[#This Row],[Facility ID]],FacilityInformation,6,FALSE)</f>
        <v>28226</v>
      </c>
      <c r="G220" s="12" t="str">
        <f>ServiceTickets[[#This Row],[City]]&amp;", "&amp;ServiceTickets[[#This Row],[State]]&amp;" "&amp;ServiceTickets[[#This Row],[Zip]]</f>
        <v>Charlotte, NC 28226</v>
      </c>
      <c r="H220" s="111">
        <f>VLOOKUP(ServiceTickets[Facility ID],'T-Schedule'!B$2:AH$286,30,FALSE)</f>
        <v>0</v>
      </c>
      <c r="I220" s="111">
        <f>VLOOKUP(ServiceTickets[Facility ID],'T-Schedule'!B$2:AI$286,28,FALSE)</f>
        <v>0</v>
      </c>
      <c r="J220" s="110">
        <f>VLOOKUP(ServiceTickets[Facility ID],'T-Schedule'!B$2:AI$286,26,FALSE)</f>
        <v>0</v>
      </c>
      <c r="K220" s="122">
        <f>VLOOKUP(ServiceTickets[Facility ID],'T-Schedule'!B$2:C$286,2,FALSE)</f>
        <v>43892</v>
      </c>
      <c r="L220" s="122">
        <f>ServiceTickets[[#This Row],[Migration Date]] - WEEKDAY(ServiceTickets[[#This Row],[Migration Date]]-6)</f>
        <v>43889</v>
      </c>
      <c r="M220" s="122">
        <f>ServiceTickets[[#This Row],[Migration Date]] - 14</f>
        <v>43878</v>
      </c>
      <c r="N220" s="111">
        <v>703300</v>
      </c>
      <c r="O220" s="111">
        <v>703301</v>
      </c>
      <c r="P220" s="111" t="str">
        <f>ServiceTickets[[#This Row],[Site]]&amp;" KAH Win10 Upgrade Project Equipment Request"</f>
        <v>5045 HH - SOUTH CHARLOTTE KAH Win10 Upgrade Project Equipment Request</v>
      </c>
      <c r="Q220" s="126" t="str">
        <f t="shared" si="3"/>
        <v>Please ship 0 UD3 Thin Client devices and 0 laptops with the Gentiva Win10 Image with docking stations. 
Please send the equipment on PO703300 and PO703301 to be at facility by 02/28/20. 
Ship to:
ATTN: Kindred Implementation Services Tech
11111 Carmel Commons Blvd. STE 350
Charlotte, NC 28226</v>
      </c>
      <c r="S220" s="130" t="s">
        <v>268</v>
      </c>
      <c r="T220" s="130">
        <f>VLOOKUP(ServiceTickets[Facility ID],'T-Schedule'!B$2:I$286,8,FALSE)</f>
        <v>0</v>
      </c>
      <c r="U220" s="130">
        <v>2020</v>
      </c>
    </row>
    <row r="221" spans="1:21" hidden="1">
      <c r="A221" s="110">
        <v>5062201</v>
      </c>
      <c r="B221" t="s">
        <v>197</v>
      </c>
      <c r="C221" s="12" t="str">
        <f>VLOOKUP(ServiceTickets[[#This Row],[Facility ID]],FacilityInformation,3,FALSE)</f>
        <v>1995 Wellness Boulevard STE 220</v>
      </c>
      <c r="D221" s="12" t="str">
        <f>VLOOKUP(ServiceTickets[[#This Row],[Facility ID]],FacilityInformation,4,FALSE)</f>
        <v>Monroe</v>
      </c>
      <c r="E221" s="12" t="str">
        <f>VLOOKUP(ServiceTickets[[#This Row],[Facility ID]],FacilityInformation,5,FALSE)</f>
        <v>NC</v>
      </c>
      <c r="F221" s="12">
        <f>VLOOKUP(ServiceTickets[[#This Row],[Facility ID]],FacilityInformation,6,FALSE)</f>
        <v>28110</v>
      </c>
      <c r="G221" s="12" t="str">
        <f>ServiceTickets[[#This Row],[City]]&amp;", "&amp;ServiceTickets[[#This Row],[State]]&amp;" "&amp;ServiceTickets[[#This Row],[Zip]]</f>
        <v>Monroe, NC 28110</v>
      </c>
      <c r="H221" s="111">
        <f>VLOOKUP(ServiceTickets[Facility ID],'T-Schedule'!B$2:AH$286,30,FALSE)</f>
        <v>0</v>
      </c>
      <c r="I221" s="111">
        <f>VLOOKUP(ServiceTickets[Facility ID],'T-Schedule'!B$2:AI$286,28,FALSE)</f>
        <v>0</v>
      </c>
      <c r="J221" s="110">
        <f>VLOOKUP(ServiceTickets[Facility ID],'T-Schedule'!B$2:AI$286,26,FALSE)</f>
        <v>0</v>
      </c>
      <c r="K221" s="122">
        <f>VLOOKUP(ServiceTickets[Facility ID],'T-Schedule'!B$2:C$286,2,FALSE)</f>
        <v>43892</v>
      </c>
      <c r="L221" s="122">
        <f>ServiceTickets[[#This Row],[Migration Date]] - WEEKDAY(ServiceTickets[[#This Row],[Migration Date]]-6)</f>
        <v>43889</v>
      </c>
      <c r="M221" s="122">
        <f>ServiceTickets[[#This Row],[Migration Date]] - 14</f>
        <v>43878</v>
      </c>
      <c r="N221" s="111">
        <v>703300</v>
      </c>
      <c r="O221" s="111">
        <v>703301</v>
      </c>
      <c r="P221" s="111" t="str">
        <f>ServiceTickets[[#This Row],[Site]]&amp;" KAH Win10 Upgrade Project Equipment Request"</f>
        <v>5062 HH - MONROE, NC KAH Win10 Upgrade Project Equipment Request</v>
      </c>
      <c r="Q221" s="126" t="str">
        <f t="shared" si="3"/>
        <v>Please ship 0 UD3 Thin Client devices and 0 laptops with the Gentiva Win10 Image with docking stations. 
Please send the equipment on PO703300 and PO703301 to be at facility by 02/28/20. 
Ship to:
ATTN: Kindred Implementation Services Tech
1995 Wellness Boulevard STE 220
Monroe, NC 28110</v>
      </c>
      <c r="S221" s="130" t="s">
        <v>268</v>
      </c>
      <c r="T221" s="130">
        <f>VLOOKUP(ServiceTickets[Facility ID],'T-Schedule'!B$2:I$286,8,FALSE)</f>
        <v>0</v>
      </c>
      <c r="U221" s="130">
        <v>2020</v>
      </c>
    </row>
    <row r="222" spans="1:21" hidden="1">
      <c r="A222" s="110">
        <v>6531201</v>
      </c>
      <c r="B222" t="s">
        <v>229</v>
      </c>
      <c r="C222" s="12" t="str">
        <f>VLOOKUP(ServiceTickets[[#This Row],[Facility ID]],FacilityInformation,3,FALSE)</f>
        <v xml:space="preserve">977 Tiger Boulevard  </v>
      </c>
      <c r="D222" s="12" t="str">
        <f>VLOOKUP(ServiceTickets[[#This Row],[Facility ID]],FacilityInformation,4,FALSE)</f>
        <v>Clemson</v>
      </c>
      <c r="E222" s="12" t="str">
        <f>VLOOKUP(ServiceTickets[[#This Row],[Facility ID]],FacilityInformation,5,FALSE)</f>
        <v>SC</v>
      </c>
      <c r="F222" s="12">
        <f>VLOOKUP(ServiceTickets[[#This Row],[Facility ID]],FacilityInformation,6,FALSE)</f>
        <v>29631</v>
      </c>
      <c r="G222" s="12" t="str">
        <f>ServiceTickets[[#This Row],[City]]&amp;", "&amp;ServiceTickets[[#This Row],[State]]&amp;" "&amp;ServiceTickets[[#This Row],[Zip]]</f>
        <v>Clemson, SC 29631</v>
      </c>
      <c r="H222" s="111">
        <f>VLOOKUP(ServiceTickets[Facility ID],'T-Schedule'!B$2:AH$286,30,FALSE)</f>
        <v>0</v>
      </c>
      <c r="I222" s="111">
        <f>VLOOKUP(ServiceTickets[Facility ID],'T-Schedule'!B$2:AI$286,28,FALSE)</f>
        <v>0</v>
      </c>
      <c r="J222" s="110">
        <f>VLOOKUP(ServiceTickets[Facility ID],'T-Schedule'!B$2:AI$286,26,FALSE)</f>
        <v>0</v>
      </c>
      <c r="K222" s="122">
        <f>VLOOKUP(ServiceTickets[Facility ID],'T-Schedule'!B$2:C$286,2,FALSE)</f>
        <v>43892</v>
      </c>
      <c r="L222" s="122">
        <f>ServiceTickets[[#This Row],[Migration Date]] - WEEKDAY(ServiceTickets[[#This Row],[Migration Date]]-6)</f>
        <v>43889</v>
      </c>
      <c r="M222" s="122">
        <f>ServiceTickets[[#This Row],[Migration Date]] - 14</f>
        <v>43878</v>
      </c>
      <c r="N222" s="111">
        <v>703300</v>
      </c>
      <c r="O222" s="111">
        <v>703301</v>
      </c>
      <c r="P222" s="111" t="str">
        <f>ServiceTickets[[#This Row],[Site]]&amp;" KAH Win10 Upgrade Project Equipment Request"</f>
        <v>6531 HH - SENECA KAH Win10 Upgrade Project Equipment Request</v>
      </c>
      <c r="Q222" s="126" t="str">
        <f t="shared" si="3"/>
        <v>Please ship 0 UD3 Thin Client devices and 0 laptops with the Gentiva Win10 Image with docking stations. 
Please send the equipment on PO703300 and PO703301 to be at facility by 02/28/20. 
Ship to:
ATTN: Kindred Implementation Services Tech
977 Tiger Boulevard  
Clemson, SC 29631</v>
      </c>
      <c r="S222" s="130" t="s">
        <v>268</v>
      </c>
      <c r="T222" s="130">
        <f>VLOOKUP(ServiceTickets[Facility ID],'T-Schedule'!B$2:I$286,8,FALSE)</f>
        <v>0</v>
      </c>
      <c r="U222" s="130">
        <v>2020</v>
      </c>
    </row>
    <row r="223" spans="1:21" hidden="1">
      <c r="A223" s="110">
        <v>6534201</v>
      </c>
      <c r="B223" t="s">
        <v>232</v>
      </c>
      <c r="C223" s="12" t="str">
        <f>VLOOKUP(ServiceTickets[[#This Row],[Facility ID]],FacilityInformation,3,FALSE)</f>
        <v xml:space="preserve">1261 South Duncan Bypass  </v>
      </c>
      <c r="D223" s="12" t="str">
        <f>VLOOKUP(ServiceTickets[[#This Row],[Facility ID]],FacilityInformation,4,FALSE)</f>
        <v>Union</v>
      </c>
      <c r="E223" s="12" t="str">
        <f>VLOOKUP(ServiceTickets[[#This Row],[Facility ID]],FacilityInformation,5,FALSE)</f>
        <v>SC</v>
      </c>
      <c r="F223" s="12">
        <f>VLOOKUP(ServiceTickets[[#This Row],[Facility ID]],FacilityInformation,6,FALSE)</f>
        <v>29379</v>
      </c>
      <c r="G223" s="12" t="str">
        <f>ServiceTickets[[#This Row],[City]]&amp;", "&amp;ServiceTickets[[#This Row],[State]]&amp;" "&amp;ServiceTickets[[#This Row],[Zip]]</f>
        <v>Union, SC 29379</v>
      </c>
      <c r="H223" s="111">
        <f>VLOOKUP(ServiceTickets[Facility ID],'T-Schedule'!B$2:AH$286,30,FALSE)</f>
        <v>0</v>
      </c>
      <c r="I223" s="111">
        <f>VLOOKUP(ServiceTickets[Facility ID],'T-Schedule'!B$2:AI$286,28,FALSE)</f>
        <v>0</v>
      </c>
      <c r="J223" s="110">
        <f>VLOOKUP(ServiceTickets[Facility ID],'T-Schedule'!B$2:AI$286,26,FALSE)</f>
        <v>0</v>
      </c>
      <c r="K223" s="122">
        <f>VLOOKUP(ServiceTickets[Facility ID],'T-Schedule'!B$2:C$286,2,FALSE)</f>
        <v>43892</v>
      </c>
      <c r="L223" s="122">
        <f>ServiceTickets[[#This Row],[Migration Date]] - WEEKDAY(ServiceTickets[[#This Row],[Migration Date]]-6)</f>
        <v>43889</v>
      </c>
      <c r="M223" s="122">
        <f>ServiceTickets[[#This Row],[Migration Date]] - 14</f>
        <v>43878</v>
      </c>
      <c r="N223" s="111">
        <v>703300</v>
      </c>
      <c r="O223" s="111">
        <v>703301</v>
      </c>
      <c r="P223" s="111" t="str">
        <f>ServiceTickets[[#This Row],[Site]]&amp;" KAH Win10 Upgrade Project Equipment Request"</f>
        <v>6534 HH - UNION 2 KAH Win10 Upgrade Project Equipment Request</v>
      </c>
      <c r="Q223" s="126" t="str">
        <f t="shared" si="3"/>
        <v>Please ship 0 UD3 Thin Client devices and 0 laptops with the Gentiva Win10 Image with docking stations. 
Please send the equipment on PO703300 and PO703301 to be at facility by 02/28/20. 
Ship to:
ATTN: Kindred Implementation Services Tech
1261 South Duncan Bypass  
Union, SC 29379</v>
      </c>
      <c r="S223" s="130" t="s">
        <v>268</v>
      </c>
      <c r="T223" s="130">
        <f>VLOOKUP(ServiceTickets[Facility ID],'T-Schedule'!B$2:I$286,8,FALSE)</f>
        <v>0</v>
      </c>
      <c r="U223" s="130">
        <v>2020</v>
      </c>
    </row>
    <row r="224" spans="1:21" hidden="1">
      <c r="A224" s="110">
        <v>7032201</v>
      </c>
      <c r="B224" t="s">
        <v>256</v>
      </c>
      <c r="C224" s="12" t="str">
        <f>VLOOKUP(ServiceTickets[[#This Row],[Facility ID]],FacilityInformation,3,FALSE)</f>
        <v>11111 Carmel Commons Blvd. Suite 350-B</v>
      </c>
      <c r="D224" s="12" t="str">
        <f>VLOOKUP(ServiceTickets[[#This Row],[Facility ID]],FacilityInformation,4,FALSE)</f>
        <v>Charlotte</v>
      </c>
      <c r="E224" s="12" t="str">
        <f>VLOOKUP(ServiceTickets[[#This Row],[Facility ID]],FacilityInformation,5,FALSE)</f>
        <v>NC</v>
      </c>
      <c r="F224" s="12">
        <f>VLOOKUP(ServiceTickets[[#This Row],[Facility ID]],FacilityInformation,6,FALSE)</f>
        <v>28226</v>
      </c>
      <c r="G224" s="12" t="str">
        <f>ServiceTickets[[#This Row],[City]]&amp;", "&amp;ServiceTickets[[#This Row],[State]]&amp;" "&amp;ServiceTickets[[#This Row],[Zip]]</f>
        <v>Charlotte, NC 28226</v>
      </c>
      <c r="H224" s="111">
        <f>VLOOKUP(ServiceTickets[Facility ID],'T-Schedule'!B$2:AH$286,30,FALSE)</f>
        <v>0</v>
      </c>
      <c r="I224" s="111">
        <f>VLOOKUP(ServiceTickets[Facility ID],'T-Schedule'!B$2:AI$286,28,FALSE)</f>
        <v>0</v>
      </c>
      <c r="J224" s="110">
        <f>VLOOKUP(ServiceTickets[Facility ID],'T-Schedule'!B$2:AI$286,26,FALSE)</f>
        <v>0</v>
      </c>
      <c r="K224" s="122">
        <f>VLOOKUP(ServiceTickets[Facility ID],'T-Schedule'!B$2:C$286,2,FALSE)</f>
        <v>43892</v>
      </c>
      <c r="L224" s="122">
        <f>ServiceTickets[[#This Row],[Migration Date]] - WEEKDAY(ServiceTickets[[#This Row],[Migration Date]]-6)</f>
        <v>43889</v>
      </c>
      <c r="M224" s="122">
        <f>ServiceTickets[[#This Row],[Migration Date]] - 14</f>
        <v>43878</v>
      </c>
      <c r="N224" s="111">
        <v>703300</v>
      </c>
      <c r="O224" s="111">
        <v>703301</v>
      </c>
      <c r="P224" s="111" t="str">
        <f>ServiceTickets[[#This Row],[Site]]&amp;" KAH Win10 Upgrade Project Equipment Request"</f>
        <v>7032 HH Charlotte University KAH Win10 Upgrade Project Equipment Request</v>
      </c>
      <c r="Q224" s="126" t="str">
        <f t="shared" si="3"/>
        <v>Please ship 0 UD3 Thin Client devices and 0 laptops with the Gentiva Win10 Image with docking stations. 
Please send the equipment on PO703300 and PO703301 to be at facility by 02/28/20. 
Ship to:
ATTN: Kindred Implementation Services Tech
11111 Carmel Commons Blvd. Suite 350-B
Charlotte, NC 28226</v>
      </c>
      <c r="S224" s="130" t="s">
        <v>268</v>
      </c>
      <c r="T224" s="130">
        <f>VLOOKUP(ServiceTickets[Facility ID],'T-Schedule'!B$2:I$286,8,FALSE)</f>
        <v>0</v>
      </c>
      <c r="U224" s="130">
        <v>2020</v>
      </c>
    </row>
    <row r="225" spans="1:21" hidden="1">
      <c r="A225" s="110">
        <v>3190201</v>
      </c>
      <c r="B225" t="s">
        <v>158</v>
      </c>
      <c r="C225" s="12" t="str">
        <f>VLOOKUP(ServiceTickets[[#This Row],[Facility ID]],FacilityInformation,3,FALSE)</f>
        <v xml:space="preserve">415-E Robertson Boulevard  </v>
      </c>
      <c r="D225" s="12" t="str">
        <f>VLOOKUP(ServiceTickets[[#This Row],[Facility ID]],FacilityInformation,4,FALSE)</f>
        <v>Walterboro</v>
      </c>
      <c r="E225" s="12" t="str">
        <f>VLOOKUP(ServiceTickets[[#This Row],[Facility ID]],FacilityInformation,5,FALSE)</f>
        <v>SC</v>
      </c>
      <c r="F225" s="12">
        <f>VLOOKUP(ServiceTickets[[#This Row],[Facility ID]],FacilityInformation,6,FALSE)</f>
        <v>29488</v>
      </c>
      <c r="G225" s="12" t="str">
        <f>ServiceTickets[[#This Row],[City]]&amp;", "&amp;ServiceTickets[[#This Row],[State]]&amp;" "&amp;ServiceTickets[[#This Row],[Zip]]</f>
        <v>Walterboro, SC 29488</v>
      </c>
      <c r="H225" s="111">
        <f>VLOOKUP(ServiceTickets[Facility ID],'T-Schedule'!B$2:AH$286,30,FALSE)</f>
        <v>0</v>
      </c>
      <c r="I225" s="111">
        <f>VLOOKUP(ServiceTickets[Facility ID],'T-Schedule'!B$2:AI$286,28,FALSE)</f>
        <v>0</v>
      </c>
      <c r="J225" s="110">
        <f>VLOOKUP(ServiceTickets[Facility ID],'T-Schedule'!B$2:AI$286,26,FALSE)</f>
        <v>0</v>
      </c>
      <c r="K225" s="122">
        <f>VLOOKUP(ServiceTickets[Facility ID],'T-Schedule'!B$2:C$286,2,FALSE)</f>
        <v>43899</v>
      </c>
      <c r="L225" s="122">
        <f>ServiceTickets[[#This Row],[Migration Date]] - WEEKDAY(ServiceTickets[[#This Row],[Migration Date]]-6)</f>
        <v>43896</v>
      </c>
      <c r="M225" s="122">
        <f>ServiceTickets[[#This Row],[Migration Date]] - 14</f>
        <v>43885</v>
      </c>
      <c r="N225" s="111">
        <v>703300</v>
      </c>
      <c r="O225" s="111">
        <v>703301</v>
      </c>
      <c r="P225" s="111" t="str">
        <f>ServiceTickets[[#This Row],[Site]]&amp;" KAH Win10 Upgrade Project Equipment Request"</f>
        <v>3190 HH - WALTERBORO KAH Win10 Upgrade Project Equipment Request</v>
      </c>
      <c r="Q225" s="126" t="str">
        <f t="shared" si="3"/>
        <v>Please ship 0 UD3 Thin Client devices and 0 laptops with the Gentiva Win10 Image with docking stations. 
Please send the equipment on PO703300 and PO703301 to be at facility by 03/06/20. 
Ship to:
ATTN: Kindred Implementation Services Tech
415-E Robertson Boulevard  
Walterboro, SC 29488</v>
      </c>
      <c r="S225" s="130" t="s">
        <v>268</v>
      </c>
      <c r="T225" s="130">
        <f>VLOOKUP(ServiceTickets[Facility ID],'T-Schedule'!B$2:I$286,8,FALSE)</f>
        <v>0</v>
      </c>
      <c r="U225" s="130">
        <v>2020</v>
      </c>
    </row>
    <row r="226" spans="1:21" hidden="1">
      <c r="A226" s="110">
        <v>5078201</v>
      </c>
      <c r="B226" t="s">
        <v>207</v>
      </c>
      <c r="C226" s="12" t="str">
        <f>VLOOKUP(ServiceTickets[[#This Row],[Facility ID]],FacilityInformation,3,FALSE)</f>
        <v xml:space="preserve">540 Noel Avenue  </v>
      </c>
      <c r="D226" s="12" t="str">
        <f>VLOOKUP(ServiceTickets[[#This Row],[Facility ID]],FacilityInformation,4,FALSE)</f>
        <v>Hopkinsville</v>
      </c>
      <c r="E226" s="12" t="str">
        <f>VLOOKUP(ServiceTickets[[#This Row],[Facility ID]],FacilityInformation,5,FALSE)</f>
        <v>KY</v>
      </c>
      <c r="F226" s="12">
        <f>VLOOKUP(ServiceTickets[[#This Row],[Facility ID]],FacilityInformation,6,FALSE)</f>
        <v>42240</v>
      </c>
      <c r="G226" s="12" t="str">
        <f>ServiceTickets[[#This Row],[City]]&amp;", "&amp;ServiceTickets[[#This Row],[State]]&amp;" "&amp;ServiceTickets[[#This Row],[Zip]]</f>
        <v>Hopkinsville, KY 42240</v>
      </c>
      <c r="H226" s="111">
        <f>VLOOKUP(ServiceTickets[Facility ID],'T-Schedule'!B$2:AH$286,30,FALSE)</f>
        <v>0</v>
      </c>
      <c r="I226" s="111">
        <f>VLOOKUP(ServiceTickets[Facility ID],'T-Schedule'!B$2:AI$286,28,FALSE)</f>
        <v>0</v>
      </c>
      <c r="J226" s="110">
        <f>VLOOKUP(ServiceTickets[Facility ID],'T-Schedule'!B$2:AI$286,26,FALSE)</f>
        <v>0</v>
      </c>
      <c r="K226" s="122">
        <f>VLOOKUP(ServiceTickets[Facility ID],'T-Schedule'!B$2:C$286,2,FALSE)</f>
        <v>43899</v>
      </c>
      <c r="L226" s="122">
        <f>ServiceTickets[[#This Row],[Migration Date]] - WEEKDAY(ServiceTickets[[#This Row],[Migration Date]]-6)</f>
        <v>43896</v>
      </c>
      <c r="M226" s="122">
        <f>ServiceTickets[[#This Row],[Migration Date]] - 14</f>
        <v>43885</v>
      </c>
      <c r="N226" s="111">
        <v>703300</v>
      </c>
      <c r="O226" s="111">
        <v>703301</v>
      </c>
      <c r="P226" s="111" t="str">
        <f>ServiceTickets[[#This Row],[Site]]&amp;" KAH Win10 Upgrade Project Equipment Request"</f>
        <v>5078 HH - HOPKINSVILLE HHA KAH Win10 Upgrade Project Equipment Request</v>
      </c>
      <c r="Q226" s="126" t="str">
        <f t="shared" si="3"/>
        <v>Please ship 0 UD3 Thin Client devices and 0 laptops with the Gentiva Win10 Image with docking stations. 
Please send the equipment on PO703300 and PO703301 to be at facility by 03/06/20. 
Ship to:
ATTN: Kindred Implementation Services Tech
540 Noel Avenue  
Hopkinsville, KY 42240</v>
      </c>
      <c r="S226" s="130" t="s">
        <v>268</v>
      </c>
      <c r="T226" s="130">
        <f>VLOOKUP(ServiceTickets[Facility ID],'T-Schedule'!B$2:I$286,8,FALSE)</f>
        <v>0</v>
      </c>
      <c r="U226" s="130">
        <v>2020</v>
      </c>
    </row>
    <row r="227" spans="1:21" hidden="1">
      <c r="A227" s="110">
        <v>5079201</v>
      </c>
      <c r="B227" t="s">
        <v>208</v>
      </c>
      <c r="C227" s="12" t="str">
        <f>VLOOKUP(ServiceTickets[[#This Row],[Facility ID]],FacilityInformation,3,FALSE)</f>
        <v>624 Grassmere Park Drive STE 8</v>
      </c>
      <c r="D227" s="12" t="str">
        <f>VLOOKUP(ServiceTickets[[#This Row],[Facility ID]],FacilityInformation,4,FALSE)</f>
        <v>Nashville</v>
      </c>
      <c r="E227" s="12" t="str">
        <f>VLOOKUP(ServiceTickets[[#This Row],[Facility ID]],FacilityInformation,5,FALSE)</f>
        <v>TN</v>
      </c>
      <c r="F227" s="12">
        <f>VLOOKUP(ServiceTickets[[#This Row],[Facility ID]],FacilityInformation,6,FALSE)</f>
        <v>37211</v>
      </c>
      <c r="G227" s="12" t="str">
        <f>ServiceTickets[[#This Row],[City]]&amp;", "&amp;ServiceTickets[[#This Row],[State]]&amp;" "&amp;ServiceTickets[[#This Row],[Zip]]</f>
        <v>Nashville, TN 37211</v>
      </c>
      <c r="H227" s="111">
        <f>VLOOKUP(ServiceTickets[Facility ID],'T-Schedule'!B$2:AH$286,30,FALSE)</f>
        <v>0</v>
      </c>
      <c r="I227" s="111">
        <f>VLOOKUP(ServiceTickets[Facility ID],'T-Schedule'!B$2:AI$286,28,FALSE)</f>
        <v>0</v>
      </c>
      <c r="J227" s="110">
        <f>VLOOKUP(ServiceTickets[Facility ID],'T-Schedule'!B$2:AI$286,26,FALSE)</f>
        <v>0</v>
      </c>
      <c r="K227" s="122">
        <f>VLOOKUP(ServiceTickets[Facility ID],'T-Schedule'!B$2:C$286,2,FALSE)</f>
        <v>43899</v>
      </c>
      <c r="L227" s="122">
        <f>ServiceTickets[[#This Row],[Migration Date]] - WEEKDAY(ServiceTickets[[#This Row],[Migration Date]]-6)</f>
        <v>43896</v>
      </c>
      <c r="M227" s="122">
        <f>ServiceTickets[[#This Row],[Migration Date]] - 14</f>
        <v>43885</v>
      </c>
      <c r="N227" s="111">
        <v>703300</v>
      </c>
      <c r="O227" s="111">
        <v>703301</v>
      </c>
      <c r="P227" s="111" t="str">
        <f>ServiceTickets[[#This Row],[Site]]&amp;" KAH Win10 Upgrade Project Equipment Request"</f>
        <v>5079 HH - NASHVILLE KAH Win10 Upgrade Project Equipment Request</v>
      </c>
      <c r="Q227" s="126" t="str">
        <f t="shared" si="3"/>
        <v>Please ship 0 UD3 Thin Client devices and 0 laptops with the Gentiva Win10 Image with docking stations. 
Please send the equipment on PO703300 and PO703301 to be at facility by 03/06/20. 
Ship to:
ATTN: Kindred Implementation Services Tech
624 Grassmere Park Drive STE 8
Nashville, TN 37211</v>
      </c>
      <c r="S227" s="130" t="s">
        <v>268</v>
      </c>
      <c r="T227" s="130">
        <f>VLOOKUP(ServiceTickets[Facility ID],'T-Schedule'!B$2:I$286,8,FALSE)</f>
        <v>0</v>
      </c>
      <c r="U227" s="130">
        <v>2020</v>
      </c>
    </row>
    <row r="228" spans="1:21" hidden="1">
      <c r="A228" s="110">
        <v>5089201</v>
      </c>
      <c r="B228" t="s">
        <v>214</v>
      </c>
      <c r="C228" s="12" t="str">
        <f>VLOOKUP(ServiceTickets[[#This Row],[Facility ID]],FacilityInformation,3,FALSE)</f>
        <v xml:space="preserve">39 12th Street  </v>
      </c>
      <c r="D228" s="12" t="str">
        <f>VLOOKUP(ServiceTickets[[#This Row],[Facility ID]],FacilityInformation,4,FALSE)</f>
        <v>Parkersburg</v>
      </c>
      <c r="E228" s="12" t="str">
        <f>VLOOKUP(ServiceTickets[[#This Row],[Facility ID]],FacilityInformation,5,FALSE)</f>
        <v>WV</v>
      </c>
      <c r="F228" s="12">
        <f>VLOOKUP(ServiceTickets[[#This Row],[Facility ID]],FacilityInformation,6,FALSE)</f>
        <v>26101</v>
      </c>
      <c r="G228" s="12" t="str">
        <f>ServiceTickets[[#This Row],[City]]&amp;", "&amp;ServiceTickets[[#This Row],[State]]&amp;" "&amp;ServiceTickets[[#This Row],[Zip]]</f>
        <v>Parkersburg, WV 26101</v>
      </c>
      <c r="H228" s="111">
        <f>VLOOKUP(ServiceTickets[Facility ID],'T-Schedule'!B$2:AH$286,30,FALSE)</f>
        <v>0</v>
      </c>
      <c r="I228" s="111">
        <f>VLOOKUP(ServiceTickets[Facility ID],'T-Schedule'!B$2:AI$286,28,FALSE)</f>
        <v>0</v>
      </c>
      <c r="J228" s="110">
        <f>VLOOKUP(ServiceTickets[Facility ID],'T-Schedule'!B$2:AI$286,26,FALSE)</f>
        <v>0</v>
      </c>
      <c r="K228" s="122">
        <f>VLOOKUP(ServiceTickets[Facility ID],'T-Schedule'!B$2:C$286,2,FALSE)</f>
        <v>43899</v>
      </c>
      <c r="L228" s="122">
        <f>ServiceTickets[[#This Row],[Migration Date]] - WEEKDAY(ServiceTickets[[#This Row],[Migration Date]]-6)</f>
        <v>43896</v>
      </c>
      <c r="M228" s="122">
        <f>ServiceTickets[[#This Row],[Migration Date]] - 14</f>
        <v>43885</v>
      </c>
      <c r="N228" s="111">
        <v>703300</v>
      </c>
      <c r="O228" s="111">
        <v>703301</v>
      </c>
      <c r="P228" s="111" t="str">
        <f>ServiceTickets[[#This Row],[Site]]&amp;" KAH Win10 Upgrade Project Equipment Request"</f>
        <v>5089 HH - PARKERSBURG WV KAH Win10 Upgrade Project Equipment Request</v>
      </c>
      <c r="Q228" s="126" t="str">
        <f t="shared" si="3"/>
        <v>Please ship 0 UD3 Thin Client devices and 0 laptops with the Gentiva Win10 Image with docking stations. 
Please send the equipment on PO703300 and PO703301 to be at facility by 03/06/20. 
Ship to:
ATTN: Kindred Implementation Services Tech
39 12th Street  
Parkersburg, WV 26101</v>
      </c>
      <c r="S228" s="130" t="s">
        <v>268</v>
      </c>
      <c r="T228" s="130">
        <f>VLOOKUP(ServiceTickets[Facility ID],'T-Schedule'!B$2:I$286,8,FALSE)</f>
        <v>0</v>
      </c>
      <c r="U228" s="130">
        <v>2020</v>
      </c>
    </row>
    <row r="229" spans="1:21" hidden="1">
      <c r="A229" s="110">
        <v>5764201</v>
      </c>
      <c r="B229" t="s">
        <v>215</v>
      </c>
      <c r="C229" s="12" t="str">
        <f>VLOOKUP(ServiceTickets[[#This Row],[Facility ID]],FacilityInformation,3,FALSE)</f>
        <v xml:space="preserve">100 Kanawha Blvd West  </v>
      </c>
      <c r="D229" s="12" t="str">
        <f>VLOOKUP(ServiceTickets[[#This Row],[Facility ID]],FacilityInformation,4,FALSE)</f>
        <v>Charleston</v>
      </c>
      <c r="E229" s="12" t="str">
        <f>VLOOKUP(ServiceTickets[[#This Row],[Facility ID]],FacilityInformation,5,FALSE)</f>
        <v>WV</v>
      </c>
      <c r="F229" s="12">
        <f>VLOOKUP(ServiceTickets[[#This Row],[Facility ID]],FacilityInformation,6,FALSE)</f>
        <v>25302</v>
      </c>
      <c r="G229" s="12" t="str">
        <f>ServiceTickets[[#This Row],[City]]&amp;", "&amp;ServiceTickets[[#This Row],[State]]&amp;" "&amp;ServiceTickets[[#This Row],[Zip]]</f>
        <v>Charleston, WV 25302</v>
      </c>
      <c r="H229" s="111">
        <f>VLOOKUP(ServiceTickets[Facility ID],'T-Schedule'!B$2:AH$286,30,FALSE)</f>
        <v>0</v>
      </c>
      <c r="I229" s="111">
        <f>VLOOKUP(ServiceTickets[Facility ID],'T-Schedule'!B$2:AI$286,28,FALSE)</f>
        <v>0</v>
      </c>
      <c r="J229" s="110">
        <f>VLOOKUP(ServiceTickets[Facility ID],'T-Schedule'!B$2:AI$286,26,FALSE)</f>
        <v>0</v>
      </c>
      <c r="K229" s="122">
        <f>VLOOKUP(ServiceTickets[Facility ID],'T-Schedule'!B$2:C$286,2,FALSE)</f>
        <v>43899</v>
      </c>
      <c r="L229" s="122">
        <f>ServiceTickets[[#This Row],[Migration Date]] - WEEKDAY(ServiceTickets[[#This Row],[Migration Date]]-6)</f>
        <v>43896</v>
      </c>
      <c r="M229" s="122">
        <f>ServiceTickets[[#This Row],[Migration Date]] - 14</f>
        <v>43885</v>
      </c>
      <c r="N229" s="111">
        <v>703300</v>
      </c>
      <c r="O229" s="111">
        <v>703301</v>
      </c>
      <c r="P229" s="111" t="str">
        <f>ServiceTickets[[#This Row],[Site]]&amp;" KAH Win10 Upgrade Project Equipment Request"</f>
        <v>5764 HH - CHARLESTON WV KAH Win10 Upgrade Project Equipment Request</v>
      </c>
      <c r="Q229" s="126" t="str">
        <f t="shared" si="3"/>
        <v>Please ship 0 UD3 Thin Client devices and 0 laptops with the Gentiva Win10 Image with docking stations. 
Please send the equipment on PO703300 and PO703301 to be at facility by 03/06/20. 
Ship to:
ATTN: Kindred Implementation Services Tech
100 Kanawha Blvd West  
Charleston, WV 25302</v>
      </c>
      <c r="S229" s="130" t="s">
        <v>268</v>
      </c>
      <c r="T229" s="130">
        <f>VLOOKUP(ServiceTickets[Facility ID],'T-Schedule'!B$2:I$286,8,FALSE)</f>
        <v>0</v>
      </c>
      <c r="U229" s="130">
        <v>2020</v>
      </c>
    </row>
    <row r="230" spans="1:21" hidden="1">
      <c r="A230" s="110">
        <v>5883201</v>
      </c>
      <c r="B230" t="s">
        <v>216</v>
      </c>
      <c r="C230" s="12" t="str">
        <f>VLOOKUP(ServiceTickets[[#This Row],[Facility ID]],FacilityInformation,3,FALSE)</f>
        <v xml:space="preserve">46 Friendly Neighbor Drive  </v>
      </c>
      <c r="D230" s="12" t="str">
        <f>VLOOKUP(ServiceTickets[[#This Row],[Facility ID]],FacilityInformation,4,FALSE)</f>
        <v>Chapmanville</v>
      </c>
      <c r="E230" s="12" t="str">
        <f>VLOOKUP(ServiceTickets[[#This Row],[Facility ID]],FacilityInformation,5,FALSE)</f>
        <v>WV</v>
      </c>
      <c r="F230" s="12">
        <f>VLOOKUP(ServiceTickets[[#This Row],[Facility ID]],FacilityInformation,6,FALSE)</f>
        <v>25508</v>
      </c>
      <c r="G230" s="12" t="str">
        <f>ServiceTickets[[#This Row],[City]]&amp;", "&amp;ServiceTickets[[#This Row],[State]]&amp;" "&amp;ServiceTickets[[#This Row],[Zip]]</f>
        <v>Chapmanville, WV 25508</v>
      </c>
      <c r="H230" s="111">
        <f>VLOOKUP(ServiceTickets[Facility ID],'T-Schedule'!B$2:AH$286,30,FALSE)</f>
        <v>0</v>
      </c>
      <c r="I230" s="111">
        <f>VLOOKUP(ServiceTickets[Facility ID],'T-Schedule'!B$2:AI$286,28,FALSE)</f>
        <v>0</v>
      </c>
      <c r="J230" s="110">
        <f>VLOOKUP(ServiceTickets[Facility ID],'T-Schedule'!B$2:AI$286,26,FALSE)</f>
        <v>0</v>
      </c>
      <c r="K230" s="122">
        <f>VLOOKUP(ServiceTickets[Facility ID],'T-Schedule'!B$2:C$286,2,FALSE)</f>
        <v>43899</v>
      </c>
      <c r="L230" s="122">
        <f>ServiceTickets[[#This Row],[Migration Date]] - WEEKDAY(ServiceTickets[[#This Row],[Migration Date]]-6)</f>
        <v>43896</v>
      </c>
      <c r="M230" s="122">
        <f>ServiceTickets[[#This Row],[Migration Date]] - 14</f>
        <v>43885</v>
      </c>
      <c r="N230" s="111">
        <v>703300</v>
      </c>
      <c r="O230" s="111">
        <v>703301</v>
      </c>
      <c r="P230" s="111" t="str">
        <f>ServiceTickets[[#This Row],[Site]]&amp;" KAH Win10 Upgrade Project Equipment Request"</f>
        <v>5883 HH - CHAPMANVILLE KAH Win10 Upgrade Project Equipment Request</v>
      </c>
      <c r="Q230" s="126" t="str">
        <f t="shared" si="3"/>
        <v>Please ship 0 UD3 Thin Client devices and 0 laptops with the Gentiva Win10 Image with docking stations. 
Please send the equipment on PO703300 and PO703301 to be at facility by 03/06/20. 
Ship to:
ATTN: Kindred Implementation Services Tech
46 Friendly Neighbor Drive  
Chapmanville, WV 25508</v>
      </c>
      <c r="S230" s="130" t="s">
        <v>268</v>
      </c>
      <c r="T230" s="130">
        <f>VLOOKUP(ServiceTickets[Facility ID],'T-Schedule'!B$2:I$286,8,FALSE)</f>
        <v>0</v>
      </c>
      <c r="U230" s="130">
        <v>2020</v>
      </c>
    </row>
    <row r="231" spans="1:21" hidden="1">
      <c r="A231" s="110">
        <v>5884201</v>
      </c>
      <c r="B231" t="s">
        <v>217</v>
      </c>
      <c r="C231" s="12" t="str">
        <f>VLOOKUP(ServiceTickets[[#This Row],[Facility ID]],FacilityInformation,3,FALSE)</f>
        <v xml:space="preserve">112 Mellon Street  </v>
      </c>
      <c r="D231" s="12" t="str">
        <f>VLOOKUP(ServiceTickets[[#This Row],[Facility ID]],FacilityInformation,4,FALSE)</f>
        <v>Beckley</v>
      </c>
      <c r="E231" s="12" t="str">
        <f>VLOOKUP(ServiceTickets[[#This Row],[Facility ID]],FacilityInformation,5,FALSE)</f>
        <v>WV</v>
      </c>
      <c r="F231" s="12">
        <f>VLOOKUP(ServiceTickets[[#This Row],[Facility ID]],FacilityInformation,6,FALSE)</f>
        <v>25801</v>
      </c>
      <c r="G231" s="12" t="str">
        <f>ServiceTickets[[#This Row],[City]]&amp;", "&amp;ServiceTickets[[#This Row],[State]]&amp;" "&amp;ServiceTickets[[#This Row],[Zip]]</f>
        <v>Beckley, WV 25801</v>
      </c>
      <c r="H231" s="111">
        <f>VLOOKUP(ServiceTickets[Facility ID],'T-Schedule'!B$2:AH$286,30,FALSE)</f>
        <v>0</v>
      </c>
      <c r="I231" s="111">
        <f>VLOOKUP(ServiceTickets[Facility ID],'T-Schedule'!B$2:AI$286,28,FALSE)</f>
        <v>0</v>
      </c>
      <c r="J231" s="110">
        <f>VLOOKUP(ServiceTickets[Facility ID],'T-Schedule'!B$2:AI$286,26,FALSE)</f>
        <v>0</v>
      </c>
      <c r="K231" s="122">
        <f>VLOOKUP(ServiceTickets[Facility ID],'T-Schedule'!B$2:C$286,2,FALSE)</f>
        <v>43899</v>
      </c>
      <c r="L231" s="122">
        <f>ServiceTickets[[#This Row],[Migration Date]] - WEEKDAY(ServiceTickets[[#This Row],[Migration Date]]-6)</f>
        <v>43896</v>
      </c>
      <c r="M231" s="122">
        <f>ServiceTickets[[#This Row],[Migration Date]] - 14</f>
        <v>43885</v>
      </c>
      <c r="N231" s="111">
        <v>703300</v>
      </c>
      <c r="O231" s="111">
        <v>703301</v>
      </c>
      <c r="P231" s="111" t="str">
        <f>ServiceTickets[[#This Row],[Site]]&amp;" KAH Win10 Upgrade Project Equipment Request"</f>
        <v>5884 HH - BECKLEY WV KAH Win10 Upgrade Project Equipment Request</v>
      </c>
      <c r="Q231" s="126" t="str">
        <f t="shared" si="3"/>
        <v>Please ship 0 UD3 Thin Client devices and 0 laptops with the Gentiva Win10 Image with docking stations. 
Please send the equipment on PO703300 and PO703301 to be at facility by 03/06/20. 
Ship to:
ATTN: Kindred Implementation Services Tech
112 Mellon Street  
Beckley, WV 25801</v>
      </c>
      <c r="S231" s="130" t="s">
        <v>268</v>
      </c>
      <c r="T231" s="130">
        <f>VLOOKUP(ServiceTickets[Facility ID],'T-Schedule'!B$2:I$286,8,FALSE)</f>
        <v>0</v>
      </c>
      <c r="U231" s="130">
        <v>2020</v>
      </c>
    </row>
    <row r="232" spans="1:21" hidden="1">
      <c r="A232" s="110">
        <v>5885201</v>
      </c>
      <c r="B232" t="s">
        <v>218</v>
      </c>
      <c r="C232" s="12" t="str">
        <f>VLOOKUP(ServiceTickets[[#This Row],[Facility ID]],FacilityInformation,3,FALSE)</f>
        <v>5187 US Route 60 STE 28</v>
      </c>
      <c r="D232" s="12" t="str">
        <f>VLOOKUP(ServiceTickets[[#This Row],[Facility ID]],FacilityInformation,4,FALSE)</f>
        <v>Huntington</v>
      </c>
      <c r="E232" s="12" t="str">
        <f>VLOOKUP(ServiceTickets[[#This Row],[Facility ID]],FacilityInformation,5,FALSE)</f>
        <v>WV</v>
      </c>
      <c r="F232" s="12">
        <f>VLOOKUP(ServiceTickets[[#This Row],[Facility ID]],FacilityInformation,6,FALSE)</f>
        <v>25705</v>
      </c>
      <c r="G232" s="12" t="str">
        <f>ServiceTickets[[#This Row],[City]]&amp;", "&amp;ServiceTickets[[#This Row],[State]]&amp;" "&amp;ServiceTickets[[#This Row],[Zip]]</f>
        <v>Huntington, WV 25705</v>
      </c>
      <c r="H232" s="111">
        <f>VLOOKUP(ServiceTickets[Facility ID],'T-Schedule'!B$2:AH$286,30,FALSE)</f>
        <v>0</v>
      </c>
      <c r="I232" s="111">
        <f>VLOOKUP(ServiceTickets[Facility ID],'T-Schedule'!B$2:AI$286,28,FALSE)</f>
        <v>0</v>
      </c>
      <c r="J232" s="110">
        <f>VLOOKUP(ServiceTickets[Facility ID],'T-Schedule'!B$2:AI$286,26,FALSE)</f>
        <v>0</v>
      </c>
      <c r="K232" s="122">
        <f>VLOOKUP(ServiceTickets[Facility ID],'T-Schedule'!B$2:C$286,2,FALSE)</f>
        <v>43899</v>
      </c>
      <c r="L232" s="122">
        <f>ServiceTickets[[#This Row],[Migration Date]] - WEEKDAY(ServiceTickets[[#This Row],[Migration Date]]-6)</f>
        <v>43896</v>
      </c>
      <c r="M232" s="122">
        <f>ServiceTickets[[#This Row],[Migration Date]] - 14</f>
        <v>43885</v>
      </c>
      <c r="N232" s="111">
        <v>703300</v>
      </c>
      <c r="O232" s="111">
        <v>703301</v>
      </c>
      <c r="P232" s="111" t="str">
        <f>ServiceTickets[[#This Row],[Site]]&amp;" KAH Win10 Upgrade Project Equipment Request"</f>
        <v>5885 HH - HUNTINGTON WV KAH Win10 Upgrade Project Equipment Request</v>
      </c>
      <c r="Q232" s="126" t="str">
        <f t="shared" si="3"/>
        <v>Please ship 0 UD3 Thin Client devices and 0 laptops with the Gentiva Win10 Image with docking stations. 
Please send the equipment on PO703300 and PO703301 to be at facility by 03/06/20. 
Ship to:
ATTN: Kindred Implementation Services Tech
5187 US Route 60 STE 28
Huntington, WV 25705</v>
      </c>
      <c r="S232" s="130" t="s">
        <v>268</v>
      </c>
      <c r="T232" s="130">
        <f>VLOOKUP(ServiceTickets[Facility ID],'T-Schedule'!B$2:I$286,8,FALSE)</f>
        <v>0</v>
      </c>
      <c r="U232" s="130">
        <v>2020</v>
      </c>
    </row>
    <row r="233" spans="1:21" hidden="1">
      <c r="A233" s="110">
        <v>5887201</v>
      </c>
      <c r="B233" t="s">
        <v>220</v>
      </c>
      <c r="C233" s="12" t="str">
        <f>VLOOKUP(ServiceTickets[[#This Row],[Facility ID]],FacilityInformation,3,FALSE)</f>
        <v xml:space="preserve">800 Broad Street  </v>
      </c>
      <c r="D233" s="12" t="str">
        <f>VLOOKUP(ServiceTickets[[#This Row],[Facility ID]],FacilityInformation,4,FALSE)</f>
        <v>Summersville</v>
      </c>
      <c r="E233" s="12" t="str">
        <f>VLOOKUP(ServiceTickets[[#This Row],[Facility ID]],FacilityInformation,5,FALSE)</f>
        <v>WV</v>
      </c>
      <c r="F233" s="12">
        <f>VLOOKUP(ServiceTickets[[#This Row],[Facility ID]],FacilityInformation,6,FALSE)</f>
        <v>26651</v>
      </c>
      <c r="G233" s="12" t="str">
        <f>ServiceTickets[[#This Row],[City]]&amp;", "&amp;ServiceTickets[[#This Row],[State]]&amp;" "&amp;ServiceTickets[[#This Row],[Zip]]</f>
        <v>Summersville, WV 26651</v>
      </c>
      <c r="H233" s="111">
        <f>VLOOKUP(ServiceTickets[Facility ID],'T-Schedule'!B$2:AH$286,30,FALSE)</f>
        <v>0</v>
      </c>
      <c r="I233" s="111">
        <f>VLOOKUP(ServiceTickets[Facility ID],'T-Schedule'!B$2:AI$286,28,FALSE)</f>
        <v>0</v>
      </c>
      <c r="J233" s="110">
        <f>VLOOKUP(ServiceTickets[Facility ID],'T-Schedule'!B$2:AI$286,26,FALSE)</f>
        <v>0</v>
      </c>
      <c r="K233" s="122">
        <f>VLOOKUP(ServiceTickets[Facility ID],'T-Schedule'!B$2:C$286,2,FALSE)</f>
        <v>43899</v>
      </c>
      <c r="L233" s="122">
        <f>ServiceTickets[[#This Row],[Migration Date]] - WEEKDAY(ServiceTickets[[#This Row],[Migration Date]]-6)</f>
        <v>43896</v>
      </c>
      <c r="M233" s="122">
        <f>ServiceTickets[[#This Row],[Migration Date]] - 14</f>
        <v>43885</v>
      </c>
      <c r="N233" s="111">
        <v>703300</v>
      </c>
      <c r="O233" s="111">
        <v>703301</v>
      </c>
      <c r="P233" s="111" t="str">
        <f>ServiceTickets[[#This Row],[Site]]&amp;" KAH Win10 Upgrade Project Equipment Request"</f>
        <v>5887 HH - SUMMERSVILLE WV KAH Win10 Upgrade Project Equipment Request</v>
      </c>
      <c r="Q233" s="126" t="str">
        <f t="shared" si="3"/>
        <v>Please ship 0 UD3 Thin Client devices and 0 laptops with the Gentiva Win10 Image with docking stations. 
Please send the equipment on PO703300 and PO703301 to be at facility by 03/06/20. 
Ship to:
ATTN: Kindred Implementation Services Tech
800 Broad Street  
Summersville, WV 26651</v>
      </c>
      <c r="S233" s="130" t="s">
        <v>268</v>
      </c>
      <c r="T233" s="130">
        <f>VLOOKUP(ServiceTickets[Facility ID],'T-Schedule'!B$2:I$286,8,FALSE)</f>
        <v>0</v>
      </c>
      <c r="U233" s="130">
        <v>2020</v>
      </c>
    </row>
    <row r="234" spans="1:21" hidden="1">
      <c r="A234" s="110">
        <v>6227201</v>
      </c>
      <c r="B234" t="s">
        <v>221</v>
      </c>
      <c r="C234" s="12" t="str">
        <f>VLOOKUP(ServiceTickets[[#This Row],[Facility ID]],FacilityInformation,3,FALSE)</f>
        <v xml:space="preserve">710 Executive Park  </v>
      </c>
      <c r="D234" s="12" t="str">
        <f>VLOOKUP(ServiceTickets[[#This Row],[Facility ID]],FacilityInformation,4,FALSE)</f>
        <v>Louisville</v>
      </c>
      <c r="E234" s="12" t="str">
        <f>VLOOKUP(ServiceTickets[[#This Row],[Facility ID]],FacilityInformation,5,FALSE)</f>
        <v>KY</v>
      </c>
      <c r="F234" s="12">
        <f>VLOOKUP(ServiceTickets[[#This Row],[Facility ID]],FacilityInformation,6,FALSE)</f>
        <v>40207</v>
      </c>
      <c r="G234" s="12" t="str">
        <f>ServiceTickets[[#This Row],[City]]&amp;", "&amp;ServiceTickets[[#This Row],[State]]&amp;" "&amp;ServiceTickets[[#This Row],[Zip]]</f>
        <v>Louisville, KY 40207</v>
      </c>
      <c r="H234" s="111">
        <f>VLOOKUP(ServiceTickets[Facility ID],'T-Schedule'!B$2:AH$286,30,FALSE)</f>
        <v>0</v>
      </c>
      <c r="I234" s="111">
        <f>VLOOKUP(ServiceTickets[Facility ID],'T-Schedule'!B$2:AI$286,28,FALSE)</f>
        <v>0</v>
      </c>
      <c r="J234" s="110">
        <f>VLOOKUP(ServiceTickets[Facility ID],'T-Schedule'!B$2:AI$286,26,FALSE)</f>
        <v>0</v>
      </c>
      <c r="K234" s="122">
        <f>VLOOKUP(ServiceTickets[Facility ID],'T-Schedule'!B$2:C$286,2,FALSE)</f>
        <v>43899</v>
      </c>
      <c r="L234" s="122">
        <f>ServiceTickets[[#This Row],[Migration Date]] - WEEKDAY(ServiceTickets[[#This Row],[Migration Date]]-6)</f>
        <v>43896</v>
      </c>
      <c r="M234" s="122">
        <f>ServiceTickets[[#This Row],[Migration Date]] - 14</f>
        <v>43885</v>
      </c>
      <c r="N234" s="111">
        <v>703300</v>
      </c>
      <c r="O234" s="111">
        <v>703301</v>
      </c>
      <c r="P234" s="111" t="str">
        <f>ServiceTickets[[#This Row],[Site]]&amp;" KAH Win10 Upgrade Project Equipment Request"</f>
        <v>6227 HH - LOUISVILLE KAH Win10 Upgrade Project Equipment Request</v>
      </c>
      <c r="Q234" s="126" t="str">
        <f t="shared" si="3"/>
        <v>Please ship 0 UD3 Thin Client devices and 0 laptops with the Gentiva Win10 Image with docking stations. 
Please send the equipment on PO703300 and PO703301 to be at facility by 03/06/20. 
Ship to:
ATTN: Kindred Implementation Services Tech
710 Executive Park  
Louisville, KY 40207</v>
      </c>
      <c r="S234" s="130" t="s">
        <v>268</v>
      </c>
      <c r="T234" s="130">
        <f>VLOOKUP(ServiceTickets[Facility ID],'T-Schedule'!B$2:I$286,8,FALSE)</f>
        <v>0</v>
      </c>
      <c r="U234" s="130">
        <v>2020</v>
      </c>
    </row>
    <row r="235" spans="1:21" hidden="1">
      <c r="A235" s="110">
        <v>6238201</v>
      </c>
      <c r="B235" t="s">
        <v>222</v>
      </c>
      <c r="C235" s="12" t="str">
        <f>VLOOKUP(ServiceTickets[[#This Row],[Facility ID]],FacilityInformation,3,FALSE)</f>
        <v xml:space="preserve">2114 Chamber Center Drive  </v>
      </c>
      <c r="D235" s="12" t="str">
        <f>VLOOKUP(ServiceTickets[[#This Row],[Facility ID]],FacilityInformation,4,FALSE)</f>
        <v>Fort Mitchell</v>
      </c>
      <c r="E235" s="12" t="str">
        <f>VLOOKUP(ServiceTickets[[#This Row],[Facility ID]],FacilityInformation,5,FALSE)</f>
        <v>KY</v>
      </c>
      <c r="F235" s="12">
        <f>VLOOKUP(ServiceTickets[[#This Row],[Facility ID]],FacilityInformation,6,FALSE)</f>
        <v>41017</v>
      </c>
      <c r="G235" s="12" t="str">
        <f>ServiceTickets[[#This Row],[City]]&amp;", "&amp;ServiceTickets[[#This Row],[State]]&amp;" "&amp;ServiceTickets[[#This Row],[Zip]]</f>
        <v>Fort Mitchell, KY 41017</v>
      </c>
      <c r="H235" s="111">
        <f>VLOOKUP(ServiceTickets[Facility ID],'T-Schedule'!B$2:AH$286,30,FALSE)</f>
        <v>0</v>
      </c>
      <c r="I235" s="111">
        <f>VLOOKUP(ServiceTickets[Facility ID],'T-Schedule'!B$2:AI$286,28,FALSE)</f>
        <v>0</v>
      </c>
      <c r="J235" s="110">
        <f>VLOOKUP(ServiceTickets[Facility ID],'T-Schedule'!B$2:AI$286,26,FALSE)</f>
        <v>0</v>
      </c>
      <c r="K235" s="122">
        <f>VLOOKUP(ServiceTickets[Facility ID],'T-Schedule'!B$2:C$286,2,FALSE)</f>
        <v>43899</v>
      </c>
      <c r="L235" s="122">
        <f>ServiceTickets[[#This Row],[Migration Date]] - WEEKDAY(ServiceTickets[[#This Row],[Migration Date]]-6)</f>
        <v>43896</v>
      </c>
      <c r="M235" s="122">
        <f>ServiceTickets[[#This Row],[Migration Date]] - 14</f>
        <v>43885</v>
      </c>
      <c r="N235" s="111">
        <v>703300</v>
      </c>
      <c r="O235" s="111">
        <v>703301</v>
      </c>
      <c r="P235" s="111" t="str">
        <f>ServiceTickets[[#This Row],[Site]]&amp;" KAH Win10 Upgrade Project Equipment Request"</f>
        <v>6238 HH - N KENTUCKY KAH Win10 Upgrade Project Equipment Request</v>
      </c>
      <c r="Q235" s="126" t="str">
        <f t="shared" si="3"/>
        <v>Please ship 0 UD3 Thin Client devices and 0 laptops with the Gentiva Win10 Image with docking stations. 
Please send the equipment on PO703300 and PO703301 to be at facility by 03/06/20. 
Ship to:
ATTN: Kindred Implementation Services Tech
2114 Chamber Center Drive  
Fort Mitchell, KY 41017</v>
      </c>
      <c r="S235" s="130" t="s">
        <v>268</v>
      </c>
      <c r="T235" s="130">
        <f>VLOOKUP(ServiceTickets[Facility ID],'T-Schedule'!B$2:I$286,8,FALSE)</f>
        <v>0</v>
      </c>
      <c r="U235" s="130">
        <v>2020</v>
      </c>
    </row>
    <row r="236" spans="1:21" hidden="1">
      <c r="A236" s="110">
        <v>6248201</v>
      </c>
      <c r="B236" t="s">
        <v>223</v>
      </c>
      <c r="C236" s="12" t="str">
        <f>VLOOKUP(ServiceTickets[[#This Row],[Facility ID]],FacilityInformation,3,FALSE)</f>
        <v>1300 E New Circle Road STE 180</v>
      </c>
      <c r="D236" s="12" t="str">
        <f>VLOOKUP(ServiceTickets[[#This Row],[Facility ID]],FacilityInformation,4,FALSE)</f>
        <v>Lexington</v>
      </c>
      <c r="E236" s="12" t="str">
        <f>VLOOKUP(ServiceTickets[[#This Row],[Facility ID]],FacilityInformation,5,FALSE)</f>
        <v>KY</v>
      </c>
      <c r="F236" s="12">
        <f>VLOOKUP(ServiceTickets[[#This Row],[Facility ID]],FacilityInformation,6,FALSE)</f>
        <v>40505</v>
      </c>
      <c r="G236" s="12" t="str">
        <f>ServiceTickets[[#This Row],[City]]&amp;", "&amp;ServiceTickets[[#This Row],[State]]&amp;" "&amp;ServiceTickets[[#This Row],[Zip]]</f>
        <v>Lexington, KY 40505</v>
      </c>
      <c r="H236" s="111">
        <f>VLOOKUP(ServiceTickets[Facility ID],'T-Schedule'!B$2:AH$286,30,FALSE)</f>
        <v>0</v>
      </c>
      <c r="I236" s="111">
        <f>VLOOKUP(ServiceTickets[Facility ID],'T-Schedule'!B$2:AI$286,28,FALSE)</f>
        <v>0</v>
      </c>
      <c r="J236" s="110">
        <f>VLOOKUP(ServiceTickets[Facility ID],'T-Schedule'!B$2:AI$286,26,FALSE)</f>
        <v>0</v>
      </c>
      <c r="K236" s="122">
        <f>VLOOKUP(ServiceTickets[Facility ID],'T-Schedule'!B$2:C$286,2,FALSE)</f>
        <v>43899</v>
      </c>
      <c r="L236" s="122">
        <f>ServiceTickets[[#This Row],[Migration Date]] - WEEKDAY(ServiceTickets[[#This Row],[Migration Date]]-6)</f>
        <v>43896</v>
      </c>
      <c r="M236" s="122">
        <f>ServiceTickets[[#This Row],[Migration Date]] - 14</f>
        <v>43885</v>
      </c>
      <c r="N236" s="111">
        <v>703300</v>
      </c>
      <c r="O236" s="111">
        <v>703301</v>
      </c>
      <c r="P236" s="111" t="str">
        <f>ServiceTickets[[#This Row],[Site]]&amp;" KAH Win10 Upgrade Project Equipment Request"</f>
        <v>6248 HH - LEXINGTON KAH Win10 Upgrade Project Equipment Request</v>
      </c>
      <c r="Q236" s="126" t="str">
        <f t="shared" si="3"/>
        <v>Please ship 0 UD3 Thin Client devices and 0 laptops with the Gentiva Win10 Image with docking stations. 
Please send the equipment on PO703300 and PO703301 to be at facility by 03/06/20. 
Ship to:
ATTN: Kindred Implementation Services Tech
1300 E New Circle Road STE 180
Lexington, KY 40505</v>
      </c>
      <c r="S236" s="130" t="s">
        <v>268</v>
      </c>
      <c r="T236" s="130">
        <f>VLOOKUP(ServiceTickets[Facility ID],'T-Schedule'!B$2:I$286,8,FALSE)</f>
        <v>0</v>
      </c>
      <c r="U236" s="130">
        <v>2020</v>
      </c>
    </row>
    <row r="237" spans="1:21" hidden="1">
      <c r="A237" s="110">
        <v>6522201</v>
      </c>
      <c r="B237" t="s">
        <v>224</v>
      </c>
      <c r="C237" s="12" t="str">
        <f>VLOOKUP(ServiceTickets[[#This Row],[Facility ID]],FacilityInformation,3,FALSE)</f>
        <v>140 Stonecrest Road STE 203</v>
      </c>
      <c r="D237" s="12" t="str">
        <f>VLOOKUP(ServiceTickets[[#This Row],[Facility ID]],FacilityInformation,4,FALSE)</f>
        <v>Shelbyville</v>
      </c>
      <c r="E237" s="12" t="str">
        <f>VLOOKUP(ServiceTickets[[#This Row],[Facility ID]],FacilityInformation,5,FALSE)</f>
        <v>KY</v>
      </c>
      <c r="F237" s="12">
        <f>VLOOKUP(ServiceTickets[[#This Row],[Facility ID]],FacilityInformation,6,FALSE)</f>
        <v>40065</v>
      </c>
      <c r="G237" s="12" t="str">
        <f>ServiceTickets[[#This Row],[City]]&amp;", "&amp;ServiceTickets[[#This Row],[State]]&amp;" "&amp;ServiceTickets[[#This Row],[Zip]]</f>
        <v>Shelbyville, KY 40065</v>
      </c>
      <c r="H237" s="111">
        <f>VLOOKUP(ServiceTickets[Facility ID],'T-Schedule'!B$2:AH$286,30,FALSE)</f>
        <v>0</v>
      </c>
      <c r="I237" s="111">
        <f>VLOOKUP(ServiceTickets[Facility ID],'T-Schedule'!B$2:AI$286,28,FALSE)</f>
        <v>0</v>
      </c>
      <c r="J237" s="110">
        <f>VLOOKUP(ServiceTickets[Facility ID],'T-Schedule'!B$2:AI$286,26,FALSE)</f>
        <v>0</v>
      </c>
      <c r="K237" s="122">
        <f>VLOOKUP(ServiceTickets[Facility ID],'T-Schedule'!B$2:C$286,2,FALSE)</f>
        <v>43899</v>
      </c>
      <c r="L237" s="122">
        <f>ServiceTickets[[#This Row],[Migration Date]] - WEEKDAY(ServiceTickets[[#This Row],[Migration Date]]-6)</f>
        <v>43896</v>
      </c>
      <c r="M237" s="122">
        <f>ServiceTickets[[#This Row],[Migration Date]] - 14</f>
        <v>43885</v>
      </c>
      <c r="N237" s="111">
        <v>703300</v>
      </c>
      <c r="O237" s="111">
        <v>703301</v>
      </c>
      <c r="P237" s="111" t="str">
        <f>ServiceTickets[[#This Row],[Site]]&amp;" KAH Win10 Upgrade Project Equipment Request"</f>
        <v>6522 HH - SHELBYVILLE KAH Win10 Upgrade Project Equipment Request</v>
      </c>
      <c r="Q237" s="126" t="str">
        <f t="shared" si="3"/>
        <v>Please ship 0 UD3 Thin Client devices and 0 laptops with the Gentiva Win10 Image with docking stations. 
Please send the equipment on PO703300 and PO703301 to be at facility by 03/06/20. 
Ship to:
ATTN: Kindred Implementation Services Tech
140 Stonecrest Road STE 203
Shelbyville, KY 40065</v>
      </c>
      <c r="S237" s="130" t="s">
        <v>268</v>
      </c>
      <c r="T237" s="130">
        <f>VLOOKUP(ServiceTickets[Facility ID],'T-Schedule'!B$2:I$286,8,FALSE)</f>
        <v>0</v>
      </c>
      <c r="U237" s="130">
        <v>2020</v>
      </c>
    </row>
    <row r="238" spans="1:21" hidden="1">
      <c r="A238" s="110">
        <v>6524201</v>
      </c>
      <c r="B238" t="s">
        <v>225</v>
      </c>
      <c r="C238" s="12" t="str">
        <f>VLOOKUP(ServiceTickets[[#This Row],[Facility ID]],FacilityInformation,3,FALSE)</f>
        <v>105 Citation Dr STE B</v>
      </c>
      <c r="D238" s="12" t="str">
        <f>VLOOKUP(ServiceTickets[[#This Row],[Facility ID]],FacilityInformation,4,FALSE)</f>
        <v>Danville</v>
      </c>
      <c r="E238" s="12" t="str">
        <f>VLOOKUP(ServiceTickets[[#This Row],[Facility ID]],FacilityInformation,5,FALSE)</f>
        <v>KY</v>
      </c>
      <c r="F238" s="12">
        <f>VLOOKUP(ServiceTickets[[#This Row],[Facility ID]],FacilityInformation,6,FALSE)</f>
        <v>40422</v>
      </c>
      <c r="G238" s="12" t="str">
        <f>ServiceTickets[[#This Row],[City]]&amp;", "&amp;ServiceTickets[[#This Row],[State]]&amp;" "&amp;ServiceTickets[[#This Row],[Zip]]</f>
        <v>Danville, KY 40422</v>
      </c>
      <c r="H238" s="111">
        <f>VLOOKUP(ServiceTickets[Facility ID],'T-Schedule'!B$2:AH$286,30,FALSE)</f>
        <v>0</v>
      </c>
      <c r="I238" s="111">
        <f>VLOOKUP(ServiceTickets[Facility ID],'T-Schedule'!B$2:AI$286,28,FALSE)</f>
        <v>0</v>
      </c>
      <c r="J238" s="110">
        <f>VLOOKUP(ServiceTickets[Facility ID],'T-Schedule'!B$2:AI$286,26,FALSE)</f>
        <v>0</v>
      </c>
      <c r="K238" s="122">
        <f>VLOOKUP(ServiceTickets[Facility ID],'T-Schedule'!B$2:C$286,2,FALSE)</f>
        <v>43899</v>
      </c>
      <c r="L238" s="122">
        <f>ServiceTickets[[#This Row],[Migration Date]] - WEEKDAY(ServiceTickets[[#This Row],[Migration Date]]-6)</f>
        <v>43896</v>
      </c>
      <c r="M238" s="122">
        <f>ServiceTickets[[#This Row],[Migration Date]] - 14</f>
        <v>43885</v>
      </c>
      <c r="N238" s="111">
        <v>703300</v>
      </c>
      <c r="O238" s="111">
        <v>703301</v>
      </c>
      <c r="P238" s="111" t="str">
        <f>ServiceTickets[[#This Row],[Site]]&amp;" KAH Win10 Upgrade Project Equipment Request"</f>
        <v>6524 HH - DANVILLE - NEW KAH Win10 Upgrade Project Equipment Request</v>
      </c>
      <c r="Q238" s="126" t="str">
        <f t="shared" si="3"/>
        <v>Please ship 0 UD3 Thin Client devices and 0 laptops with the Gentiva Win10 Image with docking stations. 
Please send the equipment on PO703300 and PO703301 to be at facility by 03/06/20. 
Ship to:
ATTN: Kindred Implementation Services Tech
105 Citation Dr STE B
Danville, KY 40422</v>
      </c>
      <c r="S238" s="130" t="s">
        <v>268</v>
      </c>
      <c r="T238" s="130">
        <f>VLOOKUP(ServiceTickets[Facility ID],'T-Schedule'!B$2:I$286,8,FALSE)</f>
        <v>0</v>
      </c>
      <c r="U238" s="130">
        <v>2020</v>
      </c>
    </row>
    <row r="239" spans="1:21" hidden="1">
      <c r="A239" s="110">
        <v>7031201</v>
      </c>
      <c r="B239" t="s">
        <v>255</v>
      </c>
      <c r="C239" s="12" t="str">
        <f>VLOOKUP(ServiceTickets[[#This Row],[Facility ID]],FacilityInformation,3,FALSE)</f>
        <v>4975 Lacross Road STE 354</v>
      </c>
      <c r="D239" s="12" t="str">
        <f>VLOOKUP(ServiceTickets[[#This Row],[Facility ID]],FacilityInformation,4,FALSE)</f>
        <v>North Charleston</v>
      </c>
      <c r="E239" s="12" t="str">
        <f>VLOOKUP(ServiceTickets[[#This Row],[Facility ID]],FacilityInformation,5,FALSE)</f>
        <v>SC</v>
      </c>
      <c r="F239" s="12">
        <f>VLOOKUP(ServiceTickets[[#This Row],[Facility ID]],FacilityInformation,6,FALSE)</f>
        <v>29406</v>
      </c>
      <c r="G239" s="12" t="str">
        <f>ServiceTickets[[#This Row],[City]]&amp;", "&amp;ServiceTickets[[#This Row],[State]]&amp;" "&amp;ServiceTickets[[#This Row],[Zip]]</f>
        <v>North Charleston, SC 29406</v>
      </c>
      <c r="H239" s="111">
        <f>VLOOKUP(ServiceTickets[Facility ID],'T-Schedule'!B$2:AH$286,30,FALSE)</f>
        <v>0</v>
      </c>
      <c r="I239" s="111">
        <f>VLOOKUP(ServiceTickets[Facility ID],'T-Schedule'!B$2:AI$286,28,FALSE)</f>
        <v>0</v>
      </c>
      <c r="J239" s="110">
        <f>VLOOKUP(ServiceTickets[Facility ID],'T-Schedule'!B$2:AI$286,26,FALSE)</f>
        <v>0</v>
      </c>
      <c r="K239" s="122">
        <f>VLOOKUP(ServiceTickets[Facility ID],'T-Schedule'!B$2:C$286,2,FALSE)</f>
        <v>43899</v>
      </c>
      <c r="L239" s="122">
        <f>ServiceTickets[[#This Row],[Migration Date]] - WEEKDAY(ServiceTickets[[#This Row],[Migration Date]]-6)</f>
        <v>43896</v>
      </c>
      <c r="M239" s="122">
        <f>ServiceTickets[[#This Row],[Migration Date]] - 14</f>
        <v>43885</v>
      </c>
      <c r="N239" s="111">
        <v>703300</v>
      </c>
      <c r="O239" s="111">
        <v>703301</v>
      </c>
      <c r="P239" s="111" t="str">
        <f>ServiceTickets[[#This Row],[Site]]&amp;" KAH Win10 Upgrade Project Equipment Request"</f>
        <v>7031 HH - CHARLESTON SC KAH Win10 Upgrade Project Equipment Request</v>
      </c>
      <c r="Q239" s="126" t="str">
        <f t="shared" si="3"/>
        <v>Please ship 0 UD3 Thin Client devices and 0 laptops with the Gentiva Win10 Image with docking stations. 
Please send the equipment on PO703300 and PO703301 to be at facility by 03/06/20. 
Ship to:
ATTN: Kindred Implementation Services Tech
4975 Lacross Road STE 354
North Charleston, SC 29406</v>
      </c>
      <c r="S239" s="130" t="s">
        <v>268</v>
      </c>
      <c r="T239" s="130">
        <f>VLOOKUP(ServiceTickets[Facility ID],'T-Schedule'!B$2:I$286,8,FALSE)</f>
        <v>0</v>
      </c>
      <c r="U239" s="130">
        <v>2020</v>
      </c>
    </row>
    <row r="240" spans="1:21" hidden="1">
      <c r="A240" s="110">
        <v>2361201</v>
      </c>
      <c r="B240" t="s">
        <v>3</v>
      </c>
      <c r="C240" s="12" t="str">
        <f>VLOOKUP(ServiceTickets[[#This Row],[Facility ID]],FacilityInformation,3,FALSE)</f>
        <v>175 Exchange Street STE 100</v>
      </c>
      <c r="D240" s="12" t="str">
        <f>VLOOKUP(ServiceTickets[[#This Row],[Facility ID]],FacilityInformation,4,FALSE)</f>
        <v>Bangor</v>
      </c>
      <c r="E240" s="12" t="str">
        <f>VLOOKUP(ServiceTickets[[#This Row],[Facility ID]],FacilityInformation,5,FALSE)</f>
        <v>ME</v>
      </c>
      <c r="F240" s="12">
        <f>VLOOKUP(ServiceTickets[[#This Row],[Facility ID]],FacilityInformation,6,FALSE)</f>
        <v>4401</v>
      </c>
      <c r="G240" s="12" t="str">
        <f>ServiceTickets[[#This Row],[City]]&amp;", "&amp;ServiceTickets[[#This Row],[State]]&amp;" "&amp;ServiceTickets[[#This Row],[Zip]]</f>
        <v>Bangor, ME 4401</v>
      </c>
      <c r="H240" s="111">
        <f>VLOOKUP(ServiceTickets[Facility ID],'T-Schedule'!B$2:AH$286,30,FALSE)</f>
        <v>0</v>
      </c>
      <c r="I240" s="111">
        <f>VLOOKUP(ServiceTickets[Facility ID],'T-Schedule'!B$2:AI$286,28,FALSE)</f>
        <v>0</v>
      </c>
      <c r="J240" s="110">
        <f>VLOOKUP(ServiceTickets[Facility ID],'T-Schedule'!B$2:AI$286,26,FALSE)</f>
        <v>0</v>
      </c>
      <c r="K240" s="122">
        <f>VLOOKUP(ServiceTickets[Facility ID],'T-Schedule'!B$2:C$286,2,FALSE)</f>
        <v>43906</v>
      </c>
      <c r="L240" s="122">
        <f>ServiceTickets[[#This Row],[Migration Date]] - WEEKDAY(ServiceTickets[[#This Row],[Migration Date]]-6)</f>
        <v>43903</v>
      </c>
      <c r="M240" s="122">
        <f>ServiceTickets[[#This Row],[Migration Date]] - 14</f>
        <v>43892</v>
      </c>
      <c r="N240" s="111">
        <v>703300</v>
      </c>
      <c r="O240" s="111">
        <v>703301</v>
      </c>
      <c r="P240" s="111" t="str">
        <f>ServiceTickets[[#This Row],[Site]]&amp;" KAH Win10 Upgrade Project Equipment Request"</f>
        <v>2361 HH - BANGOR KAH Win10 Upgrade Project Equipment Request</v>
      </c>
      <c r="Q240" s="126" t="str">
        <f t="shared" si="3"/>
        <v>Please ship 0 UD3 Thin Client devices and 0 laptops with the Gentiva Win10 Image with docking stations. 
Please send the equipment on PO703300 and PO703301 to be at facility by 03/13/20. 
Ship to:
ATTN: Kindred Implementation Services Tech
175 Exchange Street STE 100
Bangor, ME 4401</v>
      </c>
      <c r="S240" s="130" t="s">
        <v>268</v>
      </c>
      <c r="T240" s="130">
        <f>VLOOKUP(ServiceTickets[Facility ID],'T-Schedule'!B$2:I$286,8,FALSE)</f>
        <v>0</v>
      </c>
      <c r="U240" s="130">
        <v>2020</v>
      </c>
    </row>
    <row r="241" spans="1:21" hidden="1">
      <c r="A241" s="110">
        <v>2435201</v>
      </c>
      <c r="B241" t="s">
        <v>30</v>
      </c>
      <c r="C241" s="12" t="str">
        <f>VLOOKUP(ServiceTickets[[#This Row],[Facility ID]],FacilityInformation,3,FALSE)</f>
        <v>1860 Charter Lane STE 106</v>
      </c>
      <c r="D241" s="12" t="str">
        <f>VLOOKUP(ServiceTickets[[#This Row],[Facility ID]],FacilityInformation,4,FALSE)</f>
        <v>Lancaster</v>
      </c>
      <c r="E241" s="12" t="str">
        <f>VLOOKUP(ServiceTickets[[#This Row],[Facility ID]],FacilityInformation,5,FALSE)</f>
        <v>PA</v>
      </c>
      <c r="F241" s="12">
        <f>VLOOKUP(ServiceTickets[[#This Row],[Facility ID]],FacilityInformation,6,FALSE)</f>
        <v>17601</v>
      </c>
      <c r="G241" s="12" t="str">
        <f>ServiceTickets[[#This Row],[City]]&amp;", "&amp;ServiceTickets[[#This Row],[State]]&amp;" "&amp;ServiceTickets[[#This Row],[Zip]]</f>
        <v>Lancaster, PA 17601</v>
      </c>
      <c r="H241" s="111">
        <f>VLOOKUP(ServiceTickets[Facility ID],'T-Schedule'!B$2:AH$286,30,FALSE)</f>
        <v>0</v>
      </c>
      <c r="I241" s="111">
        <f>VLOOKUP(ServiceTickets[Facility ID],'T-Schedule'!B$2:AI$286,28,FALSE)</f>
        <v>0</v>
      </c>
      <c r="J241" s="110">
        <f>VLOOKUP(ServiceTickets[Facility ID],'T-Schedule'!B$2:AI$286,26,FALSE)</f>
        <v>0</v>
      </c>
      <c r="K241" s="122">
        <f>VLOOKUP(ServiceTickets[Facility ID],'T-Schedule'!B$2:C$286,2,FALSE)</f>
        <v>43906</v>
      </c>
      <c r="L241" s="122">
        <f>ServiceTickets[[#This Row],[Migration Date]] - WEEKDAY(ServiceTickets[[#This Row],[Migration Date]]-6)</f>
        <v>43903</v>
      </c>
      <c r="M241" s="122">
        <f>ServiceTickets[[#This Row],[Migration Date]] - 14</f>
        <v>43892</v>
      </c>
      <c r="N241" s="111">
        <v>703300</v>
      </c>
      <c r="O241" s="111">
        <v>703301</v>
      </c>
      <c r="P241" s="111" t="str">
        <f>ServiceTickets[[#This Row],[Site]]&amp;" KAH Win10 Upgrade Project Equipment Request"</f>
        <v>2435 HH - LANCASTER KAH Win10 Upgrade Project Equipment Request</v>
      </c>
      <c r="Q241" s="126" t="str">
        <f t="shared" si="3"/>
        <v>Please ship 0 UD3 Thin Client devices and 0 laptops with the Gentiva Win10 Image with docking stations. 
Please send the equipment on PO703300 and PO703301 to be at facility by 03/13/20. 
Ship to:
ATTN: Kindred Implementation Services Tech
1860 Charter Lane STE 106
Lancaster, PA 17601</v>
      </c>
      <c r="S241" s="130" t="s">
        <v>268</v>
      </c>
      <c r="T241" s="130">
        <f>VLOOKUP(ServiceTickets[Facility ID],'T-Schedule'!B$2:I$286,8,FALSE)</f>
        <v>0</v>
      </c>
      <c r="U241" s="130">
        <v>2020</v>
      </c>
    </row>
    <row r="242" spans="1:21" hidden="1">
      <c r="A242" s="110">
        <v>2460201</v>
      </c>
      <c r="B242" t="s">
        <v>45</v>
      </c>
      <c r="C242" s="12" t="str">
        <f>VLOOKUP(ServiceTickets[[#This Row],[Facility ID]],FacilityInformation,3,FALSE)</f>
        <v>1075 Old Norcross Road STE S</v>
      </c>
      <c r="D242" s="12" t="str">
        <f>VLOOKUP(ServiceTickets[[#This Row],[Facility ID]],FacilityInformation,4,FALSE)</f>
        <v>Lawrenceville</v>
      </c>
      <c r="E242" s="12" t="str">
        <f>VLOOKUP(ServiceTickets[[#This Row],[Facility ID]],FacilityInformation,5,FALSE)</f>
        <v>GA</v>
      </c>
      <c r="F242" s="12">
        <f>VLOOKUP(ServiceTickets[[#This Row],[Facility ID]],FacilityInformation,6,FALSE)</f>
        <v>30046</v>
      </c>
      <c r="G242" s="12" t="str">
        <f>ServiceTickets[[#This Row],[City]]&amp;", "&amp;ServiceTickets[[#This Row],[State]]&amp;" "&amp;ServiceTickets[[#This Row],[Zip]]</f>
        <v>Lawrenceville, GA 30046</v>
      </c>
      <c r="H242" s="111">
        <f>VLOOKUP(ServiceTickets[Facility ID],'T-Schedule'!B$2:AH$286,30,FALSE)</f>
        <v>0</v>
      </c>
      <c r="I242" s="111">
        <f>VLOOKUP(ServiceTickets[Facility ID],'T-Schedule'!B$2:AI$286,28,FALSE)</f>
        <v>0</v>
      </c>
      <c r="J242" s="110">
        <f>VLOOKUP(ServiceTickets[Facility ID],'T-Schedule'!B$2:AI$286,26,FALSE)</f>
        <v>0</v>
      </c>
      <c r="K242" s="122">
        <f>VLOOKUP(ServiceTickets[Facility ID],'T-Schedule'!B$2:C$286,2,FALSE)</f>
        <v>43906</v>
      </c>
      <c r="L242" s="122">
        <f>ServiceTickets[[#This Row],[Migration Date]] - WEEKDAY(ServiceTickets[[#This Row],[Migration Date]]-6)</f>
        <v>43903</v>
      </c>
      <c r="M242" s="122">
        <f>ServiceTickets[[#This Row],[Migration Date]] - 14</f>
        <v>43892</v>
      </c>
      <c r="N242" s="111">
        <v>703300</v>
      </c>
      <c r="O242" s="111">
        <v>703301</v>
      </c>
      <c r="P242" s="111" t="str">
        <f>ServiceTickets[[#This Row],[Site]]&amp;" KAH Win10 Upgrade Project Equipment Request"</f>
        <v>2460 HH - GWINNETT KAH Win10 Upgrade Project Equipment Request</v>
      </c>
      <c r="Q242" s="126" t="str">
        <f t="shared" si="3"/>
        <v>Please ship 0 UD3 Thin Client devices and 0 laptops with the Gentiva Win10 Image with docking stations. 
Please send the equipment on PO703300 and PO703301 to be at facility by 03/13/20. 
Ship to:
ATTN: Kindred Implementation Services Tech
1075 Old Norcross Road STE S
Lawrenceville, GA 30046</v>
      </c>
      <c r="S242" s="130" t="s">
        <v>268</v>
      </c>
      <c r="T242" s="130">
        <f>VLOOKUP(ServiceTickets[Facility ID],'T-Schedule'!B$2:I$286,8,FALSE)</f>
        <v>0</v>
      </c>
      <c r="U242" s="130">
        <v>2020</v>
      </c>
    </row>
    <row r="243" spans="1:21" hidden="1">
      <c r="A243" s="110">
        <v>2461201</v>
      </c>
      <c r="B243" t="s">
        <v>46</v>
      </c>
      <c r="C243" s="12" t="str">
        <f>VLOOKUP(ServiceTickets[[#This Row],[Facility ID]],FacilityInformation,3,FALSE)</f>
        <v>200 Business Center Drive STE 218</v>
      </c>
      <c r="D243" s="12" t="str">
        <f>VLOOKUP(ServiceTickets[[#This Row],[Facility ID]],FacilityInformation,4,FALSE)</f>
        <v>Stockbridge</v>
      </c>
      <c r="E243" s="12" t="str">
        <f>VLOOKUP(ServiceTickets[[#This Row],[Facility ID]],FacilityInformation,5,FALSE)</f>
        <v>GA</v>
      </c>
      <c r="F243" s="12">
        <f>VLOOKUP(ServiceTickets[[#This Row],[Facility ID]],FacilityInformation,6,FALSE)</f>
        <v>30281</v>
      </c>
      <c r="G243" s="12" t="str">
        <f>ServiceTickets[[#This Row],[City]]&amp;", "&amp;ServiceTickets[[#This Row],[State]]&amp;" "&amp;ServiceTickets[[#This Row],[Zip]]</f>
        <v>Stockbridge, GA 30281</v>
      </c>
      <c r="H243" s="111">
        <f>VLOOKUP(ServiceTickets[Facility ID],'T-Schedule'!B$2:AH$286,30,FALSE)</f>
        <v>0</v>
      </c>
      <c r="I243" s="111">
        <f>VLOOKUP(ServiceTickets[Facility ID],'T-Schedule'!B$2:AI$286,28,FALSE)</f>
        <v>0</v>
      </c>
      <c r="J243" s="110">
        <f>VLOOKUP(ServiceTickets[Facility ID],'T-Schedule'!B$2:AI$286,26,FALSE)</f>
        <v>0</v>
      </c>
      <c r="K243" s="122">
        <f>VLOOKUP(ServiceTickets[Facility ID],'T-Schedule'!B$2:C$286,2,FALSE)</f>
        <v>43906</v>
      </c>
      <c r="L243" s="122">
        <f>ServiceTickets[[#This Row],[Migration Date]] - WEEKDAY(ServiceTickets[[#This Row],[Migration Date]]-6)</f>
        <v>43903</v>
      </c>
      <c r="M243" s="122">
        <f>ServiceTickets[[#This Row],[Migration Date]] - 14</f>
        <v>43892</v>
      </c>
      <c r="N243" s="111">
        <v>703300</v>
      </c>
      <c r="O243" s="111">
        <v>703301</v>
      </c>
      <c r="P243" s="111" t="str">
        <f>ServiceTickets[[#This Row],[Site]]&amp;" KAH Win10 Upgrade Project Equipment Request"</f>
        <v>2461 HH - STOCKBRIDGE KAH Win10 Upgrade Project Equipment Request</v>
      </c>
      <c r="Q243" s="126" t="str">
        <f t="shared" si="3"/>
        <v>Please ship 0 UD3 Thin Client devices and 0 laptops with the Gentiva Win10 Image with docking stations. 
Please send the equipment on PO703300 and PO703301 to be at facility by 03/13/20. 
Ship to:
ATTN: Kindred Implementation Services Tech
200 Business Center Drive STE 218
Stockbridge, GA 30281</v>
      </c>
      <c r="S243" s="130" t="s">
        <v>268</v>
      </c>
      <c r="T243" s="130">
        <f>VLOOKUP(ServiceTickets[Facility ID],'T-Schedule'!B$2:I$286,8,FALSE)</f>
        <v>0</v>
      </c>
      <c r="U243" s="130">
        <v>2020</v>
      </c>
    </row>
    <row r="244" spans="1:21" hidden="1">
      <c r="A244" s="110">
        <v>2463201</v>
      </c>
      <c r="B244" t="s">
        <v>47</v>
      </c>
      <c r="C244" s="12" t="str">
        <f>VLOOKUP(ServiceTickets[[#This Row],[Facility ID]],FacilityInformation,3,FALSE)</f>
        <v>246 O'Dell Road STE Unit 3</v>
      </c>
      <c r="D244" s="12" t="str">
        <f>VLOOKUP(ServiceTickets[[#This Row],[Facility ID]],FacilityInformation,4,FALSE)</f>
        <v>Griffin</v>
      </c>
      <c r="E244" s="12" t="str">
        <f>VLOOKUP(ServiceTickets[[#This Row],[Facility ID]],FacilityInformation,5,FALSE)</f>
        <v>GA</v>
      </c>
      <c r="F244" s="12">
        <f>VLOOKUP(ServiceTickets[[#This Row],[Facility ID]],FacilityInformation,6,FALSE)</f>
        <v>30224</v>
      </c>
      <c r="G244" s="12" t="str">
        <f>ServiceTickets[[#This Row],[City]]&amp;", "&amp;ServiceTickets[[#This Row],[State]]&amp;" "&amp;ServiceTickets[[#This Row],[Zip]]</f>
        <v>Griffin, GA 30224</v>
      </c>
      <c r="H244" s="111">
        <f>VLOOKUP(ServiceTickets[Facility ID],'T-Schedule'!B$2:AH$286,30,FALSE)</f>
        <v>0</v>
      </c>
      <c r="I244" s="111">
        <f>VLOOKUP(ServiceTickets[Facility ID],'T-Schedule'!B$2:AI$286,28,FALSE)</f>
        <v>0</v>
      </c>
      <c r="J244" s="110">
        <f>VLOOKUP(ServiceTickets[Facility ID],'T-Schedule'!B$2:AI$286,26,FALSE)</f>
        <v>0</v>
      </c>
      <c r="K244" s="122">
        <f>VLOOKUP(ServiceTickets[Facility ID],'T-Schedule'!B$2:C$286,2,FALSE)</f>
        <v>43906</v>
      </c>
      <c r="L244" s="122">
        <f>ServiceTickets[[#This Row],[Migration Date]] - WEEKDAY(ServiceTickets[[#This Row],[Migration Date]]-6)</f>
        <v>43903</v>
      </c>
      <c r="M244" s="122">
        <f>ServiceTickets[[#This Row],[Migration Date]] - 14</f>
        <v>43892</v>
      </c>
      <c r="N244" s="111">
        <v>703300</v>
      </c>
      <c r="O244" s="111">
        <v>703301</v>
      </c>
      <c r="P244" s="111" t="str">
        <f>ServiceTickets[[#This Row],[Site]]&amp;" KAH Win10 Upgrade Project Equipment Request"</f>
        <v>2463 HH - GRIFFIN KAH Win10 Upgrade Project Equipment Request</v>
      </c>
      <c r="Q244" s="126" t="str">
        <f t="shared" si="3"/>
        <v>Please ship 0 UD3 Thin Client devices and 0 laptops with the Gentiva Win10 Image with docking stations. 
Please send the equipment on PO703300 and PO703301 to be at facility by 03/13/20. 
Ship to:
ATTN: Kindred Implementation Services Tech
246 O'Dell Road STE Unit 3
Griffin, GA 30224</v>
      </c>
      <c r="S244" s="130" t="s">
        <v>268</v>
      </c>
      <c r="T244" s="130">
        <f>VLOOKUP(ServiceTickets[Facility ID],'T-Schedule'!B$2:I$286,8,FALSE)</f>
        <v>0</v>
      </c>
      <c r="U244" s="130">
        <v>2020</v>
      </c>
    </row>
    <row r="245" spans="1:21" hidden="1">
      <c r="A245" s="110">
        <v>2464201</v>
      </c>
      <c r="B245" t="s">
        <v>48</v>
      </c>
      <c r="C245" s="12" t="str">
        <f>VLOOKUP(ServiceTickets[[#This Row],[Facility ID]],FacilityInformation,3,FALSE)</f>
        <v>845 South Carroll Road STE C</v>
      </c>
      <c r="D245" s="12" t="str">
        <f>VLOOKUP(ServiceTickets[[#This Row],[Facility ID]],FacilityInformation,4,FALSE)</f>
        <v>Villa Rica</v>
      </c>
      <c r="E245" s="12" t="str">
        <f>VLOOKUP(ServiceTickets[[#This Row],[Facility ID]],FacilityInformation,5,FALSE)</f>
        <v>GA</v>
      </c>
      <c r="F245" s="12">
        <f>VLOOKUP(ServiceTickets[[#This Row],[Facility ID]],FacilityInformation,6,FALSE)</f>
        <v>30180</v>
      </c>
      <c r="G245" s="12" t="str">
        <f>ServiceTickets[[#This Row],[City]]&amp;", "&amp;ServiceTickets[[#This Row],[State]]&amp;" "&amp;ServiceTickets[[#This Row],[Zip]]</f>
        <v>Villa Rica, GA 30180</v>
      </c>
      <c r="H245" s="111">
        <f>VLOOKUP(ServiceTickets[Facility ID],'T-Schedule'!B$2:AH$286,30,FALSE)</f>
        <v>0</v>
      </c>
      <c r="I245" s="111">
        <f>VLOOKUP(ServiceTickets[Facility ID],'T-Schedule'!B$2:AI$286,28,FALSE)</f>
        <v>0</v>
      </c>
      <c r="J245" s="110">
        <f>VLOOKUP(ServiceTickets[Facility ID],'T-Schedule'!B$2:AI$286,26,FALSE)</f>
        <v>0</v>
      </c>
      <c r="K245" s="122">
        <f>VLOOKUP(ServiceTickets[Facility ID],'T-Schedule'!B$2:C$286,2,FALSE)</f>
        <v>43906</v>
      </c>
      <c r="L245" s="122">
        <f>ServiceTickets[[#This Row],[Migration Date]] - WEEKDAY(ServiceTickets[[#This Row],[Migration Date]]-6)</f>
        <v>43903</v>
      </c>
      <c r="M245" s="122">
        <f>ServiceTickets[[#This Row],[Migration Date]] - 14</f>
        <v>43892</v>
      </c>
      <c r="N245" s="111">
        <v>703300</v>
      </c>
      <c r="O245" s="111">
        <v>703301</v>
      </c>
      <c r="P245" s="111" t="str">
        <f>ServiceTickets[[#This Row],[Site]]&amp;" KAH Win10 Upgrade Project Equipment Request"</f>
        <v>2464 HH - VILLA RICA GA KAH Win10 Upgrade Project Equipment Request</v>
      </c>
      <c r="Q245" s="126" t="str">
        <f t="shared" si="3"/>
        <v>Please ship 0 UD3 Thin Client devices and 0 laptops with the Gentiva Win10 Image with docking stations. 
Please send the equipment on PO703300 and PO703301 to be at facility by 03/13/20. 
Ship to:
ATTN: Kindred Implementation Services Tech
845 South Carroll Road STE C
Villa Rica, GA 30180</v>
      </c>
      <c r="S245" s="130" t="s">
        <v>268</v>
      </c>
      <c r="T245" s="130">
        <f>VLOOKUP(ServiceTickets[Facility ID],'T-Schedule'!B$2:I$286,8,FALSE)</f>
        <v>0</v>
      </c>
      <c r="U245" s="130">
        <v>2020</v>
      </c>
    </row>
    <row r="246" spans="1:21" hidden="1">
      <c r="A246" s="110">
        <v>2465201</v>
      </c>
      <c r="B246" t="s">
        <v>49</v>
      </c>
      <c r="C246" s="12" t="str">
        <f>VLOOKUP(ServiceTickets[[#This Row],[Facility ID]],FacilityInformation,3,FALSE)</f>
        <v>277 Hwy 74 North STE 307</v>
      </c>
      <c r="D246" s="12" t="str">
        <f>VLOOKUP(ServiceTickets[[#This Row],[Facility ID]],FacilityInformation,4,FALSE)</f>
        <v>Peachtree City</v>
      </c>
      <c r="E246" s="12" t="str">
        <f>VLOOKUP(ServiceTickets[[#This Row],[Facility ID]],FacilityInformation,5,FALSE)</f>
        <v>GA</v>
      </c>
      <c r="F246" s="12">
        <f>VLOOKUP(ServiceTickets[[#This Row],[Facility ID]],FacilityInformation,6,FALSE)</f>
        <v>30269</v>
      </c>
      <c r="G246" s="12" t="str">
        <f>ServiceTickets[[#This Row],[City]]&amp;", "&amp;ServiceTickets[[#This Row],[State]]&amp;" "&amp;ServiceTickets[[#This Row],[Zip]]</f>
        <v>Peachtree City, GA 30269</v>
      </c>
      <c r="H246" s="111">
        <f>VLOOKUP(ServiceTickets[Facility ID],'T-Schedule'!B$2:AH$286,30,FALSE)</f>
        <v>0</v>
      </c>
      <c r="I246" s="111">
        <f>VLOOKUP(ServiceTickets[Facility ID],'T-Schedule'!B$2:AI$286,28,FALSE)</f>
        <v>0</v>
      </c>
      <c r="J246" s="110">
        <f>VLOOKUP(ServiceTickets[Facility ID],'T-Schedule'!B$2:AI$286,26,FALSE)</f>
        <v>0</v>
      </c>
      <c r="K246" s="122">
        <f>VLOOKUP(ServiceTickets[Facility ID],'T-Schedule'!B$2:C$286,2,FALSE)</f>
        <v>43906</v>
      </c>
      <c r="L246" s="122">
        <f>ServiceTickets[[#This Row],[Migration Date]] - WEEKDAY(ServiceTickets[[#This Row],[Migration Date]]-6)</f>
        <v>43903</v>
      </c>
      <c r="M246" s="122">
        <f>ServiceTickets[[#This Row],[Migration Date]] - 14</f>
        <v>43892</v>
      </c>
      <c r="N246" s="111">
        <v>703300</v>
      </c>
      <c r="O246" s="111">
        <v>703301</v>
      </c>
      <c r="P246" s="111" t="str">
        <f>ServiceTickets[[#This Row],[Site]]&amp;" KAH Win10 Upgrade Project Equipment Request"</f>
        <v>2465 HH - PEACHTREE CITY KAH Win10 Upgrade Project Equipment Request</v>
      </c>
      <c r="Q246" s="126" t="str">
        <f t="shared" si="3"/>
        <v>Please ship 0 UD3 Thin Client devices and 0 laptops with the Gentiva Win10 Image with docking stations. 
Please send the equipment on PO703300 and PO703301 to be at facility by 03/13/20. 
Ship to:
ATTN: Kindred Implementation Services Tech
277 Hwy 74 North STE 307
Peachtree City, GA 30269</v>
      </c>
      <c r="S246" s="130" t="s">
        <v>268</v>
      </c>
      <c r="T246" s="130">
        <f>VLOOKUP(ServiceTickets[Facility ID],'T-Schedule'!B$2:I$286,8,FALSE)</f>
        <v>0</v>
      </c>
      <c r="U246" s="130">
        <v>2020</v>
      </c>
    </row>
    <row r="247" spans="1:21" hidden="1">
      <c r="A247" s="110">
        <v>2466201</v>
      </c>
      <c r="B247" t="s">
        <v>50</v>
      </c>
      <c r="C247" s="12" t="str">
        <f>VLOOKUP(ServiceTickets[[#This Row],[Facility ID]],FacilityInformation,3,FALSE)</f>
        <v>1303 Hightower Trail STE 105</v>
      </c>
      <c r="D247" s="12" t="str">
        <f>VLOOKUP(ServiceTickets[[#This Row],[Facility ID]],FacilityInformation,4,FALSE)</f>
        <v>Atlanta</v>
      </c>
      <c r="E247" s="12" t="str">
        <f>VLOOKUP(ServiceTickets[[#This Row],[Facility ID]],FacilityInformation,5,FALSE)</f>
        <v>GA</v>
      </c>
      <c r="F247" s="12">
        <f>VLOOKUP(ServiceTickets[[#This Row],[Facility ID]],FacilityInformation,6,FALSE)</f>
        <v>30350</v>
      </c>
      <c r="G247" s="12" t="str">
        <f>ServiceTickets[[#This Row],[City]]&amp;", "&amp;ServiceTickets[[#This Row],[State]]&amp;" "&amp;ServiceTickets[[#This Row],[Zip]]</f>
        <v>Atlanta, GA 30350</v>
      </c>
      <c r="H247" s="111">
        <f>VLOOKUP(ServiceTickets[Facility ID],'T-Schedule'!B$2:AH$286,30,FALSE)</f>
        <v>0</v>
      </c>
      <c r="I247" s="111">
        <f>VLOOKUP(ServiceTickets[Facility ID],'T-Schedule'!B$2:AI$286,28,FALSE)</f>
        <v>0</v>
      </c>
      <c r="J247" s="110">
        <f>VLOOKUP(ServiceTickets[Facility ID],'T-Schedule'!B$2:AI$286,26,FALSE)</f>
        <v>0</v>
      </c>
      <c r="K247" s="122">
        <f>VLOOKUP(ServiceTickets[Facility ID],'T-Schedule'!B$2:C$286,2,FALSE)</f>
        <v>43906</v>
      </c>
      <c r="L247" s="122">
        <f>ServiceTickets[[#This Row],[Migration Date]] - WEEKDAY(ServiceTickets[[#This Row],[Migration Date]]-6)</f>
        <v>43903</v>
      </c>
      <c r="M247" s="122">
        <f>ServiceTickets[[#This Row],[Migration Date]] - 14</f>
        <v>43892</v>
      </c>
      <c r="N247" s="111">
        <v>703300</v>
      </c>
      <c r="O247" s="111">
        <v>703301</v>
      </c>
      <c r="P247" s="111" t="str">
        <f>ServiceTickets[[#This Row],[Site]]&amp;" KAH Win10 Upgrade Project Equipment Request"</f>
        <v>2466 HH - SANDY SPRINGS KAH Win10 Upgrade Project Equipment Request</v>
      </c>
      <c r="Q247" s="126" t="str">
        <f t="shared" si="3"/>
        <v>Please ship 0 UD3 Thin Client devices and 0 laptops with the Gentiva Win10 Image with docking stations. 
Please send the equipment on PO703300 and PO703301 to be at facility by 03/13/20. 
Ship to:
ATTN: Kindred Implementation Services Tech
1303 Hightower Trail STE 105
Atlanta, GA 30350</v>
      </c>
      <c r="S247" s="130" t="s">
        <v>268</v>
      </c>
      <c r="T247" s="130">
        <f>VLOOKUP(ServiceTickets[Facility ID],'T-Schedule'!B$2:I$286,8,FALSE)</f>
        <v>0</v>
      </c>
      <c r="U247" s="130">
        <v>2020</v>
      </c>
    </row>
    <row r="248" spans="1:21" hidden="1">
      <c r="A248" s="110">
        <v>2466201</v>
      </c>
      <c r="B248" t="s">
        <v>50</v>
      </c>
      <c r="C248" s="12" t="str">
        <f>VLOOKUP(ServiceTickets[[#This Row],[Facility ID]],FacilityInformation,3,FALSE)</f>
        <v>1303 Hightower Trail STE 105</v>
      </c>
      <c r="D248" s="12" t="str">
        <f>VLOOKUP(ServiceTickets[[#This Row],[Facility ID]],FacilityInformation,4,FALSE)</f>
        <v>Atlanta</v>
      </c>
      <c r="E248" s="12" t="str">
        <f>VLOOKUP(ServiceTickets[[#This Row],[Facility ID]],FacilityInformation,5,FALSE)</f>
        <v>GA</v>
      </c>
      <c r="F248" s="12">
        <f>VLOOKUP(ServiceTickets[[#This Row],[Facility ID]],FacilityInformation,6,FALSE)</f>
        <v>30350</v>
      </c>
      <c r="G248" s="12" t="str">
        <f>ServiceTickets[[#This Row],[City]]&amp;", "&amp;ServiceTickets[[#This Row],[State]]&amp;" "&amp;ServiceTickets[[#This Row],[Zip]]</f>
        <v>Atlanta, GA 30350</v>
      </c>
      <c r="H248" s="111">
        <f>VLOOKUP(ServiceTickets[Facility ID],'T-Schedule'!B$2:AH$286,30,FALSE)</f>
        <v>0</v>
      </c>
      <c r="I248" s="111">
        <f>VLOOKUP(ServiceTickets[Facility ID],'T-Schedule'!B$2:AI$286,28,FALSE)</f>
        <v>0</v>
      </c>
      <c r="J248" s="110">
        <f>VLOOKUP(ServiceTickets[Facility ID],'T-Schedule'!B$2:AI$286,26,FALSE)</f>
        <v>0</v>
      </c>
      <c r="K248" s="122">
        <f>VLOOKUP(ServiceTickets[Facility ID],'T-Schedule'!B$2:C$286,2,FALSE)</f>
        <v>43906</v>
      </c>
      <c r="L248" s="122">
        <f>ServiceTickets[[#This Row],[Migration Date]] - WEEKDAY(ServiceTickets[[#This Row],[Migration Date]]-6)</f>
        <v>43903</v>
      </c>
      <c r="M248" s="122">
        <f>ServiceTickets[[#This Row],[Migration Date]] - 14</f>
        <v>43892</v>
      </c>
      <c r="N248" s="111">
        <v>703300</v>
      </c>
      <c r="O248" s="111">
        <v>703301</v>
      </c>
      <c r="P248" s="111" t="str">
        <f>ServiceTickets[[#This Row],[Site]]&amp;" KAH Win10 Upgrade Project Equipment Request"</f>
        <v>2466 HH - SANDY SPRINGS KAH Win10 Upgrade Project Equipment Request</v>
      </c>
      <c r="Q248" s="126" t="str">
        <f t="shared" si="3"/>
        <v>Please ship 0 UD3 Thin Client devices and 0 laptops with the Gentiva Win10 Image with docking stations. 
Please send the equipment on PO703300 and PO703301 to be at facility by 03/13/20. 
Ship to:
ATTN: Kindred Implementation Services Tech
1303 Hightower Trail STE 105
Atlanta, GA 30350</v>
      </c>
      <c r="S248" s="130" t="s">
        <v>268</v>
      </c>
      <c r="T248" s="130">
        <f>VLOOKUP(ServiceTickets[Facility ID],'T-Schedule'!B$2:I$286,8,FALSE)</f>
        <v>0</v>
      </c>
      <c r="U248" s="130">
        <v>2020</v>
      </c>
    </row>
    <row r="249" spans="1:21" hidden="1">
      <c r="A249" s="110">
        <v>2467201</v>
      </c>
      <c r="B249" t="s">
        <v>51</v>
      </c>
      <c r="C249" s="12" t="str">
        <f>VLOOKUP(ServiceTickets[[#This Row],[Facility ID]],FacilityInformation,3,FALSE)</f>
        <v>2080 Ronald Reagan Blvd STE 500</v>
      </c>
      <c r="D249" s="12" t="str">
        <f>VLOOKUP(ServiceTickets[[#This Row],[Facility ID]],FacilityInformation,4,FALSE)</f>
        <v>Cumming</v>
      </c>
      <c r="E249" s="12" t="str">
        <f>VLOOKUP(ServiceTickets[[#This Row],[Facility ID]],FacilityInformation,5,FALSE)</f>
        <v>GA</v>
      </c>
      <c r="F249" s="12">
        <f>VLOOKUP(ServiceTickets[[#This Row],[Facility ID]],FacilityInformation,6,FALSE)</f>
        <v>30041</v>
      </c>
      <c r="G249" s="12" t="str">
        <f>ServiceTickets[[#This Row],[City]]&amp;", "&amp;ServiceTickets[[#This Row],[State]]&amp;" "&amp;ServiceTickets[[#This Row],[Zip]]</f>
        <v>Cumming, GA 30041</v>
      </c>
      <c r="H249" s="111">
        <f>VLOOKUP(ServiceTickets[Facility ID],'T-Schedule'!B$2:AH$286,30,FALSE)</f>
        <v>0</v>
      </c>
      <c r="I249" s="111">
        <f>VLOOKUP(ServiceTickets[Facility ID],'T-Schedule'!B$2:AI$286,28,FALSE)</f>
        <v>0</v>
      </c>
      <c r="J249" s="110">
        <f>VLOOKUP(ServiceTickets[Facility ID],'T-Schedule'!B$2:AI$286,26,FALSE)</f>
        <v>0</v>
      </c>
      <c r="K249" s="122">
        <f>VLOOKUP(ServiceTickets[Facility ID],'T-Schedule'!B$2:C$286,2,FALSE)</f>
        <v>43906</v>
      </c>
      <c r="L249" s="122">
        <f>ServiceTickets[[#This Row],[Migration Date]] - WEEKDAY(ServiceTickets[[#This Row],[Migration Date]]-6)</f>
        <v>43903</v>
      </c>
      <c r="M249" s="122">
        <f>ServiceTickets[[#This Row],[Migration Date]] - 14</f>
        <v>43892</v>
      </c>
      <c r="N249" s="111">
        <v>703300</v>
      </c>
      <c r="O249" s="111">
        <v>703301</v>
      </c>
      <c r="P249" s="111" t="str">
        <f>ServiceTickets[[#This Row],[Site]]&amp;" KAH Win10 Upgrade Project Equipment Request"</f>
        <v>2467 HH - CUMMING KAH Win10 Upgrade Project Equipment Request</v>
      </c>
      <c r="Q249" s="126" t="str">
        <f t="shared" si="3"/>
        <v>Please ship 0 UD3 Thin Client devices and 0 laptops with the Gentiva Win10 Image with docking stations. 
Please send the equipment on PO703300 and PO703301 to be at facility by 03/13/20. 
Ship to:
ATTN: Kindred Implementation Services Tech
2080 Ronald Reagan Blvd STE 500
Cumming, GA 30041</v>
      </c>
      <c r="S249" s="130" t="s">
        <v>268</v>
      </c>
      <c r="T249" s="130">
        <f>VLOOKUP(ServiceTickets[Facility ID],'T-Schedule'!B$2:I$286,8,FALSE)</f>
        <v>0</v>
      </c>
      <c r="U249" s="130">
        <v>2020</v>
      </c>
    </row>
    <row r="250" spans="1:21" hidden="1">
      <c r="A250" s="110">
        <v>2469201</v>
      </c>
      <c r="B250" t="s">
        <v>53</v>
      </c>
      <c r="C250" s="12" t="str">
        <f>VLOOKUP(ServiceTickets[[#This Row],[Facility ID]],FacilityInformation,3,FALSE)</f>
        <v>1395 South Marietta Pkwy. STE 902</v>
      </c>
      <c r="D250" s="12" t="str">
        <f>VLOOKUP(ServiceTickets[[#This Row],[Facility ID]],FacilityInformation,4,FALSE)</f>
        <v>Marietta</v>
      </c>
      <c r="E250" s="12" t="str">
        <f>VLOOKUP(ServiceTickets[[#This Row],[Facility ID]],FacilityInformation,5,FALSE)</f>
        <v>GA</v>
      </c>
      <c r="F250" s="12">
        <f>VLOOKUP(ServiceTickets[[#This Row],[Facility ID]],FacilityInformation,6,FALSE)</f>
        <v>30067</v>
      </c>
      <c r="G250" s="12" t="str">
        <f>ServiceTickets[[#This Row],[City]]&amp;", "&amp;ServiceTickets[[#This Row],[State]]&amp;" "&amp;ServiceTickets[[#This Row],[Zip]]</f>
        <v>Marietta, GA 30067</v>
      </c>
      <c r="H250" s="111">
        <f>VLOOKUP(ServiceTickets[Facility ID],'T-Schedule'!B$2:AH$286,30,FALSE)</f>
        <v>0</v>
      </c>
      <c r="I250" s="111">
        <f>VLOOKUP(ServiceTickets[Facility ID],'T-Schedule'!B$2:AI$286,28,FALSE)</f>
        <v>0</v>
      </c>
      <c r="J250" s="110">
        <f>VLOOKUP(ServiceTickets[Facility ID],'T-Schedule'!B$2:AI$286,26,FALSE)</f>
        <v>0</v>
      </c>
      <c r="K250" s="122">
        <f>VLOOKUP(ServiceTickets[Facility ID],'T-Schedule'!B$2:C$286,2,FALSE)</f>
        <v>43906</v>
      </c>
      <c r="L250" s="122">
        <f>ServiceTickets[[#This Row],[Migration Date]] - WEEKDAY(ServiceTickets[[#This Row],[Migration Date]]-6)</f>
        <v>43903</v>
      </c>
      <c r="M250" s="122">
        <f>ServiceTickets[[#This Row],[Migration Date]] - 14</f>
        <v>43892</v>
      </c>
      <c r="N250" s="111">
        <v>703300</v>
      </c>
      <c r="O250" s="111">
        <v>703301</v>
      </c>
      <c r="P250" s="111" t="str">
        <f>ServiceTickets[[#This Row],[Site]]&amp;" KAH Win10 Upgrade Project Equipment Request"</f>
        <v>2469 HH - MARIETTA KAH Win10 Upgrade Project Equipment Request</v>
      </c>
      <c r="Q250" s="126" t="str">
        <f t="shared" si="3"/>
        <v>Please ship 0 UD3 Thin Client devices and 0 laptops with the Gentiva Win10 Image with docking stations. 
Please send the equipment on PO703300 and PO703301 to be at facility by 03/13/20. 
Ship to:
ATTN: Kindred Implementation Services Tech
1395 South Marietta Pkwy. STE 902
Marietta, GA 30067</v>
      </c>
      <c r="S250" s="130" t="s">
        <v>268</v>
      </c>
      <c r="T250" s="130">
        <f>VLOOKUP(ServiceTickets[Facility ID],'T-Schedule'!B$2:I$286,8,FALSE)</f>
        <v>0</v>
      </c>
      <c r="U250" s="130">
        <v>2020</v>
      </c>
    </row>
    <row r="251" spans="1:21" hidden="1">
      <c r="A251" s="110">
        <v>3714201</v>
      </c>
      <c r="B251" t="s">
        <v>164</v>
      </c>
      <c r="C251" s="12" t="str">
        <f>VLOOKUP(ServiceTickets[[#This Row],[Facility ID]],FacilityInformation,3,FALSE)</f>
        <v>410 N. Center Drive, Bldg. 9, Suite 102</v>
      </c>
      <c r="D251" s="12" t="str">
        <f>VLOOKUP(ServiceTickets[[#This Row],[Facility ID]],FacilityInformation,4,FALSE)</f>
        <v xml:space="preserve">Norfolk </v>
      </c>
      <c r="E251" s="12" t="str">
        <f>VLOOKUP(ServiceTickets[[#This Row],[Facility ID]],FacilityInformation,5,FALSE)</f>
        <v>VA</v>
      </c>
      <c r="F251" s="12">
        <f>VLOOKUP(ServiceTickets[[#This Row],[Facility ID]],FacilityInformation,6,FALSE)</f>
        <v>23502</v>
      </c>
      <c r="G251" s="12" t="str">
        <f>ServiceTickets[[#This Row],[City]]&amp;", "&amp;ServiceTickets[[#This Row],[State]]&amp;" "&amp;ServiceTickets[[#This Row],[Zip]]</f>
        <v>Norfolk , VA 23502</v>
      </c>
      <c r="H251" s="111">
        <f>VLOOKUP(ServiceTickets[Facility ID],'T-Schedule'!B$2:AH$286,30,FALSE)</f>
        <v>0</v>
      </c>
      <c r="I251" s="111">
        <f>VLOOKUP(ServiceTickets[Facility ID],'T-Schedule'!B$2:AI$286,28,FALSE)</f>
        <v>0</v>
      </c>
      <c r="J251" s="110">
        <f>VLOOKUP(ServiceTickets[Facility ID],'T-Schedule'!B$2:AI$286,26,FALSE)</f>
        <v>0</v>
      </c>
      <c r="K251" s="122">
        <f>VLOOKUP(ServiceTickets[Facility ID],'T-Schedule'!B$2:C$286,2,FALSE)</f>
        <v>43906</v>
      </c>
      <c r="L251" s="122">
        <f>ServiceTickets[[#This Row],[Migration Date]] - WEEKDAY(ServiceTickets[[#This Row],[Migration Date]]-6)</f>
        <v>43903</v>
      </c>
      <c r="M251" s="122">
        <f>ServiceTickets[[#This Row],[Migration Date]] - 14</f>
        <v>43892</v>
      </c>
      <c r="N251" s="111">
        <v>703300</v>
      </c>
      <c r="O251" s="111">
        <v>703301</v>
      </c>
      <c r="P251" s="111" t="str">
        <f>ServiceTickets[[#This Row],[Site]]&amp;" KAH Win10 Upgrade Project Equipment Request"</f>
        <v>3714 - Norfolk (confirmed open with Larry) KAH Win10 Upgrade Project Equipment Request</v>
      </c>
      <c r="Q251" s="126" t="str">
        <f t="shared" si="3"/>
        <v>Please ship 0 UD3 Thin Client devices and 0 laptops with the Gentiva Win10 Image with docking stations. 
Please send the equipment on PO703300 and PO703301 to be at facility by 03/13/20. 
Ship to:
ATTN: Kindred Implementation Services Tech
410 N. Center Drive, Bldg. 9, Suite 102
Norfolk , VA 23502</v>
      </c>
      <c r="S251" s="130" t="s">
        <v>268</v>
      </c>
      <c r="T251" s="130">
        <f>VLOOKUP(ServiceTickets[Facility ID],'T-Schedule'!B$2:I$286,8,FALSE)</f>
        <v>0</v>
      </c>
      <c r="U251" s="130">
        <v>2020</v>
      </c>
    </row>
    <row r="252" spans="1:21" hidden="1">
      <c r="A252" s="110">
        <v>6964201</v>
      </c>
      <c r="B252" t="s">
        <v>233</v>
      </c>
      <c r="C252" s="12" t="str">
        <f>VLOOKUP(ServiceTickets[[#This Row],[Facility ID]],FacilityInformation,3,FALSE)</f>
        <v>2221 EDGE LAKE DRIVE</v>
      </c>
      <c r="D252" s="12" t="str">
        <f>VLOOKUP(ServiceTickets[[#This Row],[Facility ID]],FacilityInformation,4,FALSE)</f>
        <v>CHARLOTTE</v>
      </c>
      <c r="E252" s="12" t="str">
        <f>VLOOKUP(ServiceTickets[[#This Row],[Facility ID]],FacilityInformation,5,FALSE)</f>
        <v>NC</v>
      </c>
      <c r="F252" s="12">
        <f>VLOOKUP(ServiceTickets[[#This Row],[Facility ID]],FacilityInformation,6,FALSE)</f>
        <v>28217</v>
      </c>
      <c r="G252" s="12" t="str">
        <f>ServiceTickets[[#This Row],[City]]&amp;", "&amp;ServiceTickets[[#This Row],[State]]&amp;" "&amp;ServiceTickets[[#This Row],[Zip]]</f>
        <v>CHARLOTTE, NC 28217</v>
      </c>
      <c r="H252" s="111">
        <f>VLOOKUP(ServiceTickets[Facility ID],'T-Schedule'!B$2:AH$286,30,FALSE)</f>
        <v>0</v>
      </c>
      <c r="I252" s="111">
        <f>VLOOKUP(ServiceTickets[Facility ID],'T-Schedule'!B$2:AI$286,28,FALSE)</f>
        <v>0</v>
      </c>
      <c r="J252" s="110">
        <f>VLOOKUP(ServiceTickets[Facility ID],'T-Schedule'!B$2:AI$286,26,FALSE)</f>
        <v>0</v>
      </c>
      <c r="K252" s="122">
        <f>VLOOKUP(ServiceTickets[Facility ID],'T-Schedule'!B$2:C$286,2,FALSE)</f>
        <v>43906</v>
      </c>
      <c r="L252" s="122">
        <f>ServiceTickets[[#This Row],[Migration Date]] - WEEKDAY(ServiceTickets[[#This Row],[Migration Date]]-6)</f>
        <v>43903</v>
      </c>
      <c r="M252" s="122">
        <f>ServiceTickets[[#This Row],[Migration Date]] - 14</f>
        <v>43892</v>
      </c>
      <c r="N252" s="111">
        <v>703300</v>
      </c>
      <c r="O252" s="111">
        <v>703301</v>
      </c>
      <c r="P252" s="111" t="str">
        <f>ServiceTickets[[#This Row],[Site]]&amp;" KAH Win10 Upgrade Project Equipment Request"</f>
        <v>6964 HH - Charlotte Cntrl Intk - Shrd Svcs KAH Win10 Upgrade Project Equipment Request</v>
      </c>
      <c r="Q252" s="126" t="str">
        <f t="shared" si="3"/>
        <v>Please ship 0 UD3 Thin Client devices and 0 laptops with the Gentiva Win10 Image with docking stations. 
Please send the equipment on PO703300 and PO703301 to be at facility by 03/13/20. 
Ship to:
ATTN: Kindred Implementation Services Tech
2221 EDGE LAKE DRIVE
CHARLOTTE, NC 28217</v>
      </c>
      <c r="S252" s="130" t="s">
        <v>268</v>
      </c>
      <c r="T252" s="130">
        <f>VLOOKUP(ServiceTickets[Facility ID],'T-Schedule'!B$2:I$286,8,FALSE)</f>
        <v>0</v>
      </c>
      <c r="U252" s="130">
        <v>2020</v>
      </c>
    </row>
    <row r="253" spans="1:21" hidden="1">
      <c r="A253" s="110">
        <v>7013201</v>
      </c>
      <c r="B253" t="s">
        <v>237</v>
      </c>
      <c r="C253" s="12" t="str">
        <f>VLOOKUP(ServiceTickets[[#This Row],[Facility ID]],FacilityInformation,3,FALSE)</f>
        <v>2 Livewell Drive STE 101</v>
      </c>
      <c r="D253" s="12" t="str">
        <f>VLOOKUP(ServiceTickets[[#This Row],[Facility ID]],FacilityInformation,4,FALSE)</f>
        <v>Kennebunk</v>
      </c>
      <c r="E253" s="12" t="str">
        <f>VLOOKUP(ServiceTickets[[#This Row],[Facility ID]],FacilityInformation,5,FALSE)</f>
        <v>ME</v>
      </c>
      <c r="F253" s="12">
        <f>VLOOKUP(ServiceTickets[[#This Row],[Facility ID]],FacilityInformation,6,FALSE)</f>
        <v>4043</v>
      </c>
      <c r="G253" s="12" t="str">
        <f>ServiceTickets[[#This Row],[City]]&amp;", "&amp;ServiceTickets[[#This Row],[State]]&amp;" "&amp;ServiceTickets[[#This Row],[Zip]]</f>
        <v>Kennebunk, ME 4043</v>
      </c>
      <c r="H253" s="111">
        <f>VLOOKUP(ServiceTickets[Facility ID],'T-Schedule'!B$2:AH$286,30,FALSE)</f>
        <v>0</v>
      </c>
      <c r="I253" s="111">
        <f>VLOOKUP(ServiceTickets[Facility ID],'T-Schedule'!B$2:AI$286,28,FALSE)</f>
        <v>0</v>
      </c>
      <c r="J253" s="110">
        <f>VLOOKUP(ServiceTickets[Facility ID],'T-Schedule'!B$2:AI$286,26,FALSE)</f>
        <v>0</v>
      </c>
      <c r="K253" s="122">
        <f>VLOOKUP(ServiceTickets[Facility ID],'T-Schedule'!B$2:C$286,2,FALSE)</f>
        <v>43906</v>
      </c>
      <c r="L253" s="122">
        <f>ServiceTickets[[#This Row],[Migration Date]] - WEEKDAY(ServiceTickets[[#This Row],[Migration Date]]-6)</f>
        <v>43903</v>
      </c>
      <c r="M253" s="122">
        <f>ServiceTickets[[#This Row],[Migration Date]] - 14</f>
        <v>43892</v>
      </c>
      <c r="N253" s="111">
        <v>703300</v>
      </c>
      <c r="O253" s="111">
        <v>703301</v>
      </c>
      <c r="P253" s="111" t="str">
        <f>ServiceTickets[[#This Row],[Site]]&amp;" KAH Win10 Upgrade Project Equipment Request"</f>
        <v>7013 HH - SANFORD ME KAH Win10 Upgrade Project Equipment Request</v>
      </c>
      <c r="Q253" s="126" t="str">
        <f t="shared" si="3"/>
        <v>Please ship 0 UD3 Thin Client devices and 0 laptops with the Gentiva Win10 Image with docking stations. 
Please send the equipment on PO703300 and PO703301 to be at facility by 03/13/20. 
Ship to:
ATTN: Kindred Implementation Services Tech
2 Livewell Drive STE 101
Kennebunk, ME 4043</v>
      </c>
      <c r="S253" s="130" t="s">
        <v>268</v>
      </c>
      <c r="T253" s="130">
        <f>VLOOKUP(ServiceTickets[Facility ID],'T-Schedule'!B$2:I$286,8,FALSE)</f>
        <v>0</v>
      </c>
      <c r="U253" s="130">
        <v>2020</v>
      </c>
    </row>
    <row r="254" spans="1:21" hidden="1">
      <c r="A254" s="110">
        <v>7033201</v>
      </c>
      <c r="B254" t="s">
        <v>257</v>
      </c>
      <c r="C254" s="12" t="str">
        <f>VLOOKUP(ServiceTickets[[#This Row],[Facility ID]],FacilityInformation,3,FALSE)</f>
        <v>7113 Three Chopt Road STE 201</v>
      </c>
      <c r="D254" s="12" t="str">
        <f>VLOOKUP(ServiceTickets[[#This Row],[Facility ID]],FacilityInformation,4,FALSE)</f>
        <v>Richmond</v>
      </c>
      <c r="E254" s="12" t="str">
        <f>VLOOKUP(ServiceTickets[[#This Row],[Facility ID]],FacilityInformation,5,FALSE)</f>
        <v>VA</v>
      </c>
      <c r="F254" s="12">
        <f>VLOOKUP(ServiceTickets[[#This Row],[Facility ID]],FacilityInformation,6,FALSE)</f>
        <v>23226</v>
      </c>
      <c r="G254" s="12" t="str">
        <f>ServiceTickets[[#This Row],[City]]&amp;", "&amp;ServiceTickets[[#This Row],[State]]&amp;" "&amp;ServiceTickets[[#This Row],[Zip]]</f>
        <v>Richmond, VA 23226</v>
      </c>
      <c r="H254" s="111">
        <f>VLOOKUP(ServiceTickets[Facility ID],'T-Schedule'!B$2:AH$286,30,FALSE)</f>
        <v>0</v>
      </c>
      <c r="I254" s="111">
        <f>VLOOKUP(ServiceTickets[Facility ID],'T-Schedule'!B$2:AI$286,28,FALSE)</f>
        <v>0</v>
      </c>
      <c r="J254" s="110">
        <f>VLOOKUP(ServiceTickets[Facility ID],'T-Schedule'!B$2:AI$286,26,FALSE)</f>
        <v>0</v>
      </c>
      <c r="K254" s="122">
        <f>VLOOKUP(ServiceTickets[Facility ID],'T-Schedule'!B$2:C$286,2,FALSE)</f>
        <v>43906</v>
      </c>
      <c r="L254" s="122">
        <f>ServiceTickets[[#This Row],[Migration Date]] - WEEKDAY(ServiceTickets[[#This Row],[Migration Date]]-6)</f>
        <v>43903</v>
      </c>
      <c r="M254" s="122">
        <f>ServiceTickets[[#This Row],[Migration Date]] - 14</f>
        <v>43892</v>
      </c>
      <c r="N254" s="111">
        <v>703300</v>
      </c>
      <c r="O254" s="111">
        <v>703301</v>
      </c>
      <c r="P254" s="111" t="str">
        <f>ServiceTickets[[#This Row],[Site]]&amp;" KAH Win10 Upgrade Project Equipment Request"</f>
        <v>7033 HH - RICHMOND KAH Win10 Upgrade Project Equipment Request</v>
      </c>
      <c r="Q254" s="126" t="str">
        <f t="shared" si="3"/>
        <v>Please ship 0 UD3 Thin Client devices and 0 laptops with the Gentiva Win10 Image with docking stations. 
Please send the equipment on PO703300 and PO703301 to be at facility by 03/13/20. 
Ship to:
ATTN: Kindred Implementation Services Tech
7113 Three Chopt Road STE 201
Richmond, VA 23226</v>
      </c>
      <c r="S254" s="130" t="s">
        <v>268</v>
      </c>
      <c r="T254" s="130">
        <f>VLOOKUP(ServiceTickets[Facility ID],'T-Schedule'!B$2:I$286,8,FALSE)</f>
        <v>0</v>
      </c>
      <c r="U254" s="130">
        <v>2020</v>
      </c>
    </row>
    <row r="255" spans="1:21" hidden="1">
      <c r="A255" s="110">
        <v>2355201</v>
      </c>
      <c r="B255" t="s">
        <v>2</v>
      </c>
      <c r="C255" s="12" t="str">
        <f>VLOOKUP(ServiceTickets[[#This Row],[Facility ID]],FacilityInformation,3,FALSE)</f>
        <v xml:space="preserve">2069 Roosevelt Avenue  </v>
      </c>
      <c r="D255" s="12" t="str">
        <f>VLOOKUP(ServiceTickets[[#This Row],[Facility ID]],FacilityInformation,4,FALSE)</f>
        <v>Springfield</v>
      </c>
      <c r="E255" s="12" t="str">
        <f>VLOOKUP(ServiceTickets[[#This Row],[Facility ID]],FacilityInformation,5,FALSE)</f>
        <v>MA</v>
      </c>
      <c r="F255" s="12">
        <f>VLOOKUP(ServiceTickets[[#This Row],[Facility ID]],FacilityInformation,6,FALSE)</f>
        <v>1104</v>
      </c>
      <c r="G255" s="12" t="str">
        <f>ServiceTickets[[#This Row],[City]]&amp;", "&amp;ServiceTickets[[#This Row],[State]]&amp;" "&amp;ServiceTickets[[#This Row],[Zip]]</f>
        <v>Springfield, MA 1104</v>
      </c>
      <c r="H255" s="111">
        <f>VLOOKUP(ServiceTickets[Facility ID],'T-Schedule'!B$2:AH$286,30,FALSE)</f>
        <v>0</v>
      </c>
      <c r="I255" s="111">
        <f>VLOOKUP(ServiceTickets[Facility ID],'T-Schedule'!B$2:AI$286,28,FALSE)</f>
        <v>0</v>
      </c>
      <c r="J255" s="110">
        <f>VLOOKUP(ServiceTickets[Facility ID],'T-Schedule'!B$2:AI$286,26,FALSE)</f>
        <v>0</v>
      </c>
      <c r="K255" s="122">
        <f>VLOOKUP(ServiceTickets[Facility ID],'T-Schedule'!B$2:C$286,2,FALSE)</f>
        <v>43913</v>
      </c>
      <c r="L255" s="122">
        <f>ServiceTickets[[#This Row],[Migration Date]] - WEEKDAY(ServiceTickets[[#This Row],[Migration Date]]-6)</f>
        <v>43910</v>
      </c>
      <c r="M255" s="122">
        <f>ServiceTickets[[#This Row],[Migration Date]] - 14</f>
        <v>43899</v>
      </c>
      <c r="N255" s="111">
        <v>703300</v>
      </c>
      <c r="O255" s="111">
        <v>703301</v>
      </c>
      <c r="P255" s="111" t="str">
        <f>ServiceTickets[[#This Row],[Site]]&amp;" KAH Win10 Upgrade Project Equipment Request"</f>
        <v>2355 HH - SPRINGFIELD BEHAV HEALTH KAH Win10 Upgrade Project Equipment Request</v>
      </c>
      <c r="Q255" s="126" t="str">
        <f t="shared" si="3"/>
        <v>Please ship 0 UD3 Thin Client devices and 0 laptops with the Gentiva Win10 Image with docking stations. 
Please send the equipment on PO703300 and PO703301 to be at facility by 03/20/20. 
Ship to:
ATTN: Kindred Implementation Services Tech
2069 Roosevelt Avenue  
Springfield, MA 1104</v>
      </c>
      <c r="T255" s="130">
        <f>VLOOKUP(ServiceTickets[Facility ID],'T-Schedule'!B$2:I$286,8,FALSE)</f>
        <v>0</v>
      </c>
      <c r="U255" s="130">
        <v>2020</v>
      </c>
    </row>
    <row r="256" spans="1:21" hidden="1">
      <c r="A256" s="110">
        <v>2363201</v>
      </c>
      <c r="B256" t="s">
        <v>4</v>
      </c>
      <c r="C256" s="12" t="str">
        <f>VLOOKUP(ServiceTickets[[#This Row],[Facility ID]],FacilityInformation,3,FALSE)</f>
        <v>279 Dalton Ave. STE B</v>
      </c>
      <c r="D256" s="12" t="str">
        <f>VLOOKUP(ServiceTickets[[#This Row],[Facility ID]],FacilityInformation,4,FALSE)</f>
        <v>Pittsfield</v>
      </c>
      <c r="E256" s="12" t="str">
        <f>VLOOKUP(ServiceTickets[[#This Row],[Facility ID]],FacilityInformation,5,FALSE)</f>
        <v>MA</v>
      </c>
      <c r="F256" s="12">
        <f>VLOOKUP(ServiceTickets[[#This Row],[Facility ID]],FacilityInformation,6,FALSE)</f>
        <v>1201</v>
      </c>
      <c r="G256" s="12" t="str">
        <f>ServiceTickets[[#This Row],[City]]&amp;", "&amp;ServiceTickets[[#This Row],[State]]&amp;" "&amp;ServiceTickets[[#This Row],[Zip]]</f>
        <v>Pittsfield, MA 1201</v>
      </c>
      <c r="H256" s="111">
        <f>VLOOKUP(ServiceTickets[Facility ID],'T-Schedule'!B$2:AH$286,30,FALSE)</f>
        <v>0</v>
      </c>
      <c r="I256" s="111">
        <f>VLOOKUP(ServiceTickets[Facility ID],'T-Schedule'!B$2:AI$286,28,FALSE)</f>
        <v>0</v>
      </c>
      <c r="J256" s="110">
        <f>VLOOKUP(ServiceTickets[Facility ID],'T-Schedule'!B$2:AI$286,26,FALSE)</f>
        <v>0</v>
      </c>
      <c r="K256" s="122">
        <f>VLOOKUP(ServiceTickets[Facility ID],'T-Schedule'!B$2:C$286,2,FALSE)</f>
        <v>43913</v>
      </c>
      <c r="L256" s="122">
        <f>ServiceTickets[[#This Row],[Migration Date]] - WEEKDAY(ServiceTickets[[#This Row],[Migration Date]]-6)</f>
        <v>43910</v>
      </c>
      <c r="M256" s="122">
        <f>ServiceTickets[[#This Row],[Migration Date]] - 14</f>
        <v>43899</v>
      </c>
      <c r="N256" s="111">
        <v>703300</v>
      </c>
      <c r="O256" s="111">
        <v>703301</v>
      </c>
      <c r="P256" s="111" t="str">
        <f>ServiceTickets[[#This Row],[Site]]&amp;" KAH Win10 Upgrade Project Equipment Request"</f>
        <v>2363 HH - PITTSFIELD KAH Win10 Upgrade Project Equipment Request</v>
      </c>
      <c r="Q256" s="126" t="str">
        <f t="shared" ref="Q256:Q268" si="4">"Please ship "&amp;H256&amp;" UD3 Thin Client devices and "&amp;I256&amp;" laptops with the Gentiva Win10 Image with docking stations. 
Please send the equipment on PO"&amp;N256&amp;" and PO"&amp;O256&amp;" to be at facility by "&amp;TEXT(L256,"mm/dd/yy")&amp;". 
Ship to:
ATTN: Kindred Implementation Services Tech
"&amp;C256&amp;"
"&amp;G256</f>
        <v>Please ship 0 UD3 Thin Client devices and 0 laptops with the Gentiva Win10 Image with docking stations. 
Please send the equipment on PO703300 and PO703301 to be at facility by 03/20/20. 
Ship to:
ATTN: Kindred Implementation Services Tech
279 Dalton Ave. STE B
Pittsfield, MA 1201</v>
      </c>
      <c r="S256" s="130" t="s">
        <v>268</v>
      </c>
      <c r="T256" s="130">
        <f>VLOOKUP(ServiceTickets[Facility ID],'T-Schedule'!B$2:I$286,8,FALSE)</f>
        <v>0</v>
      </c>
      <c r="U256" s="130">
        <v>2020</v>
      </c>
    </row>
    <row r="257" spans="1:22" hidden="1">
      <c r="A257" s="110">
        <v>2366201</v>
      </c>
      <c r="B257" t="s">
        <v>5</v>
      </c>
      <c r="C257" s="12" t="str">
        <f>VLOOKUP(ServiceTickets[[#This Row],[Facility ID]],FacilityInformation,3,FALSE)</f>
        <v xml:space="preserve">51 Baxter Boulevard  </v>
      </c>
      <c r="D257" s="12" t="str">
        <f>VLOOKUP(ServiceTickets[[#This Row],[Facility ID]],FacilityInformation,4,FALSE)</f>
        <v>Portland</v>
      </c>
      <c r="E257" s="12" t="str">
        <f>VLOOKUP(ServiceTickets[[#This Row],[Facility ID]],FacilityInformation,5,FALSE)</f>
        <v>ME</v>
      </c>
      <c r="F257" s="12">
        <f>VLOOKUP(ServiceTickets[[#This Row],[Facility ID]],FacilityInformation,6,FALSE)</f>
        <v>4101</v>
      </c>
      <c r="G257" s="12" t="str">
        <f>ServiceTickets[[#This Row],[City]]&amp;", "&amp;ServiceTickets[[#This Row],[State]]&amp;" "&amp;ServiceTickets[[#This Row],[Zip]]</f>
        <v>Portland, ME 4101</v>
      </c>
      <c r="H257" s="111">
        <f>VLOOKUP(ServiceTickets[Facility ID],'T-Schedule'!B$2:AH$286,30,FALSE)</f>
        <v>0</v>
      </c>
      <c r="I257" s="111">
        <f>VLOOKUP(ServiceTickets[Facility ID],'T-Schedule'!B$2:AI$286,28,FALSE)</f>
        <v>0</v>
      </c>
      <c r="J257" s="110">
        <f>VLOOKUP(ServiceTickets[Facility ID],'T-Schedule'!B$2:AI$286,26,FALSE)</f>
        <v>0</v>
      </c>
      <c r="K257" s="122">
        <f>VLOOKUP(ServiceTickets[Facility ID],'T-Schedule'!B$2:C$286,2,FALSE)</f>
        <v>43913</v>
      </c>
      <c r="L257" s="122">
        <f>ServiceTickets[[#This Row],[Migration Date]] - WEEKDAY(ServiceTickets[[#This Row],[Migration Date]]-6)</f>
        <v>43910</v>
      </c>
      <c r="M257" s="122">
        <f>ServiceTickets[[#This Row],[Migration Date]] - 14</f>
        <v>43899</v>
      </c>
      <c r="N257" s="111">
        <v>703300</v>
      </c>
      <c r="O257" s="111">
        <v>703301</v>
      </c>
      <c r="P257" s="111" t="str">
        <f>ServiceTickets[[#This Row],[Site]]&amp;" KAH Win10 Upgrade Project Equipment Request"</f>
        <v>2366 HH - PORTLAND ME KAH Win10 Upgrade Project Equipment Request</v>
      </c>
      <c r="Q257" s="126" t="str">
        <f t="shared" si="4"/>
        <v>Please ship 0 UD3 Thin Client devices and 0 laptops with the Gentiva Win10 Image with docking stations. 
Please send the equipment on PO703300 and PO703301 to be at facility by 03/20/20. 
Ship to:
ATTN: Kindred Implementation Services Tech
51 Baxter Boulevard  
Portland, ME 4101</v>
      </c>
      <c r="S257" s="130" t="s">
        <v>268</v>
      </c>
      <c r="T257" s="130">
        <f>VLOOKUP(ServiceTickets[Facility ID],'T-Schedule'!B$2:I$286,8,FALSE)</f>
        <v>0</v>
      </c>
      <c r="U257" s="130">
        <v>2020</v>
      </c>
    </row>
    <row r="258" spans="1:22" hidden="1">
      <c r="A258" s="110">
        <v>2372201</v>
      </c>
      <c r="B258" t="s">
        <v>6</v>
      </c>
      <c r="C258" s="12" t="str">
        <f>VLOOKUP(ServiceTickets[[#This Row],[Facility ID]],FacilityInformation,3,FALSE)</f>
        <v xml:space="preserve">425 Grant Ave.  </v>
      </c>
      <c r="D258" s="12" t="str">
        <f>VLOOKUP(ServiceTickets[[#This Row],[Facility ID]],FacilityInformation,4,FALSE)</f>
        <v>Auburn</v>
      </c>
      <c r="E258" s="12" t="str">
        <f>VLOOKUP(ServiceTickets[[#This Row],[Facility ID]],FacilityInformation,5,FALSE)</f>
        <v>NY</v>
      </c>
      <c r="F258" s="12">
        <f>VLOOKUP(ServiceTickets[[#This Row],[Facility ID]],FacilityInformation,6,FALSE)</f>
        <v>13021</v>
      </c>
      <c r="G258" s="12" t="str">
        <f>ServiceTickets[[#This Row],[City]]&amp;", "&amp;ServiceTickets[[#This Row],[State]]&amp;" "&amp;ServiceTickets[[#This Row],[Zip]]</f>
        <v>Auburn, NY 13021</v>
      </c>
      <c r="H258" s="111">
        <f>VLOOKUP(ServiceTickets[Facility ID],'T-Schedule'!B$2:AH$286,30,FALSE)</f>
        <v>0</v>
      </c>
      <c r="I258" s="111">
        <f>VLOOKUP(ServiceTickets[Facility ID],'T-Schedule'!B$2:AI$286,28,FALSE)</f>
        <v>0</v>
      </c>
      <c r="J258" s="110">
        <f>VLOOKUP(ServiceTickets[Facility ID],'T-Schedule'!B$2:AI$286,26,FALSE)</f>
        <v>0</v>
      </c>
      <c r="K258" s="122">
        <f>VLOOKUP(ServiceTickets[Facility ID],'T-Schedule'!B$2:C$286,2,FALSE)</f>
        <v>43913</v>
      </c>
      <c r="L258" s="122">
        <f>ServiceTickets[[#This Row],[Migration Date]] - WEEKDAY(ServiceTickets[[#This Row],[Migration Date]]-6)</f>
        <v>43910</v>
      </c>
      <c r="M258" s="122">
        <f>ServiceTickets[[#This Row],[Migration Date]] - 14</f>
        <v>43899</v>
      </c>
      <c r="N258" s="111">
        <v>703300</v>
      </c>
      <c r="O258" s="111">
        <v>703301</v>
      </c>
      <c r="P258" s="111" t="str">
        <f>ServiceTickets[[#This Row],[Site]]&amp;" KAH Win10 Upgrade Project Equipment Request"</f>
        <v>2372 HH - AUBURN NY KAH Win10 Upgrade Project Equipment Request</v>
      </c>
      <c r="Q258" s="126" t="str">
        <f t="shared" si="4"/>
        <v>Please ship 0 UD3 Thin Client devices and 0 laptops with the Gentiva Win10 Image with docking stations. 
Please send the equipment on PO703300 and PO703301 to be at facility by 03/20/20. 
Ship to:
ATTN: Kindred Implementation Services Tech
425 Grant Ave.  
Auburn, NY 13021</v>
      </c>
      <c r="S258" s="130" t="s">
        <v>268</v>
      </c>
      <c r="T258" s="130">
        <f>VLOOKUP(ServiceTickets[Facility ID],'T-Schedule'!B$2:I$286,8,FALSE)</f>
        <v>0</v>
      </c>
      <c r="U258" s="130">
        <v>2020</v>
      </c>
    </row>
    <row r="259" spans="1:22" hidden="1">
      <c r="A259" s="110">
        <v>2373201</v>
      </c>
      <c r="B259" t="s">
        <v>7</v>
      </c>
      <c r="C259" s="12" t="str">
        <f>VLOOKUP(ServiceTickets[[#This Row],[Facility ID]],FacilityInformation,3,FALSE)</f>
        <v xml:space="preserve">19 Fourth Avenue  </v>
      </c>
      <c r="D259" s="12" t="str">
        <f>VLOOKUP(ServiceTickets[[#This Row],[Facility ID]],FacilityInformation,4,FALSE)</f>
        <v>Oswego</v>
      </c>
      <c r="E259" s="12" t="str">
        <f>VLOOKUP(ServiceTickets[[#This Row],[Facility ID]],FacilityInformation,5,FALSE)</f>
        <v>NY</v>
      </c>
      <c r="F259" s="12">
        <f>VLOOKUP(ServiceTickets[[#This Row],[Facility ID]],FacilityInformation,6,FALSE)</f>
        <v>13126</v>
      </c>
      <c r="G259" s="12" t="str">
        <f>ServiceTickets[[#This Row],[City]]&amp;", "&amp;ServiceTickets[[#This Row],[State]]&amp;" "&amp;ServiceTickets[[#This Row],[Zip]]</f>
        <v>Oswego, NY 13126</v>
      </c>
      <c r="H259" s="111">
        <f>VLOOKUP(ServiceTickets[Facility ID],'T-Schedule'!B$2:AH$286,30,FALSE)</f>
        <v>0</v>
      </c>
      <c r="I259" s="111">
        <f>VLOOKUP(ServiceTickets[Facility ID],'T-Schedule'!B$2:AI$286,28,FALSE)</f>
        <v>0</v>
      </c>
      <c r="J259" s="110">
        <f>VLOOKUP(ServiceTickets[Facility ID],'T-Schedule'!B$2:AI$286,26,FALSE)</f>
        <v>0</v>
      </c>
      <c r="K259" s="122">
        <f>VLOOKUP(ServiceTickets[Facility ID],'T-Schedule'!B$2:C$286,2,FALSE)</f>
        <v>43913</v>
      </c>
      <c r="L259" s="122">
        <f>ServiceTickets[[#This Row],[Migration Date]] - WEEKDAY(ServiceTickets[[#This Row],[Migration Date]]-6)</f>
        <v>43910</v>
      </c>
      <c r="M259" s="122">
        <f>ServiceTickets[[#This Row],[Migration Date]] - 14</f>
        <v>43899</v>
      </c>
      <c r="N259" s="111">
        <v>703300</v>
      </c>
      <c r="O259" s="111">
        <v>703301</v>
      </c>
      <c r="P259" s="111" t="str">
        <f>ServiceTickets[[#This Row],[Site]]&amp;" KAH Win10 Upgrade Project Equipment Request"</f>
        <v>2373 HH - OSWEGO KAH Win10 Upgrade Project Equipment Request</v>
      </c>
      <c r="Q259" s="126" t="str">
        <f t="shared" si="4"/>
        <v>Please ship 0 UD3 Thin Client devices and 0 laptops with the Gentiva Win10 Image with docking stations. 
Please send the equipment on PO703300 and PO703301 to be at facility by 03/20/20. 
Ship to:
ATTN: Kindred Implementation Services Tech
19 Fourth Avenue  
Oswego, NY 13126</v>
      </c>
      <c r="S259" s="130" t="s">
        <v>268</v>
      </c>
      <c r="T259" s="130">
        <f>VLOOKUP(ServiceTickets[Facility ID],'T-Schedule'!B$2:I$286,8,FALSE)</f>
        <v>0</v>
      </c>
      <c r="U259" s="130">
        <v>2020</v>
      </c>
    </row>
    <row r="260" spans="1:22" hidden="1">
      <c r="A260" s="110">
        <v>2374201</v>
      </c>
      <c r="B260" t="s">
        <v>8</v>
      </c>
      <c r="C260" s="12" t="str">
        <f>VLOOKUP(ServiceTickets[[#This Row],[Facility ID]],FacilityInformation,3,FALSE)</f>
        <v xml:space="preserve">200 Elwood Davis Rd  </v>
      </c>
      <c r="D260" s="12" t="str">
        <f>VLOOKUP(ServiceTickets[[#This Row],[Facility ID]],FacilityInformation,4,FALSE)</f>
        <v>Liverpool</v>
      </c>
      <c r="E260" s="12" t="str">
        <f>VLOOKUP(ServiceTickets[[#This Row],[Facility ID]],FacilityInformation,5,FALSE)</f>
        <v>NY</v>
      </c>
      <c r="F260" s="12">
        <f>VLOOKUP(ServiceTickets[[#This Row],[Facility ID]],FacilityInformation,6,FALSE)</f>
        <v>13088</v>
      </c>
      <c r="G260" s="12" t="str">
        <f>ServiceTickets[[#This Row],[City]]&amp;", "&amp;ServiceTickets[[#This Row],[State]]&amp;" "&amp;ServiceTickets[[#This Row],[Zip]]</f>
        <v>Liverpool, NY 13088</v>
      </c>
      <c r="H260" s="111">
        <f>VLOOKUP(ServiceTickets[Facility ID],'T-Schedule'!B$2:AH$286,30,FALSE)</f>
        <v>0</v>
      </c>
      <c r="I260" s="111">
        <f>VLOOKUP(ServiceTickets[Facility ID],'T-Schedule'!B$2:AI$286,28,FALSE)</f>
        <v>0</v>
      </c>
      <c r="J260" s="110">
        <f>VLOOKUP(ServiceTickets[Facility ID],'T-Schedule'!B$2:AI$286,26,FALSE)</f>
        <v>0</v>
      </c>
      <c r="K260" s="122">
        <f>VLOOKUP(ServiceTickets[Facility ID],'T-Schedule'!B$2:C$286,2,FALSE)</f>
        <v>43913</v>
      </c>
      <c r="L260" s="122">
        <f>ServiceTickets[[#This Row],[Migration Date]] - WEEKDAY(ServiceTickets[[#This Row],[Migration Date]]-6)</f>
        <v>43910</v>
      </c>
      <c r="M260" s="122">
        <f>ServiceTickets[[#This Row],[Migration Date]] - 14</f>
        <v>43899</v>
      </c>
      <c r="N260" s="111">
        <v>703300</v>
      </c>
      <c r="O260" s="111">
        <v>703301</v>
      </c>
      <c r="P260" s="111" t="str">
        <f>ServiceTickets[[#This Row],[Site]]&amp;" KAH Win10 Upgrade Project Equipment Request"</f>
        <v>2374 HH - LIVERPOOL KAH Win10 Upgrade Project Equipment Request</v>
      </c>
      <c r="Q260" s="126" t="str">
        <f t="shared" si="4"/>
        <v>Please ship 0 UD3 Thin Client devices and 0 laptops with the Gentiva Win10 Image with docking stations. 
Please send the equipment on PO703300 and PO703301 to be at facility by 03/20/20. 
Ship to:
ATTN: Kindred Implementation Services Tech
200 Elwood Davis Rd  
Liverpool, NY 13088</v>
      </c>
      <c r="S260" s="130" t="s">
        <v>268</v>
      </c>
      <c r="T260" s="130">
        <f>VLOOKUP(ServiceTickets[Facility ID],'T-Schedule'!B$2:I$286,8,FALSE)</f>
        <v>0</v>
      </c>
      <c r="U260" s="130">
        <v>2020</v>
      </c>
    </row>
    <row r="261" spans="1:22" hidden="1">
      <c r="A261" s="110">
        <v>2376201</v>
      </c>
      <c r="B261" t="s">
        <v>10</v>
      </c>
      <c r="C261" s="12" t="str">
        <f>VLOOKUP(ServiceTickets[[#This Row],[Facility ID]],FacilityInformation,3,FALSE)</f>
        <v>99 Hawley Lane STE 1101</v>
      </c>
      <c r="D261" s="12" t="str">
        <f>VLOOKUP(ServiceTickets[[#This Row],[Facility ID]],FacilityInformation,4,FALSE)</f>
        <v>Stratford</v>
      </c>
      <c r="E261" s="12" t="str">
        <f>VLOOKUP(ServiceTickets[[#This Row],[Facility ID]],FacilityInformation,5,FALSE)</f>
        <v>CT</v>
      </c>
      <c r="F261" s="12">
        <f>VLOOKUP(ServiceTickets[[#This Row],[Facility ID]],FacilityInformation,6,FALSE)</f>
        <v>6614</v>
      </c>
      <c r="G261" s="12" t="str">
        <f>ServiceTickets[[#This Row],[City]]&amp;", "&amp;ServiceTickets[[#This Row],[State]]&amp;" "&amp;ServiceTickets[[#This Row],[Zip]]</f>
        <v>Stratford, CT 6614</v>
      </c>
      <c r="H261" s="111">
        <f>VLOOKUP(ServiceTickets[Facility ID],'T-Schedule'!B$2:AH$286,30,FALSE)</f>
        <v>0</v>
      </c>
      <c r="I261" s="111">
        <f>VLOOKUP(ServiceTickets[Facility ID],'T-Schedule'!B$2:AI$286,28,FALSE)</f>
        <v>0</v>
      </c>
      <c r="J261" s="110">
        <f>VLOOKUP(ServiceTickets[Facility ID],'T-Schedule'!B$2:AI$286,26,FALSE)</f>
        <v>0</v>
      </c>
      <c r="K261" s="122">
        <f>VLOOKUP(ServiceTickets[Facility ID],'T-Schedule'!B$2:C$286,2,FALSE)</f>
        <v>43913</v>
      </c>
      <c r="L261" s="122">
        <f>ServiceTickets[[#This Row],[Migration Date]] - WEEKDAY(ServiceTickets[[#This Row],[Migration Date]]-6)</f>
        <v>43910</v>
      </c>
      <c r="M261" s="122">
        <f>ServiceTickets[[#This Row],[Migration Date]] - 14</f>
        <v>43899</v>
      </c>
      <c r="N261" s="111">
        <v>703300</v>
      </c>
      <c r="O261" s="111">
        <v>703301</v>
      </c>
      <c r="P261" s="111" t="str">
        <f>ServiceTickets[[#This Row],[Site]]&amp;" KAH Win10 Upgrade Project Equipment Request"</f>
        <v>2376 HH - STRATFORD KAH Win10 Upgrade Project Equipment Request</v>
      </c>
      <c r="Q261" s="126" t="str">
        <f t="shared" si="4"/>
        <v>Please ship 0 UD3 Thin Client devices and 0 laptops with the Gentiva Win10 Image with docking stations. 
Please send the equipment on PO703300 and PO703301 to be at facility by 03/20/20. 
Ship to:
ATTN: Kindred Implementation Services Tech
99 Hawley Lane STE 1101
Stratford, CT 6614</v>
      </c>
      <c r="S261" s="130" t="s">
        <v>268</v>
      </c>
      <c r="T261" s="130">
        <f>VLOOKUP(ServiceTickets[Facility ID],'T-Schedule'!B$2:I$286,8,FALSE)</f>
        <v>0</v>
      </c>
      <c r="U261" s="130">
        <v>2020</v>
      </c>
    </row>
    <row r="262" spans="1:22" hidden="1">
      <c r="A262" s="110">
        <v>2377201</v>
      </c>
      <c r="B262" t="s">
        <v>11</v>
      </c>
      <c r="C262" s="12" t="str">
        <f>VLOOKUP(ServiceTickets[[#This Row],[Facility ID]],FacilityInformation,3,FALSE)</f>
        <v xml:space="preserve">1952 Whitney Avenue, 1st Floor  </v>
      </c>
      <c r="D262" s="12" t="str">
        <f>VLOOKUP(ServiceTickets[[#This Row],[Facility ID]],FacilityInformation,4,FALSE)</f>
        <v>Hamden</v>
      </c>
      <c r="E262" s="12" t="str">
        <f>VLOOKUP(ServiceTickets[[#This Row],[Facility ID]],FacilityInformation,5,FALSE)</f>
        <v>CT</v>
      </c>
      <c r="F262" s="12">
        <f>VLOOKUP(ServiceTickets[[#This Row],[Facility ID]],FacilityInformation,6,FALSE)</f>
        <v>6517</v>
      </c>
      <c r="G262" s="12" t="str">
        <f>ServiceTickets[[#This Row],[City]]&amp;", "&amp;ServiceTickets[[#This Row],[State]]&amp;" "&amp;ServiceTickets[[#This Row],[Zip]]</f>
        <v>Hamden, CT 6517</v>
      </c>
      <c r="H262" s="111">
        <f>VLOOKUP(ServiceTickets[Facility ID],'T-Schedule'!B$2:AH$286,30,FALSE)</f>
        <v>0</v>
      </c>
      <c r="I262" s="111">
        <f>VLOOKUP(ServiceTickets[Facility ID],'T-Schedule'!B$2:AI$286,28,FALSE)</f>
        <v>0</v>
      </c>
      <c r="J262" s="110">
        <f>VLOOKUP(ServiceTickets[Facility ID],'T-Schedule'!B$2:AI$286,26,FALSE)</f>
        <v>0</v>
      </c>
      <c r="K262" s="122">
        <f>VLOOKUP(ServiceTickets[Facility ID],'T-Schedule'!B$2:C$286,2,FALSE)</f>
        <v>43913</v>
      </c>
      <c r="L262" s="122">
        <f>ServiceTickets[[#This Row],[Migration Date]] - WEEKDAY(ServiceTickets[[#This Row],[Migration Date]]-6)</f>
        <v>43910</v>
      </c>
      <c r="M262" s="122">
        <f>ServiceTickets[[#This Row],[Migration Date]] - 14</f>
        <v>43899</v>
      </c>
      <c r="N262" s="111">
        <v>703300</v>
      </c>
      <c r="O262" s="111">
        <v>703301</v>
      </c>
      <c r="P262" s="111" t="str">
        <f>ServiceTickets[[#This Row],[Site]]&amp;" KAH Win10 Upgrade Project Equipment Request"</f>
        <v>2377 HH - HAMDEN KAH Win10 Upgrade Project Equipment Request</v>
      </c>
      <c r="Q262" s="126" t="str">
        <f t="shared" si="4"/>
        <v>Please ship 0 UD3 Thin Client devices and 0 laptops with the Gentiva Win10 Image with docking stations. 
Please send the equipment on PO703300 and PO703301 to be at facility by 03/20/20. 
Ship to:
ATTN: Kindred Implementation Services Tech
1952 Whitney Avenue, 1st Floor  
Hamden, CT 6517</v>
      </c>
      <c r="S262" s="130" t="s">
        <v>268</v>
      </c>
      <c r="T262" s="130">
        <f>VLOOKUP(ServiceTickets[Facility ID],'T-Schedule'!B$2:I$286,8,FALSE)</f>
        <v>0</v>
      </c>
      <c r="U262" s="130">
        <v>2020</v>
      </c>
    </row>
    <row r="263" spans="1:22" hidden="1">
      <c r="A263" s="110">
        <v>2378201</v>
      </c>
      <c r="B263" t="s">
        <v>12</v>
      </c>
      <c r="C263" s="12" t="str">
        <f>VLOOKUP(ServiceTickets[[#This Row],[Facility ID]],FacilityInformation,3,FALSE)</f>
        <v>210 Main Street STE 1A &amp; 2</v>
      </c>
      <c r="D263" s="12" t="str">
        <f>VLOOKUP(ServiceTickets[[#This Row],[Facility ID]],FacilityInformation,4,FALSE)</f>
        <v>Old Saybrook</v>
      </c>
      <c r="E263" s="12" t="str">
        <f>VLOOKUP(ServiceTickets[[#This Row],[Facility ID]],FacilityInformation,5,FALSE)</f>
        <v>CT</v>
      </c>
      <c r="F263" s="12">
        <f>VLOOKUP(ServiceTickets[[#This Row],[Facility ID]],FacilityInformation,6,FALSE)</f>
        <v>6475</v>
      </c>
      <c r="G263" s="12" t="str">
        <f>ServiceTickets[[#This Row],[City]]&amp;", "&amp;ServiceTickets[[#This Row],[State]]&amp;" "&amp;ServiceTickets[[#This Row],[Zip]]</f>
        <v>Old Saybrook, CT 6475</v>
      </c>
      <c r="H263" s="111">
        <f>VLOOKUP(ServiceTickets[Facility ID],'T-Schedule'!B$2:AH$286,30,FALSE)</f>
        <v>0</v>
      </c>
      <c r="I263" s="111">
        <f>VLOOKUP(ServiceTickets[Facility ID],'T-Schedule'!B$2:AI$286,28,FALSE)</f>
        <v>0</v>
      </c>
      <c r="J263" s="110">
        <f>VLOOKUP(ServiceTickets[Facility ID],'T-Schedule'!B$2:AI$286,26,FALSE)</f>
        <v>0</v>
      </c>
      <c r="K263" s="122">
        <f>VLOOKUP(ServiceTickets[Facility ID],'T-Schedule'!B$2:C$286,2,FALSE)</f>
        <v>43913</v>
      </c>
      <c r="L263" s="122">
        <f>ServiceTickets[[#This Row],[Migration Date]] - WEEKDAY(ServiceTickets[[#This Row],[Migration Date]]-6)</f>
        <v>43910</v>
      </c>
      <c r="M263" s="122">
        <f>ServiceTickets[[#This Row],[Migration Date]] - 14</f>
        <v>43899</v>
      </c>
      <c r="N263" s="111">
        <v>703300</v>
      </c>
      <c r="O263" s="111">
        <v>703301</v>
      </c>
      <c r="P263" s="111" t="str">
        <f>ServiceTickets[[#This Row],[Site]]&amp;" KAH Win10 Upgrade Project Equipment Request"</f>
        <v>2378 HH - OLD SAYBROOK KAH Win10 Upgrade Project Equipment Request</v>
      </c>
      <c r="Q263" s="126" t="str">
        <f t="shared" si="4"/>
        <v>Please ship 0 UD3 Thin Client devices and 0 laptops with the Gentiva Win10 Image with docking stations. 
Please send the equipment on PO703300 and PO703301 to be at facility by 03/20/20. 
Ship to:
ATTN: Kindred Implementation Services Tech
210 Main Street STE 1A &amp; 2
Old Saybrook, CT 6475</v>
      </c>
      <c r="S263" s="130" t="s">
        <v>268</v>
      </c>
      <c r="T263" s="130">
        <f>VLOOKUP(ServiceTickets[Facility ID],'T-Schedule'!B$2:I$286,8,FALSE)</f>
        <v>0</v>
      </c>
      <c r="U263" s="130">
        <v>2020</v>
      </c>
    </row>
    <row r="264" spans="1:22" hidden="1">
      <c r="A264" s="110">
        <v>2379201</v>
      </c>
      <c r="B264" t="s">
        <v>13</v>
      </c>
      <c r="C264" s="12" t="str">
        <f>VLOOKUP(ServiceTickets[[#This Row],[Facility ID]],FacilityInformation,3,FALSE)</f>
        <v xml:space="preserve">Clifton Park Center, 320 Ushers Road  </v>
      </c>
      <c r="D264" s="12" t="str">
        <f>VLOOKUP(ServiceTickets[[#This Row],[Facility ID]],FacilityInformation,4,FALSE)</f>
        <v>Ballston Lake</v>
      </c>
      <c r="E264" s="12" t="str">
        <f>VLOOKUP(ServiceTickets[[#This Row],[Facility ID]],FacilityInformation,5,FALSE)</f>
        <v>NY</v>
      </c>
      <c r="F264" s="12">
        <f>VLOOKUP(ServiceTickets[[#This Row],[Facility ID]],FacilityInformation,6,FALSE)</f>
        <v>12065</v>
      </c>
      <c r="G264" s="12" t="str">
        <f>ServiceTickets[[#This Row],[City]]&amp;", "&amp;ServiceTickets[[#This Row],[State]]&amp;" "&amp;ServiceTickets[[#This Row],[Zip]]</f>
        <v>Ballston Lake, NY 12065</v>
      </c>
      <c r="H264" s="111">
        <f>VLOOKUP(ServiceTickets[Facility ID],'T-Schedule'!B$2:AH$286,30,FALSE)</f>
        <v>0</v>
      </c>
      <c r="I264" s="111">
        <f>VLOOKUP(ServiceTickets[Facility ID],'T-Schedule'!B$2:AI$286,28,FALSE)</f>
        <v>0</v>
      </c>
      <c r="J264" s="110">
        <f>VLOOKUP(ServiceTickets[Facility ID],'T-Schedule'!B$2:AI$286,26,FALSE)</f>
        <v>0</v>
      </c>
      <c r="K264" s="122">
        <f>VLOOKUP(ServiceTickets[Facility ID],'T-Schedule'!B$2:C$286,2,FALSE)</f>
        <v>43913</v>
      </c>
      <c r="L264" s="122">
        <f>ServiceTickets[[#This Row],[Migration Date]] - WEEKDAY(ServiceTickets[[#This Row],[Migration Date]]-6)</f>
        <v>43910</v>
      </c>
      <c r="M264" s="122">
        <f>ServiceTickets[[#This Row],[Migration Date]] - 14</f>
        <v>43899</v>
      </c>
      <c r="N264" s="111">
        <v>703300</v>
      </c>
      <c r="O264" s="111">
        <v>703301</v>
      </c>
      <c r="P264" s="111" t="str">
        <f>ServiceTickets[[#This Row],[Site]]&amp;" KAH Win10 Upgrade Project Equipment Request"</f>
        <v>2379 HH - MALTA NY KAH Win10 Upgrade Project Equipment Request</v>
      </c>
      <c r="Q264" s="126" t="str">
        <f t="shared" si="4"/>
        <v>Please ship 0 UD3 Thin Client devices and 0 laptops with the Gentiva Win10 Image with docking stations. 
Please send the equipment on PO703300 and PO703301 to be at facility by 03/20/20. 
Ship to:
ATTN: Kindred Implementation Services Tech
Clifton Park Center, 320 Ushers Road  
Ballston Lake, NY 12065</v>
      </c>
      <c r="S264" s="130" t="s">
        <v>268</v>
      </c>
      <c r="T264" s="130">
        <f>VLOOKUP(ServiceTickets[Facility ID],'T-Schedule'!B$2:I$286,8,FALSE)</f>
        <v>0</v>
      </c>
      <c r="U264" s="130">
        <v>2020</v>
      </c>
    </row>
    <row r="265" spans="1:22" hidden="1">
      <c r="A265" s="110">
        <v>2434201</v>
      </c>
      <c r="B265" t="s">
        <v>29</v>
      </c>
      <c r="C265" s="12" t="str">
        <f>VLOOKUP(ServiceTickets[[#This Row],[Facility ID]],FacilityInformation,3,FALSE)</f>
        <v>11849 East Corning Road STE 108</v>
      </c>
      <c r="D265" s="12" t="str">
        <f>VLOOKUP(ServiceTickets[[#This Row],[Facility ID]],FacilityInformation,4,FALSE)</f>
        <v>Corning</v>
      </c>
      <c r="E265" s="12" t="str">
        <f>VLOOKUP(ServiceTickets[[#This Row],[Facility ID]],FacilityInformation,5,FALSE)</f>
        <v>NY</v>
      </c>
      <c r="F265" s="12">
        <f>VLOOKUP(ServiceTickets[[#This Row],[Facility ID]],FacilityInformation,6,FALSE)</f>
        <v>14830</v>
      </c>
      <c r="G265" s="12" t="str">
        <f>ServiceTickets[[#This Row],[City]]&amp;", "&amp;ServiceTickets[[#This Row],[State]]&amp;" "&amp;ServiceTickets[[#This Row],[Zip]]</f>
        <v>Corning, NY 14830</v>
      </c>
      <c r="H265" s="111">
        <f>VLOOKUP(ServiceTickets[Facility ID],'T-Schedule'!B$2:AH$286,30,FALSE)</f>
        <v>0</v>
      </c>
      <c r="I265" s="111">
        <f>VLOOKUP(ServiceTickets[Facility ID],'T-Schedule'!B$2:AI$286,28,FALSE)</f>
        <v>0</v>
      </c>
      <c r="J265" s="110">
        <f>VLOOKUP(ServiceTickets[Facility ID],'T-Schedule'!B$2:AI$286,26,FALSE)</f>
        <v>0</v>
      </c>
      <c r="K265" s="122">
        <f>VLOOKUP(ServiceTickets[Facility ID],'T-Schedule'!B$2:C$286,2,FALSE)</f>
        <v>43913</v>
      </c>
      <c r="L265" s="122">
        <f>ServiceTickets[[#This Row],[Migration Date]] - WEEKDAY(ServiceTickets[[#This Row],[Migration Date]]-6)</f>
        <v>43910</v>
      </c>
      <c r="M265" s="122">
        <f>ServiceTickets[[#This Row],[Migration Date]] - 14</f>
        <v>43899</v>
      </c>
      <c r="N265" s="111">
        <v>703300</v>
      </c>
      <c r="O265" s="111">
        <v>703301</v>
      </c>
      <c r="P265" s="111" t="str">
        <f>ServiceTickets[[#This Row],[Site]]&amp;" KAH Win10 Upgrade Project Equipment Request"</f>
        <v>2434 HH - CORNING KAH Win10 Upgrade Project Equipment Request</v>
      </c>
      <c r="Q265" s="126" t="str">
        <f t="shared" si="4"/>
        <v>Please ship 0 UD3 Thin Client devices and 0 laptops with the Gentiva Win10 Image with docking stations. 
Please send the equipment on PO703300 and PO703301 to be at facility by 03/20/20. 
Ship to:
ATTN: Kindred Implementation Services Tech
11849 East Corning Road STE 108
Corning, NY 14830</v>
      </c>
      <c r="S265" s="130" t="s">
        <v>268</v>
      </c>
      <c r="T265" s="130">
        <f>VLOOKUP(ServiceTickets[Facility ID],'T-Schedule'!B$2:I$286,8,FALSE)</f>
        <v>0</v>
      </c>
      <c r="U265" s="130">
        <v>2020</v>
      </c>
    </row>
    <row r="266" spans="1:22" hidden="1">
      <c r="A266" s="110">
        <v>7012201</v>
      </c>
      <c r="B266" t="s">
        <v>236</v>
      </c>
      <c r="C266" s="12" t="str">
        <f>VLOOKUP(ServiceTickets[[#This Row],[Facility ID]],FacilityInformation,3,FALSE)</f>
        <v>88 Route 6A STE 101</v>
      </c>
      <c r="D266" s="12" t="str">
        <f>VLOOKUP(ServiceTickets[[#This Row],[Facility ID]],FacilityInformation,4,FALSE)</f>
        <v>Sandwich</v>
      </c>
      <c r="E266" s="12" t="str">
        <f>VLOOKUP(ServiceTickets[[#This Row],[Facility ID]],FacilityInformation,5,FALSE)</f>
        <v>MA</v>
      </c>
      <c r="F266" s="12">
        <f>VLOOKUP(ServiceTickets[[#This Row],[Facility ID]],FacilityInformation,6,FALSE)</f>
        <v>2563</v>
      </c>
      <c r="G266" s="12" t="str">
        <f>ServiceTickets[[#This Row],[City]]&amp;", "&amp;ServiceTickets[[#This Row],[State]]&amp;" "&amp;ServiceTickets[[#This Row],[Zip]]</f>
        <v>Sandwich, MA 2563</v>
      </c>
      <c r="H266" s="111">
        <f>VLOOKUP(ServiceTickets[Facility ID],'T-Schedule'!B$2:AH$286,30,FALSE)</f>
        <v>0</v>
      </c>
      <c r="I266" s="111">
        <f>VLOOKUP(ServiceTickets[Facility ID],'T-Schedule'!B$2:AI$286,28,FALSE)</f>
        <v>0</v>
      </c>
      <c r="J266" s="110">
        <f>VLOOKUP(ServiceTickets[Facility ID],'T-Schedule'!B$2:AI$286,26,FALSE)</f>
        <v>0</v>
      </c>
      <c r="K266" s="122">
        <f>VLOOKUP(ServiceTickets[Facility ID],'T-Schedule'!B$2:C$286,2,FALSE)</f>
        <v>43913</v>
      </c>
      <c r="L266" s="122">
        <f>ServiceTickets[[#This Row],[Migration Date]] - WEEKDAY(ServiceTickets[[#This Row],[Migration Date]]-6)</f>
        <v>43910</v>
      </c>
      <c r="M266" s="122">
        <f>ServiceTickets[[#This Row],[Migration Date]] - 14</f>
        <v>43899</v>
      </c>
      <c r="N266" s="111">
        <v>703300</v>
      </c>
      <c r="O266" s="111">
        <v>703301</v>
      </c>
      <c r="P266" s="111" t="str">
        <f>ServiceTickets[[#This Row],[Site]]&amp;" KAH Win10 Upgrade Project Equipment Request"</f>
        <v>7012 HH - SANDWICH (fka 2364) KAH Win10 Upgrade Project Equipment Request</v>
      </c>
      <c r="Q266" s="126" t="str">
        <f t="shared" si="4"/>
        <v>Please ship 0 UD3 Thin Client devices and 0 laptops with the Gentiva Win10 Image with docking stations. 
Please send the equipment on PO703300 and PO703301 to be at facility by 03/20/20. 
Ship to:
ATTN: Kindred Implementation Services Tech
88 Route 6A STE 101
Sandwich, MA 2563</v>
      </c>
      <c r="S266" s="130" t="s">
        <v>268</v>
      </c>
      <c r="T266" s="130">
        <f>VLOOKUP(ServiceTickets[Facility ID],'T-Schedule'!B$2:I$286,8,FALSE)</f>
        <v>0</v>
      </c>
      <c r="U266" s="130">
        <v>2020</v>
      </c>
    </row>
    <row r="267" spans="1:22" hidden="1">
      <c r="A267" s="111" t="s">
        <v>1911</v>
      </c>
      <c r="B267" s="12" t="s">
        <v>296</v>
      </c>
      <c r="C267" s="12" t="e">
        <f>VLOOKUP(ServiceTickets[[#This Row],[Facility ID]],FacilityInformation,3,FALSE)</f>
        <v>#N/A</v>
      </c>
      <c r="D267" s="12" t="e">
        <f>VLOOKUP(ServiceTickets[[#This Row],[Facility ID]],FacilityInformation,4,FALSE)</f>
        <v>#N/A</v>
      </c>
      <c r="E267" s="12" t="e">
        <f>VLOOKUP(ServiceTickets[[#This Row],[Facility ID]],FacilityInformation,5,FALSE)</f>
        <v>#N/A</v>
      </c>
      <c r="F267" s="12" t="e">
        <f>VLOOKUP(ServiceTickets[[#This Row],[Facility ID]],FacilityInformation,6,FALSE)</f>
        <v>#N/A</v>
      </c>
      <c r="G267" s="12" t="e">
        <f>ServiceTickets[[#This Row],[City]]&amp;", "&amp;ServiceTickets[[#This Row],[State]]&amp;" "&amp;ServiceTickets[[#This Row],[Zip]]</f>
        <v>#N/A</v>
      </c>
      <c r="H267" s="111" t="e">
        <f>VLOOKUP(ServiceTickets[Facility ID],'T-Schedule'!B$2:AH$286,30,FALSE)</f>
        <v>#N/A</v>
      </c>
      <c r="I267" s="111" t="e">
        <f>VLOOKUP(ServiceTickets[Facility ID],'T-Schedule'!B$2:AI$286,28,FALSE)</f>
        <v>#N/A</v>
      </c>
      <c r="J267" s="111" t="e">
        <f>VLOOKUP(ServiceTickets[Facility ID],'T-Schedule'!B$2:AI$286,26,FALSE)</f>
        <v>#N/A</v>
      </c>
      <c r="K267" s="123" t="e">
        <f>VLOOKUP(ServiceTickets[Facility ID],'T-Schedule'!B$2:C$286,2,FALSE)</f>
        <v>#N/A</v>
      </c>
      <c r="L267" s="123" t="e">
        <f>ServiceTickets[[#This Row],[Migration Date]] - WEEKDAY(ServiceTickets[[#This Row],[Migration Date]]-6)</f>
        <v>#N/A</v>
      </c>
      <c r="M267" s="123" t="e">
        <f>ServiceTickets[[#This Row],[Migration Date]] - 14</f>
        <v>#N/A</v>
      </c>
      <c r="N267" s="111">
        <v>703300</v>
      </c>
      <c r="O267" s="111">
        <v>703301</v>
      </c>
      <c r="P267" s="111" t="str">
        <f>ServiceTickets[[#This Row],[Site]]&amp;" KAH Win10 Upgrade Project Equipment Request"</f>
        <v>A 123 East Carolina/R140 South Region KAH Win10 Upgrade Project Equipment Request</v>
      </c>
      <c r="Q267" s="127" t="e">
        <f t="shared" si="4"/>
        <v>#N/A</v>
      </c>
      <c r="R267" s="131">
        <v>1960807</v>
      </c>
      <c r="S267" s="131" t="s">
        <v>268</v>
      </c>
      <c r="T267" s="131" t="e">
        <f>VLOOKUP(ServiceTickets[Facility ID],'T-Schedule'!B$2:I$286,8,FALSE)</f>
        <v>#N/A</v>
      </c>
      <c r="U267" s="131">
        <v>2019</v>
      </c>
      <c r="V267" s="135"/>
    </row>
    <row r="268" spans="1:22" hidden="1">
      <c r="A268" s="110">
        <v>3122201</v>
      </c>
      <c r="B268" t="s">
        <v>151</v>
      </c>
      <c r="C268" s="12" t="e">
        <f>VLOOKUP(ServiceTickets[[#This Row],[Facility ID]],FacilityInformation,3,FALSE)</f>
        <v>#N/A</v>
      </c>
      <c r="D268" s="12" t="e">
        <f>VLOOKUP(ServiceTickets[[#This Row],[Facility ID]],FacilityInformation,4,FALSE)</f>
        <v>#N/A</v>
      </c>
      <c r="E268" s="12" t="e">
        <f>VLOOKUP(ServiceTickets[[#This Row],[Facility ID]],FacilityInformation,5,FALSE)</f>
        <v>#N/A</v>
      </c>
      <c r="F268" s="12" t="e">
        <f>VLOOKUP(ServiceTickets[[#This Row],[Facility ID]],FacilityInformation,6,FALSE)</f>
        <v>#N/A</v>
      </c>
      <c r="G268" s="12" t="e">
        <f>ServiceTickets[[#This Row],[City]]&amp;", "&amp;ServiceTickets[[#This Row],[State]]&amp;" "&amp;ServiceTickets[[#This Row],[Zip]]</f>
        <v>#N/A</v>
      </c>
      <c r="H268" s="111" t="e">
        <f>VLOOKUP(ServiceTickets[Facility ID],'T-Schedule'!B$2:AH$286,30,FALSE)</f>
        <v>#N/A</v>
      </c>
      <c r="I268" s="111" t="e">
        <f>VLOOKUP(ServiceTickets[Facility ID],'T-Schedule'!B$2:AI$286,28,FALSE)</f>
        <v>#N/A</v>
      </c>
      <c r="J268" s="110" t="e">
        <f>VLOOKUP(ServiceTickets[Facility ID],'T-Schedule'!B$2:AI$286,26,FALSE)</f>
        <v>#N/A</v>
      </c>
      <c r="K268" s="122" t="e">
        <f>VLOOKUP(ServiceTickets[Facility ID],'T-Schedule'!B$2:C$286,2,FALSE)</f>
        <v>#N/A</v>
      </c>
      <c r="L268" s="122" t="e">
        <f>ServiceTickets[[#This Row],[Migration Date]] - WEEKDAY(ServiceTickets[[#This Row],[Migration Date]]-6)</f>
        <v>#N/A</v>
      </c>
      <c r="M268" s="122" t="e">
        <f>ServiceTickets[[#This Row],[Migration Date]] - 14</f>
        <v>#N/A</v>
      </c>
      <c r="N268" s="111">
        <v>703300</v>
      </c>
      <c r="O268" s="111">
        <v>703301</v>
      </c>
      <c r="P268" s="111" t="str">
        <f>ServiceTickets[[#This Row],[Site]]&amp;" KAH Win10 Upgrade Project Equipment Request"</f>
        <v>3122 HH-Catawba Co KAH Win10 Upgrade Project Equipment Request</v>
      </c>
      <c r="Q268" s="126" t="e">
        <f t="shared" si="4"/>
        <v>#N/A</v>
      </c>
      <c r="S268" s="130" t="s">
        <v>268</v>
      </c>
      <c r="T268" s="130" t="e">
        <f>VLOOKUP(ServiceTickets[Facility ID],'T-Schedule'!B$2:I$286,8,FALSE)</f>
        <v>#N/A</v>
      </c>
      <c r="U268" s="130">
        <v>2020</v>
      </c>
    </row>
    <row r="269" spans="1:22">
      <c r="A269" s="302" t="s">
        <v>265</v>
      </c>
      <c r="B269" s="303"/>
      <c r="C269" s="303"/>
      <c r="D269" s="303"/>
      <c r="E269" s="303"/>
      <c r="F269" s="303"/>
      <c r="G269" s="303"/>
      <c r="H269" s="304">
        <f>SUMIF(ServiceTickets[Thin Clients],"&lt;&gt;#N/A")</f>
        <v>1769</v>
      </c>
      <c r="I269" s="304">
        <f>SUMIF(ServiceTickets[Net New Laptops],"&lt;&gt;#N/A")</f>
        <v>281</v>
      </c>
      <c r="J269" s="304">
        <f>SUMIF(ServiceTickets[Laptop Upgrade],"&lt;&gt;#N/A")</f>
        <v>929</v>
      </c>
      <c r="K269" s="305"/>
    </row>
    <row r="270" spans="1:22">
      <c r="A270" s="114" t="s">
        <v>266</v>
      </c>
      <c r="B270" s="1"/>
      <c r="C270" s="1"/>
      <c r="D270" s="1"/>
      <c r="E270" s="1"/>
      <c r="F270" s="1"/>
      <c r="G270" s="1"/>
      <c r="H270" s="248"/>
      <c r="I270" s="248"/>
      <c r="J270" s="248"/>
      <c r="K270" s="295"/>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U833"/>
  <sheetViews>
    <sheetView tabSelected="1" zoomScaleNormal="100" workbookViewId="0">
      <selection activeCell="A3" sqref="A3"/>
    </sheetView>
  </sheetViews>
  <sheetFormatPr defaultRowHeight="15"/>
  <cols>
    <col min="1" max="1" width="13" style="260" bestFit="1" customWidth="1"/>
    <col min="2" max="2" width="16.28515625" style="6" bestFit="1" customWidth="1"/>
    <col min="3" max="3" width="19" style="6" bestFit="1" customWidth="1"/>
    <col min="4" max="4" width="21.5703125" style="13" bestFit="1" customWidth="1"/>
    <col min="5" max="5" width="16.7109375" style="10" bestFit="1" customWidth="1"/>
    <col min="6" max="6" width="13.85546875" style="14" bestFit="1" customWidth="1"/>
    <col min="7" max="7" width="17.28515625" style="7" bestFit="1" customWidth="1"/>
    <col min="8" max="8" width="21.42578125" style="7" bestFit="1" customWidth="1"/>
    <col min="9" max="9" width="20.5703125" style="9" bestFit="1" customWidth="1"/>
    <col min="10" max="10" width="18.85546875" style="15" bestFit="1" customWidth="1"/>
    <col min="11" max="11" width="24.28515625" style="8" bestFit="1" customWidth="1"/>
    <col min="12" max="12" width="14.28515625" style="29" bestFit="1" customWidth="1"/>
    <col min="13" max="13" width="15.42578125" style="29" bestFit="1" customWidth="1"/>
    <col min="14" max="14" width="23.5703125" style="8" bestFit="1" customWidth="1"/>
    <col min="15" max="15" width="14.140625" style="8" bestFit="1" customWidth="1"/>
    <col min="16" max="16" width="23.85546875" style="8" bestFit="1" customWidth="1"/>
    <col min="17" max="17" width="26.28515625" style="8" bestFit="1" customWidth="1"/>
    <col min="18" max="18" width="15.7109375" style="8" bestFit="1" customWidth="1"/>
    <col min="19" max="19" width="16.85546875" style="8" bestFit="1" customWidth="1"/>
    <col min="20" max="20" width="15" style="8" bestFit="1" customWidth="1"/>
    <col min="21" max="21" width="18.140625" style="11" bestFit="1" customWidth="1"/>
  </cols>
  <sheetData>
    <row r="1" spans="1:21" s="17" customFormat="1" ht="21">
      <c r="A1" s="361" t="s">
        <v>1939</v>
      </c>
      <c r="B1" s="362"/>
      <c r="C1" s="362"/>
      <c r="D1" s="363"/>
      <c r="E1" s="16"/>
      <c r="F1" s="364" t="s">
        <v>315</v>
      </c>
      <c r="G1" s="365"/>
      <c r="H1" s="365"/>
      <c r="I1" s="366"/>
      <c r="J1" s="367" t="s">
        <v>316</v>
      </c>
      <c r="K1" s="368"/>
      <c r="L1" s="368"/>
      <c r="M1" s="368"/>
      <c r="N1" s="368"/>
      <c r="O1" s="368"/>
      <c r="P1" s="368"/>
      <c r="Q1" s="368"/>
      <c r="R1" s="368"/>
      <c r="S1" s="368"/>
      <c r="T1" s="368"/>
      <c r="U1" s="369"/>
    </row>
    <row r="2" spans="1:21" s="27" customFormat="1">
      <c r="A2" s="259" t="s">
        <v>330</v>
      </c>
      <c r="B2" s="18" t="s">
        <v>317</v>
      </c>
      <c r="C2" s="18" t="s">
        <v>318</v>
      </c>
      <c r="D2" s="19" t="s">
        <v>1937</v>
      </c>
      <c r="E2" s="20" t="s">
        <v>319</v>
      </c>
      <c r="F2" s="21" t="s">
        <v>331</v>
      </c>
      <c r="G2" s="22" t="s">
        <v>332</v>
      </c>
      <c r="H2" s="22" t="s">
        <v>333</v>
      </c>
      <c r="I2" s="23" t="s">
        <v>1938</v>
      </c>
      <c r="J2" s="24" t="s">
        <v>320</v>
      </c>
      <c r="K2" s="25" t="s">
        <v>321</v>
      </c>
      <c r="L2" s="28" t="s">
        <v>374</v>
      </c>
      <c r="M2" s="28" t="s">
        <v>375</v>
      </c>
      <c r="N2" s="25" t="s">
        <v>322</v>
      </c>
      <c r="O2" s="25" t="s">
        <v>323</v>
      </c>
      <c r="P2" s="25" t="s">
        <v>324</v>
      </c>
      <c r="Q2" s="25" t="s">
        <v>325</v>
      </c>
      <c r="R2" s="25" t="s">
        <v>326</v>
      </c>
      <c r="S2" s="25" t="s">
        <v>327</v>
      </c>
      <c r="T2" s="25" t="s">
        <v>328</v>
      </c>
      <c r="U2" s="26" t="s">
        <v>329</v>
      </c>
    </row>
    <row r="3" spans="1:21">
      <c r="P3" s="278"/>
      <c r="Q3" s="278"/>
      <c r="R3" s="278"/>
      <c r="S3" s="278"/>
      <c r="T3" s="278"/>
      <c r="U3" s="278"/>
    </row>
    <row r="4" spans="1:21">
      <c r="E4" s="30"/>
      <c r="P4" s="278"/>
      <c r="Q4" s="278"/>
      <c r="R4" s="278"/>
      <c r="S4" s="278"/>
      <c r="T4" s="278"/>
      <c r="U4" s="278"/>
    </row>
    <row r="5" spans="1:21">
      <c r="E5" s="30"/>
      <c r="P5" s="278"/>
      <c r="Q5" s="278"/>
      <c r="R5" s="278"/>
      <c r="S5" s="278"/>
      <c r="T5" s="278"/>
      <c r="U5" s="278"/>
    </row>
    <row r="6" spans="1:21">
      <c r="E6" s="30"/>
      <c r="P6" s="278"/>
      <c r="Q6" s="278"/>
      <c r="R6" s="278"/>
      <c r="S6" s="278"/>
      <c r="T6" s="278"/>
      <c r="U6" s="278"/>
    </row>
    <row r="7" spans="1:21">
      <c r="E7" s="30"/>
      <c r="P7" s="278"/>
      <c r="Q7" s="278"/>
      <c r="R7" s="278"/>
      <c r="S7" s="278"/>
      <c r="T7" s="278"/>
      <c r="U7" s="278"/>
    </row>
    <row r="8" spans="1:21">
      <c r="E8" s="30"/>
      <c r="P8" s="278"/>
      <c r="Q8" s="278"/>
      <c r="R8" s="278"/>
      <c r="S8" s="278"/>
      <c r="T8" s="278"/>
      <c r="U8" s="278"/>
    </row>
    <row r="9" spans="1:21">
      <c r="A9" s="289"/>
      <c r="B9" s="276"/>
      <c r="C9" s="276"/>
      <c r="D9" s="280"/>
      <c r="E9" s="30"/>
      <c r="F9" s="281"/>
      <c r="G9" s="277"/>
      <c r="H9" s="277"/>
      <c r="I9" s="279"/>
      <c r="P9" s="278"/>
      <c r="Q9" s="278"/>
      <c r="R9" s="278"/>
      <c r="S9" s="278"/>
      <c r="T9" s="278"/>
      <c r="U9" s="278"/>
    </row>
    <row r="10" spans="1:21">
      <c r="A10" s="289"/>
      <c r="B10" s="276"/>
      <c r="C10" s="276"/>
      <c r="D10" s="280"/>
      <c r="E10" s="30"/>
      <c r="F10" s="281"/>
      <c r="G10" s="277"/>
      <c r="H10" s="277"/>
      <c r="I10" s="279"/>
      <c r="O10" s="278"/>
      <c r="P10" s="278"/>
      <c r="Q10" s="278"/>
      <c r="R10" s="278"/>
      <c r="S10" s="278"/>
      <c r="T10" s="278"/>
      <c r="U10" s="278"/>
    </row>
    <row r="11" spans="1:21">
      <c r="E11" s="30"/>
      <c r="P11" s="278"/>
      <c r="Q11" s="278"/>
      <c r="R11" s="278"/>
      <c r="S11" s="278"/>
      <c r="T11" s="278"/>
      <c r="U11" s="278"/>
    </row>
    <row r="12" spans="1:21">
      <c r="E12" s="30"/>
      <c r="O12" s="278"/>
      <c r="P12" s="278"/>
      <c r="Q12" s="278"/>
      <c r="R12" s="278"/>
      <c r="S12" s="278"/>
      <c r="T12" s="278"/>
      <c r="U12" s="278"/>
    </row>
    <row r="13" spans="1:21">
      <c r="E13" s="30"/>
      <c r="P13" s="278"/>
      <c r="Q13" s="278"/>
      <c r="R13" s="278"/>
      <c r="S13" s="278"/>
      <c r="T13" s="278"/>
      <c r="U13" s="278"/>
    </row>
    <row r="14" spans="1:21">
      <c r="E14" s="30"/>
      <c r="O14" s="278"/>
      <c r="P14" s="278"/>
      <c r="Q14" s="278"/>
      <c r="R14" s="278"/>
      <c r="S14" s="278"/>
      <c r="T14" s="278"/>
      <c r="U14" s="278"/>
    </row>
    <row r="15" spans="1:21">
      <c r="E15" s="30"/>
      <c r="P15" s="278"/>
      <c r="Q15" s="278"/>
      <c r="R15" s="278"/>
      <c r="S15" s="278"/>
      <c r="T15" s="278"/>
      <c r="U15" s="278"/>
    </row>
    <row r="16" spans="1:21">
      <c r="E16" s="30"/>
      <c r="O16" s="278"/>
      <c r="P16" s="278"/>
      <c r="Q16" s="278"/>
      <c r="R16" s="278"/>
      <c r="S16" s="278"/>
      <c r="T16" s="278"/>
      <c r="U16" s="278"/>
    </row>
    <row r="17" spans="1:21">
      <c r="A17" s="289"/>
      <c r="B17" s="276"/>
      <c r="C17" s="276"/>
      <c r="D17" s="280"/>
      <c r="E17" s="30"/>
      <c r="F17" s="281"/>
      <c r="G17" s="277"/>
      <c r="H17" s="277"/>
      <c r="I17" s="279"/>
      <c r="N17" s="278"/>
      <c r="O17" s="278"/>
      <c r="P17" s="278"/>
      <c r="Q17" s="278"/>
      <c r="R17" s="278"/>
      <c r="S17" s="278"/>
      <c r="T17" s="278"/>
      <c r="U17" s="278"/>
    </row>
    <row r="18" spans="1:21">
      <c r="E18" s="30"/>
      <c r="N18" s="278"/>
      <c r="O18" s="278"/>
      <c r="P18" s="278"/>
      <c r="Q18" s="278"/>
      <c r="R18" s="278"/>
      <c r="S18" s="278"/>
      <c r="T18" s="278"/>
      <c r="U18" s="278"/>
    </row>
    <row r="19" spans="1:21">
      <c r="E19" s="30"/>
      <c r="N19" s="278"/>
      <c r="O19" s="278"/>
      <c r="P19" s="278"/>
      <c r="Q19" s="278"/>
      <c r="R19" s="278"/>
      <c r="S19" s="278"/>
      <c r="T19" s="278"/>
      <c r="U19" s="278"/>
    </row>
    <row r="20" spans="1:21">
      <c r="E20" s="30"/>
      <c r="N20" s="278"/>
      <c r="O20" s="278"/>
      <c r="P20" s="278"/>
      <c r="Q20" s="278"/>
      <c r="R20" s="278"/>
      <c r="S20" s="278"/>
      <c r="T20" s="278"/>
      <c r="U20" s="278"/>
    </row>
    <row r="21" spans="1:21">
      <c r="E21" s="30"/>
      <c r="N21" s="278"/>
      <c r="O21" s="278"/>
      <c r="P21" s="278"/>
      <c r="Q21" s="278"/>
      <c r="R21" s="278"/>
      <c r="S21" s="278"/>
      <c r="T21" s="278"/>
      <c r="U21" s="278"/>
    </row>
    <row r="22" spans="1:21">
      <c r="E22" s="30"/>
      <c r="N22" s="278"/>
      <c r="O22" s="278"/>
      <c r="P22" s="278"/>
      <c r="Q22" s="278"/>
      <c r="R22" s="278"/>
      <c r="S22" s="278"/>
      <c r="T22" s="278"/>
      <c r="U22" s="278"/>
    </row>
    <row r="23" spans="1:21">
      <c r="E23" s="30"/>
      <c r="N23" s="278"/>
      <c r="O23" s="278"/>
      <c r="P23" s="278"/>
      <c r="Q23" s="278"/>
      <c r="R23" s="278"/>
      <c r="S23" s="278"/>
      <c r="T23" s="278"/>
      <c r="U23" s="278"/>
    </row>
    <row r="24" spans="1:21">
      <c r="A24" s="290"/>
      <c r="B24" s="284"/>
      <c r="C24" s="284"/>
      <c r="D24" s="285"/>
      <c r="E24" s="30"/>
      <c r="F24" s="286"/>
      <c r="H24" s="287"/>
      <c r="I24" s="288"/>
      <c r="N24" s="278"/>
      <c r="O24" s="278"/>
      <c r="P24" s="278"/>
      <c r="Q24" s="278"/>
      <c r="R24" s="278"/>
      <c r="S24" s="278"/>
      <c r="T24" s="278"/>
      <c r="U24" s="278"/>
    </row>
    <row r="25" spans="1:21">
      <c r="N25" s="278"/>
      <c r="O25" s="278"/>
      <c r="P25" s="252"/>
      <c r="Q25" s="252"/>
      <c r="R25" s="252"/>
      <c r="S25" s="252"/>
      <c r="T25" s="252"/>
      <c r="U25" s="253"/>
    </row>
    <row r="26" spans="1:21">
      <c r="A26" s="289"/>
      <c r="B26" s="276"/>
      <c r="C26" s="276"/>
      <c r="D26" s="280"/>
      <c r="F26" s="281"/>
      <c r="G26" s="277"/>
      <c r="H26" s="277"/>
      <c r="I26" s="279"/>
      <c r="J26" s="282"/>
      <c r="K26" s="278"/>
      <c r="L26" s="283"/>
      <c r="M26" s="283"/>
      <c r="N26" s="278"/>
      <c r="O26" s="278"/>
      <c r="P26" s="252"/>
      <c r="Q26" s="252"/>
      <c r="R26" s="252"/>
      <c r="S26" s="252"/>
      <c r="T26" s="252"/>
      <c r="U26" s="253"/>
    </row>
    <row r="27" spans="1:21">
      <c r="N27" s="278"/>
      <c r="O27" s="278"/>
      <c r="P27" s="252"/>
      <c r="Q27" s="252"/>
      <c r="R27" s="252"/>
      <c r="S27" s="252"/>
      <c r="T27" s="252"/>
      <c r="U27" s="253"/>
    </row>
    <row r="28" spans="1:21">
      <c r="N28" s="278"/>
      <c r="O28" s="278"/>
      <c r="P28" s="252"/>
      <c r="Q28" s="252"/>
      <c r="R28" s="252"/>
      <c r="S28" s="252"/>
      <c r="T28" s="252"/>
      <c r="U28" s="253"/>
    </row>
    <row r="29" spans="1:21">
      <c r="N29" s="278"/>
      <c r="O29" s="278"/>
      <c r="P29" s="252"/>
      <c r="Q29" s="252"/>
      <c r="R29" s="252"/>
      <c r="S29" s="252"/>
      <c r="T29" s="252"/>
      <c r="U29" s="253"/>
    </row>
    <row r="30" spans="1:21">
      <c r="N30" s="278"/>
      <c r="O30" s="278"/>
      <c r="P30" s="252"/>
      <c r="Q30" s="252"/>
      <c r="R30" s="252"/>
      <c r="S30" s="252"/>
      <c r="T30" s="252"/>
      <c r="U30" s="253"/>
    </row>
    <row r="31" spans="1:21">
      <c r="N31" s="278"/>
      <c r="O31" s="278"/>
      <c r="P31" s="252"/>
      <c r="Q31" s="252"/>
      <c r="R31" s="252"/>
      <c r="S31" s="252"/>
      <c r="T31" s="252"/>
      <c r="U31" s="253"/>
    </row>
    <row r="32" spans="1:21">
      <c r="A32" s="289"/>
      <c r="B32" s="276"/>
      <c r="C32" s="276"/>
      <c r="D32" s="280"/>
      <c r="F32" s="281"/>
      <c r="H32" s="277"/>
      <c r="I32" s="279"/>
      <c r="N32" s="278"/>
      <c r="O32" s="278"/>
      <c r="P32" s="252"/>
      <c r="Q32" s="252"/>
      <c r="R32" s="252"/>
      <c r="S32" s="252"/>
      <c r="T32" s="252"/>
      <c r="U32" s="253"/>
    </row>
    <row r="33" spans="1:21">
      <c r="A33" s="290"/>
      <c r="B33" s="284"/>
      <c r="C33" s="284"/>
      <c r="D33" s="285"/>
      <c r="F33" s="286"/>
      <c r="G33" s="287"/>
      <c r="H33" s="287"/>
      <c r="I33" s="288"/>
      <c r="P33" s="255"/>
      <c r="Q33" s="255"/>
      <c r="R33" s="255"/>
      <c r="S33" s="255"/>
      <c r="T33" s="255"/>
      <c r="U33" s="256"/>
    </row>
    <row r="34" spans="1:21">
      <c r="A34" s="290"/>
      <c r="B34" s="284"/>
      <c r="C34" s="284"/>
      <c r="D34" s="285"/>
      <c r="E34" s="258"/>
      <c r="F34" s="286"/>
      <c r="G34" s="287"/>
      <c r="H34" s="287"/>
      <c r="I34" s="288"/>
      <c r="O34" s="254"/>
      <c r="P34" s="255"/>
      <c r="Q34" s="255"/>
      <c r="R34" s="255"/>
      <c r="S34" s="255"/>
      <c r="T34" s="255"/>
      <c r="U34" s="256"/>
    </row>
    <row r="35" spans="1:21">
      <c r="E35" s="258"/>
      <c r="P35" s="252"/>
      <c r="Q35" s="252"/>
      <c r="R35" s="252"/>
      <c r="S35" s="252"/>
      <c r="T35" s="252"/>
      <c r="U35" s="253"/>
    </row>
    <row r="36" spans="1:21">
      <c r="E36" s="258"/>
      <c r="O36" s="254"/>
      <c r="P36" s="252"/>
      <c r="Q36" s="252"/>
      <c r="R36" s="252"/>
      <c r="S36" s="252"/>
      <c r="T36" s="252"/>
      <c r="U36" s="253"/>
    </row>
    <row r="37" spans="1:21">
      <c r="E37" s="258"/>
      <c r="P37" s="252"/>
      <c r="Q37" s="252"/>
      <c r="R37" s="252"/>
      <c r="S37" s="252"/>
      <c r="T37" s="252"/>
      <c r="U37" s="253"/>
    </row>
    <row r="38" spans="1:21">
      <c r="E38" s="258"/>
      <c r="O38" s="254"/>
      <c r="P38" s="252"/>
      <c r="Q38" s="252"/>
      <c r="R38" s="252"/>
      <c r="S38" s="252"/>
      <c r="T38" s="252"/>
      <c r="U38" s="253"/>
    </row>
    <row r="39" spans="1:21">
      <c r="E39" s="258"/>
      <c r="P39" s="252"/>
      <c r="Q39" s="252"/>
      <c r="R39" s="252"/>
      <c r="S39" s="252"/>
      <c r="T39" s="252"/>
      <c r="U39" s="253"/>
    </row>
    <row r="40" spans="1:21">
      <c r="E40" s="258"/>
      <c r="O40" s="254"/>
      <c r="P40" s="252"/>
      <c r="Q40" s="252"/>
      <c r="R40" s="252"/>
      <c r="S40" s="252"/>
      <c r="T40" s="252"/>
      <c r="U40" s="253"/>
    </row>
    <row r="41" spans="1:21">
      <c r="A41" s="290"/>
      <c r="B41" s="284"/>
      <c r="C41" s="284"/>
      <c r="D41" s="285"/>
      <c r="E41" s="258"/>
      <c r="F41" s="286"/>
      <c r="G41" s="287"/>
      <c r="H41" s="287"/>
      <c r="I41" s="288"/>
      <c r="N41" s="254"/>
      <c r="O41" s="254"/>
      <c r="P41" s="255"/>
      <c r="Q41" s="255"/>
      <c r="R41" s="255"/>
      <c r="S41" s="255"/>
      <c r="T41" s="255"/>
      <c r="U41" s="256"/>
    </row>
    <row r="42" spans="1:21">
      <c r="E42" s="258"/>
      <c r="N42" s="254"/>
      <c r="O42" s="254"/>
      <c r="P42" s="252"/>
      <c r="Q42" s="252"/>
      <c r="R42" s="252"/>
      <c r="S42" s="252"/>
      <c r="T42" s="252"/>
      <c r="U42" s="253"/>
    </row>
    <row r="43" spans="1:21">
      <c r="E43" s="258"/>
      <c r="N43" s="254"/>
      <c r="O43" s="254"/>
      <c r="P43" s="252"/>
      <c r="Q43" s="252"/>
      <c r="R43" s="252"/>
      <c r="S43" s="252"/>
      <c r="T43" s="252"/>
      <c r="U43" s="253"/>
    </row>
    <row r="44" spans="1:21">
      <c r="E44" s="257"/>
      <c r="N44" s="254"/>
      <c r="O44" s="254"/>
      <c r="P44" s="252"/>
      <c r="Q44" s="252"/>
      <c r="R44" s="252"/>
      <c r="S44" s="252"/>
      <c r="T44" s="252"/>
      <c r="U44" s="253"/>
    </row>
    <row r="45" spans="1:21">
      <c r="E45" s="257"/>
      <c r="N45" s="254"/>
      <c r="O45" s="254"/>
      <c r="P45" s="252"/>
      <c r="Q45" s="252"/>
      <c r="R45" s="252"/>
      <c r="S45" s="252"/>
      <c r="T45" s="252"/>
      <c r="U45" s="253"/>
    </row>
    <row r="46" spans="1:21">
      <c r="E46" s="257"/>
      <c r="N46" s="254"/>
      <c r="O46" s="254"/>
      <c r="P46" s="252"/>
      <c r="Q46" s="252"/>
      <c r="R46" s="252"/>
      <c r="S46" s="252"/>
      <c r="T46" s="252"/>
      <c r="U46" s="253"/>
    </row>
    <row r="47" spans="1:21">
      <c r="E47" s="257"/>
      <c r="N47" s="254"/>
      <c r="O47" s="254"/>
      <c r="P47" s="252"/>
      <c r="Q47" s="252"/>
      <c r="R47" s="252"/>
      <c r="S47" s="252"/>
      <c r="T47" s="252"/>
      <c r="U47" s="253"/>
    </row>
    <row r="48" spans="1:21">
      <c r="A48" s="289"/>
      <c r="B48" s="276"/>
      <c r="C48" s="276"/>
      <c r="D48" s="280"/>
      <c r="E48" s="257"/>
      <c r="F48" s="281"/>
      <c r="H48" s="277"/>
      <c r="I48" s="279"/>
      <c r="N48" s="254"/>
      <c r="O48" s="254"/>
      <c r="P48" s="252"/>
      <c r="Q48" s="252"/>
      <c r="R48" s="252"/>
      <c r="S48" s="252"/>
      <c r="T48" s="252"/>
      <c r="U48" s="253"/>
    </row>
    <row r="49" spans="1:21">
      <c r="E49" s="257"/>
      <c r="N49" s="254"/>
      <c r="O49" s="254"/>
      <c r="P49" s="252"/>
      <c r="Q49" s="252"/>
      <c r="R49" s="252"/>
      <c r="S49" s="252"/>
      <c r="T49" s="252"/>
      <c r="U49" s="253"/>
    </row>
    <row r="50" spans="1:21">
      <c r="E50" s="257"/>
      <c r="N50" s="254"/>
      <c r="O50" s="254"/>
      <c r="P50" s="252"/>
      <c r="Q50" s="252"/>
      <c r="R50" s="252"/>
      <c r="S50" s="252"/>
      <c r="T50" s="252"/>
      <c r="U50" s="253"/>
    </row>
    <row r="51" spans="1:21">
      <c r="E51" s="257"/>
      <c r="N51" s="254"/>
      <c r="O51" s="254"/>
      <c r="P51" s="252"/>
      <c r="Q51" s="252"/>
      <c r="R51" s="252"/>
      <c r="S51" s="252"/>
      <c r="T51" s="252"/>
      <c r="U51" s="253"/>
    </row>
    <row r="52" spans="1:21">
      <c r="E52" s="257"/>
      <c r="N52" s="254"/>
      <c r="O52" s="254"/>
      <c r="P52" s="252"/>
      <c r="Q52" s="252"/>
      <c r="R52" s="252"/>
      <c r="S52" s="252"/>
      <c r="T52" s="252"/>
      <c r="U52" s="253"/>
    </row>
    <row r="53" spans="1:21">
      <c r="E53" s="257"/>
      <c r="N53" s="254"/>
      <c r="O53" s="254"/>
      <c r="P53" s="252"/>
      <c r="Q53" s="252"/>
      <c r="R53" s="252"/>
      <c r="S53" s="252"/>
      <c r="T53" s="252"/>
      <c r="U53" s="253"/>
    </row>
    <row r="54" spans="1:21">
      <c r="A54" s="289"/>
      <c r="B54" s="276"/>
      <c r="C54" s="276"/>
      <c r="D54" s="280"/>
      <c r="E54" s="257"/>
      <c r="F54" s="281"/>
      <c r="G54" s="277"/>
      <c r="H54" s="277"/>
      <c r="I54" s="279"/>
      <c r="N54" s="254"/>
      <c r="O54" s="254"/>
      <c r="P54" s="252"/>
      <c r="Q54" s="252"/>
      <c r="R54" s="252"/>
      <c r="S54" s="252"/>
      <c r="T54" s="252"/>
      <c r="U54" s="253"/>
    </row>
    <row r="55" spans="1:21">
      <c r="E55" s="257"/>
      <c r="N55" s="254"/>
      <c r="O55" s="254"/>
      <c r="P55" s="252"/>
      <c r="Q55" s="252"/>
      <c r="R55" s="252"/>
      <c r="S55" s="252"/>
      <c r="T55" s="252"/>
      <c r="U55" s="253"/>
    </row>
    <row r="56" spans="1:21">
      <c r="A56" s="290"/>
      <c r="B56" s="284"/>
      <c r="C56" s="284"/>
      <c r="D56" s="285"/>
      <c r="E56" s="257"/>
      <c r="F56" s="286"/>
      <c r="H56" s="287"/>
      <c r="I56" s="288"/>
      <c r="N56" s="254"/>
      <c r="O56" s="254"/>
      <c r="P56" s="255"/>
      <c r="Q56" s="255"/>
      <c r="R56" s="255"/>
      <c r="S56" s="255"/>
      <c r="T56" s="255"/>
      <c r="U56" s="256"/>
    </row>
    <row r="57" spans="1:21">
      <c r="A57" s="289"/>
      <c r="B57" s="276"/>
      <c r="C57" s="276"/>
      <c r="D57" s="280"/>
      <c r="E57" s="257"/>
      <c r="F57" s="281"/>
      <c r="G57" s="277"/>
      <c r="H57" s="277"/>
      <c r="I57" s="279"/>
      <c r="N57" s="275"/>
      <c r="P57" s="252"/>
      <c r="Q57" s="252"/>
      <c r="R57" s="252"/>
      <c r="S57" s="252"/>
      <c r="T57" s="252"/>
      <c r="U57" s="253"/>
    </row>
    <row r="58" spans="1:21">
      <c r="A58" s="289"/>
      <c r="B58" s="276"/>
      <c r="C58" s="276"/>
      <c r="D58" s="280"/>
      <c r="E58" s="257"/>
      <c r="F58" s="281"/>
      <c r="G58" s="277"/>
      <c r="H58" s="277"/>
      <c r="I58" s="279"/>
      <c r="N58" s="275"/>
      <c r="O58" s="278"/>
      <c r="P58" s="252"/>
      <c r="Q58" s="252"/>
      <c r="R58" s="252"/>
      <c r="S58" s="252"/>
      <c r="T58" s="252"/>
      <c r="U58" s="253"/>
    </row>
    <row r="59" spans="1:21">
      <c r="E59" s="257"/>
      <c r="N59" s="275"/>
      <c r="P59" s="252"/>
      <c r="Q59" s="252"/>
      <c r="R59" s="252"/>
      <c r="S59" s="252"/>
      <c r="T59" s="252"/>
      <c r="U59" s="253"/>
    </row>
    <row r="60" spans="1:21">
      <c r="E60" s="257"/>
      <c r="N60" s="275"/>
      <c r="O60" s="278"/>
      <c r="P60" s="252"/>
      <c r="Q60" s="252"/>
      <c r="R60" s="252"/>
      <c r="S60" s="252"/>
      <c r="T60" s="252"/>
      <c r="U60" s="253"/>
    </row>
    <row r="61" spans="1:21">
      <c r="E61" s="257"/>
      <c r="N61" s="275"/>
      <c r="P61" s="252"/>
      <c r="Q61" s="252"/>
      <c r="R61" s="252"/>
      <c r="S61" s="252"/>
      <c r="T61" s="252"/>
      <c r="U61" s="253"/>
    </row>
    <row r="62" spans="1:21">
      <c r="E62" s="257"/>
      <c r="N62" s="275"/>
      <c r="O62" s="278"/>
      <c r="P62" s="252"/>
      <c r="Q62" s="252"/>
      <c r="R62" s="252"/>
      <c r="S62" s="252"/>
      <c r="T62" s="252"/>
      <c r="U62" s="253"/>
    </row>
    <row r="63" spans="1:21">
      <c r="E63" s="257"/>
      <c r="N63" s="275"/>
      <c r="P63" s="252"/>
      <c r="Q63" s="252"/>
      <c r="R63" s="252"/>
      <c r="S63" s="252"/>
      <c r="T63" s="252"/>
      <c r="U63" s="253"/>
    </row>
    <row r="64" spans="1:21">
      <c r="E64" s="257"/>
      <c r="N64" s="275"/>
      <c r="O64" s="278"/>
      <c r="P64" s="252"/>
      <c r="Q64" s="252"/>
      <c r="R64" s="252"/>
      <c r="S64" s="252"/>
      <c r="T64" s="252"/>
      <c r="U64" s="253"/>
    </row>
    <row r="65" spans="1:21">
      <c r="A65" s="289"/>
      <c r="B65" s="276"/>
      <c r="C65" s="276"/>
      <c r="D65" s="280"/>
      <c r="E65" s="257"/>
      <c r="F65" s="281"/>
      <c r="G65" s="277"/>
      <c r="H65" s="277"/>
      <c r="I65" s="279"/>
      <c r="N65" s="275"/>
      <c r="O65" s="278"/>
      <c r="P65" s="252"/>
      <c r="Q65" s="252"/>
      <c r="R65" s="252"/>
      <c r="S65" s="252"/>
      <c r="T65" s="252"/>
      <c r="U65" s="253"/>
    </row>
    <row r="66" spans="1:21">
      <c r="E66" s="257"/>
      <c r="N66" s="275"/>
      <c r="O66" s="278"/>
      <c r="P66" s="252"/>
      <c r="Q66" s="252"/>
      <c r="R66" s="252"/>
      <c r="S66" s="252"/>
      <c r="T66" s="252"/>
      <c r="U66" s="253"/>
    </row>
    <row r="67" spans="1:21">
      <c r="A67" s="289"/>
      <c r="B67" s="276"/>
      <c r="C67" s="276"/>
      <c r="D67" s="280"/>
      <c r="E67" s="257"/>
      <c r="F67" s="281"/>
      <c r="G67" s="277"/>
      <c r="H67" s="277"/>
      <c r="I67" s="279"/>
      <c r="N67" s="275"/>
      <c r="O67" s="278"/>
      <c r="P67" s="252"/>
      <c r="Q67" s="252"/>
      <c r="R67" s="252"/>
      <c r="S67" s="252"/>
      <c r="T67" s="252"/>
      <c r="U67" s="253"/>
    </row>
    <row r="68" spans="1:21">
      <c r="E68" s="257"/>
      <c r="N68" s="275"/>
      <c r="O68" s="278"/>
      <c r="P68" s="252"/>
      <c r="Q68" s="252"/>
      <c r="R68" s="252"/>
      <c r="S68" s="252"/>
      <c r="T68" s="252"/>
      <c r="U68" s="253"/>
    </row>
    <row r="69" spans="1:21">
      <c r="E69" s="257"/>
      <c r="N69" s="275"/>
      <c r="O69" s="278"/>
      <c r="P69" s="252"/>
      <c r="Q69" s="252"/>
      <c r="R69" s="252"/>
      <c r="S69" s="252"/>
      <c r="T69" s="252"/>
      <c r="U69" s="253"/>
    </row>
    <row r="70" spans="1:21">
      <c r="E70" s="257"/>
      <c r="N70" s="275"/>
      <c r="O70" s="278"/>
      <c r="P70" s="252"/>
      <c r="Q70" s="252"/>
      <c r="R70" s="252"/>
      <c r="S70" s="252"/>
      <c r="T70" s="252"/>
      <c r="U70" s="253"/>
    </row>
    <row r="71" spans="1:21">
      <c r="E71" s="257"/>
      <c r="N71" s="275"/>
      <c r="O71" s="278"/>
      <c r="P71" s="252"/>
      <c r="Q71" s="252"/>
      <c r="R71" s="252"/>
      <c r="S71" s="252"/>
      <c r="T71" s="252"/>
      <c r="U71" s="253"/>
    </row>
    <row r="72" spans="1:21">
      <c r="E72" s="257"/>
      <c r="N72" s="275"/>
      <c r="O72" s="278"/>
      <c r="P72" s="252"/>
      <c r="Q72" s="252"/>
      <c r="R72" s="252"/>
      <c r="S72" s="252"/>
      <c r="T72" s="252"/>
      <c r="U72" s="253"/>
    </row>
    <row r="73" spans="1:21">
      <c r="E73" s="257"/>
      <c r="N73" s="275"/>
      <c r="O73" s="278"/>
      <c r="P73" s="252"/>
      <c r="Q73" s="252"/>
      <c r="R73" s="252"/>
      <c r="S73" s="252"/>
      <c r="T73" s="252"/>
      <c r="U73" s="253"/>
    </row>
    <row r="74" spans="1:21">
      <c r="E74" s="257"/>
      <c r="N74" s="275"/>
      <c r="O74" s="278"/>
      <c r="P74" s="252"/>
      <c r="Q74" s="252"/>
      <c r="R74" s="252"/>
      <c r="S74" s="252"/>
      <c r="T74" s="252"/>
      <c r="U74" s="253"/>
    </row>
    <row r="75" spans="1:21">
      <c r="E75" s="257"/>
      <c r="N75" s="275"/>
      <c r="O75" s="278"/>
      <c r="P75" s="252"/>
      <c r="Q75" s="252"/>
      <c r="R75" s="252"/>
      <c r="S75" s="252"/>
      <c r="T75" s="252"/>
      <c r="U75" s="253"/>
    </row>
    <row r="76" spans="1:21">
      <c r="E76" s="257"/>
      <c r="N76" s="275"/>
      <c r="O76" s="278"/>
      <c r="P76" s="252"/>
      <c r="Q76" s="252"/>
      <c r="R76" s="252"/>
      <c r="S76" s="252"/>
      <c r="T76" s="252"/>
      <c r="U76" s="253"/>
    </row>
    <row r="77" spans="1:21">
      <c r="E77" s="257"/>
      <c r="N77" s="275"/>
      <c r="O77" s="278"/>
      <c r="P77" s="252"/>
      <c r="Q77" s="252"/>
      <c r="R77" s="252"/>
      <c r="S77" s="252"/>
      <c r="T77" s="252"/>
      <c r="U77" s="253"/>
    </row>
    <row r="78" spans="1:21">
      <c r="A78" s="290"/>
      <c r="B78" s="284"/>
      <c r="C78" s="284"/>
      <c r="D78" s="285"/>
      <c r="E78" s="257"/>
      <c r="F78" s="286"/>
      <c r="G78" s="287"/>
      <c r="H78" s="287"/>
      <c r="I78" s="288"/>
      <c r="N78" s="275"/>
      <c r="O78" s="278"/>
      <c r="P78" s="255"/>
      <c r="Q78" s="255"/>
      <c r="R78" s="255"/>
      <c r="S78" s="255"/>
      <c r="T78" s="255"/>
      <c r="U78" s="256"/>
    </row>
    <row r="79" spans="1:21">
      <c r="E79" s="257"/>
      <c r="N79" s="275"/>
      <c r="O79" s="278"/>
      <c r="P79" s="252"/>
      <c r="Q79" s="252"/>
      <c r="R79" s="252"/>
      <c r="S79" s="252"/>
      <c r="T79" s="252"/>
      <c r="U79" s="253"/>
    </row>
    <row r="80" spans="1:21">
      <c r="A80" s="289"/>
      <c r="B80" s="276"/>
      <c r="C80" s="276"/>
      <c r="D80" s="280"/>
      <c r="E80" s="257"/>
      <c r="F80" s="281"/>
      <c r="H80" s="277"/>
      <c r="I80" s="279"/>
      <c r="N80" s="275"/>
      <c r="O80" s="278"/>
      <c r="P80" s="252"/>
      <c r="Q80" s="252"/>
      <c r="R80" s="252"/>
      <c r="S80" s="252"/>
      <c r="T80" s="252"/>
      <c r="U80" s="253"/>
    </row>
    <row r="81" spans="1:21">
      <c r="E81" s="257"/>
      <c r="N81" s="275"/>
      <c r="P81" s="252"/>
      <c r="Q81" s="252"/>
      <c r="R81" s="252"/>
      <c r="S81" s="252"/>
      <c r="T81" s="252"/>
      <c r="U81" s="253"/>
    </row>
    <row r="82" spans="1:21">
      <c r="E82" s="257"/>
      <c r="N82" s="275"/>
      <c r="P82" s="252"/>
      <c r="Q82" s="252"/>
      <c r="R82" s="252"/>
      <c r="S82" s="252"/>
      <c r="T82" s="252"/>
      <c r="U82" s="253"/>
    </row>
    <row r="83" spans="1:21">
      <c r="A83" s="289"/>
      <c r="B83" s="276"/>
      <c r="C83" s="276"/>
      <c r="D83" s="280"/>
      <c r="E83" s="257"/>
      <c r="F83" s="281"/>
      <c r="G83" s="277"/>
      <c r="H83" s="277"/>
      <c r="I83" s="279"/>
      <c r="N83" s="275"/>
      <c r="P83" s="252"/>
      <c r="Q83" s="252"/>
      <c r="R83" s="252"/>
      <c r="S83" s="252"/>
      <c r="T83" s="252"/>
      <c r="U83" s="253"/>
    </row>
    <row r="84" spans="1:21">
      <c r="A84" s="289"/>
      <c r="B84" s="276"/>
      <c r="C84" s="276"/>
      <c r="D84" s="280"/>
      <c r="E84" s="257"/>
      <c r="F84" s="281"/>
      <c r="G84" s="277"/>
      <c r="H84" s="277"/>
      <c r="I84" s="279"/>
      <c r="N84" s="275"/>
      <c r="P84" s="252"/>
      <c r="Q84" s="252"/>
      <c r="R84" s="252"/>
      <c r="S84" s="252"/>
      <c r="T84" s="252"/>
      <c r="U84" s="253"/>
    </row>
    <row r="85" spans="1:21">
      <c r="E85" s="257"/>
      <c r="N85" s="275"/>
      <c r="P85" s="252"/>
      <c r="Q85" s="252"/>
      <c r="R85" s="252"/>
      <c r="S85" s="252"/>
      <c r="T85" s="252"/>
      <c r="U85" s="253"/>
    </row>
    <row r="86" spans="1:21">
      <c r="E86" s="257"/>
      <c r="N86" s="275"/>
      <c r="P86" s="252"/>
      <c r="Q86" s="252"/>
      <c r="R86" s="252"/>
      <c r="S86" s="252"/>
      <c r="T86" s="252"/>
      <c r="U86" s="253"/>
    </row>
    <row r="87" spans="1:21">
      <c r="E87" s="257"/>
      <c r="N87" s="275"/>
      <c r="P87" s="252"/>
      <c r="Q87" s="252"/>
      <c r="R87" s="252"/>
      <c r="S87" s="252"/>
      <c r="T87" s="252"/>
      <c r="U87" s="253"/>
    </row>
    <row r="88" spans="1:21">
      <c r="E88" s="257"/>
      <c r="N88" s="275"/>
      <c r="P88" s="252"/>
      <c r="Q88" s="252"/>
      <c r="R88" s="252"/>
      <c r="S88" s="252"/>
      <c r="T88" s="252"/>
      <c r="U88" s="253"/>
    </row>
    <row r="89" spans="1:21">
      <c r="E89" s="257"/>
      <c r="N89" s="275"/>
      <c r="P89" s="252"/>
      <c r="Q89" s="252"/>
      <c r="R89" s="252"/>
      <c r="S89" s="252"/>
      <c r="T89" s="252"/>
      <c r="U89" s="253"/>
    </row>
    <row r="90" spans="1:21">
      <c r="E90" s="257"/>
      <c r="N90" s="275"/>
      <c r="P90" s="252"/>
      <c r="Q90" s="252"/>
      <c r="R90" s="252"/>
      <c r="S90" s="252"/>
      <c r="T90" s="252"/>
      <c r="U90" s="253"/>
    </row>
    <row r="91" spans="1:21">
      <c r="A91" s="290"/>
      <c r="B91" s="284"/>
      <c r="C91" s="284"/>
      <c r="D91" s="285"/>
      <c r="E91" s="257"/>
      <c r="F91" s="286"/>
      <c r="G91" s="287"/>
      <c r="H91" s="287"/>
      <c r="I91" s="288"/>
      <c r="N91" s="275"/>
      <c r="P91" s="255"/>
      <c r="Q91" s="255"/>
      <c r="R91" s="255"/>
      <c r="S91" s="255"/>
      <c r="T91" s="255"/>
      <c r="U91" s="256"/>
    </row>
    <row r="92" spans="1:21">
      <c r="A92" s="289"/>
      <c r="B92" s="276"/>
      <c r="C92" s="276"/>
      <c r="D92" s="280"/>
      <c r="E92" s="257"/>
      <c r="F92" s="281"/>
      <c r="G92" s="277"/>
      <c r="H92" s="277"/>
      <c r="I92" s="279"/>
      <c r="J92" s="282"/>
      <c r="L92" s="283"/>
      <c r="M92" s="283"/>
      <c r="N92" s="278"/>
      <c r="O92" s="278"/>
      <c r="P92" s="252"/>
      <c r="Q92" s="252"/>
      <c r="R92" s="252"/>
      <c r="S92" s="252"/>
      <c r="T92" s="252"/>
      <c r="U92" s="253"/>
    </row>
    <row r="93" spans="1:21">
      <c r="E93" s="257"/>
      <c r="J93" s="282"/>
      <c r="L93" s="283"/>
      <c r="M93" s="283"/>
      <c r="N93" s="278"/>
      <c r="O93" s="278"/>
      <c r="P93" s="252"/>
      <c r="Q93" s="252"/>
      <c r="R93" s="252"/>
      <c r="S93" s="252"/>
      <c r="T93" s="252"/>
      <c r="U93" s="253"/>
    </row>
    <row r="94" spans="1:21">
      <c r="E94" s="257"/>
      <c r="J94" s="282"/>
      <c r="L94" s="283"/>
      <c r="M94" s="283"/>
      <c r="N94" s="278"/>
      <c r="O94" s="278"/>
      <c r="P94" s="252"/>
      <c r="Q94" s="252"/>
      <c r="R94" s="252"/>
      <c r="S94" s="252"/>
      <c r="T94" s="252"/>
      <c r="U94" s="253"/>
    </row>
    <row r="95" spans="1:21">
      <c r="E95" s="257"/>
      <c r="J95" s="282"/>
      <c r="L95" s="283"/>
      <c r="M95" s="283"/>
      <c r="N95" s="278"/>
      <c r="O95" s="278"/>
      <c r="P95" s="252"/>
      <c r="Q95" s="252"/>
      <c r="R95" s="252"/>
      <c r="S95" s="252"/>
      <c r="T95" s="252"/>
      <c r="U95" s="253"/>
    </row>
    <row r="96" spans="1:21">
      <c r="E96" s="257"/>
      <c r="J96" s="282"/>
      <c r="L96" s="283"/>
      <c r="M96" s="283"/>
      <c r="N96" s="278"/>
      <c r="O96" s="278"/>
      <c r="P96" s="252"/>
      <c r="Q96" s="252"/>
      <c r="R96" s="252"/>
      <c r="S96" s="252"/>
      <c r="T96" s="252"/>
      <c r="U96" s="253"/>
    </row>
    <row r="97" spans="1:21">
      <c r="E97" s="257"/>
      <c r="J97" s="282"/>
      <c r="L97" s="283"/>
      <c r="M97" s="283"/>
      <c r="N97" s="278"/>
      <c r="O97" s="278"/>
      <c r="P97" s="252"/>
      <c r="Q97" s="252"/>
      <c r="R97" s="252"/>
      <c r="S97" s="252"/>
      <c r="T97" s="252"/>
      <c r="U97" s="253"/>
    </row>
    <row r="98" spans="1:21">
      <c r="E98" s="257"/>
      <c r="J98" s="282"/>
      <c r="L98" s="283"/>
      <c r="M98" s="283"/>
      <c r="N98" s="278"/>
      <c r="O98" s="278"/>
      <c r="P98" s="252"/>
      <c r="Q98" s="252"/>
      <c r="R98" s="252"/>
      <c r="S98" s="252"/>
      <c r="T98" s="252"/>
      <c r="U98" s="253"/>
    </row>
    <row r="99" spans="1:21">
      <c r="E99" s="257"/>
      <c r="J99" s="282"/>
      <c r="L99" s="283"/>
      <c r="M99" s="283"/>
      <c r="N99" s="278"/>
      <c r="O99" s="278"/>
      <c r="P99" s="252"/>
      <c r="Q99" s="252"/>
      <c r="R99" s="252"/>
      <c r="S99" s="252"/>
      <c r="T99" s="252"/>
      <c r="U99" s="253"/>
    </row>
    <row r="100" spans="1:21">
      <c r="E100" s="257"/>
      <c r="J100" s="282"/>
      <c r="L100" s="283"/>
      <c r="M100" s="283"/>
      <c r="N100" s="278"/>
      <c r="O100" s="278"/>
      <c r="P100" s="252"/>
      <c r="Q100" s="252"/>
      <c r="R100" s="252"/>
      <c r="S100" s="252"/>
      <c r="T100" s="252"/>
      <c r="U100" s="253"/>
    </row>
    <row r="101" spans="1:21">
      <c r="E101" s="257"/>
      <c r="J101" s="282"/>
      <c r="L101" s="283"/>
      <c r="M101" s="283"/>
      <c r="N101" s="278"/>
      <c r="O101" s="278"/>
      <c r="P101" s="252"/>
      <c r="Q101" s="252"/>
      <c r="R101" s="252"/>
      <c r="S101" s="252"/>
      <c r="T101" s="252"/>
      <c r="U101" s="253"/>
    </row>
    <row r="102" spans="1:21">
      <c r="A102" s="289"/>
      <c r="B102" s="276"/>
      <c r="C102" s="276"/>
      <c r="D102" s="280"/>
      <c r="E102" s="257"/>
      <c r="F102" s="281"/>
      <c r="G102" s="277"/>
      <c r="H102" s="277"/>
      <c r="I102" s="279"/>
      <c r="J102" s="282"/>
      <c r="L102" s="283"/>
      <c r="M102" s="283"/>
      <c r="N102" s="278"/>
      <c r="O102" s="278"/>
      <c r="P102" s="252"/>
      <c r="Q102" s="252"/>
      <c r="R102" s="252"/>
      <c r="S102" s="252"/>
      <c r="T102" s="252"/>
      <c r="U102" s="253"/>
    </row>
    <row r="103" spans="1:21">
      <c r="E103" s="257"/>
      <c r="J103" s="282"/>
      <c r="L103" s="283"/>
      <c r="M103" s="283"/>
      <c r="N103" s="278"/>
      <c r="O103" s="278"/>
      <c r="P103" s="252"/>
      <c r="Q103" s="252"/>
      <c r="R103" s="252"/>
      <c r="S103" s="252"/>
      <c r="T103" s="252"/>
      <c r="U103" s="253"/>
    </row>
    <row r="104" spans="1:21">
      <c r="E104" s="257"/>
      <c r="J104" s="282"/>
      <c r="L104" s="283"/>
      <c r="M104" s="283"/>
      <c r="N104" s="278"/>
      <c r="O104" s="278"/>
      <c r="P104" s="252"/>
      <c r="Q104" s="252"/>
      <c r="R104" s="252"/>
      <c r="S104" s="252"/>
      <c r="T104" s="252"/>
      <c r="U104" s="253"/>
    </row>
    <row r="105" spans="1:21">
      <c r="E105" s="257"/>
      <c r="J105" s="282"/>
      <c r="L105" s="283"/>
      <c r="M105" s="283"/>
      <c r="N105" s="278"/>
      <c r="O105" s="278"/>
      <c r="P105" s="252"/>
      <c r="Q105" s="252"/>
      <c r="R105" s="252"/>
      <c r="S105" s="252"/>
      <c r="T105" s="252"/>
      <c r="U105" s="253"/>
    </row>
    <row r="106" spans="1:21">
      <c r="E106" s="257"/>
      <c r="J106" s="282"/>
      <c r="L106" s="283"/>
      <c r="M106" s="283"/>
      <c r="N106" s="278"/>
      <c r="O106" s="278"/>
      <c r="P106" s="252"/>
      <c r="Q106" s="252"/>
      <c r="R106" s="252"/>
      <c r="S106" s="252"/>
      <c r="T106" s="252"/>
      <c r="U106" s="253"/>
    </row>
    <row r="107" spans="1:21">
      <c r="A107" s="290"/>
      <c r="B107" s="284"/>
      <c r="C107" s="284"/>
      <c r="D107" s="285"/>
      <c r="E107" s="258"/>
      <c r="F107" s="286"/>
      <c r="G107" s="287"/>
      <c r="H107" s="287"/>
      <c r="I107" s="288"/>
      <c r="J107" s="282"/>
      <c r="L107" s="283"/>
      <c r="M107" s="283"/>
      <c r="N107" s="278"/>
      <c r="O107" s="278"/>
      <c r="P107" s="255"/>
      <c r="Q107" s="255"/>
      <c r="R107" s="255"/>
      <c r="S107" s="255"/>
      <c r="T107" s="255"/>
      <c r="U107" s="256"/>
    </row>
    <row r="108" spans="1:21">
      <c r="A108" s="290"/>
      <c r="B108" s="284"/>
      <c r="C108" s="284"/>
      <c r="D108" s="285"/>
      <c r="E108" s="258"/>
      <c r="F108" s="286"/>
      <c r="G108" s="287"/>
      <c r="H108" s="287"/>
      <c r="I108" s="288"/>
      <c r="J108" s="282"/>
      <c r="L108" s="283"/>
      <c r="M108" s="283"/>
      <c r="N108" s="278"/>
      <c r="O108" s="278"/>
      <c r="P108" s="255"/>
      <c r="Q108" s="255"/>
      <c r="R108" s="255"/>
      <c r="S108" s="255"/>
      <c r="T108" s="255"/>
      <c r="U108" s="256"/>
    </row>
    <row r="109" spans="1:21">
      <c r="A109" s="289"/>
      <c r="B109" s="276"/>
      <c r="C109" s="276"/>
      <c r="D109" s="280"/>
      <c r="E109" s="258"/>
      <c r="F109" s="281"/>
      <c r="H109" s="277"/>
      <c r="I109" s="279"/>
      <c r="J109" s="282"/>
      <c r="L109" s="283"/>
      <c r="M109" s="283"/>
      <c r="N109" s="278"/>
      <c r="O109" s="278"/>
      <c r="P109" s="252"/>
      <c r="Q109" s="252"/>
      <c r="R109" s="252"/>
      <c r="S109" s="252"/>
      <c r="T109" s="252"/>
      <c r="U109" s="253"/>
    </row>
    <row r="110" spans="1:21">
      <c r="A110" s="289"/>
      <c r="B110" s="276"/>
      <c r="C110" s="276"/>
      <c r="D110" s="280"/>
      <c r="E110" s="258"/>
      <c r="F110" s="281"/>
      <c r="G110" s="277"/>
      <c r="H110" s="277"/>
      <c r="I110" s="279"/>
      <c r="J110" s="282"/>
      <c r="L110" s="283"/>
      <c r="M110" s="283"/>
      <c r="N110" s="278"/>
      <c r="O110" s="278"/>
      <c r="P110" s="252"/>
      <c r="Q110" s="252"/>
      <c r="R110" s="252"/>
      <c r="S110" s="252"/>
      <c r="T110" s="252"/>
      <c r="U110" s="253"/>
    </row>
    <row r="111" spans="1:21">
      <c r="B111" s="276"/>
      <c r="E111" s="258"/>
      <c r="J111" s="282"/>
      <c r="L111" s="283"/>
      <c r="M111" s="283"/>
      <c r="N111" s="278"/>
      <c r="O111" s="278"/>
      <c r="P111" s="252"/>
      <c r="Q111" s="252"/>
      <c r="R111" s="252"/>
      <c r="S111" s="252"/>
      <c r="T111" s="252"/>
      <c r="U111" s="253"/>
    </row>
    <row r="112" spans="1:21">
      <c r="B112" s="276"/>
      <c r="E112" s="258"/>
      <c r="J112" s="282"/>
      <c r="L112" s="283"/>
      <c r="M112" s="283"/>
      <c r="N112" s="278"/>
      <c r="O112" s="278"/>
      <c r="P112" s="252"/>
      <c r="Q112" s="252"/>
      <c r="R112" s="252"/>
      <c r="S112" s="252"/>
      <c r="T112" s="252"/>
      <c r="U112" s="253"/>
    </row>
    <row r="113" spans="1:21">
      <c r="B113" s="276"/>
      <c r="E113" s="258"/>
      <c r="J113" s="282"/>
      <c r="L113" s="283"/>
      <c r="M113" s="283"/>
      <c r="N113" s="278"/>
      <c r="O113" s="278"/>
      <c r="P113" s="252"/>
      <c r="Q113" s="252"/>
      <c r="R113" s="252"/>
      <c r="S113" s="252"/>
      <c r="T113" s="252"/>
      <c r="U113" s="253"/>
    </row>
    <row r="114" spans="1:21">
      <c r="E114" s="258"/>
      <c r="J114" s="282"/>
      <c r="L114" s="283"/>
      <c r="M114" s="283"/>
      <c r="N114" s="278"/>
      <c r="O114" s="278"/>
      <c r="P114" s="252"/>
      <c r="Q114" s="252"/>
      <c r="R114" s="252"/>
      <c r="S114" s="252"/>
      <c r="T114" s="252"/>
      <c r="U114" s="253"/>
    </row>
    <row r="115" spans="1:21">
      <c r="A115" s="290"/>
      <c r="B115" s="284"/>
      <c r="C115" s="284"/>
      <c r="D115" s="285"/>
      <c r="E115" s="258"/>
      <c r="F115" s="286"/>
      <c r="G115" s="287"/>
      <c r="H115" s="287"/>
      <c r="I115" s="288"/>
      <c r="J115" s="282"/>
      <c r="L115" s="283"/>
      <c r="M115" s="283"/>
      <c r="N115" s="278"/>
      <c r="O115" s="278"/>
      <c r="P115" s="255"/>
      <c r="Q115" s="255"/>
      <c r="R115" s="255"/>
      <c r="S115" s="255"/>
      <c r="T115" s="255"/>
      <c r="U115" s="256"/>
    </row>
    <row r="116" spans="1:21">
      <c r="A116" s="290"/>
      <c r="B116" s="284"/>
      <c r="C116" s="284"/>
      <c r="D116" s="285"/>
      <c r="E116" s="258"/>
      <c r="F116" s="286"/>
      <c r="G116" s="287"/>
      <c r="H116" s="287"/>
      <c r="I116" s="288"/>
      <c r="J116" s="261"/>
      <c r="L116" s="262"/>
      <c r="M116" s="262"/>
      <c r="N116" s="254"/>
      <c r="O116" s="254"/>
      <c r="P116" s="255"/>
      <c r="Q116" s="255"/>
      <c r="R116" s="255"/>
      <c r="S116" s="255"/>
      <c r="T116" s="255"/>
      <c r="U116" s="256"/>
    </row>
    <row r="117" spans="1:21">
      <c r="E117" s="257"/>
      <c r="J117" s="261"/>
      <c r="L117" s="262"/>
      <c r="M117" s="262"/>
      <c r="N117" s="254"/>
      <c r="O117" s="254"/>
      <c r="P117" s="252"/>
      <c r="Q117" s="252"/>
      <c r="R117" s="252"/>
      <c r="S117" s="252"/>
      <c r="T117" s="252"/>
      <c r="U117" s="253"/>
    </row>
    <row r="118" spans="1:21">
      <c r="E118" s="257"/>
      <c r="J118" s="261"/>
      <c r="L118" s="262"/>
      <c r="M118" s="262"/>
      <c r="N118" s="254"/>
      <c r="O118" s="254"/>
      <c r="P118" s="252"/>
      <c r="Q118" s="252"/>
      <c r="R118" s="252"/>
      <c r="S118" s="252"/>
      <c r="T118" s="252"/>
      <c r="U118" s="253"/>
    </row>
    <row r="119" spans="1:21">
      <c r="E119" s="257"/>
      <c r="J119" s="261"/>
      <c r="L119" s="262"/>
      <c r="M119" s="262"/>
      <c r="N119" s="254"/>
      <c r="O119" s="254"/>
      <c r="P119" s="252"/>
      <c r="Q119" s="252"/>
      <c r="R119" s="252"/>
      <c r="S119" s="252"/>
      <c r="T119" s="252"/>
      <c r="U119" s="253"/>
    </row>
    <row r="120" spans="1:21">
      <c r="E120" s="257"/>
      <c r="J120" s="261"/>
      <c r="L120" s="262"/>
      <c r="M120" s="262"/>
      <c r="N120" s="254"/>
      <c r="O120" s="254"/>
      <c r="P120" s="252"/>
      <c r="Q120" s="252"/>
      <c r="R120" s="252"/>
      <c r="S120" s="252"/>
      <c r="T120" s="252"/>
      <c r="U120" s="253"/>
    </row>
    <row r="121" spans="1:21">
      <c r="E121" s="257"/>
      <c r="J121" s="261"/>
      <c r="L121" s="262"/>
      <c r="M121" s="262"/>
      <c r="N121" s="254"/>
      <c r="O121" s="254"/>
      <c r="P121" s="252"/>
      <c r="Q121" s="252"/>
      <c r="R121" s="252"/>
      <c r="S121" s="252"/>
      <c r="T121" s="252"/>
      <c r="U121" s="253"/>
    </row>
    <row r="122" spans="1:21">
      <c r="E122" s="257"/>
      <c r="J122" s="261"/>
      <c r="L122" s="262"/>
      <c r="M122" s="262"/>
      <c r="N122" s="254"/>
      <c r="O122" s="254"/>
      <c r="P122" s="252"/>
      <c r="Q122" s="252"/>
      <c r="R122" s="252"/>
      <c r="S122" s="252"/>
      <c r="T122" s="252"/>
      <c r="U122" s="253"/>
    </row>
    <row r="123" spans="1:21">
      <c r="E123" s="257"/>
      <c r="J123" s="261"/>
      <c r="L123" s="262"/>
      <c r="M123" s="262"/>
      <c r="N123" s="254"/>
      <c r="O123" s="254"/>
      <c r="P123" s="252"/>
      <c r="Q123" s="252"/>
      <c r="R123" s="252"/>
      <c r="S123" s="252"/>
      <c r="T123" s="252"/>
      <c r="U123" s="253"/>
    </row>
    <row r="124" spans="1:21">
      <c r="E124" s="257"/>
      <c r="J124" s="261"/>
      <c r="L124" s="262"/>
      <c r="M124" s="262"/>
      <c r="N124" s="254"/>
      <c r="O124" s="254"/>
      <c r="P124" s="252"/>
      <c r="Q124" s="252"/>
      <c r="R124" s="252"/>
      <c r="S124" s="252"/>
      <c r="T124" s="252"/>
      <c r="U124" s="253"/>
    </row>
    <row r="125" spans="1:21">
      <c r="E125" s="257"/>
      <c r="J125" s="261"/>
      <c r="L125" s="262"/>
      <c r="M125" s="262"/>
      <c r="N125" s="254"/>
      <c r="O125" s="254"/>
      <c r="P125" s="252"/>
      <c r="Q125" s="252"/>
      <c r="R125" s="252"/>
      <c r="S125" s="252"/>
      <c r="T125" s="252"/>
      <c r="U125" s="253"/>
    </row>
    <row r="126" spans="1:21">
      <c r="E126" s="257"/>
      <c r="J126" s="261"/>
      <c r="L126" s="262"/>
      <c r="M126" s="262"/>
      <c r="N126" s="254"/>
      <c r="O126" s="254"/>
      <c r="P126" s="252"/>
      <c r="Q126" s="252"/>
      <c r="R126" s="252"/>
      <c r="S126" s="252"/>
      <c r="T126" s="252"/>
      <c r="U126" s="253"/>
    </row>
    <row r="127" spans="1:21">
      <c r="E127" s="257"/>
      <c r="J127" s="261"/>
      <c r="L127" s="262"/>
      <c r="M127" s="262"/>
      <c r="N127" s="254"/>
      <c r="O127" s="254"/>
      <c r="P127" s="252"/>
      <c r="Q127" s="252"/>
      <c r="R127" s="252"/>
      <c r="S127" s="252"/>
      <c r="T127" s="252"/>
      <c r="U127" s="253"/>
    </row>
    <row r="128" spans="1:21">
      <c r="E128" s="257"/>
      <c r="J128" s="261"/>
      <c r="L128" s="262"/>
      <c r="M128" s="262"/>
      <c r="N128" s="254"/>
      <c r="O128" s="254"/>
      <c r="P128" s="252"/>
      <c r="Q128" s="252"/>
      <c r="R128" s="252"/>
      <c r="S128" s="252"/>
      <c r="T128" s="252"/>
      <c r="U128" s="253"/>
    </row>
    <row r="129" spans="1:21">
      <c r="E129" s="257"/>
      <c r="J129" s="261"/>
      <c r="L129" s="262"/>
      <c r="M129" s="262"/>
      <c r="N129" s="254"/>
      <c r="O129" s="254"/>
      <c r="P129" s="252"/>
      <c r="Q129" s="252"/>
      <c r="R129" s="252"/>
      <c r="S129" s="252"/>
      <c r="T129" s="252"/>
      <c r="U129" s="253"/>
    </row>
    <row r="130" spans="1:21">
      <c r="E130" s="257"/>
      <c r="J130" s="261"/>
      <c r="L130" s="262"/>
      <c r="M130" s="262"/>
      <c r="N130" s="254"/>
      <c r="O130" s="254"/>
      <c r="P130" s="252"/>
      <c r="Q130" s="252"/>
      <c r="R130" s="252"/>
      <c r="S130" s="252"/>
      <c r="T130" s="252"/>
      <c r="U130" s="253"/>
    </row>
    <row r="131" spans="1:21">
      <c r="A131" s="289"/>
      <c r="B131" s="276"/>
      <c r="C131" s="276"/>
      <c r="D131" s="280"/>
      <c r="E131" s="257"/>
      <c r="F131" s="281"/>
      <c r="G131" s="277"/>
      <c r="H131" s="277"/>
      <c r="I131" s="279"/>
      <c r="J131" s="261"/>
      <c r="L131" s="262"/>
      <c r="M131" s="262"/>
      <c r="N131" s="254"/>
      <c r="O131" s="254"/>
      <c r="P131" s="252"/>
      <c r="Q131" s="252"/>
      <c r="R131" s="252"/>
      <c r="S131" s="252"/>
      <c r="T131" s="252"/>
      <c r="U131" s="253"/>
    </row>
    <row r="132" spans="1:21">
      <c r="A132" s="289"/>
      <c r="B132" s="276"/>
      <c r="C132" s="276"/>
      <c r="D132" s="280"/>
      <c r="E132" s="257"/>
      <c r="F132" s="281"/>
      <c r="G132" s="277"/>
      <c r="H132" s="277"/>
      <c r="I132" s="279"/>
      <c r="J132" s="261"/>
      <c r="L132" s="262"/>
      <c r="M132" s="262"/>
      <c r="N132" s="254"/>
      <c r="O132" s="254"/>
      <c r="P132" s="252"/>
      <c r="Q132" s="252"/>
      <c r="R132" s="252"/>
      <c r="S132" s="252"/>
      <c r="T132" s="252"/>
      <c r="U132" s="253"/>
    </row>
    <row r="133" spans="1:21">
      <c r="A133" s="290"/>
      <c r="B133" s="284"/>
      <c r="C133" s="284"/>
      <c r="D133" s="285"/>
      <c r="E133" s="257"/>
      <c r="F133" s="286"/>
      <c r="H133" s="287"/>
      <c r="I133" s="288"/>
      <c r="J133" s="261"/>
      <c r="L133" s="262"/>
      <c r="M133" s="262"/>
      <c r="N133" s="254"/>
      <c r="O133" s="254"/>
      <c r="P133" s="255"/>
      <c r="Q133" s="255"/>
      <c r="R133" s="255"/>
      <c r="S133" s="255"/>
      <c r="T133" s="255"/>
      <c r="U133" s="256"/>
    </row>
    <row r="134" spans="1:21">
      <c r="A134" s="290"/>
      <c r="B134" s="284"/>
      <c r="C134" s="284"/>
      <c r="D134" s="285"/>
      <c r="E134" s="258"/>
      <c r="F134" s="286"/>
      <c r="G134" s="287"/>
      <c r="H134" s="287"/>
      <c r="I134" s="288"/>
      <c r="J134" s="261"/>
      <c r="L134" s="262"/>
      <c r="M134" s="262"/>
      <c r="N134" s="274"/>
      <c r="O134" s="254"/>
      <c r="P134" s="255"/>
      <c r="Q134" s="255"/>
      <c r="R134" s="255"/>
      <c r="S134" s="255"/>
      <c r="T134" s="255"/>
      <c r="U134" s="256"/>
    </row>
    <row r="135" spans="1:21">
      <c r="B135" s="284"/>
      <c r="E135" s="257"/>
      <c r="J135" s="261"/>
      <c r="L135" s="262"/>
      <c r="M135" s="262"/>
      <c r="N135" s="274"/>
      <c r="O135" s="254"/>
      <c r="P135" s="252"/>
      <c r="Q135" s="252"/>
      <c r="R135" s="252"/>
      <c r="S135" s="252"/>
      <c r="T135" s="252"/>
      <c r="U135" s="253"/>
    </row>
    <row r="136" spans="1:21">
      <c r="B136" s="284"/>
      <c r="E136" s="257"/>
      <c r="J136" s="261"/>
      <c r="L136" s="262"/>
      <c r="M136" s="262"/>
      <c r="N136" s="274"/>
      <c r="O136" s="254"/>
      <c r="P136" s="252"/>
      <c r="Q136" s="252"/>
      <c r="R136" s="252"/>
      <c r="S136" s="252"/>
      <c r="T136" s="252"/>
      <c r="U136" s="253"/>
    </row>
    <row r="137" spans="1:21">
      <c r="B137" s="284"/>
      <c r="E137" s="257"/>
      <c r="J137" s="261"/>
      <c r="L137" s="262"/>
      <c r="M137" s="262"/>
      <c r="N137" s="274"/>
      <c r="O137" s="254"/>
      <c r="P137" s="252"/>
      <c r="Q137" s="252"/>
      <c r="R137" s="252"/>
      <c r="S137" s="252"/>
      <c r="T137" s="252"/>
      <c r="U137" s="253"/>
    </row>
    <row r="138" spans="1:21">
      <c r="A138" s="273"/>
      <c r="E138" s="257"/>
      <c r="J138" s="261"/>
      <c r="L138" s="262"/>
      <c r="M138" s="262"/>
      <c r="N138" s="274"/>
      <c r="O138" s="254"/>
      <c r="P138" s="252"/>
      <c r="Q138" s="252"/>
      <c r="R138" s="252"/>
      <c r="S138" s="252"/>
      <c r="T138" s="252"/>
      <c r="U138" s="253"/>
    </row>
    <row r="139" spans="1:21">
      <c r="A139" s="273"/>
      <c r="B139" s="276"/>
      <c r="C139" s="276"/>
      <c r="D139" s="280"/>
      <c r="E139" s="257"/>
      <c r="F139" s="281"/>
      <c r="G139" s="277"/>
      <c r="H139" s="277"/>
      <c r="I139" s="279"/>
      <c r="J139" s="261"/>
      <c r="L139" s="262"/>
      <c r="M139" s="262"/>
      <c r="N139" s="274"/>
      <c r="O139" s="254"/>
      <c r="P139" s="252"/>
      <c r="Q139" s="252"/>
      <c r="R139" s="252"/>
      <c r="S139" s="252"/>
      <c r="T139" s="252"/>
      <c r="U139" s="253"/>
    </row>
    <row r="140" spans="1:21">
      <c r="A140" s="273"/>
      <c r="B140" s="276"/>
      <c r="C140" s="276"/>
      <c r="D140" s="280"/>
      <c r="E140" s="257"/>
      <c r="F140" s="281"/>
      <c r="G140" s="277"/>
      <c r="H140" s="277"/>
      <c r="I140" s="279"/>
      <c r="J140" s="261"/>
      <c r="L140" s="262"/>
      <c r="M140" s="262"/>
      <c r="N140" s="274"/>
      <c r="O140" s="254"/>
      <c r="P140" s="252"/>
      <c r="Q140" s="252"/>
      <c r="R140" s="252"/>
      <c r="S140" s="252"/>
      <c r="T140" s="252"/>
      <c r="U140" s="253"/>
    </row>
    <row r="141" spans="1:21">
      <c r="A141" s="273"/>
      <c r="E141" s="257"/>
      <c r="J141" s="261"/>
      <c r="L141" s="262"/>
      <c r="M141" s="262"/>
      <c r="N141" s="274"/>
      <c r="O141" s="254"/>
      <c r="P141" s="252"/>
      <c r="Q141" s="252"/>
      <c r="R141" s="252"/>
      <c r="S141" s="252"/>
      <c r="T141" s="252"/>
      <c r="U141" s="253"/>
    </row>
    <row r="142" spans="1:21">
      <c r="A142" s="273"/>
      <c r="E142" s="257"/>
      <c r="J142" s="261"/>
      <c r="L142" s="262"/>
      <c r="M142" s="262"/>
      <c r="N142" s="274"/>
      <c r="O142" s="254"/>
      <c r="P142" s="252"/>
      <c r="Q142" s="252"/>
      <c r="R142" s="252"/>
      <c r="S142" s="252"/>
      <c r="T142" s="252"/>
      <c r="U142" s="253"/>
    </row>
    <row r="143" spans="1:21">
      <c r="A143" s="273"/>
      <c r="E143" s="257"/>
      <c r="J143" s="261"/>
      <c r="L143" s="262"/>
      <c r="M143" s="262"/>
      <c r="N143" s="274"/>
      <c r="O143" s="254"/>
      <c r="P143" s="252"/>
      <c r="Q143" s="252"/>
      <c r="R143" s="252"/>
      <c r="S143" s="252"/>
      <c r="T143" s="252"/>
      <c r="U143" s="253"/>
    </row>
    <row r="144" spans="1:21">
      <c r="A144" s="273"/>
      <c r="E144" s="257"/>
      <c r="J144" s="261"/>
      <c r="L144" s="262"/>
      <c r="M144" s="262"/>
      <c r="N144" s="274"/>
      <c r="O144" s="254"/>
      <c r="P144" s="252"/>
      <c r="Q144" s="252"/>
      <c r="R144" s="252"/>
      <c r="S144" s="252"/>
      <c r="T144" s="252"/>
      <c r="U144" s="253"/>
    </row>
    <row r="145" spans="1:21">
      <c r="A145" s="273"/>
      <c r="B145" s="276"/>
      <c r="C145" s="276"/>
      <c r="D145" s="280"/>
      <c r="E145" s="257"/>
      <c r="F145" s="281"/>
      <c r="H145" s="277"/>
      <c r="I145" s="279"/>
      <c r="J145" s="261"/>
      <c r="L145" s="262"/>
      <c r="M145" s="262"/>
      <c r="N145" s="274"/>
      <c r="O145" s="254"/>
      <c r="P145" s="252"/>
      <c r="Q145" s="252"/>
      <c r="R145" s="252"/>
      <c r="S145" s="252"/>
      <c r="T145" s="252"/>
      <c r="U145" s="253"/>
    </row>
    <row r="146" spans="1:21">
      <c r="A146" s="273"/>
      <c r="B146" s="276"/>
      <c r="C146" s="276"/>
      <c r="D146" s="280"/>
      <c r="E146" s="257"/>
      <c r="F146" s="281"/>
      <c r="G146" s="277"/>
      <c r="H146" s="277"/>
      <c r="I146" s="279"/>
      <c r="J146" s="261"/>
      <c r="L146" s="262"/>
      <c r="M146" s="262"/>
      <c r="N146" s="274"/>
      <c r="O146" s="254"/>
      <c r="P146" s="252"/>
      <c r="Q146" s="252"/>
      <c r="R146" s="252"/>
      <c r="S146" s="252"/>
      <c r="T146" s="252"/>
      <c r="U146" s="253"/>
    </row>
    <row r="147" spans="1:21">
      <c r="A147" s="273"/>
      <c r="B147" s="276"/>
      <c r="C147" s="276"/>
      <c r="D147" s="280"/>
      <c r="E147" s="257"/>
      <c r="F147" s="281"/>
      <c r="G147" s="277"/>
      <c r="H147" s="277"/>
      <c r="I147" s="279"/>
      <c r="J147" s="261"/>
      <c r="L147" s="262"/>
      <c r="M147" s="262"/>
      <c r="N147" s="274"/>
      <c r="O147" s="254"/>
      <c r="P147" s="252"/>
      <c r="Q147" s="252"/>
      <c r="R147" s="252"/>
      <c r="S147" s="252"/>
      <c r="T147" s="252"/>
      <c r="U147" s="253"/>
    </row>
    <row r="148" spans="1:21">
      <c r="A148" s="273"/>
      <c r="B148" s="276"/>
      <c r="C148" s="276"/>
      <c r="D148" s="280"/>
      <c r="E148" s="257"/>
      <c r="F148" s="281"/>
      <c r="G148" s="277"/>
      <c r="H148" s="277"/>
      <c r="I148" s="279"/>
      <c r="J148" s="261"/>
      <c r="L148" s="262"/>
      <c r="M148" s="262"/>
      <c r="N148" s="274"/>
      <c r="O148" s="254"/>
      <c r="P148" s="252"/>
      <c r="Q148" s="252"/>
      <c r="R148" s="252"/>
      <c r="S148" s="252"/>
      <c r="T148" s="252"/>
      <c r="U148" s="253"/>
    </row>
    <row r="149" spans="1:21">
      <c r="A149" s="273"/>
      <c r="B149" s="276"/>
      <c r="C149" s="276"/>
      <c r="D149" s="280"/>
      <c r="E149" s="257"/>
      <c r="F149" s="281"/>
      <c r="G149" s="277"/>
      <c r="H149" s="277"/>
      <c r="I149" s="279"/>
      <c r="J149" s="261"/>
      <c r="L149" s="262"/>
      <c r="M149" s="262"/>
      <c r="N149" s="274"/>
      <c r="O149" s="254"/>
      <c r="P149" s="252"/>
      <c r="Q149" s="252"/>
      <c r="R149" s="252"/>
      <c r="S149" s="252"/>
      <c r="T149" s="252"/>
      <c r="U149" s="253"/>
    </row>
    <row r="150" spans="1:21">
      <c r="A150" s="273"/>
      <c r="B150" s="276"/>
      <c r="C150" s="276"/>
      <c r="D150" s="280"/>
      <c r="E150" s="257"/>
      <c r="F150" s="281"/>
      <c r="G150" s="277"/>
      <c r="H150" s="277"/>
      <c r="I150" s="279"/>
      <c r="J150" s="261"/>
      <c r="L150" s="262"/>
      <c r="M150" s="262"/>
      <c r="N150" s="274"/>
      <c r="O150" s="254"/>
      <c r="P150" s="252"/>
      <c r="Q150" s="252"/>
      <c r="R150" s="252"/>
      <c r="S150" s="252"/>
      <c r="T150" s="252"/>
      <c r="U150" s="253"/>
    </row>
    <row r="151" spans="1:21">
      <c r="A151" s="273"/>
      <c r="B151" s="276"/>
      <c r="C151" s="276"/>
      <c r="D151" s="280"/>
      <c r="E151" s="257"/>
      <c r="F151" s="281"/>
      <c r="G151" s="277"/>
      <c r="H151" s="277"/>
      <c r="I151" s="279"/>
      <c r="J151" s="261"/>
      <c r="L151" s="262"/>
      <c r="M151" s="262"/>
      <c r="N151" s="274"/>
      <c r="O151" s="254"/>
      <c r="P151" s="252"/>
      <c r="Q151" s="252"/>
      <c r="R151" s="252"/>
      <c r="S151" s="252"/>
      <c r="T151" s="252"/>
      <c r="U151" s="253"/>
    </row>
    <row r="152" spans="1:21">
      <c r="A152" s="289"/>
      <c r="B152" s="276"/>
      <c r="C152" s="276"/>
      <c r="D152" s="280"/>
      <c r="E152" s="257"/>
      <c r="F152" s="281"/>
      <c r="G152" s="277"/>
      <c r="H152" s="277"/>
      <c r="I152" s="279"/>
      <c r="J152" s="261"/>
      <c r="L152" s="262"/>
      <c r="M152" s="262"/>
      <c r="N152" s="274"/>
      <c r="O152" s="254"/>
      <c r="P152" s="252"/>
      <c r="Q152" s="252"/>
      <c r="R152" s="252"/>
      <c r="S152" s="252"/>
      <c r="T152" s="252"/>
      <c r="U152" s="253"/>
    </row>
    <row r="153" spans="1:21">
      <c r="B153" s="276"/>
      <c r="E153" s="257"/>
      <c r="J153" s="261"/>
      <c r="L153" s="262"/>
      <c r="M153" s="262"/>
      <c r="N153" s="274"/>
      <c r="O153" s="254"/>
      <c r="P153" s="252"/>
      <c r="Q153" s="252"/>
      <c r="R153" s="252"/>
      <c r="S153" s="252"/>
      <c r="T153" s="252"/>
      <c r="U153" s="253"/>
    </row>
    <row r="154" spans="1:21">
      <c r="B154" s="276"/>
      <c r="E154" s="257"/>
      <c r="J154" s="261"/>
      <c r="L154" s="262"/>
      <c r="M154" s="262"/>
      <c r="N154" s="274"/>
      <c r="O154" s="254"/>
      <c r="P154" s="252"/>
      <c r="Q154" s="252"/>
      <c r="R154" s="252"/>
      <c r="S154" s="252"/>
      <c r="T154" s="252"/>
      <c r="U154" s="253"/>
    </row>
    <row r="155" spans="1:21">
      <c r="B155" s="276"/>
      <c r="E155" s="257"/>
      <c r="J155" s="261"/>
      <c r="L155" s="262"/>
      <c r="M155" s="262"/>
      <c r="N155" s="274"/>
      <c r="O155" s="254"/>
      <c r="P155" s="252"/>
      <c r="Q155" s="252"/>
      <c r="R155" s="252"/>
      <c r="S155" s="252"/>
      <c r="T155" s="252"/>
      <c r="U155" s="253"/>
    </row>
    <row r="156" spans="1:21">
      <c r="B156" s="276"/>
      <c r="E156" s="257"/>
      <c r="J156" s="261"/>
      <c r="L156" s="262"/>
      <c r="M156" s="262"/>
      <c r="N156" s="274"/>
      <c r="O156" s="254"/>
      <c r="P156" s="252"/>
      <c r="Q156" s="252"/>
      <c r="R156" s="252"/>
      <c r="S156" s="252"/>
      <c r="T156" s="252"/>
      <c r="U156" s="253"/>
    </row>
    <row r="157" spans="1:21">
      <c r="A157" s="289"/>
      <c r="B157" s="276"/>
      <c r="C157" s="276"/>
      <c r="D157" s="280"/>
      <c r="E157" s="257"/>
      <c r="F157" s="281"/>
      <c r="H157" s="277"/>
      <c r="I157" s="279"/>
      <c r="J157" s="261"/>
      <c r="L157" s="262"/>
      <c r="M157" s="262"/>
      <c r="N157" s="274"/>
      <c r="O157" s="254"/>
      <c r="P157" s="252"/>
      <c r="Q157" s="252"/>
      <c r="R157" s="252"/>
      <c r="S157" s="252"/>
      <c r="T157" s="252"/>
      <c r="U157" s="253"/>
    </row>
    <row r="158" spans="1:21">
      <c r="A158" s="289"/>
      <c r="B158" s="276"/>
      <c r="C158" s="276"/>
      <c r="D158" s="280"/>
      <c r="E158" s="257"/>
      <c r="F158" s="281"/>
      <c r="G158" s="277"/>
      <c r="H158" s="277"/>
      <c r="I158" s="279"/>
      <c r="J158" s="261"/>
      <c r="L158" s="262"/>
      <c r="M158" s="262"/>
      <c r="N158" s="274"/>
      <c r="O158" s="254"/>
      <c r="P158" s="252"/>
      <c r="Q158" s="252"/>
      <c r="R158" s="252"/>
      <c r="S158" s="252"/>
      <c r="T158" s="252"/>
      <c r="U158" s="253"/>
    </row>
    <row r="159" spans="1:21">
      <c r="B159" s="276"/>
      <c r="E159" s="257"/>
      <c r="J159" s="261"/>
      <c r="L159" s="262"/>
      <c r="M159" s="262"/>
      <c r="N159" s="274"/>
      <c r="O159" s="254"/>
      <c r="P159" s="252"/>
      <c r="Q159" s="252"/>
      <c r="R159" s="252"/>
      <c r="S159" s="252"/>
      <c r="T159" s="252"/>
      <c r="U159" s="253"/>
    </row>
    <row r="160" spans="1:21">
      <c r="B160" s="276"/>
      <c r="E160" s="257"/>
      <c r="J160" s="261"/>
      <c r="L160" s="262"/>
      <c r="M160" s="262"/>
      <c r="N160" s="274"/>
      <c r="O160" s="254"/>
      <c r="P160" s="252"/>
      <c r="Q160" s="252"/>
      <c r="R160" s="252"/>
      <c r="S160" s="252"/>
      <c r="T160" s="252"/>
      <c r="U160" s="253"/>
    </row>
    <row r="161" spans="1:21">
      <c r="A161" s="289"/>
      <c r="B161" s="276"/>
      <c r="C161" s="276"/>
      <c r="D161" s="280"/>
      <c r="E161" s="257"/>
      <c r="F161" s="281"/>
      <c r="G161" s="277"/>
      <c r="H161" s="277"/>
      <c r="I161" s="279"/>
      <c r="J161" s="261"/>
      <c r="L161" s="262"/>
      <c r="M161" s="262"/>
      <c r="N161" s="274"/>
      <c r="O161" s="254"/>
      <c r="P161" s="252"/>
      <c r="Q161" s="252"/>
      <c r="R161" s="252"/>
      <c r="S161" s="252"/>
      <c r="T161" s="252"/>
      <c r="U161" s="253"/>
    </row>
    <row r="162" spans="1:21">
      <c r="A162" s="289"/>
      <c r="B162" s="276"/>
      <c r="E162" s="257"/>
      <c r="J162" s="261"/>
      <c r="L162" s="262"/>
      <c r="M162" s="262"/>
      <c r="N162" s="274"/>
      <c r="O162" s="254"/>
      <c r="P162" s="252"/>
      <c r="Q162" s="252"/>
      <c r="R162" s="252"/>
      <c r="S162" s="252"/>
      <c r="T162" s="252"/>
      <c r="U162" s="253"/>
    </row>
    <row r="163" spans="1:21">
      <c r="A163" s="289"/>
      <c r="B163" s="276"/>
      <c r="E163" s="257"/>
      <c r="J163" s="261"/>
      <c r="L163" s="262"/>
      <c r="M163" s="262"/>
      <c r="N163" s="274"/>
      <c r="O163" s="254"/>
      <c r="P163" s="252"/>
      <c r="Q163" s="252"/>
      <c r="R163" s="252"/>
      <c r="S163" s="252"/>
      <c r="T163" s="252"/>
      <c r="U163" s="253"/>
    </row>
    <row r="164" spans="1:21">
      <c r="A164" s="289"/>
      <c r="B164" s="276"/>
      <c r="E164" s="257"/>
      <c r="J164" s="261"/>
      <c r="L164" s="262"/>
      <c r="M164" s="262"/>
      <c r="N164" s="274"/>
      <c r="O164" s="254"/>
      <c r="P164" s="252"/>
      <c r="Q164" s="252"/>
      <c r="R164" s="252"/>
      <c r="S164" s="252"/>
      <c r="T164" s="252"/>
      <c r="U164" s="253"/>
    </row>
    <row r="165" spans="1:21">
      <c r="A165" s="289"/>
      <c r="B165" s="276"/>
      <c r="E165" s="257"/>
      <c r="J165" s="261"/>
      <c r="L165" s="262"/>
      <c r="M165" s="262"/>
      <c r="N165" s="274"/>
      <c r="O165" s="254"/>
      <c r="P165" s="252"/>
      <c r="Q165" s="252"/>
      <c r="R165" s="252"/>
      <c r="S165" s="252"/>
      <c r="T165" s="252"/>
      <c r="U165" s="253"/>
    </row>
    <row r="166" spans="1:21">
      <c r="A166" s="289"/>
      <c r="B166" s="276"/>
      <c r="E166" s="257"/>
      <c r="J166" s="261"/>
      <c r="L166" s="262"/>
      <c r="M166" s="262"/>
      <c r="N166" s="274"/>
      <c r="O166" s="254"/>
      <c r="P166" s="252"/>
      <c r="Q166" s="252"/>
      <c r="R166" s="252"/>
      <c r="S166" s="252"/>
      <c r="T166" s="252"/>
      <c r="U166" s="253"/>
    </row>
    <row r="167" spans="1:21">
      <c r="A167" s="289"/>
      <c r="B167" s="276"/>
      <c r="C167" s="276"/>
      <c r="D167" s="280"/>
      <c r="E167" s="257"/>
      <c r="F167" s="281"/>
      <c r="G167" s="277"/>
      <c r="H167" s="277"/>
      <c r="I167" s="279"/>
      <c r="J167" s="261"/>
      <c r="L167" s="262"/>
      <c r="M167" s="262"/>
      <c r="N167" s="274"/>
      <c r="O167" s="254"/>
      <c r="P167" s="252"/>
      <c r="Q167" s="252"/>
      <c r="R167" s="252"/>
      <c r="S167" s="252"/>
      <c r="T167" s="252"/>
      <c r="U167" s="253"/>
    </row>
    <row r="168" spans="1:21">
      <c r="A168" s="289"/>
      <c r="E168" s="257"/>
      <c r="J168" s="261"/>
      <c r="L168" s="262"/>
      <c r="M168" s="262"/>
      <c r="N168" s="274"/>
      <c r="O168" s="254"/>
      <c r="P168" s="252"/>
      <c r="Q168" s="252"/>
      <c r="R168" s="252"/>
      <c r="S168" s="252"/>
      <c r="T168" s="252"/>
      <c r="U168" s="253"/>
    </row>
    <row r="169" spans="1:21">
      <c r="A169" s="290"/>
      <c r="B169" s="284"/>
      <c r="C169" s="284"/>
      <c r="D169" s="285"/>
      <c r="E169" s="257"/>
      <c r="F169" s="286"/>
      <c r="H169" s="287"/>
      <c r="I169" s="288"/>
      <c r="J169" s="261"/>
      <c r="L169" s="262"/>
      <c r="M169" s="262"/>
      <c r="N169" s="274"/>
      <c r="O169" s="254"/>
      <c r="P169" s="255"/>
      <c r="Q169" s="255"/>
      <c r="R169" s="255"/>
      <c r="S169" s="255"/>
      <c r="T169" s="255"/>
      <c r="U169" s="256"/>
    </row>
    <row r="170" spans="1:21">
      <c r="A170" s="290"/>
      <c r="B170" s="284"/>
      <c r="C170" s="284"/>
      <c r="D170" s="285"/>
      <c r="E170" s="258"/>
      <c r="F170" s="286"/>
      <c r="G170" s="287"/>
      <c r="H170" s="287"/>
      <c r="I170" s="288"/>
      <c r="J170" s="261"/>
      <c r="L170" s="262"/>
      <c r="M170" s="262"/>
      <c r="N170" s="274"/>
      <c r="O170" s="254"/>
      <c r="P170" s="255"/>
      <c r="Q170" s="255"/>
      <c r="R170" s="255"/>
      <c r="S170" s="255"/>
      <c r="T170" s="255"/>
      <c r="U170" s="256"/>
    </row>
    <row r="171" spans="1:21">
      <c r="A171" s="290"/>
      <c r="B171" s="284"/>
      <c r="C171" s="284"/>
      <c r="D171" s="285"/>
      <c r="E171" s="258"/>
      <c r="F171" s="286"/>
      <c r="G171" s="287"/>
      <c r="H171" s="287"/>
      <c r="I171" s="288"/>
      <c r="J171" s="261"/>
      <c r="L171" s="262"/>
      <c r="M171" s="262"/>
      <c r="N171" s="274"/>
      <c r="O171" s="254"/>
      <c r="P171" s="255"/>
      <c r="Q171" s="255"/>
      <c r="R171" s="255"/>
      <c r="S171" s="255"/>
      <c r="T171" s="255"/>
      <c r="U171" s="256"/>
    </row>
    <row r="172" spans="1:21">
      <c r="A172" s="290"/>
      <c r="B172" s="284"/>
      <c r="C172" s="284"/>
      <c r="D172" s="285"/>
      <c r="E172" s="258"/>
      <c r="F172" s="286"/>
      <c r="G172" s="287"/>
      <c r="H172" s="287"/>
      <c r="I172" s="288"/>
      <c r="J172" s="261"/>
      <c r="L172" s="262"/>
      <c r="M172" s="262"/>
      <c r="N172" s="274"/>
      <c r="O172" s="254"/>
      <c r="P172" s="255"/>
      <c r="Q172" s="255"/>
      <c r="R172" s="255"/>
      <c r="S172" s="255"/>
      <c r="T172" s="255"/>
      <c r="U172" s="256"/>
    </row>
    <row r="173" spans="1:21">
      <c r="A173" s="290"/>
      <c r="B173" s="284"/>
      <c r="C173" s="284"/>
      <c r="D173" s="285"/>
      <c r="E173" s="258"/>
      <c r="F173" s="286"/>
      <c r="G173" s="287"/>
      <c r="H173" s="287"/>
      <c r="I173" s="288"/>
      <c r="J173" s="261"/>
      <c r="L173" s="262"/>
      <c r="M173" s="262"/>
      <c r="N173" s="274"/>
      <c r="O173" s="254"/>
      <c r="P173" s="255"/>
      <c r="Q173" s="255"/>
      <c r="R173" s="255"/>
      <c r="S173" s="255"/>
      <c r="T173" s="255"/>
      <c r="U173" s="256"/>
    </row>
    <row r="174" spans="1:21">
      <c r="A174" s="290"/>
      <c r="B174" s="284"/>
      <c r="C174" s="284"/>
      <c r="D174" s="285"/>
      <c r="E174" s="258"/>
      <c r="F174" s="286"/>
      <c r="G174" s="287"/>
      <c r="H174" s="287"/>
      <c r="I174" s="288"/>
      <c r="J174" s="261"/>
      <c r="L174" s="262"/>
      <c r="M174" s="262"/>
      <c r="N174" s="274"/>
      <c r="O174" s="254"/>
      <c r="P174" s="255"/>
      <c r="Q174" s="255"/>
      <c r="R174" s="255"/>
      <c r="S174" s="255"/>
      <c r="T174" s="255"/>
      <c r="U174" s="256"/>
    </row>
    <row r="175" spans="1:21">
      <c r="A175" s="290"/>
      <c r="B175" s="284"/>
      <c r="C175" s="284"/>
      <c r="D175" s="285"/>
      <c r="E175" s="258"/>
      <c r="F175" s="286"/>
      <c r="G175" s="287"/>
      <c r="H175" s="287"/>
      <c r="I175" s="288"/>
      <c r="J175" s="261"/>
      <c r="L175" s="262"/>
      <c r="M175" s="262"/>
      <c r="N175" s="274"/>
      <c r="O175" s="254"/>
      <c r="P175" s="255"/>
      <c r="Q175" s="255"/>
      <c r="R175" s="255"/>
      <c r="S175" s="255"/>
      <c r="T175" s="255"/>
      <c r="U175" s="256"/>
    </row>
    <row r="176" spans="1:21">
      <c r="A176" s="290"/>
      <c r="B176" s="284"/>
      <c r="C176" s="284"/>
      <c r="D176" s="285"/>
      <c r="E176" s="258"/>
      <c r="F176" s="286"/>
      <c r="G176" s="287"/>
      <c r="H176" s="287"/>
      <c r="I176" s="288"/>
      <c r="J176" s="261"/>
      <c r="L176" s="262"/>
      <c r="M176" s="262"/>
      <c r="N176" s="274"/>
      <c r="O176" s="254"/>
      <c r="P176" s="255"/>
      <c r="Q176" s="255"/>
      <c r="R176" s="255"/>
      <c r="S176" s="255"/>
      <c r="T176" s="255"/>
      <c r="U176" s="256"/>
    </row>
    <row r="177" spans="1:21">
      <c r="B177" s="284"/>
      <c r="E177" s="258"/>
      <c r="J177" s="261"/>
      <c r="L177" s="262"/>
      <c r="M177" s="262"/>
      <c r="N177" s="274"/>
      <c r="O177" s="254"/>
      <c r="P177" s="252"/>
      <c r="Q177" s="252"/>
      <c r="R177" s="252"/>
      <c r="S177" s="252"/>
      <c r="T177" s="252"/>
      <c r="U177" s="253"/>
    </row>
    <row r="178" spans="1:21">
      <c r="B178" s="284"/>
      <c r="E178" s="258"/>
      <c r="J178" s="261"/>
      <c r="L178" s="262"/>
      <c r="M178" s="262"/>
      <c r="N178" s="274"/>
      <c r="O178" s="254"/>
      <c r="P178" s="252"/>
      <c r="Q178" s="252"/>
      <c r="R178" s="252"/>
      <c r="S178" s="252"/>
      <c r="T178" s="252"/>
      <c r="U178" s="253"/>
    </row>
    <row r="179" spans="1:21">
      <c r="B179" s="284"/>
      <c r="E179" s="258"/>
      <c r="J179" s="261"/>
      <c r="L179" s="262"/>
      <c r="M179" s="262"/>
      <c r="N179" s="274"/>
      <c r="O179" s="254"/>
      <c r="P179" s="252"/>
      <c r="Q179" s="252"/>
      <c r="R179" s="252"/>
      <c r="S179" s="252"/>
      <c r="T179" s="252"/>
      <c r="U179" s="253"/>
    </row>
    <row r="180" spans="1:21">
      <c r="B180" s="284"/>
      <c r="E180" s="258"/>
      <c r="J180" s="261"/>
      <c r="L180" s="262"/>
      <c r="M180" s="262"/>
      <c r="N180" s="274"/>
      <c r="O180" s="254"/>
      <c r="P180" s="252"/>
      <c r="Q180" s="252"/>
      <c r="R180" s="252"/>
      <c r="S180" s="252"/>
      <c r="T180" s="252"/>
      <c r="U180" s="253"/>
    </row>
    <row r="181" spans="1:21">
      <c r="B181" s="284"/>
      <c r="E181" s="258"/>
      <c r="J181" s="261"/>
      <c r="L181" s="262"/>
      <c r="M181" s="262"/>
      <c r="N181" s="274"/>
      <c r="O181" s="254"/>
      <c r="P181" s="252"/>
      <c r="Q181" s="252"/>
      <c r="R181" s="252"/>
      <c r="S181" s="252"/>
      <c r="T181" s="252"/>
      <c r="U181" s="253"/>
    </row>
    <row r="182" spans="1:21">
      <c r="A182" s="289"/>
      <c r="B182" s="284"/>
      <c r="C182" s="276"/>
      <c r="D182" s="280"/>
      <c r="E182" s="258"/>
      <c r="F182" s="281"/>
      <c r="H182" s="277"/>
      <c r="I182" s="279"/>
      <c r="J182" s="261"/>
      <c r="L182" s="262"/>
      <c r="M182" s="262"/>
      <c r="N182" s="274"/>
      <c r="O182" s="254"/>
      <c r="P182" s="252"/>
      <c r="Q182" s="252"/>
      <c r="R182" s="252"/>
      <c r="S182" s="252"/>
      <c r="T182" s="252"/>
      <c r="U182" s="253"/>
    </row>
    <row r="183" spans="1:21">
      <c r="A183" s="289"/>
      <c r="B183" s="284"/>
      <c r="C183" s="276"/>
      <c r="D183" s="280"/>
      <c r="E183" s="258"/>
      <c r="F183" s="281"/>
      <c r="H183" s="277"/>
      <c r="I183" s="279"/>
      <c r="J183" s="261"/>
      <c r="L183" s="262"/>
      <c r="M183" s="262"/>
      <c r="N183" s="274"/>
      <c r="O183" s="254"/>
      <c r="P183" s="252"/>
      <c r="Q183" s="252"/>
      <c r="R183" s="252"/>
      <c r="S183" s="252"/>
      <c r="T183" s="252"/>
      <c r="U183" s="253"/>
    </row>
    <row r="184" spans="1:21">
      <c r="B184" s="284"/>
      <c r="E184" s="258"/>
      <c r="J184" s="261"/>
      <c r="L184" s="262"/>
      <c r="M184" s="262"/>
      <c r="N184" s="274"/>
      <c r="O184" s="254"/>
      <c r="P184" s="252"/>
      <c r="Q184" s="252"/>
      <c r="R184" s="252"/>
      <c r="S184" s="252"/>
      <c r="T184" s="252"/>
      <c r="U184" s="253"/>
    </row>
    <row r="185" spans="1:21">
      <c r="A185" s="290"/>
      <c r="B185" s="284"/>
      <c r="C185" s="284"/>
      <c r="D185" s="285"/>
      <c r="E185" s="258"/>
      <c r="F185" s="286"/>
      <c r="G185" s="287"/>
      <c r="H185" s="287"/>
      <c r="I185" s="288"/>
      <c r="J185" s="261"/>
      <c r="L185" s="262"/>
      <c r="M185" s="262"/>
      <c r="N185" s="274"/>
      <c r="O185" s="254"/>
      <c r="P185" s="255"/>
      <c r="Q185" s="255"/>
      <c r="R185" s="255"/>
      <c r="S185" s="255"/>
      <c r="T185" s="255"/>
      <c r="U185" s="256"/>
    </row>
    <row r="186" spans="1:21">
      <c r="A186" s="289"/>
      <c r="B186" s="284"/>
      <c r="C186" s="276"/>
      <c r="D186" s="280"/>
      <c r="E186" s="258"/>
      <c r="F186" s="281"/>
      <c r="H186" s="277"/>
      <c r="I186" s="279"/>
      <c r="J186" s="261"/>
      <c r="L186" s="262"/>
      <c r="M186" s="262"/>
      <c r="N186" s="274"/>
      <c r="O186" s="254"/>
      <c r="P186" s="252"/>
      <c r="Q186" s="252"/>
      <c r="R186" s="252"/>
      <c r="S186" s="252"/>
      <c r="T186" s="252"/>
      <c r="U186" s="253"/>
    </row>
    <row r="187" spans="1:21">
      <c r="A187" s="289"/>
      <c r="B187" s="284"/>
      <c r="C187" s="276"/>
      <c r="D187" s="280"/>
      <c r="E187" s="258"/>
      <c r="F187" s="281"/>
      <c r="H187" s="277"/>
      <c r="I187" s="279"/>
      <c r="J187" s="261"/>
      <c r="L187" s="262"/>
      <c r="M187" s="262"/>
      <c r="N187" s="274"/>
      <c r="O187" s="254"/>
      <c r="P187" s="252"/>
      <c r="Q187" s="252"/>
      <c r="R187" s="252"/>
      <c r="S187" s="252"/>
      <c r="T187" s="252"/>
      <c r="U187" s="253"/>
    </row>
    <row r="188" spans="1:21">
      <c r="A188" s="289"/>
      <c r="B188" s="284"/>
      <c r="C188" s="276"/>
      <c r="D188" s="280"/>
      <c r="E188" s="258"/>
      <c r="F188" s="281"/>
      <c r="H188" s="277"/>
      <c r="I188" s="279"/>
      <c r="J188" s="261"/>
      <c r="L188" s="262"/>
      <c r="M188" s="262"/>
      <c r="N188" s="274"/>
      <c r="O188" s="254"/>
      <c r="P188" s="252"/>
      <c r="Q188" s="252"/>
      <c r="R188" s="252"/>
      <c r="S188" s="252"/>
      <c r="T188" s="252"/>
      <c r="U188" s="253"/>
    </row>
    <row r="189" spans="1:21">
      <c r="A189" s="289"/>
      <c r="B189" s="284"/>
      <c r="C189" s="276"/>
      <c r="D189" s="280"/>
      <c r="E189" s="258"/>
      <c r="F189" s="281"/>
      <c r="H189" s="277"/>
      <c r="I189" s="279"/>
      <c r="J189" s="261"/>
      <c r="L189" s="262"/>
      <c r="M189" s="262"/>
      <c r="N189" s="274"/>
      <c r="O189" s="254"/>
      <c r="P189" s="252"/>
      <c r="Q189" s="252"/>
      <c r="R189" s="252"/>
      <c r="S189" s="252"/>
      <c r="T189" s="252"/>
      <c r="U189" s="253"/>
    </row>
    <row r="190" spans="1:21">
      <c r="A190" s="289"/>
      <c r="B190" s="284"/>
      <c r="C190" s="276"/>
      <c r="D190" s="280"/>
      <c r="E190" s="258"/>
      <c r="F190" s="281"/>
      <c r="G190" s="277"/>
      <c r="H190" s="277"/>
      <c r="I190" s="279"/>
      <c r="J190" s="261"/>
      <c r="L190" s="262"/>
      <c r="M190" s="262"/>
      <c r="N190" s="274"/>
      <c r="O190" s="254"/>
      <c r="P190" s="252"/>
      <c r="Q190" s="252"/>
      <c r="R190" s="252"/>
      <c r="S190" s="252"/>
      <c r="T190" s="252"/>
      <c r="U190" s="253"/>
    </row>
    <row r="191" spans="1:21">
      <c r="A191" s="290"/>
      <c r="B191" s="284"/>
      <c r="C191" s="284"/>
      <c r="D191" s="285"/>
      <c r="E191" s="258"/>
      <c r="F191" s="286"/>
      <c r="G191" s="287"/>
      <c r="H191" s="287"/>
      <c r="I191" s="288"/>
      <c r="J191" s="261"/>
      <c r="L191" s="262"/>
      <c r="M191" s="262"/>
      <c r="N191" s="274"/>
      <c r="O191" s="254"/>
      <c r="P191" s="255"/>
      <c r="Q191" s="255"/>
      <c r="R191" s="255"/>
      <c r="S191" s="255"/>
      <c r="T191" s="255"/>
      <c r="U191" s="256"/>
    </row>
    <row r="192" spans="1:21">
      <c r="B192" s="276"/>
      <c r="E192" s="257"/>
      <c r="J192" s="261"/>
      <c r="L192" s="262"/>
      <c r="M192" s="262"/>
      <c r="N192" s="274"/>
      <c r="O192" s="254"/>
      <c r="P192" s="252"/>
      <c r="Q192" s="252"/>
      <c r="R192" s="252"/>
      <c r="S192" s="252"/>
      <c r="T192" s="252"/>
      <c r="U192" s="253"/>
    </row>
    <row r="193" spans="1:21">
      <c r="A193" s="290"/>
      <c r="B193" s="31"/>
      <c r="C193" s="284"/>
      <c r="D193" s="285"/>
      <c r="E193" s="257"/>
      <c r="F193" s="286"/>
      <c r="H193" s="287"/>
      <c r="I193" s="288"/>
      <c r="J193" s="261"/>
      <c r="L193" s="262"/>
      <c r="M193" s="262"/>
      <c r="N193" s="274"/>
      <c r="O193" s="254"/>
      <c r="P193" s="255"/>
      <c r="Q193" s="255"/>
      <c r="R193" s="255"/>
      <c r="S193" s="255"/>
      <c r="T193" s="255"/>
      <c r="U193" s="256"/>
    </row>
    <row r="194" spans="1:21">
      <c r="A194" s="290"/>
      <c r="B194" s="31"/>
      <c r="C194" s="284"/>
      <c r="D194" s="285"/>
      <c r="E194" s="257"/>
      <c r="F194" s="286"/>
      <c r="G194" s="277"/>
      <c r="H194" s="287"/>
      <c r="I194" s="288"/>
      <c r="J194" s="261"/>
      <c r="L194" s="262"/>
      <c r="M194" s="262"/>
      <c r="N194" s="274"/>
      <c r="O194" s="254"/>
      <c r="P194" s="255"/>
      <c r="Q194" s="255"/>
      <c r="R194" s="255"/>
      <c r="S194" s="255"/>
      <c r="T194" s="255"/>
      <c r="U194" s="256"/>
    </row>
    <row r="195" spans="1:21">
      <c r="A195" s="290"/>
      <c r="B195" s="31"/>
      <c r="C195" s="284"/>
      <c r="D195" s="285"/>
      <c r="E195" s="257"/>
      <c r="F195" s="286"/>
      <c r="G195" s="277"/>
      <c r="H195" s="287"/>
      <c r="I195" s="288"/>
      <c r="J195" s="261"/>
      <c r="L195" s="262"/>
      <c r="M195" s="262"/>
      <c r="N195" s="274"/>
      <c r="O195" s="254"/>
      <c r="P195" s="255"/>
      <c r="Q195" s="255"/>
      <c r="R195" s="255"/>
      <c r="S195" s="255"/>
      <c r="T195" s="255"/>
      <c r="U195" s="256"/>
    </row>
    <row r="196" spans="1:21">
      <c r="A196" s="290"/>
      <c r="B196" s="284"/>
      <c r="C196" s="284"/>
      <c r="D196" s="285"/>
      <c r="E196" s="257"/>
      <c r="F196" s="286"/>
      <c r="G196" s="277"/>
      <c r="H196" s="287"/>
      <c r="I196" s="288"/>
      <c r="J196" s="261"/>
      <c r="L196" s="262"/>
      <c r="M196" s="262"/>
      <c r="N196" s="274"/>
      <c r="O196" s="254"/>
      <c r="P196" s="255"/>
      <c r="Q196" s="255"/>
      <c r="R196" s="255"/>
      <c r="S196" s="255"/>
      <c r="T196" s="255"/>
      <c r="U196" s="256"/>
    </row>
    <row r="197" spans="1:21">
      <c r="A197" s="289"/>
      <c r="B197" s="276"/>
      <c r="C197" s="276"/>
      <c r="D197" s="280"/>
      <c r="E197" s="257"/>
      <c r="F197" s="281"/>
      <c r="G197" s="277"/>
      <c r="H197" s="277"/>
      <c r="I197" s="279"/>
      <c r="J197" s="261"/>
      <c r="L197" s="262"/>
      <c r="M197" s="262"/>
      <c r="N197" s="274"/>
      <c r="O197" s="254"/>
      <c r="P197" s="252"/>
      <c r="Q197" s="252"/>
      <c r="R197" s="252"/>
      <c r="S197" s="252"/>
      <c r="T197" s="252"/>
      <c r="U197" s="253"/>
    </row>
    <row r="198" spans="1:21">
      <c r="A198" s="289"/>
      <c r="B198" s="276"/>
      <c r="C198" s="276"/>
      <c r="D198" s="280"/>
      <c r="E198" s="257"/>
      <c r="F198" s="281"/>
      <c r="G198" s="277"/>
      <c r="H198" s="277"/>
      <c r="I198" s="279"/>
      <c r="J198" s="261"/>
      <c r="L198" s="262"/>
      <c r="M198" s="262"/>
      <c r="N198" s="274"/>
      <c r="O198" s="254"/>
      <c r="P198" s="252"/>
      <c r="Q198" s="252"/>
      <c r="R198" s="252"/>
      <c r="S198" s="252"/>
      <c r="T198" s="252"/>
      <c r="U198" s="253"/>
    </row>
    <row r="199" spans="1:21">
      <c r="A199" s="289"/>
      <c r="B199" s="276"/>
      <c r="C199" s="276"/>
      <c r="D199" s="280"/>
      <c r="E199" s="257"/>
      <c r="F199" s="281"/>
      <c r="G199" s="277"/>
      <c r="H199" s="277"/>
      <c r="I199" s="279"/>
      <c r="J199" s="261"/>
      <c r="L199" s="262"/>
      <c r="M199" s="262"/>
      <c r="N199" s="274"/>
      <c r="O199" s="254"/>
      <c r="P199" s="252"/>
      <c r="Q199" s="252"/>
      <c r="R199" s="252"/>
      <c r="S199" s="252"/>
      <c r="T199" s="252"/>
      <c r="U199" s="253"/>
    </row>
    <row r="200" spans="1:21">
      <c r="A200" s="289"/>
      <c r="B200" s="276"/>
      <c r="C200" s="276"/>
      <c r="D200" s="280"/>
      <c r="E200" s="257"/>
      <c r="F200" s="281"/>
      <c r="G200" s="277"/>
      <c r="H200" s="277"/>
      <c r="I200" s="279"/>
      <c r="J200" s="261"/>
      <c r="L200" s="262"/>
      <c r="M200" s="262"/>
      <c r="N200" s="274"/>
      <c r="O200" s="254"/>
      <c r="P200" s="252"/>
      <c r="Q200" s="252"/>
      <c r="R200" s="252"/>
      <c r="S200" s="252"/>
      <c r="T200" s="252"/>
      <c r="U200" s="253"/>
    </row>
    <row r="201" spans="1:21">
      <c r="A201" s="289"/>
      <c r="B201" s="276"/>
      <c r="C201" s="276"/>
      <c r="D201" s="280"/>
      <c r="E201" s="257"/>
      <c r="F201" s="281"/>
      <c r="H201" s="277"/>
      <c r="I201" s="279"/>
      <c r="J201" s="261"/>
      <c r="L201" s="262"/>
      <c r="M201" s="262"/>
      <c r="N201" s="274"/>
      <c r="O201" s="254"/>
      <c r="P201" s="252"/>
      <c r="Q201" s="252"/>
      <c r="R201" s="252"/>
      <c r="S201" s="252"/>
      <c r="T201" s="252"/>
      <c r="U201" s="253"/>
    </row>
    <row r="202" spans="1:21">
      <c r="B202" s="276"/>
      <c r="E202" s="257"/>
      <c r="J202" s="261"/>
      <c r="L202" s="262"/>
      <c r="M202" s="262"/>
      <c r="N202" s="274"/>
      <c r="O202" s="254"/>
      <c r="P202" s="252"/>
      <c r="Q202" s="252"/>
      <c r="R202" s="252"/>
      <c r="S202" s="252"/>
      <c r="T202" s="252"/>
      <c r="U202" s="253"/>
    </row>
    <row r="203" spans="1:21">
      <c r="B203" s="276"/>
      <c r="E203" s="257"/>
      <c r="J203" s="261"/>
      <c r="L203" s="262"/>
      <c r="M203" s="262"/>
      <c r="N203" s="274"/>
      <c r="O203" s="254"/>
      <c r="P203" s="252"/>
      <c r="Q203" s="252"/>
      <c r="R203" s="252"/>
      <c r="S203" s="252"/>
      <c r="T203" s="252"/>
      <c r="U203" s="253"/>
    </row>
    <row r="204" spans="1:21">
      <c r="B204" s="276"/>
      <c r="E204" s="257"/>
      <c r="J204" s="261"/>
      <c r="L204" s="262"/>
      <c r="M204" s="262"/>
      <c r="N204" s="274"/>
      <c r="O204" s="254"/>
      <c r="P204" s="252"/>
      <c r="Q204" s="252"/>
      <c r="R204" s="252"/>
      <c r="S204" s="252"/>
      <c r="T204" s="252"/>
      <c r="U204" s="253"/>
    </row>
    <row r="205" spans="1:21">
      <c r="B205" s="276"/>
      <c r="E205" s="257"/>
      <c r="J205" s="261"/>
      <c r="L205" s="262"/>
      <c r="M205" s="262"/>
      <c r="N205" s="274"/>
      <c r="O205" s="254"/>
      <c r="P205" s="252"/>
      <c r="Q205" s="252"/>
      <c r="R205" s="252"/>
      <c r="S205" s="252"/>
      <c r="T205" s="252"/>
      <c r="U205" s="253"/>
    </row>
    <row r="206" spans="1:21">
      <c r="A206" s="290"/>
      <c r="B206" s="31"/>
      <c r="C206" s="284"/>
      <c r="D206" s="285"/>
      <c r="E206" s="257"/>
      <c r="F206" s="286"/>
      <c r="H206" s="287"/>
      <c r="I206" s="288"/>
      <c r="J206" s="261"/>
      <c r="L206" s="262"/>
      <c r="M206" s="262"/>
      <c r="N206" s="274"/>
      <c r="O206" s="254"/>
      <c r="P206" s="255"/>
      <c r="Q206" s="255"/>
      <c r="R206" s="255"/>
      <c r="S206" s="255"/>
      <c r="T206" s="255"/>
      <c r="U206" s="256"/>
    </row>
    <row r="207" spans="1:21">
      <c r="A207" s="290"/>
      <c r="B207" s="31"/>
      <c r="C207" s="284"/>
      <c r="D207" s="285"/>
      <c r="E207" s="257"/>
      <c r="F207" s="286"/>
      <c r="H207" s="287"/>
      <c r="I207" s="288"/>
      <c r="J207" s="261"/>
      <c r="L207" s="262"/>
      <c r="M207" s="262"/>
      <c r="N207" s="274"/>
      <c r="O207" s="254"/>
      <c r="P207" s="255"/>
      <c r="Q207" s="255"/>
      <c r="R207" s="255"/>
      <c r="S207" s="255"/>
      <c r="T207" s="255"/>
      <c r="U207" s="256"/>
    </row>
    <row r="208" spans="1:21">
      <c r="B208" s="276"/>
      <c r="E208" s="257"/>
      <c r="J208" s="261"/>
      <c r="L208" s="262"/>
      <c r="M208" s="262"/>
      <c r="N208" s="274"/>
      <c r="O208" s="254"/>
      <c r="P208" s="252"/>
      <c r="Q208" s="252"/>
      <c r="R208" s="252"/>
      <c r="S208" s="252"/>
      <c r="T208" s="252"/>
      <c r="U208" s="253"/>
    </row>
    <row r="209" spans="1:21">
      <c r="A209" s="289"/>
      <c r="B209" s="276"/>
      <c r="C209" s="276"/>
      <c r="D209" s="280"/>
      <c r="E209" s="257"/>
      <c r="F209" s="281"/>
      <c r="G209" s="277"/>
      <c r="H209" s="277"/>
      <c r="I209" s="279"/>
      <c r="J209" s="261"/>
      <c r="L209" s="262"/>
      <c r="M209" s="262"/>
      <c r="N209" s="274"/>
      <c r="O209" s="254"/>
      <c r="P209" s="252"/>
      <c r="Q209" s="252"/>
      <c r="R209" s="252"/>
      <c r="S209" s="252"/>
      <c r="T209" s="252"/>
      <c r="U209" s="253"/>
    </row>
    <row r="210" spans="1:21">
      <c r="A210" s="290"/>
      <c r="B210" s="31"/>
      <c r="C210" s="284"/>
      <c r="D210" s="285"/>
      <c r="E210" s="257"/>
      <c r="F210" s="286"/>
      <c r="H210" s="287"/>
      <c r="I210" s="288"/>
      <c r="J210" s="261"/>
      <c r="L210" s="262"/>
      <c r="M210" s="262"/>
      <c r="N210" s="274"/>
      <c r="O210" s="254"/>
      <c r="P210" s="255"/>
      <c r="Q210" s="255"/>
      <c r="R210" s="255"/>
      <c r="S210" s="255"/>
      <c r="T210" s="255"/>
      <c r="U210" s="256"/>
    </row>
    <row r="211" spans="1:21">
      <c r="A211" s="290"/>
      <c r="B211" s="31"/>
      <c r="C211" s="284"/>
      <c r="D211" s="285"/>
      <c r="E211" s="257"/>
      <c r="F211" s="286"/>
      <c r="H211" s="287"/>
      <c r="I211" s="288"/>
      <c r="J211" s="261"/>
      <c r="L211" s="262"/>
      <c r="M211" s="262"/>
      <c r="N211" s="274"/>
      <c r="O211" s="254"/>
      <c r="P211" s="255"/>
      <c r="Q211" s="255"/>
      <c r="R211" s="255"/>
      <c r="S211" s="255"/>
      <c r="T211" s="255"/>
      <c r="U211" s="256"/>
    </row>
    <row r="212" spans="1:21">
      <c r="A212" s="290"/>
      <c r="B212" s="31"/>
      <c r="C212" s="284"/>
      <c r="D212" s="285"/>
      <c r="E212" s="257"/>
      <c r="F212" s="286"/>
      <c r="H212" s="287"/>
      <c r="I212" s="288"/>
      <c r="J212" s="261"/>
      <c r="L212" s="262"/>
      <c r="M212" s="262"/>
      <c r="N212" s="274"/>
      <c r="O212" s="254"/>
      <c r="P212" s="255"/>
      <c r="Q212" s="255"/>
      <c r="R212" s="255"/>
      <c r="S212" s="255"/>
      <c r="T212" s="255"/>
      <c r="U212" s="256"/>
    </row>
    <row r="213" spans="1:21">
      <c r="A213" s="290"/>
      <c r="B213" s="284"/>
      <c r="C213" s="284"/>
      <c r="D213" s="285"/>
      <c r="E213" s="257"/>
      <c r="F213" s="286"/>
      <c r="H213" s="287"/>
      <c r="I213" s="288"/>
      <c r="J213" s="261"/>
      <c r="L213" s="262"/>
      <c r="M213" s="262"/>
      <c r="N213" s="274"/>
      <c r="O213" s="254"/>
      <c r="P213" s="255"/>
      <c r="Q213" s="255"/>
      <c r="R213" s="255"/>
      <c r="S213" s="255"/>
      <c r="T213" s="255"/>
      <c r="U213" s="256"/>
    </row>
    <row r="214" spans="1:21">
      <c r="A214" s="290"/>
      <c r="B214" s="284"/>
      <c r="C214" s="284"/>
      <c r="D214" s="285"/>
      <c r="E214" s="258"/>
      <c r="F214" s="286"/>
      <c r="G214" s="287"/>
      <c r="H214" s="287"/>
      <c r="I214" s="288"/>
      <c r="J214" s="261"/>
      <c r="L214" s="262"/>
      <c r="M214" s="262"/>
      <c r="N214" s="254"/>
      <c r="O214" s="254"/>
      <c r="P214" s="255"/>
      <c r="Q214" s="255"/>
      <c r="R214" s="255"/>
      <c r="S214" s="255"/>
      <c r="T214" s="255"/>
      <c r="U214" s="256"/>
    </row>
    <row r="215" spans="1:21">
      <c r="A215" s="289"/>
      <c r="B215" s="284"/>
      <c r="C215" s="276"/>
      <c r="D215" s="280"/>
      <c r="E215" s="258"/>
      <c r="F215" s="281"/>
      <c r="G215" s="277"/>
      <c r="H215" s="277"/>
      <c r="I215" s="279"/>
      <c r="J215" s="261"/>
      <c r="L215" s="262"/>
      <c r="M215" s="262"/>
      <c r="N215" s="254"/>
      <c r="O215" s="254"/>
      <c r="P215" s="252"/>
      <c r="Q215" s="252"/>
      <c r="R215" s="252"/>
      <c r="S215" s="252"/>
      <c r="T215" s="252"/>
      <c r="U215" s="253"/>
    </row>
    <row r="216" spans="1:21">
      <c r="A216" s="289"/>
      <c r="B216" s="284"/>
      <c r="C216" s="276"/>
      <c r="D216" s="280"/>
      <c r="E216" s="258"/>
      <c r="F216" s="281"/>
      <c r="G216" s="277"/>
      <c r="H216" s="277"/>
      <c r="I216" s="279"/>
      <c r="J216" s="261"/>
      <c r="L216" s="262"/>
      <c r="M216" s="262"/>
      <c r="N216" s="254"/>
      <c r="O216" s="254"/>
      <c r="P216" s="252"/>
      <c r="Q216" s="252"/>
      <c r="R216" s="252"/>
      <c r="S216" s="252"/>
      <c r="T216" s="252"/>
      <c r="U216" s="253"/>
    </row>
    <row r="217" spans="1:21">
      <c r="A217" s="289"/>
      <c r="B217" s="284"/>
      <c r="C217" s="276"/>
      <c r="D217" s="280"/>
      <c r="E217" s="258"/>
      <c r="F217" s="281"/>
      <c r="H217" s="277"/>
      <c r="I217" s="279"/>
      <c r="J217" s="261"/>
      <c r="L217" s="262"/>
      <c r="M217" s="262"/>
      <c r="N217" s="254"/>
      <c r="O217" s="254"/>
      <c r="P217" s="252"/>
      <c r="Q217" s="252"/>
      <c r="R217" s="252"/>
      <c r="S217" s="252"/>
      <c r="T217" s="252"/>
      <c r="U217" s="253"/>
    </row>
    <row r="218" spans="1:21">
      <c r="A218" s="289"/>
      <c r="B218" s="284"/>
      <c r="C218" s="276"/>
      <c r="D218" s="280"/>
      <c r="E218" s="258"/>
      <c r="F218" s="281"/>
      <c r="H218" s="277"/>
      <c r="I218" s="279"/>
      <c r="J218" s="261"/>
      <c r="L218" s="262"/>
      <c r="M218" s="262"/>
      <c r="N218" s="254"/>
      <c r="O218" s="254"/>
      <c r="P218" s="252"/>
      <c r="Q218" s="252"/>
      <c r="R218" s="252"/>
      <c r="S218" s="252"/>
      <c r="T218" s="252"/>
      <c r="U218" s="253"/>
    </row>
    <row r="219" spans="1:21">
      <c r="A219" s="289"/>
      <c r="B219" s="284"/>
      <c r="C219" s="276"/>
      <c r="D219" s="280"/>
      <c r="E219" s="258"/>
      <c r="F219" s="281"/>
      <c r="H219" s="277"/>
      <c r="I219" s="279"/>
      <c r="J219" s="261"/>
      <c r="L219" s="262"/>
      <c r="M219" s="262"/>
      <c r="N219" s="254"/>
      <c r="O219" s="254"/>
      <c r="P219" s="252"/>
      <c r="Q219" s="252"/>
      <c r="R219" s="252"/>
      <c r="S219" s="252"/>
      <c r="T219" s="252"/>
      <c r="U219" s="253"/>
    </row>
    <row r="220" spans="1:21">
      <c r="A220" s="289"/>
      <c r="B220" s="276"/>
      <c r="C220" s="276"/>
      <c r="D220" s="280"/>
      <c r="E220" s="257"/>
      <c r="F220" s="281"/>
      <c r="H220" s="277"/>
      <c r="I220" s="279"/>
      <c r="J220" s="261"/>
      <c r="L220" s="262"/>
      <c r="M220" s="262"/>
      <c r="N220" s="254"/>
      <c r="O220" s="254"/>
      <c r="P220" s="252"/>
      <c r="Q220" s="252"/>
      <c r="R220" s="252"/>
      <c r="S220" s="252"/>
      <c r="T220" s="252"/>
      <c r="U220" s="253"/>
    </row>
    <row r="221" spans="1:21">
      <c r="E221" s="257"/>
      <c r="J221" s="261"/>
      <c r="L221" s="262"/>
      <c r="M221" s="262"/>
      <c r="N221" s="254"/>
      <c r="O221" s="254"/>
      <c r="P221" s="252"/>
      <c r="Q221" s="252"/>
      <c r="R221" s="252"/>
      <c r="S221" s="252"/>
      <c r="T221" s="252"/>
      <c r="U221" s="253"/>
    </row>
    <row r="222" spans="1:21">
      <c r="E222" s="257"/>
      <c r="J222" s="261"/>
      <c r="L222" s="262"/>
      <c r="M222" s="262"/>
      <c r="N222" s="254"/>
      <c r="O222" s="254"/>
      <c r="P222" s="252"/>
      <c r="Q222" s="252"/>
      <c r="R222" s="252"/>
      <c r="S222" s="252"/>
      <c r="T222" s="252"/>
      <c r="U222" s="253"/>
    </row>
    <row r="223" spans="1:21">
      <c r="E223" s="257"/>
      <c r="J223" s="261"/>
      <c r="L223" s="262"/>
      <c r="M223" s="262"/>
      <c r="N223" s="254"/>
      <c r="O223" s="254"/>
      <c r="P223" s="252"/>
      <c r="Q223" s="252"/>
      <c r="R223" s="252"/>
      <c r="S223" s="252"/>
      <c r="T223" s="252"/>
      <c r="U223" s="253"/>
    </row>
    <row r="224" spans="1:21">
      <c r="E224" s="257"/>
      <c r="J224" s="261"/>
      <c r="L224" s="262"/>
      <c r="M224" s="262"/>
      <c r="N224" s="254"/>
      <c r="O224" s="254"/>
      <c r="P224" s="252"/>
      <c r="Q224" s="252"/>
      <c r="R224" s="252"/>
      <c r="S224" s="252"/>
      <c r="T224" s="252"/>
      <c r="U224" s="253"/>
    </row>
    <row r="225" spans="1:21">
      <c r="A225" s="290"/>
      <c r="B225" s="284"/>
      <c r="C225" s="284"/>
      <c r="D225" s="285"/>
      <c r="E225" s="257"/>
      <c r="F225" s="286"/>
      <c r="H225" s="287"/>
      <c r="I225" s="288"/>
      <c r="J225" s="261"/>
      <c r="L225" s="262"/>
      <c r="M225" s="262"/>
      <c r="N225" s="254"/>
      <c r="O225" s="254"/>
      <c r="P225" s="255"/>
      <c r="Q225" s="255"/>
      <c r="R225" s="255"/>
      <c r="S225" s="255"/>
      <c r="T225" s="255"/>
      <c r="U225" s="256"/>
    </row>
    <row r="226" spans="1:21">
      <c r="B226" s="284"/>
      <c r="E226" s="257"/>
      <c r="J226" s="282"/>
      <c r="L226" s="283"/>
      <c r="M226" s="283"/>
      <c r="N226" s="278"/>
      <c r="O226" s="278"/>
      <c r="P226" s="252"/>
      <c r="Q226" s="252"/>
      <c r="R226" s="252"/>
      <c r="S226" s="252"/>
      <c r="T226" s="252"/>
      <c r="U226" s="253"/>
    </row>
    <row r="227" spans="1:21">
      <c r="A227" s="289"/>
      <c r="B227" s="284"/>
      <c r="C227" s="276"/>
      <c r="D227" s="280"/>
      <c r="E227" s="257"/>
      <c r="F227" s="281"/>
      <c r="H227" s="277"/>
      <c r="I227" s="279"/>
      <c r="J227" s="282"/>
      <c r="L227" s="283"/>
      <c r="M227" s="283"/>
      <c r="N227" s="278"/>
      <c r="O227" s="278"/>
      <c r="P227" s="252"/>
      <c r="Q227" s="252"/>
      <c r="R227" s="252"/>
      <c r="S227" s="252"/>
      <c r="T227" s="252"/>
      <c r="U227" s="253"/>
    </row>
    <row r="228" spans="1:21">
      <c r="B228" s="284"/>
      <c r="E228" s="257"/>
      <c r="J228" s="282"/>
      <c r="L228" s="283"/>
      <c r="M228" s="283"/>
      <c r="N228" s="278"/>
      <c r="O228" s="278"/>
      <c r="P228" s="252"/>
      <c r="Q228" s="252"/>
      <c r="R228" s="252"/>
      <c r="S228" s="252"/>
      <c r="T228" s="252"/>
      <c r="U228" s="253"/>
    </row>
    <row r="229" spans="1:21">
      <c r="B229" s="284"/>
      <c r="E229" s="257"/>
      <c r="J229" s="282"/>
      <c r="L229" s="283"/>
      <c r="M229" s="283"/>
      <c r="N229" s="278"/>
      <c r="O229" s="278"/>
      <c r="P229" s="252"/>
      <c r="Q229" s="252"/>
      <c r="R229" s="252"/>
      <c r="S229" s="252"/>
      <c r="T229" s="252"/>
      <c r="U229" s="253"/>
    </row>
    <row r="230" spans="1:21">
      <c r="A230" s="289"/>
      <c r="B230" s="284"/>
      <c r="C230" s="276"/>
      <c r="D230" s="280"/>
      <c r="E230" s="257"/>
      <c r="F230" s="281"/>
      <c r="H230" s="277"/>
      <c r="I230" s="279"/>
      <c r="J230" s="282"/>
      <c r="L230" s="283"/>
      <c r="M230" s="283"/>
      <c r="N230" s="278"/>
      <c r="O230" s="278"/>
      <c r="P230" s="252"/>
      <c r="Q230" s="252"/>
      <c r="R230" s="252"/>
      <c r="S230" s="252"/>
      <c r="T230" s="252"/>
      <c r="U230" s="253"/>
    </row>
    <row r="231" spans="1:21">
      <c r="A231" s="289"/>
      <c r="B231" s="284"/>
      <c r="C231" s="276"/>
      <c r="D231" s="280"/>
      <c r="E231" s="257"/>
      <c r="F231" s="281"/>
      <c r="H231" s="277"/>
      <c r="I231" s="279"/>
      <c r="J231" s="282"/>
      <c r="L231" s="283"/>
      <c r="M231" s="283"/>
      <c r="N231" s="278"/>
      <c r="O231" s="278"/>
      <c r="P231" s="252"/>
      <c r="Q231" s="252"/>
      <c r="R231" s="252"/>
      <c r="S231" s="252"/>
      <c r="T231" s="252"/>
      <c r="U231" s="253"/>
    </row>
    <row r="232" spans="1:21">
      <c r="B232" s="284"/>
      <c r="E232" s="257"/>
      <c r="J232" s="282"/>
      <c r="L232" s="283"/>
      <c r="M232" s="283"/>
      <c r="N232" s="278"/>
      <c r="O232" s="278"/>
      <c r="P232" s="252"/>
      <c r="Q232" s="252"/>
      <c r="R232" s="252"/>
      <c r="S232" s="252"/>
      <c r="T232" s="252"/>
      <c r="U232" s="253"/>
    </row>
    <row r="233" spans="1:21">
      <c r="B233" s="284"/>
      <c r="E233" s="257"/>
      <c r="J233" s="282"/>
      <c r="L233" s="283"/>
      <c r="M233" s="283"/>
      <c r="N233" s="278"/>
      <c r="O233" s="278"/>
      <c r="P233" s="252"/>
      <c r="Q233" s="252"/>
      <c r="R233" s="252"/>
      <c r="S233" s="252"/>
      <c r="T233" s="252"/>
      <c r="U233" s="253"/>
    </row>
    <row r="234" spans="1:21">
      <c r="A234" s="289"/>
      <c r="B234" s="284"/>
      <c r="C234" s="276"/>
      <c r="D234" s="280"/>
      <c r="E234" s="257"/>
      <c r="F234" s="281"/>
      <c r="H234" s="277"/>
      <c r="I234" s="279"/>
      <c r="J234" s="282"/>
      <c r="L234" s="283"/>
      <c r="M234" s="283"/>
      <c r="N234" s="278"/>
      <c r="O234" s="278"/>
      <c r="P234" s="252"/>
      <c r="Q234" s="252"/>
      <c r="R234" s="252"/>
      <c r="S234" s="252"/>
      <c r="T234" s="252"/>
      <c r="U234" s="253"/>
    </row>
    <row r="235" spans="1:21">
      <c r="A235" s="289"/>
      <c r="B235" s="284"/>
      <c r="C235" s="276"/>
      <c r="D235" s="280"/>
      <c r="E235" s="257"/>
      <c r="F235" s="281"/>
      <c r="H235" s="277"/>
      <c r="I235" s="279"/>
      <c r="J235" s="282"/>
      <c r="L235" s="283"/>
      <c r="M235" s="283"/>
      <c r="N235" s="278"/>
      <c r="O235" s="278"/>
      <c r="P235" s="252"/>
      <c r="Q235" s="252"/>
      <c r="R235" s="252"/>
      <c r="S235" s="252"/>
      <c r="T235" s="252"/>
      <c r="U235" s="253"/>
    </row>
    <row r="236" spans="1:21">
      <c r="A236" s="289"/>
      <c r="B236" s="284"/>
      <c r="C236" s="276"/>
      <c r="D236" s="280"/>
      <c r="E236" s="257"/>
      <c r="F236" s="281"/>
      <c r="H236" s="277"/>
      <c r="I236" s="279"/>
      <c r="J236" s="282"/>
      <c r="L236" s="283"/>
      <c r="M236" s="283"/>
      <c r="N236" s="278"/>
      <c r="O236" s="278"/>
      <c r="P236" s="252"/>
      <c r="Q236" s="252"/>
      <c r="R236" s="252"/>
      <c r="S236" s="252"/>
      <c r="T236" s="252"/>
      <c r="U236" s="253"/>
    </row>
    <row r="237" spans="1:21">
      <c r="A237" s="289"/>
      <c r="B237" s="276"/>
      <c r="C237" s="276"/>
      <c r="D237" s="280"/>
      <c r="E237" s="257"/>
      <c r="F237" s="281"/>
      <c r="H237" s="277"/>
      <c r="I237" s="279"/>
      <c r="J237" s="282"/>
      <c r="L237" s="283"/>
      <c r="M237" s="283"/>
      <c r="N237" s="278"/>
      <c r="O237" s="278"/>
      <c r="P237" s="252"/>
      <c r="Q237" s="252"/>
      <c r="R237" s="252"/>
      <c r="S237" s="252"/>
      <c r="T237" s="252"/>
      <c r="U237" s="253"/>
    </row>
    <row r="238" spans="1:21">
      <c r="A238" s="289"/>
      <c r="B238" s="276"/>
      <c r="C238" s="276"/>
      <c r="D238" s="280"/>
      <c r="E238" s="257"/>
      <c r="F238" s="281"/>
      <c r="G238" s="277"/>
      <c r="H238" s="277"/>
      <c r="I238" s="279"/>
      <c r="J238" s="282"/>
      <c r="L238" s="283"/>
      <c r="M238" s="283"/>
      <c r="N238" s="278"/>
      <c r="O238" s="278"/>
      <c r="P238" s="252"/>
      <c r="Q238" s="252"/>
      <c r="R238" s="252"/>
      <c r="S238" s="252"/>
      <c r="T238" s="252"/>
      <c r="U238" s="253"/>
    </row>
    <row r="239" spans="1:21">
      <c r="B239" s="276"/>
      <c r="E239" s="257"/>
      <c r="J239" s="282"/>
      <c r="L239" s="283"/>
      <c r="M239" s="283"/>
      <c r="N239" s="278"/>
      <c r="O239" s="278"/>
      <c r="P239" s="252"/>
      <c r="Q239" s="252"/>
      <c r="R239" s="252"/>
      <c r="S239" s="252"/>
      <c r="T239" s="252"/>
      <c r="U239" s="253"/>
    </row>
    <row r="240" spans="1:21">
      <c r="A240" s="290"/>
      <c r="B240" s="284"/>
      <c r="C240" s="284"/>
      <c r="D240" s="285"/>
      <c r="E240" s="258"/>
      <c r="F240" s="286"/>
      <c r="G240" s="287"/>
      <c r="H240" s="287"/>
      <c r="I240" s="288"/>
      <c r="J240" s="282"/>
      <c r="L240" s="283"/>
      <c r="M240" s="283"/>
      <c r="N240" s="278"/>
      <c r="O240" s="278"/>
      <c r="P240" s="255"/>
      <c r="Q240" s="255"/>
      <c r="R240" s="255"/>
      <c r="S240" s="255"/>
      <c r="T240" s="255"/>
      <c r="U240" s="256"/>
    </row>
    <row r="241" spans="1:21">
      <c r="B241" s="276"/>
      <c r="E241" s="257"/>
      <c r="J241" s="282"/>
      <c r="L241" s="283"/>
      <c r="M241" s="283"/>
      <c r="N241" s="278"/>
      <c r="O241" s="278"/>
      <c r="P241" s="252"/>
      <c r="Q241" s="252"/>
      <c r="R241" s="252"/>
      <c r="S241" s="252"/>
      <c r="T241" s="252"/>
      <c r="U241" s="253"/>
    </row>
    <row r="242" spans="1:21">
      <c r="B242" s="276"/>
      <c r="E242" s="257"/>
      <c r="J242" s="282"/>
      <c r="L242" s="283"/>
      <c r="M242" s="283"/>
      <c r="N242" s="278"/>
      <c r="O242" s="278"/>
      <c r="P242" s="252"/>
      <c r="Q242" s="252"/>
      <c r="R242" s="252"/>
      <c r="S242" s="252"/>
      <c r="T242" s="252"/>
      <c r="U242" s="253"/>
    </row>
    <row r="243" spans="1:21">
      <c r="B243" s="276"/>
      <c r="E243" s="257"/>
      <c r="J243" s="282"/>
      <c r="L243" s="283"/>
      <c r="M243" s="283"/>
      <c r="N243" s="278"/>
      <c r="O243" s="278"/>
      <c r="P243" s="252"/>
      <c r="Q243" s="252"/>
      <c r="R243" s="252"/>
      <c r="S243" s="252"/>
      <c r="T243" s="252"/>
      <c r="U243" s="253"/>
    </row>
    <row r="244" spans="1:21">
      <c r="E244" s="257"/>
      <c r="J244" s="282"/>
      <c r="L244" s="283"/>
      <c r="M244" s="283"/>
      <c r="N244" s="278"/>
      <c r="O244" s="278"/>
      <c r="P244" s="252"/>
      <c r="Q244" s="252"/>
      <c r="R244" s="252"/>
      <c r="S244" s="252"/>
      <c r="T244" s="252"/>
      <c r="U244" s="253"/>
    </row>
    <row r="245" spans="1:21">
      <c r="E245" s="257"/>
      <c r="J245" s="282"/>
      <c r="L245" s="283"/>
      <c r="M245" s="283"/>
      <c r="N245" s="278"/>
      <c r="O245" s="278"/>
      <c r="P245" s="252"/>
      <c r="Q245" s="252"/>
      <c r="R245" s="252"/>
      <c r="S245" s="252"/>
      <c r="T245" s="252"/>
      <c r="U245" s="253"/>
    </row>
    <row r="246" spans="1:21">
      <c r="E246" s="257"/>
      <c r="J246" s="282"/>
      <c r="L246" s="283"/>
      <c r="M246" s="283"/>
      <c r="N246" s="278"/>
      <c r="O246" s="278"/>
      <c r="P246" s="252"/>
      <c r="Q246" s="252"/>
      <c r="R246" s="252"/>
      <c r="S246" s="252"/>
      <c r="T246" s="252"/>
      <c r="U246" s="253"/>
    </row>
    <row r="247" spans="1:21">
      <c r="E247" s="257"/>
      <c r="J247" s="282"/>
      <c r="L247" s="283"/>
      <c r="M247" s="283"/>
      <c r="N247" s="278"/>
      <c r="O247" s="278"/>
      <c r="P247" s="252"/>
      <c r="Q247" s="252"/>
      <c r="R247" s="252"/>
      <c r="S247" s="252"/>
      <c r="T247" s="252"/>
      <c r="U247" s="253"/>
    </row>
    <row r="248" spans="1:21">
      <c r="E248" s="257"/>
      <c r="J248" s="282"/>
      <c r="L248" s="283"/>
      <c r="M248" s="283"/>
      <c r="N248" s="278"/>
      <c r="O248" s="278"/>
      <c r="P248" s="252"/>
      <c r="Q248" s="252"/>
      <c r="R248" s="252"/>
      <c r="S248" s="252"/>
      <c r="T248" s="252"/>
      <c r="U248" s="253"/>
    </row>
    <row r="249" spans="1:21">
      <c r="A249" s="289"/>
      <c r="B249" s="276"/>
      <c r="C249" s="276"/>
      <c r="D249" s="280"/>
      <c r="E249" s="257"/>
      <c r="F249" s="281"/>
      <c r="H249" s="277"/>
      <c r="I249" s="279"/>
      <c r="J249" s="282"/>
      <c r="L249" s="283"/>
      <c r="M249" s="283"/>
      <c r="N249" s="278"/>
      <c r="O249" s="278"/>
      <c r="P249" s="252"/>
      <c r="Q249" s="252"/>
      <c r="R249" s="252"/>
      <c r="S249" s="252"/>
      <c r="T249" s="252"/>
      <c r="U249" s="253"/>
    </row>
    <row r="250" spans="1:21">
      <c r="B250" s="276"/>
      <c r="E250" s="257"/>
      <c r="P250" s="252"/>
      <c r="Q250" s="252"/>
      <c r="R250" s="252"/>
      <c r="S250" s="252"/>
      <c r="T250" s="252"/>
      <c r="U250" s="253"/>
    </row>
    <row r="251" spans="1:21">
      <c r="A251" s="290"/>
      <c r="B251" s="31"/>
      <c r="C251" s="284"/>
      <c r="D251" s="285"/>
      <c r="E251" s="257"/>
      <c r="F251" s="286"/>
      <c r="G251" s="277"/>
      <c r="H251" s="287"/>
      <c r="I251" s="288"/>
      <c r="J251" s="282"/>
      <c r="K251" s="278"/>
      <c r="L251" s="283"/>
      <c r="M251" s="283"/>
      <c r="N251" s="278"/>
      <c r="O251" s="278"/>
      <c r="P251" s="255"/>
      <c r="Q251" s="255"/>
      <c r="R251" s="255"/>
      <c r="S251" s="255"/>
      <c r="T251" s="255"/>
      <c r="U251" s="256"/>
    </row>
    <row r="252" spans="1:21">
      <c r="A252" s="289"/>
      <c r="B252" s="276"/>
      <c r="C252" s="276"/>
      <c r="D252" s="280"/>
      <c r="E252" s="257"/>
      <c r="F252" s="281"/>
      <c r="G252" s="277"/>
      <c r="H252" s="277"/>
      <c r="I252" s="279"/>
      <c r="J252" s="282"/>
      <c r="K252" s="278"/>
      <c r="L252" s="283"/>
      <c r="M252" s="283"/>
      <c r="N252" s="278"/>
      <c r="O252" s="278"/>
      <c r="P252" s="252"/>
      <c r="Q252" s="252"/>
      <c r="R252" s="252"/>
      <c r="S252" s="252"/>
      <c r="T252" s="252"/>
      <c r="U252" s="253"/>
    </row>
    <row r="253" spans="1:21">
      <c r="A253" s="289"/>
      <c r="B253" s="276"/>
      <c r="C253" s="276"/>
      <c r="D253" s="280"/>
      <c r="E253" s="257"/>
      <c r="F253" s="281"/>
      <c r="G253" s="277"/>
      <c r="H253" s="277"/>
      <c r="I253" s="279"/>
      <c r="J253" s="282"/>
      <c r="K253" s="278"/>
      <c r="L253" s="283"/>
      <c r="M253" s="283"/>
      <c r="N253" s="278"/>
      <c r="O253" s="278"/>
      <c r="P253" s="252"/>
      <c r="Q253" s="252"/>
      <c r="R253" s="252"/>
      <c r="S253" s="252"/>
      <c r="T253" s="252"/>
      <c r="U253" s="253"/>
    </row>
    <row r="254" spans="1:21">
      <c r="A254" s="289"/>
      <c r="B254" s="276"/>
      <c r="C254" s="276"/>
      <c r="D254" s="280"/>
      <c r="E254" s="257"/>
      <c r="F254" s="281"/>
      <c r="G254" s="277"/>
      <c r="H254" s="277"/>
      <c r="I254" s="279"/>
      <c r="J254" s="282"/>
      <c r="K254" s="278"/>
      <c r="L254" s="283"/>
      <c r="M254" s="283"/>
      <c r="N254" s="278"/>
      <c r="O254" s="278"/>
      <c r="P254" s="252"/>
      <c r="Q254" s="252"/>
      <c r="R254" s="252"/>
      <c r="S254" s="252"/>
      <c r="T254" s="252"/>
      <c r="U254" s="253"/>
    </row>
    <row r="255" spans="1:21">
      <c r="A255" s="289"/>
      <c r="B255" s="276"/>
      <c r="C255" s="276"/>
      <c r="D255" s="280"/>
      <c r="E255" s="257"/>
      <c r="F255" s="281"/>
      <c r="G255" s="277"/>
      <c r="H255" s="277"/>
      <c r="I255" s="279"/>
      <c r="J255" s="282"/>
      <c r="K255" s="278"/>
      <c r="L255" s="283"/>
      <c r="M255" s="283"/>
      <c r="N255" s="278"/>
      <c r="O255" s="278"/>
      <c r="P255" s="252"/>
      <c r="Q255" s="252"/>
      <c r="R255" s="252"/>
      <c r="S255" s="252"/>
      <c r="T255" s="252"/>
      <c r="U255" s="253"/>
    </row>
    <row r="256" spans="1:21">
      <c r="A256" s="289"/>
      <c r="B256" s="276"/>
      <c r="C256" s="276"/>
      <c r="D256" s="280"/>
      <c r="E256" s="257"/>
      <c r="F256" s="281"/>
      <c r="G256" s="277"/>
      <c r="H256" s="277"/>
      <c r="I256" s="279"/>
      <c r="J256" s="282"/>
      <c r="K256" s="278"/>
      <c r="L256" s="283"/>
      <c r="M256" s="283"/>
      <c r="N256" s="278"/>
      <c r="O256" s="278"/>
      <c r="P256" s="252"/>
      <c r="Q256" s="252"/>
      <c r="R256" s="252"/>
      <c r="S256" s="252"/>
      <c r="T256" s="252"/>
      <c r="U256" s="253"/>
    </row>
    <row r="257" spans="1:21">
      <c r="A257" s="289"/>
      <c r="B257" s="276"/>
      <c r="C257" s="276"/>
      <c r="D257" s="280"/>
      <c r="E257" s="257"/>
      <c r="F257" s="281"/>
      <c r="G257" s="277"/>
      <c r="H257" s="277"/>
      <c r="I257" s="279"/>
      <c r="J257" s="282"/>
      <c r="K257" s="278"/>
      <c r="L257" s="283"/>
      <c r="M257" s="283"/>
      <c r="N257" s="278"/>
      <c r="O257" s="278"/>
      <c r="P257" s="252"/>
      <c r="Q257" s="252"/>
      <c r="R257" s="252"/>
      <c r="S257" s="252"/>
      <c r="T257" s="252"/>
      <c r="U257" s="253"/>
    </row>
    <row r="258" spans="1:21">
      <c r="A258" s="289"/>
      <c r="B258" s="276"/>
      <c r="C258" s="276"/>
      <c r="D258" s="280"/>
      <c r="E258" s="257"/>
      <c r="F258" s="281"/>
      <c r="G258" s="277"/>
      <c r="H258" s="277"/>
      <c r="I258" s="279"/>
      <c r="J258" s="282"/>
      <c r="K258" s="278"/>
      <c r="L258" s="283"/>
      <c r="M258" s="283"/>
      <c r="N258" s="278"/>
      <c r="O258" s="278"/>
      <c r="P258" s="252"/>
      <c r="Q258" s="252"/>
      <c r="R258" s="252"/>
      <c r="S258" s="252"/>
      <c r="T258" s="252"/>
      <c r="U258" s="253"/>
    </row>
    <row r="259" spans="1:21">
      <c r="A259" s="289"/>
      <c r="B259" s="276"/>
      <c r="C259" s="276"/>
      <c r="D259" s="280"/>
      <c r="E259" s="257"/>
      <c r="F259" s="281"/>
      <c r="G259" s="277"/>
      <c r="H259" s="277"/>
      <c r="I259" s="279"/>
      <c r="J259" s="282"/>
      <c r="K259" s="278"/>
      <c r="L259" s="283"/>
      <c r="M259" s="283"/>
      <c r="N259" s="278"/>
      <c r="O259" s="278"/>
      <c r="P259" s="252"/>
      <c r="Q259" s="252"/>
      <c r="R259" s="252"/>
      <c r="S259" s="252"/>
      <c r="T259" s="252"/>
      <c r="U259" s="253"/>
    </row>
    <row r="260" spans="1:21">
      <c r="A260" s="289"/>
      <c r="B260" s="276"/>
      <c r="C260" s="276"/>
      <c r="D260" s="280"/>
      <c r="E260" s="257"/>
      <c r="F260" s="281"/>
      <c r="G260" s="277"/>
      <c r="H260" s="277"/>
      <c r="I260" s="279"/>
      <c r="J260" s="282"/>
      <c r="K260" s="278"/>
      <c r="L260" s="283"/>
      <c r="M260" s="283"/>
      <c r="N260" s="278"/>
      <c r="O260" s="278"/>
      <c r="P260" s="252"/>
      <c r="Q260" s="252"/>
      <c r="R260" s="252"/>
      <c r="S260" s="252"/>
      <c r="T260" s="252"/>
      <c r="U260" s="253"/>
    </row>
    <row r="261" spans="1:21">
      <c r="A261" s="289"/>
      <c r="B261" s="276"/>
      <c r="C261" s="276"/>
      <c r="D261" s="280"/>
      <c r="E261" s="257"/>
      <c r="F261" s="281"/>
      <c r="G261" s="277"/>
      <c r="H261" s="277"/>
      <c r="I261" s="279"/>
      <c r="J261" s="282"/>
      <c r="K261" s="278"/>
      <c r="L261" s="283"/>
      <c r="M261" s="283"/>
      <c r="N261" s="278"/>
      <c r="O261" s="278"/>
      <c r="P261" s="252"/>
      <c r="Q261" s="252"/>
      <c r="R261" s="252"/>
      <c r="S261" s="252"/>
      <c r="T261" s="252"/>
      <c r="U261" s="253"/>
    </row>
    <row r="262" spans="1:21">
      <c r="A262" s="289"/>
      <c r="B262" s="276"/>
      <c r="C262" s="276"/>
      <c r="D262" s="280"/>
      <c r="E262" s="257"/>
      <c r="F262" s="281"/>
      <c r="G262" s="277"/>
      <c r="H262" s="277"/>
      <c r="I262" s="279"/>
      <c r="J262" s="282"/>
      <c r="K262" s="278"/>
      <c r="L262" s="283"/>
      <c r="M262" s="283"/>
      <c r="N262" s="278"/>
      <c r="O262" s="278"/>
      <c r="P262" s="252"/>
      <c r="Q262" s="252"/>
      <c r="R262" s="252"/>
      <c r="S262" s="252"/>
      <c r="T262" s="252"/>
      <c r="U262" s="253"/>
    </row>
    <row r="263" spans="1:21">
      <c r="A263" s="289"/>
      <c r="B263" s="276"/>
      <c r="C263" s="276"/>
      <c r="D263" s="280"/>
      <c r="E263" s="257"/>
      <c r="F263" s="281"/>
      <c r="G263" s="277"/>
      <c r="H263" s="277"/>
      <c r="I263" s="279"/>
      <c r="J263" s="282"/>
      <c r="K263" s="278"/>
      <c r="L263" s="283"/>
      <c r="M263" s="283"/>
      <c r="N263" s="278"/>
      <c r="O263" s="278"/>
      <c r="P263" s="252"/>
      <c r="Q263" s="252"/>
      <c r="R263" s="252"/>
      <c r="S263" s="252"/>
      <c r="T263" s="252"/>
      <c r="U263" s="253"/>
    </row>
    <row r="264" spans="1:21">
      <c r="A264" s="289"/>
      <c r="B264" s="276"/>
      <c r="C264" s="276"/>
      <c r="D264" s="280"/>
      <c r="E264" s="257"/>
      <c r="F264" s="281"/>
      <c r="G264" s="277"/>
      <c r="H264" s="277"/>
      <c r="I264" s="279"/>
      <c r="J264" s="282"/>
      <c r="K264" s="278"/>
      <c r="L264" s="283"/>
      <c r="M264" s="283"/>
      <c r="N264" s="278"/>
      <c r="O264" s="278"/>
      <c r="P264" s="252"/>
      <c r="Q264" s="252"/>
      <c r="R264" s="252"/>
      <c r="S264" s="252"/>
      <c r="T264" s="252"/>
      <c r="U264" s="253"/>
    </row>
    <row r="265" spans="1:21">
      <c r="A265" s="289"/>
      <c r="B265" s="276"/>
      <c r="C265" s="276"/>
      <c r="D265" s="280"/>
      <c r="E265" s="257"/>
      <c r="F265" s="281"/>
      <c r="G265" s="277"/>
      <c r="H265" s="277"/>
      <c r="I265" s="279"/>
      <c r="J265" s="282"/>
      <c r="K265" s="278"/>
      <c r="L265" s="283"/>
      <c r="M265" s="283"/>
      <c r="N265" s="278"/>
      <c r="O265" s="278"/>
      <c r="P265" s="252"/>
      <c r="Q265" s="252"/>
      <c r="R265" s="252"/>
      <c r="S265" s="252"/>
      <c r="T265" s="252"/>
      <c r="U265" s="253"/>
    </row>
    <row r="266" spans="1:21">
      <c r="A266" s="289"/>
      <c r="B266" s="276"/>
      <c r="C266" s="276"/>
      <c r="D266" s="280"/>
      <c r="E266" s="257"/>
      <c r="F266" s="281"/>
      <c r="G266" s="277"/>
      <c r="H266" s="277"/>
      <c r="I266" s="279"/>
      <c r="J266" s="282"/>
      <c r="K266" s="278"/>
      <c r="L266" s="283"/>
      <c r="M266" s="283"/>
      <c r="N266" s="278"/>
      <c r="O266" s="278"/>
      <c r="P266" s="252"/>
      <c r="Q266" s="252"/>
      <c r="R266" s="252"/>
      <c r="S266" s="252"/>
      <c r="T266" s="252"/>
      <c r="U266" s="253"/>
    </row>
    <row r="267" spans="1:21">
      <c r="A267" s="289"/>
      <c r="B267" s="276"/>
      <c r="C267" s="276"/>
      <c r="D267" s="280"/>
      <c r="E267" s="257"/>
      <c r="F267" s="281"/>
      <c r="G267" s="277"/>
      <c r="H267" s="277"/>
      <c r="I267" s="279"/>
      <c r="J267" s="282"/>
      <c r="K267" s="278"/>
      <c r="L267" s="283"/>
      <c r="M267" s="283"/>
      <c r="N267" s="278"/>
      <c r="O267" s="278"/>
      <c r="P267" s="252"/>
      <c r="Q267" s="252"/>
      <c r="R267" s="252"/>
      <c r="S267" s="252"/>
      <c r="T267" s="252"/>
      <c r="U267" s="253"/>
    </row>
    <row r="268" spans="1:21">
      <c r="A268" s="289"/>
      <c r="B268" s="276"/>
      <c r="C268" s="276"/>
      <c r="D268" s="280"/>
      <c r="E268" s="257"/>
      <c r="F268" s="281"/>
      <c r="G268" s="277"/>
      <c r="H268" s="277"/>
      <c r="I268" s="279"/>
      <c r="J268" s="282"/>
      <c r="K268" s="278"/>
      <c r="L268" s="283"/>
      <c r="M268" s="283"/>
      <c r="N268" s="278"/>
      <c r="O268" s="278"/>
      <c r="P268" s="252"/>
      <c r="Q268" s="252"/>
      <c r="R268" s="252"/>
      <c r="S268" s="252"/>
      <c r="T268" s="252"/>
      <c r="U268" s="253"/>
    </row>
    <row r="269" spans="1:21">
      <c r="A269" s="289"/>
      <c r="B269" s="276"/>
      <c r="C269" s="276"/>
      <c r="D269" s="280"/>
      <c r="E269" s="257"/>
      <c r="F269" s="281"/>
      <c r="G269" s="277"/>
      <c r="H269" s="277"/>
      <c r="I269" s="279"/>
      <c r="J269" s="282"/>
      <c r="K269" s="278"/>
      <c r="L269" s="283"/>
      <c r="M269" s="283"/>
      <c r="N269" s="278"/>
      <c r="O269" s="278"/>
      <c r="P269" s="252"/>
      <c r="Q269" s="252"/>
      <c r="R269" s="252"/>
      <c r="S269" s="252"/>
      <c r="T269" s="252"/>
      <c r="U269" s="253"/>
    </row>
    <row r="270" spans="1:21">
      <c r="A270" s="289"/>
      <c r="B270" s="276"/>
      <c r="C270" s="276"/>
      <c r="D270" s="280"/>
      <c r="E270" s="257"/>
      <c r="F270" s="281"/>
      <c r="G270" s="277"/>
      <c r="H270" s="277"/>
      <c r="I270" s="279"/>
      <c r="J270" s="282"/>
      <c r="K270" s="278"/>
      <c r="L270" s="283"/>
      <c r="M270" s="283"/>
      <c r="N270" s="278"/>
      <c r="O270" s="278"/>
      <c r="P270" s="252"/>
      <c r="Q270" s="252"/>
      <c r="R270" s="252"/>
      <c r="S270" s="252"/>
      <c r="T270" s="252"/>
      <c r="U270" s="253"/>
    </row>
    <row r="271" spans="1:21">
      <c r="A271" s="289"/>
      <c r="B271" s="276"/>
      <c r="C271" s="276"/>
      <c r="D271" s="280"/>
      <c r="E271" s="257"/>
      <c r="F271" s="281"/>
      <c r="G271" s="277"/>
      <c r="H271" s="277"/>
      <c r="I271" s="279"/>
      <c r="J271" s="282"/>
      <c r="K271" s="278"/>
      <c r="L271" s="283"/>
      <c r="M271" s="283"/>
      <c r="N271" s="278"/>
      <c r="O271" s="278"/>
      <c r="P271" s="252"/>
      <c r="Q271" s="252"/>
      <c r="R271" s="252"/>
      <c r="S271" s="252"/>
      <c r="T271" s="252"/>
      <c r="U271" s="253"/>
    </row>
    <row r="272" spans="1:21">
      <c r="A272" s="289"/>
      <c r="B272" s="276"/>
      <c r="C272" s="276"/>
      <c r="D272" s="280"/>
      <c r="E272" s="257"/>
      <c r="F272" s="281"/>
      <c r="G272" s="277"/>
      <c r="H272" s="277"/>
      <c r="I272" s="279"/>
      <c r="J272" s="282"/>
      <c r="K272" s="278"/>
      <c r="L272" s="283"/>
      <c r="M272" s="283"/>
      <c r="N272" s="278"/>
      <c r="O272" s="278"/>
      <c r="P272" s="252"/>
      <c r="Q272" s="252"/>
      <c r="R272" s="252"/>
      <c r="S272" s="252"/>
      <c r="T272" s="252"/>
      <c r="U272" s="253"/>
    </row>
    <row r="273" spans="1:21">
      <c r="A273" s="289"/>
      <c r="B273" s="276"/>
      <c r="C273" s="276"/>
      <c r="D273" s="280"/>
      <c r="E273" s="257"/>
      <c r="F273" s="281"/>
      <c r="G273" s="277"/>
      <c r="H273" s="277"/>
      <c r="I273" s="279"/>
      <c r="J273" s="282"/>
      <c r="K273" s="278"/>
      <c r="L273" s="283"/>
      <c r="M273" s="283"/>
      <c r="N273" s="278"/>
      <c r="O273" s="278"/>
      <c r="P273" s="252"/>
      <c r="Q273" s="252"/>
      <c r="R273" s="252"/>
      <c r="S273" s="252"/>
      <c r="T273" s="252"/>
      <c r="U273" s="253"/>
    </row>
    <row r="274" spans="1:21">
      <c r="A274" s="289"/>
      <c r="B274" s="276"/>
      <c r="C274" s="276"/>
      <c r="D274" s="280"/>
      <c r="E274" s="257"/>
      <c r="F274" s="281"/>
      <c r="G274" s="277"/>
      <c r="H274" s="277"/>
      <c r="I274" s="279"/>
      <c r="J274" s="282"/>
      <c r="K274" s="278"/>
      <c r="L274" s="283"/>
      <c r="M274" s="283"/>
      <c r="N274" s="278"/>
      <c r="O274" s="278"/>
      <c r="P274" s="252"/>
      <c r="Q274" s="252"/>
      <c r="R274" s="252"/>
      <c r="S274" s="252"/>
      <c r="T274" s="252"/>
      <c r="U274" s="253"/>
    </row>
    <row r="275" spans="1:21">
      <c r="A275" s="290"/>
      <c r="B275" s="284"/>
      <c r="C275" s="284"/>
      <c r="D275" s="285"/>
      <c r="E275" s="258"/>
      <c r="F275" s="286"/>
      <c r="G275" s="287"/>
      <c r="H275" s="287"/>
      <c r="I275" s="288"/>
      <c r="J275" s="261"/>
      <c r="K275" s="254"/>
      <c r="L275" s="262"/>
      <c r="M275" s="262"/>
      <c r="N275" s="254"/>
      <c r="O275" s="254"/>
      <c r="P275" s="255"/>
      <c r="Q275" s="255"/>
      <c r="R275" s="255"/>
      <c r="S275" s="255"/>
      <c r="T275" s="255"/>
      <c r="U275" s="256"/>
    </row>
    <row r="276" spans="1:21">
      <c r="A276" s="289"/>
      <c r="B276" s="276"/>
      <c r="C276" s="276"/>
      <c r="D276" s="280"/>
      <c r="E276" s="257"/>
      <c r="F276" s="281"/>
      <c r="G276" s="277"/>
      <c r="H276" s="277"/>
      <c r="I276" s="279"/>
      <c r="J276" s="282"/>
      <c r="K276" s="278"/>
      <c r="L276" s="283"/>
      <c r="M276" s="283"/>
      <c r="N276" s="278"/>
      <c r="O276" s="278"/>
      <c r="P276" s="252"/>
      <c r="Q276" s="252"/>
      <c r="R276" s="252"/>
      <c r="S276" s="252"/>
      <c r="T276" s="252"/>
      <c r="U276" s="253"/>
    </row>
    <row r="277" spans="1:21">
      <c r="A277" s="289"/>
      <c r="B277" s="276"/>
      <c r="C277" s="276"/>
      <c r="D277" s="280"/>
      <c r="E277" s="257"/>
      <c r="F277" s="281"/>
      <c r="G277" s="277"/>
      <c r="H277" s="277"/>
      <c r="I277" s="279"/>
      <c r="J277" s="282"/>
      <c r="K277" s="278"/>
      <c r="L277" s="283"/>
      <c r="M277" s="283"/>
      <c r="N277" s="278"/>
      <c r="O277" s="278"/>
      <c r="P277" s="252"/>
      <c r="Q277" s="252"/>
      <c r="R277" s="252"/>
      <c r="S277" s="252"/>
      <c r="T277" s="252"/>
      <c r="U277" s="253"/>
    </row>
    <row r="278" spans="1:21">
      <c r="A278" s="289"/>
      <c r="B278" s="276"/>
      <c r="C278" s="276"/>
      <c r="D278" s="280"/>
      <c r="E278" s="257"/>
      <c r="F278" s="281"/>
      <c r="G278" s="277"/>
      <c r="H278" s="277"/>
      <c r="I278" s="279"/>
      <c r="J278" s="282"/>
      <c r="K278" s="278"/>
      <c r="L278" s="283"/>
      <c r="M278" s="283"/>
      <c r="N278" s="278"/>
      <c r="O278" s="278"/>
      <c r="P278" s="252"/>
      <c r="Q278" s="252"/>
      <c r="R278" s="252"/>
      <c r="S278" s="252"/>
      <c r="T278" s="252"/>
      <c r="U278" s="253"/>
    </row>
    <row r="279" spans="1:21">
      <c r="A279" s="289"/>
      <c r="B279" s="276"/>
      <c r="C279" s="276"/>
      <c r="D279" s="280"/>
      <c r="E279" s="257"/>
      <c r="F279" s="281"/>
      <c r="G279" s="277"/>
      <c r="H279" s="277"/>
      <c r="I279" s="279"/>
      <c r="J279" s="282"/>
      <c r="K279" s="278"/>
      <c r="L279" s="283"/>
      <c r="M279" s="283"/>
      <c r="N279" s="278"/>
      <c r="O279" s="278"/>
      <c r="P279" s="252"/>
      <c r="Q279" s="252"/>
      <c r="R279" s="252"/>
      <c r="S279" s="252"/>
      <c r="T279" s="252"/>
      <c r="U279" s="253"/>
    </row>
    <row r="280" spans="1:21">
      <c r="A280" s="289"/>
      <c r="B280" s="276"/>
      <c r="C280" s="276"/>
      <c r="D280" s="280"/>
      <c r="E280" s="257"/>
      <c r="F280" s="281"/>
      <c r="G280" s="277"/>
      <c r="H280" s="277"/>
      <c r="I280" s="279"/>
      <c r="J280" s="282"/>
      <c r="K280" s="278"/>
      <c r="L280" s="283"/>
      <c r="M280" s="283"/>
      <c r="N280" s="278"/>
      <c r="O280" s="278"/>
      <c r="P280" s="252"/>
      <c r="Q280" s="252"/>
      <c r="R280" s="252"/>
      <c r="S280" s="252"/>
      <c r="T280" s="252"/>
      <c r="U280" s="253"/>
    </row>
    <row r="281" spans="1:21">
      <c r="A281" s="289"/>
      <c r="B281" s="276"/>
      <c r="C281" s="276"/>
      <c r="D281" s="280"/>
      <c r="E281" s="257"/>
      <c r="F281" s="281"/>
      <c r="G281" s="277"/>
      <c r="H281" s="277"/>
      <c r="I281" s="279"/>
      <c r="J281" s="282"/>
      <c r="K281" s="278"/>
      <c r="L281" s="283"/>
      <c r="M281" s="283"/>
      <c r="N281" s="278"/>
      <c r="O281" s="278"/>
      <c r="P281" s="252"/>
      <c r="Q281" s="252"/>
      <c r="R281" s="252"/>
      <c r="S281" s="252"/>
      <c r="T281" s="252"/>
      <c r="U281" s="253"/>
    </row>
    <row r="282" spans="1:21">
      <c r="A282" s="289"/>
      <c r="B282" s="276"/>
      <c r="C282" s="276"/>
      <c r="D282" s="280"/>
      <c r="E282" s="257"/>
      <c r="F282" s="281"/>
      <c r="G282" s="277"/>
      <c r="H282" s="277"/>
      <c r="I282" s="279"/>
      <c r="J282" s="282"/>
      <c r="K282" s="278"/>
      <c r="L282" s="283"/>
      <c r="M282" s="283"/>
      <c r="N282" s="278"/>
      <c r="O282" s="278"/>
      <c r="P282" s="252"/>
      <c r="Q282" s="252"/>
      <c r="R282" s="252"/>
      <c r="S282" s="252"/>
      <c r="T282" s="252"/>
      <c r="U282" s="253"/>
    </row>
    <row r="283" spans="1:21">
      <c r="A283" s="289"/>
      <c r="B283" s="276"/>
      <c r="C283" s="276"/>
      <c r="D283" s="280"/>
      <c r="E283" s="257"/>
      <c r="F283" s="281"/>
      <c r="G283" s="277"/>
      <c r="H283" s="277"/>
      <c r="I283" s="279"/>
      <c r="J283" s="282"/>
      <c r="K283" s="278"/>
      <c r="L283" s="283"/>
      <c r="M283" s="283"/>
      <c r="N283" s="278"/>
      <c r="O283" s="278"/>
      <c r="P283" s="252"/>
      <c r="Q283" s="252"/>
      <c r="R283" s="252"/>
      <c r="S283" s="252"/>
      <c r="T283" s="252"/>
      <c r="U283" s="253"/>
    </row>
    <row r="284" spans="1:21">
      <c r="A284" s="289"/>
      <c r="B284" s="276"/>
      <c r="C284" s="276"/>
      <c r="D284" s="280"/>
      <c r="E284" s="257"/>
      <c r="F284" s="281"/>
      <c r="G284" s="277"/>
      <c r="H284" s="277"/>
      <c r="I284" s="279"/>
      <c r="J284" s="282"/>
      <c r="K284" s="278"/>
      <c r="L284" s="283"/>
      <c r="M284" s="283"/>
      <c r="N284" s="278"/>
      <c r="O284" s="278"/>
      <c r="P284" s="252"/>
      <c r="Q284" s="252"/>
      <c r="R284" s="252"/>
      <c r="S284" s="252"/>
      <c r="T284" s="252"/>
      <c r="U284" s="253"/>
    </row>
    <row r="285" spans="1:21">
      <c r="A285" s="289"/>
      <c r="B285" s="276"/>
      <c r="C285" s="276"/>
      <c r="D285" s="280"/>
      <c r="E285" s="257"/>
      <c r="F285" s="281"/>
      <c r="G285" s="277"/>
      <c r="H285" s="277"/>
      <c r="I285" s="279"/>
      <c r="J285" s="282"/>
      <c r="K285" s="278"/>
      <c r="L285" s="283"/>
      <c r="M285" s="283"/>
      <c r="N285" s="278"/>
      <c r="O285" s="278"/>
      <c r="P285" s="252"/>
      <c r="Q285" s="252"/>
      <c r="R285" s="252"/>
      <c r="S285" s="252"/>
      <c r="T285" s="252"/>
      <c r="U285" s="253"/>
    </row>
    <row r="286" spans="1:21">
      <c r="A286" s="289"/>
      <c r="B286" s="276"/>
      <c r="C286" s="276"/>
      <c r="D286" s="280"/>
      <c r="E286" s="257"/>
      <c r="F286" s="281"/>
      <c r="G286" s="277"/>
      <c r="H286" s="277"/>
      <c r="I286" s="279"/>
      <c r="J286" s="282"/>
      <c r="K286" s="278"/>
      <c r="L286" s="283"/>
      <c r="M286" s="283"/>
      <c r="N286" s="278"/>
      <c r="O286" s="278"/>
      <c r="P286" s="252"/>
      <c r="Q286" s="252"/>
      <c r="R286" s="252"/>
      <c r="S286" s="252"/>
      <c r="T286" s="252"/>
      <c r="U286" s="253"/>
    </row>
    <row r="287" spans="1:21">
      <c r="A287" s="289"/>
      <c r="B287" s="276"/>
      <c r="C287" s="276"/>
      <c r="D287" s="280"/>
      <c r="E287" s="257"/>
      <c r="F287" s="281"/>
      <c r="G287" s="277"/>
      <c r="H287" s="277"/>
      <c r="I287" s="279"/>
      <c r="J287" s="282"/>
      <c r="K287" s="278"/>
      <c r="L287" s="283"/>
      <c r="M287" s="283"/>
      <c r="N287" s="278"/>
      <c r="O287" s="278"/>
      <c r="P287" s="252"/>
      <c r="Q287" s="252"/>
      <c r="R287" s="252"/>
      <c r="S287" s="252"/>
      <c r="T287" s="252"/>
      <c r="U287" s="253"/>
    </row>
    <row r="288" spans="1:21">
      <c r="A288" s="289"/>
      <c r="B288" s="276"/>
      <c r="C288" s="276"/>
      <c r="D288" s="280"/>
      <c r="E288" s="257"/>
      <c r="F288" s="281"/>
      <c r="G288" s="277"/>
      <c r="H288" s="277"/>
      <c r="I288" s="279"/>
      <c r="J288" s="282"/>
      <c r="K288" s="278"/>
      <c r="L288" s="283"/>
      <c r="M288" s="283"/>
      <c r="N288" s="278"/>
      <c r="O288" s="278"/>
      <c r="P288" s="252"/>
      <c r="Q288" s="252"/>
      <c r="R288" s="252"/>
      <c r="S288" s="252"/>
      <c r="T288" s="252"/>
      <c r="U288" s="253"/>
    </row>
    <row r="289" spans="1:21">
      <c r="A289" s="289"/>
      <c r="B289" s="276"/>
      <c r="C289" s="276"/>
      <c r="D289" s="280"/>
      <c r="E289" s="257"/>
      <c r="F289" s="281"/>
      <c r="G289" s="277"/>
      <c r="H289" s="277"/>
      <c r="I289" s="279"/>
      <c r="J289" s="282"/>
      <c r="K289" s="278"/>
      <c r="L289" s="283"/>
      <c r="M289" s="283"/>
      <c r="N289" s="278"/>
      <c r="O289" s="278"/>
      <c r="P289" s="252"/>
      <c r="Q289" s="252"/>
      <c r="R289" s="252"/>
      <c r="S289" s="252"/>
      <c r="T289" s="252"/>
      <c r="U289" s="253"/>
    </row>
    <row r="290" spans="1:21">
      <c r="A290" s="290"/>
      <c r="B290" s="276"/>
      <c r="C290" s="284"/>
      <c r="D290" s="285"/>
      <c r="E290" s="258"/>
      <c r="F290" s="286"/>
      <c r="G290" s="287"/>
      <c r="H290" s="287"/>
      <c r="I290" s="288"/>
      <c r="J290" s="282"/>
      <c r="K290" s="278"/>
      <c r="L290" s="283"/>
      <c r="M290" s="283"/>
      <c r="N290" s="278"/>
      <c r="O290" s="278"/>
      <c r="P290" s="255"/>
      <c r="Q290" s="255"/>
      <c r="R290" s="255"/>
      <c r="S290" s="255"/>
      <c r="T290" s="255"/>
      <c r="U290" s="256"/>
    </row>
    <row r="291" spans="1:21">
      <c r="A291" s="289"/>
      <c r="B291" s="276"/>
      <c r="C291" s="276"/>
      <c r="D291" s="280"/>
      <c r="E291" s="257"/>
      <c r="F291" s="281"/>
      <c r="G291" s="277"/>
      <c r="H291" s="277"/>
      <c r="I291" s="279"/>
      <c r="J291" s="282"/>
      <c r="K291" s="278"/>
      <c r="L291" s="283"/>
      <c r="M291" s="283"/>
      <c r="N291" s="278"/>
      <c r="O291" s="278"/>
      <c r="P291" s="252"/>
      <c r="Q291" s="252"/>
      <c r="R291" s="252"/>
      <c r="S291" s="252"/>
      <c r="T291" s="252"/>
      <c r="U291" s="253"/>
    </row>
    <row r="292" spans="1:21">
      <c r="A292" s="289"/>
      <c r="B292" s="276"/>
      <c r="C292" s="276"/>
      <c r="D292" s="280"/>
      <c r="E292" s="257"/>
      <c r="F292" s="281"/>
      <c r="G292" s="277"/>
      <c r="H292" s="277"/>
      <c r="I292" s="279"/>
      <c r="J292" s="282"/>
      <c r="K292" s="278"/>
      <c r="L292" s="283"/>
      <c r="M292" s="283"/>
      <c r="N292" s="278"/>
      <c r="O292" s="278"/>
      <c r="P292" s="252"/>
      <c r="Q292" s="252"/>
      <c r="R292" s="252"/>
      <c r="S292" s="252"/>
      <c r="T292" s="252"/>
      <c r="U292" s="253"/>
    </row>
    <row r="293" spans="1:21">
      <c r="A293" s="289"/>
      <c r="B293" s="276"/>
      <c r="C293" s="276"/>
      <c r="D293" s="280"/>
      <c r="E293" s="257"/>
      <c r="F293" s="281"/>
      <c r="G293" s="277"/>
      <c r="H293" s="277"/>
      <c r="I293" s="279"/>
      <c r="J293" s="282"/>
      <c r="K293" s="278"/>
      <c r="L293" s="283"/>
      <c r="M293" s="283"/>
      <c r="N293" s="278"/>
      <c r="O293" s="278"/>
      <c r="P293" s="252"/>
      <c r="Q293" s="252"/>
      <c r="R293" s="252"/>
      <c r="S293" s="252"/>
      <c r="T293" s="252"/>
      <c r="U293" s="253"/>
    </row>
    <row r="294" spans="1:21">
      <c r="A294" s="289"/>
      <c r="B294" s="276"/>
      <c r="C294" s="276"/>
      <c r="D294" s="280"/>
      <c r="E294" s="257"/>
      <c r="F294" s="281"/>
      <c r="G294" s="277"/>
      <c r="H294" s="277"/>
      <c r="I294" s="279"/>
      <c r="J294" s="282"/>
      <c r="K294" s="278"/>
      <c r="L294" s="283"/>
      <c r="M294" s="283"/>
      <c r="N294" s="278"/>
      <c r="O294" s="278"/>
      <c r="P294" s="252"/>
      <c r="Q294" s="252"/>
      <c r="R294" s="252"/>
      <c r="S294" s="252"/>
      <c r="T294" s="252"/>
      <c r="U294" s="253"/>
    </row>
    <row r="295" spans="1:21">
      <c r="A295" s="289"/>
      <c r="B295" s="276"/>
      <c r="C295" s="276"/>
      <c r="D295" s="280"/>
      <c r="E295" s="257"/>
      <c r="F295" s="281"/>
      <c r="G295" s="277"/>
      <c r="H295" s="277"/>
      <c r="I295" s="279"/>
      <c r="J295" s="282"/>
      <c r="K295" s="278"/>
      <c r="L295" s="283"/>
      <c r="M295" s="283"/>
      <c r="N295" s="278"/>
      <c r="O295" s="278"/>
      <c r="P295" s="252"/>
      <c r="Q295" s="252"/>
      <c r="R295" s="252"/>
      <c r="S295" s="252"/>
      <c r="T295" s="252"/>
      <c r="U295" s="253"/>
    </row>
    <row r="296" spans="1:21">
      <c r="A296" s="289"/>
      <c r="B296" s="276"/>
      <c r="C296" s="276"/>
      <c r="D296" s="280"/>
      <c r="E296" s="257"/>
      <c r="F296" s="281"/>
      <c r="G296" s="277"/>
      <c r="H296" s="277"/>
      <c r="I296" s="279"/>
      <c r="J296" s="282"/>
      <c r="K296" s="278"/>
      <c r="L296" s="283"/>
      <c r="M296" s="283"/>
      <c r="N296" s="278"/>
      <c r="O296" s="278"/>
      <c r="P296" s="252"/>
      <c r="Q296" s="252"/>
      <c r="R296" s="252"/>
      <c r="S296" s="252"/>
      <c r="T296" s="252"/>
      <c r="U296" s="253"/>
    </row>
    <row r="297" spans="1:21">
      <c r="A297" s="289"/>
      <c r="B297" s="276"/>
      <c r="C297" s="276"/>
      <c r="D297" s="280"/>
      <c r="E297" s="257"/>
      <c r="F297" s="281"/>
      <c r="G297" s="277"/>
      <c r="H297" s="277"/>
      <c r="I297" s="279"/>
      <c r="J297" s="282"/>
      <c r="K297" s="278"/>
      <c r="L297" s="283"/>
      <c r="M297" s="283"/>
      <c r="N297" s="278"/>
      <c r="O297" s="278"/>
      <c r="P297" s="252"/>
      <c r="Q297" s="252"/>
      <c r="R297" s="252"/>
      <c r="S297" s="252"/>
      <c r="T297" s="252"/>
      <c r="U297" s="253"/>
    </row>
    <row r="298" spans="1:21">
      <c r="A298" s="289"/>
      <c r="B298" s="276"/>
      <c r="C298" s="276"/>
      <c r="D298" s="280"/>
      <c r="E298" s="257"/>
      <c r="F298" s="281"/>
      <c r="G298" s="277"/>
      <c r="H298" s="277"/>
      <c r="I298" s="279"/>
      <c r="J298" s="282"/>
      <c r="K298" s="278"/>
      <c r="L298" s="283"/>
      <c r="M298" s="283"/>
      <c r="N298" s="278"/>
      <c r="O298" s="278"/>
      <c r="P298" s="252"/>
      <c r="Q298" s="252"/>
      <c r="R298" s="252"/>
      <c r="S298" s="252"/>
      <c r="T298" s="252"/>
      <c r="U298" s="253"/>
    </row>
    <row r="299" spans="1:21">
      <c r="A299" s="290"/>
      <c r="B299" s="284"/>
      <c r="C299" s="284"/>
      <c r="D299" s="285"/>
      <c r="E299" s="257"/>
      <c r="F299" s="286"/>
      <c r="G299" s="277"/>
      <c r="H299" s="287"/>
      <c r="I299" s="288"/>
      <c r="J299" s="282"/>
      <c r="K299" s="278"/>
      <c r="L299" s="283"/>
      <c r="M299" s="283"/>
      <c r="N299" s="278"/>
      <c r="O299" s="278"/>
      <c r="P299" s="255"/>
      <c r="Q299" s="255"/>
      <c r="R299" s="255"/>
      <c r="S299" s="255"/>
      <c r="T299" s="255"/>
      <c r="U299" s="256"/>
    </row>
    <row r="300" spans="1:21">
      <c r="A300" s="289"/>
      <c r="B300" s="276"/>
      <c r="C300" s="276"/>
      <c r="D300" s="280"/>
      <c r="E300" s="257"/>
      <c r="F300" s="281"/>
      <c r="G300" s="277"/>
      <c r="H300" s="277"/>
      <c r="I300" s="279"/>
      <c r="J300" s="282"/>
      <c r="K300" s="278"/>
      <c r="L300" s="283"/>
      <c r="M300" s="283"/>
      <c r="N300" s="278"/>
      <c r="O300" s="278"/>
      <c r="P300" s="252"/>
      <c r="Q300" s="252"/>
      <c r="R300" s="252"/>
      <c r="S300" s="252"/>
      <c r="T300" s="252"/>
      <c r="U300" s="253"/>
    </row>
    <row r="301" spans="1:21">
      <c r="A301" s="289"/>
      <c r="B301" s="276"/>
      <c r="C301" s="276"/>
      <c r="D301" s="280"/>
      <c r="E301" s="257"/>
      <c r="F301" s="281"/>
      <c r="G301" s="277"/>
      <c r="H301" s="277"/>
      <c r="I301" s="279"/>
      <c r="J301" s="282"/>
      <c r="K301" s="278"/>
      <c r="L301" s="283"/>
      <c r="M301" s="283"/>
      <c r="N301" s="278"/>
      <c r="O301" s="278"/>
      <c r="P301" s="252"/>
      <c r="Q301" s="252"/>
      <c r="R301" s="252"/>
      <c r="S301" s="252"/>
      <c r="T301" s="252"/>
      <c r="U301" s="253"/>
    </row>
    <row r="302" spans="1:21">
      <c r="A302" s="289"/>
      <c r="B302" s="276"/>
      <c r="C302" s="276"/>
      <c r="D302" s="280"/>
      <c r="E302" s="257"/>
      <c r="F302" s="281"/>
      <c r="G302" s="277"/>
      <c r="H302" s="277"/>
      <c r="I302" s="279"/>
      <c r="J302" s="282"/>
      <c r="K302" s="278"/>
      <c r="L302" s="283"/>
      <c r="M302" s="283"/>
      <c r="N302" s="278"/>
      <c r="O302" s="278"/>
      <c r="P302" s="252"/>
      <c r="Q302" s="252"/>
      <c r="R302" s="252"/>
      <c r="S302" s="252"/>
      <c r="T302" s="252"/>
      <c r="U302" s="253"/>
    </row>
    <row r="303" spans="1:21">
      <c r="A303" s="289"/>
      <c r="B303" s="276"/>
      <c r="C303" s="276"/>
      <c r="D303" s="280"/>
      <c r="E303" s="257"/>
      <c r="F303" s="281"/>
      <c r="G303" s="277"/>
      <c r="H303" s="277"/>
      <c r="I303" s="279"/>
      <c r="J303" s="282"/>
      <c r="K303" s="278"/>
      <c r="L303" s="283"/>
      <c r="M303" s="283"/>
      <c r="N303" s="278"/>
      <c r="O303" s="278"/>
      <c r="P303" s="252"/>
      <c r="Q303" s="252"/>
      <c r="R303" s="252"/>
      <c r="S303" s="252"/>
      <c r="T303" s="252"/>
      <c r="U303" s="253"/>
    </row>
    <row r="304" spans="1:21">
      <c r="A304" s="289"/>
      <c r="B304" s="276"/>
      <c r="C304" s="276"/>
      <c r="D304" s="280"/>
      <c r="E304" s="257"/>
      <c r="F304" s="281"/>
      <c r="G304" s="277"/>
      <c r="H304" s="277"/>
      <c r="I304" s="279"/>
      <c r="J304" s="282"/>
      <c r="K304" s="278"/>
      <c r="L304" s="283"/>
      <c r="M304" s="283"/>
      <c r="N304" s="278"/>
      <c r="O304" s="278"/>
      <c r="P304" s="252"/>
      <c r="Q304" s="252"/>
      <c r="R304" s="252"/>
      <c r="S304" s="252"/>
      <c r="T304" s="252"/>
      <c r="U304" s="253"/>
    </row>
    <row r="305" spans="1:21">
      <c r="A305" s="289"/>
      <c r="B305" s="276"/>
      <c r="C305" s="276"/>
      <c r="D305" s="280"/>
      <c r="E305" s="257"/>
      <c r="F305" s="281"/>
      <c r="G305" s="277"/>
      <c r="H305" s="277"/>
      <c r="I305" s="279"/>
      <c r="J305" s="282"/>
      <c r="K305" s="278"/>
      <c r="L305" s="283"/>
      <c r="M305" s="283"/>
      <c r="N305" s="278"/>
      <c r="O305" s="278"/>
      <c r="P305" s="252"/>
      <c r="Q305" s="252"/>
      <c r="R305" s="252"/>
      <c r="S305" s="252"/>
      <c r="T305" s="252"/>
      <c r="U305" s="253"/>
    </row>
    <row r="306" spans="1:21">
      <c r="A306" s="289"/>
      <c r="B306" s="276"/>
      <c r="C306" s="276"/>
      <c r="D306" s="280"/>
      <c r="E306" s="257"/>
      <c r="F306" s="281"/>
      <c r="G306" s="277"/>
      <c r="H306" s="277"/>
      <c r="I306" s="279"/>
      <c r="J306" s="282"/>
      <c r="K306" s="278"/>
      <c r="L306" s="283"/>
      <c r="M306" s="283"/>
      <c r="N306" s="278"/>
      <c r="O306" s="278"/>
      <c r="P306" s="252"/>
      <c r="Q306" s="252"/>
      <c r="R306" s="252"/>
      <c r="S306" s="252"/>
      <c r="T306" s="252"/>
      <c r="U306" s="253"/>
    </row>
    <row r="307" spans="1:21">
      <c r="A307" s="289"/>
      <c r="B307" s="276"/>
      <c r="C307" s="276"/>
      <c r="D307" s="280"/>
      <c r="E307" s="257"/>
      <c r="F307" s="281"/>
      <c r="G307" s="277"/>
      <c r="H307" s="277"/>
      <c r="I307" s="279"/>
      <c r="J307" s="282"/>
      <c r="K307" s="278"/>
      <c r="L307" s="283"/>
      <c r="M307" s="283"/>
      <c r="N307" s="278"/>
      <c r="O307" s="278"/>
      <c r="P307" s="252"/>
      <c r="Q307" s="252"/>
      <c r="R307" s="252"/>
      <c r="S307" s="252"/>
      <c r="T307" s="252"/>
      <c r="U307" s="253"/>
    </row>
    <row r="308" spans="1:21">
      <c r="A308" s="289"/>
      <c r="B308" s="276"/>
      <c r="C308" s="276"/>
      <c r="D308" s="280"/>
      <c r="E308" s="257"/>
      <c r="F308" s="281"/>
      <c r="G308" s="277"/>
      <c r="H308" s="277"/>
      <c r="I308" s="279"/>
      <c r="J308" s="282"/>
      <c r="K308" s="278"/>
      <c r="L308" s="283"/>
      <c r="M308" s="283"/>
      <c r="N308" s="278"/>
      <c r="O308" s="278"/>
      <c r="P308" s="252"/>
      <c r="Q308" s="252"/>
      <c r="R308" s="252"/>
      <c r="S308" s="252"/>
      <c r="T308" s="252"/>
      <c r="U308" s="253"/>
    </row>
    <row r="309" spans="1:21">
      <c r="A309" s="289"/>
      <c r="B309" s="276"/>
      <c r="C309" s="276"/>
      <c r="D309" s="280"/>
      <c r="E309" s="257"/>
      <c r="F309" s="281"/>
      <c r="G309" s="277"/>
      <c r="H309" s="277"/>
      <c r="I309" s="279"/>
      <c r="J309" s="282"/>
      <c r="K309" s="278"/>
      <c r="L309" s="283"/>
      <c r="M309" s="283"/>
      <c r="N309" s="278"/>
      <c r="O309" s="278"/>
      <c r="P309" s="252"/>
      <c r="Q309" s="252"/>
      <c r="R309" s="252"/>
      <c r="S309" s="252"/>
      <c r="T309" s="252"/>
      <c r="U309" s="253"/>
    </row>
    <row r="310" spans="1:21">
      <c r="A310" s="289"/>
      <c r="B310" s="276"/>
      <c r="C310" s="276"/>
      <c r="D310" s="280"/>
      <c r="E310" s="257"/>
      <c r="F310" s="281"/>
      <c r="G310" s="277"/>
      <c r="H310" s="277"/>
      <c r="I310" s="279"/>
      <c r="J310" s="282"/>
      <c r="K310" s="278"/>
      <c r="L310" s="283"/>
      <c r="M310" s="283"/>
      <c r="N310" s="278"/>
      <c r="O310" s="278"/>
      <c r="P310" s="252"/>
      <c r="Q310" s="252"/>
      <c r="R310" s="252"/>
      <c r="S310" s="252"/>
      <c r="T310" s="252"/>
      <c r="U310" s="253"/>
    </row>
    <row r="311" spans="1:21">
      <c r="A311" s="289"/>
      <c r="B311" s="276"/>
      <c r="C311" s="276"/>
      <c r="D311" s="280"/>
      <c r="E311" s="257"/>
      <c r="F311" s="281"/>
      <c r="G311" s="277"/>
      <c r="H311" s="277"/>
      <c r="I311" s="279"/>
      <c r="J311" s="282"/>
      <c r="K311" s="278"/>
      <c r="L311" s="283"/>
      <c r="M311" s="283"/>
      <c r="N311" s="278"/>
      <c r="O311" s="278"/>
      <c r="P311" s="252"/>
      <c r="Q311" s="252"/>
      <c r="R311" s="252"/>
      <c r="S311" s="252"/>
      <c r="T311" s="252"/>
      <c r="U311" s="253"/>
    </row>
    <row r="312" spans="1:21">
      <c r="A312" s="290"/>
      <c r="B312" s="276"/>
      <c r="C312" s="284"/>
      <c r="D312" s="285"/>
      <c r="E312" s="257"/>
      <c r="F312" s="286"/>
      <c r="G312" s="287"/>
      <c r="H312" s="287"/>
      <c r="I312" s="288"/>
      <c r="J312" s="282"/>
      <c r="K312" s="278"/>
      <c r="L312" s="283"/>
      <c r="M312" s="283"/>
      <c r="N312" s="278"/>
      <c r="O312" s="278"/>
      <c r="P312" s="255"/>
      <c r="Q312" s="255"/>
      <c r="R312" s="255"/>
      <c r="S312" s="255"/>
      <c r="T312" s="255"/>
      <c r="U312" s="256"/>
    </row>
    <row r="313" spans="1:21">
      <c r="A313" s="289"/>
      <c r="B313" s="276"/>
      <c r="C313" s="276"/>
      <c r="D313" s="280"/>
      <c r="E313" s="257"/>
      <c r="F313" s="281"/>
      <c r="G313" s="277"/>
      <c r="H313" s="277"/>
      <c r="I313" s="279"/>
      <c r="J313" s="282"/>
      <c r="K313" s="278"/>
      <c r="L313" s="283"/>
      <c r="M313" s="283"/>
      <c r="N313" s="278"/>
      <c r="O313" s="278"/>
      <c r="P313" s="252"/>
      <c r="Q313" s="252"/>
      <c r="R313" s="252"/>
      <c r="S313" s="252"/>
      <c r="T313" s="252"/>
      <c r="U313" s="253"/>
    </row>
    <row r="314" spans="1:21">
      <c r="A314" s="289"/>
      <c r="B314" s="276"/>
      <c r="C314" s="276"/>
      <c r="D314" s="280"/>
      <c r="E314" s="257"/>
      <c r="F314" s="281"/>
      <c r="G314" s="277"/>
      <c r="H314" s="277"/>
      <c r="I314" s="279"/>
      <c r="J314" s="282"/>
      <c r="K314" s="278"/>
      <c r="L314" s="283"/>
      <c r="M314" s="283"/>
      <c r="N314" s="278"/>
      <c r="O314" s="278"/>
      <c r="P314" s="252"/>
      <c r="Q314" s="252"/>
      <c r="R314" s="252"/>
      <c r="S314" s="252"/>
      <c r="T314" s="252"/>
      <c r="U314" s="253"/>
    </row>
    <row r="315" spans="1:21">
      <c r="A315" s="289"/>
      <c r="B315" s="276"/>
      <c r="C315" s="276"/>
      <c r="D315" s="280"/>
      <c r="E315" s="257"/>
      <c r="F315" s="281"/>
      <c r="G315" s="277"/>
      <c r="H315" s="277"/>
      <c r="I315" s="279"/>
      <c r="J315" s="282"/>
      <c r="K315" s="278"/>
      <c r="L315" s="283"/>
      <c r="M315" s="283"/>
      <c r="N315" s="278"/>
      <c r="O315" s="278"/>
      <c r="P315" s="252"/>
      <c r="Q315" s="252"/>
      <c r="R315" s="252"/>
      <c r="S315" s="252"/>
      <c r="T315" s="252"/>
      <c r="U315" s="253"/>
    </row>
    <row r="316" spans="1:21">
      <c r="A316" s="289"/>
      <c r="B316" s="276"/>
      <c r="C316" s="276"/>
      <c r="D316" s="280"/>
      <c r="E316" s="257"/>
      <c r="F316" s="281"/>
      <c r="G316" s="277"/>
      <c r="H316" s="277"/>
      <c r="I316" s="279"/>
      <c r="J316" s="282"/>
      <c r="K316" s="278"/>
      <c r="L316" s="283"/>
      <c r="M316" s="283"/>
      <c r="N316" s="278"/>
      <c r="O316" s="278"/>
      <c r="P316" s="252"/>
      <c r="Q316" s="252"/>
      <c r="R316" s="252"/>
      <c r="S316" s="252"/>
      <c r="T316" s="252"/>
      <c r="U316" s="253"/>
    </row>
    <row r="317" spans="1:21">
      <c r="A317" s="289"/>
      <c r="B317" s="276"/>
      <c r="C317" s="276"/>
      <c r="D317" s="280"/>
      <c r="E317" s="257"/>
      <c r="F317" s="281"/>
      <c r="G317" s="277"/>
      <c r="H317" s="277"/>
      <c r="I317" s="279"/>
      <c r="J317" s="282"/>
      <c r="K317" s="278"/>
      <c r="L317" s="283"/>
      <c r="M317" s="283"/>
      <c r="N317" s="278"/>
      <c r="O317" s="278"/>
      <c r="P317" s="252"/>
      <c r="Q317" s="252"/>
      <c r="R317" s="252"/>
      <c r="S317" s="252"/>
      <c r="T317" s="252"/>
      <c r="U317" s="253"/>
    </row>
    <row r="318" spans="1:21">
      <c r="A318" s="289"/>
      <c r="B318" s="276"/>
      <c r="C318" s="276"/>
      <c r="D318" s="280"/>
      <c r="E318" s="257"/>
      <c r="F318" s="281"/>
      <c r="G318" s="277"/>
      <c r="H318" s="277"/>
      <c r="I318" s="279"/>
      <c r="J318" s="282"/>
      <c r="K318" s="278"/>
      <c r="L318" s="283"/>
      <c r="M318" s="283"/>
      <c r="N318" s="278"/>
      <c r="O318" s="278"/>
      <c r="P318" s="252"/>
      <c r="Q318" s="252"/>
      <c r="R318" s="252"/>
      <c r="S318" s="252"/>
      <c r="T318" s="252"/>
      <c r="U318" s="253"/>
    </row>
    <row r="319" spans="1:21">
      <c r="A319" s="289"/>
      <c r="B319" s="276"/>
      <c r="C319" s="276"/>
      <c r="D319" s="280"/>
      <c r="E319" s="257"/>
      <c r="F319" s="281"/>
      <c r="G319" s="277"/>
      <c r="H319" s="277"/>
      <c r="I319" s="279"/>
      <c r="J319" s="282"/>
      <c r="K319" s="278"/>
      <c r="L319" s="283"/>
      <c r="M319" s="283"/>
      <c r="N319" s="278"/>
      <c r="O319" s="278"/>
      <c r="P319" s="252"/>
      <c r="Q319" s="252"/>
      <c r="R319" s="252"/>
      <c r="S319" s="252"/>
      <c r="T319" s="252"/>
      <c r="U319" s="253"/>
    </row>
    <row r="320" spans="1:21">
      <c r="A320" s="289"/>
      <c r="B320" s="276"/>
      <c r="C320" s="276"/>
      <c r="D320" s="280"/>
      <c r="E320" s="257"/>
      <c r="F320" s="281"/>
      <c r="G320" s="277"/>
      <c r="H320" s="277"/>
      <c r="I320" s="279"/>
      <c r="J320" s="282"/>
      <c r="K320" s="278"/>
      <c r="L320" s="283"/>
      <c r="M320" s="283"/>
      <c r="N320" s="278"/>
      <c r="O320" s="278"/>
      <c r="P320" s="252"/>
      <c r="Q320" s="252"/>
      <c r="R320" s="252"/>
      <c r="S320" s="252"/>
      <c r="T320" s="252"/>
      <c r="U320" s="253"/>
    </row>
    <row r="321" spans="1:21">
      <c r="A321" s="289"/>
      <c r="B321" s="276"/>
      <c r="C321" s="276"/>
      <c r="D321" s="280"/>
      <c r="E321" s="257"/>
      <c r="F321" s="281"/>
      <c r="G321" s="277"/>
      <c r="H321" s="277"/>
      <c r="I321" s="279"/>
      <c r="J321" s="282"/>
      <c r="K321" s="278"/>
      <c r="L321" s="283"/>
      <c r="M321" s="283"/>
      <c r="N321" s="278"/>
      <c r="O321" s="278"/>
      <c r="P321" s="252"/>
      <c r="Q321" s="252"/>
      <c r="R321" s="252"/>
      <c r="S321" s="252"/>
      <c r="T321" s="252"/>
      <c r="U321" s="253"/>
    </row>
    <row r="322" spans="1:21">
      <c r="A322" s="289"/>
      <c r="B322" s="276"/>
      <c r="C322" s="276"/>
      <c r="D322" s="280"/>
      <c r="E322" s="257"/>
      <c r="F322" s="281"/>
      <c r="G322" s="277"/>
      <c r="H322" s="277"/>
      <c r="I322" s="279"/>
      <c r="J322" s="282"/>
      <c r="K322" s="278"/>
      <c r="L322" s="283"/>
      <c r="M322" s="283"/>
      <c r="N322" s="278"/>
      <c r="O322" s="278"/>
      <c r="P322" s="252"/>
      <c r="Q322" s="252"/>
      <c r="R322" s="252"/>
      <c r="S322" s="252"/>
      <c r="T322" s="252"/>
      <c r="U322" s="253"/>
    </row>
    <row r="323" spans="1:21">
      <c r="A323" s="290"/>
      <c r="B323" s="284"/>
      <c r="C323" s="284"/>
      <c r="D323" s="285"/>
      <c r="E323" s="257"/>
      <c r="F323" s="286"/>
      <c r="G323" s="277"/>
      <c r="H323" s="287"/>
      <c r="I323" s="288"/>
      <c r="J323" s="282"/>
      <c r="K323" s="278"/>
      <c r="L323" s="283"/>
      <c r="M323" s="283"/>
      <c r="N323" s="278"/>
      <c r="O323" s="278"/>
      <c r="P323" s="255"/>
      <c r="Q323" s="255"/>
      <c r="R323" s="255"/>
      <c r="S323" s="255"/>
      <c r="T323" s="255"/>
      <c r="U323" s="256"/>
    </row>
    <row r="324" spans="1:21">
      <c r="A324" s="289"/>
      <c r="B324" s="276"/>
      <c r="C324" s="276"/>
      <c r="D324" s="280"/>
      <c r="E324" s="257"/>
      <c r="F324" s="281"/>
      <c r="G324" s="277"/>
      <c r="H324" s="277"/>
      <c r="I324" s="279"/>
      <c r="J324" s="282"/>
      <c r="K324" s="278"/>
      <c r="L324" s="283"/>
      <c r="M324" s="283"/>
      <c r="N324" s="278"/>
      <c r="O324" s="278"/>
      <c r="P324" s="252"/>
      <c r="Q324" s="252"/>
      <c r="R324" s="252"/>
      <c r="S324" s="252"/>
      <c r="T324" s="252"/>
      <c r="U324" s="253"/>
    </row>
    <row r="325" spans="1:21">
      <c r="A325" s="289"/>
      <c r="B325" s="276"/>
      <c r="C325" s="276"/>
      <c r="D325" s="280"/>
      <c r="E325" s="257"/>
      <c r="F325" s="281"/>
      <c r="G325" s="277"/>
      <c r="H325" s="277"/>
      <c r="I325" s="279"/>
      <c r="J325" s="282"/>
      <c r="K325" s="278"/>
      <c r="L325" s="283"/>
      <c r="M325" s="283"/>
      <c r="N325" s="278"/>
      <c r="O325" s="278"/>
      <c r="P325" s="252"/>
      <c r="Q325" s="252"/>
      <c r="R325" s="252"/>
      <c r="S325" s="252"/>
      <c r="T325" s="252"/>
      <c r="U325" s="253"/>
    </row>
    <row r="326" spans="1:21">
      <c r="A326" s="289"/>
      <c r="B326" s="276"/>
      <c r="C326" s="276"/>
      <c r="D326" s="280"/>
      <c r="E326" s="257"/>
      <c r="F326" s="281"/>
      <c r="G326" s="277"/>
      <c r="H326" s="277"/>
      <c r="I326" s="279"/>
      <c r="J326" s="282"/>
      <c r="K326" s="278"/>
      <c r="L326" s="283"/>
      <c r="M326" s="283"/>
      <c r="N326" s="278"/>
      <c r="O326" s="278"/>
      <c r="P326" s="252"/>
      <c r="Q326" s="252"/>
      <c r="R326" s="252"/>
      <c r="S326" s="252"/>
      <c r="T326" s="252"/>
      <c r="U326" s="253"/>
    </row>
    <row r="327" spans="1:21">
      <c r="A327" s="289"/>
      <c r="B327" s="276"/>
      <c r="C327" s="276"/>
      <c r="D327" s="280"/>
      <c r="E327" s="257"/>
      <c r="F327" s="281"/>
      <c r="G327" s="277"/>
      <c r="H327" s="277"/>
      <c r="I327" s="279"/>
      <c r="J327" s="282"/>
      <c r="K327" s="278"/>
      <c r="L327" s="283"/>
      <c r="M327" s="283"/>
      <c r="N327" s="278"/>
      <c r="O327" s="278"/>
      <c r="P327" s="252"/>
      <c r="Q327" s="252"/>
      <c r="R327" s="252"/>
      <c r="S327" s="252"/>
      <c r="T327" s="252"/>
      <c r="U327" s="253"/>
    </row>
    <row r="328" spans="1:21">
      <c r="A328" s="289"/>
      <c r="B328" s="276"/>
      <c r="C328" s="276"/>
      <c r="D328" s="280"/>
      <c r="E328" s="257"/>
      <c r="F328" s="281"/>
      <c r="G328" s="277"/>
      <c r="H328" s="277"/>
      <c r="I328" s="279"/>
      <c r="J328" s="282"/>
      <c r="K328" s="278"/>
      <c r="L328" s="283"/>
      <c r="M328" s="283"/>
      <c r="N328" s="278"/>
      <c r="O328" s="278"/>
      <c r="P328" s="252"/>
      <c r="Q328" s="252"/>
      <c r="R328" s="252"/>
      <c r="S328" s="252"/>
      <c r="T328" s="252"/>
      <c r="U328" s="253"/>
    </row>
    <row r="329" spans="1:21">
      <c r="A329" s="289"/>
      <c r="B329" s="276"/>
      <c r="C329" s="276"/>
      <c r="D329" s="280"/>
      <c r="E329" s="257"/>
      <c r="F329" s="281"/>
      <c r="G329" s="277"/>
      <c r="H329" s="277"/>
      <c r="I329" s="279"/>
      <c r="J329" s="282"/>
      <c r="K329" s="278"/>
      <c r="L329" s="283"/>
      <c r="M329" s="283"/>
      <c r="N329" s="278"/>
      <c r="O329" s="278"/>
      <c r="P329" s="252"/>
      <c r="Q329" s="252"/>
      <c r="R329" s="252"/>
      <c r="S329" s="252"/>
      <c r="T329" s="252"/>
      <c r="U329" s="253"/>
    </row>
    <row r="330" spans="1:21">
      <c r="A330" s="289"/>
      <c r="B330" s="276"/>
      <c r="C330" s="276"/>
      <c r="D330" s="280"/>
      <c r="E330" s="257"/>
      <c r="F330" s="281"/>
      <c r="G330" s="277"/>
      <c r="H330" s="277"/>
      <c r="I330" s="279"/>
      <c r="J330" s="282"/>
      <c r="K330" s="278"/>
      <c r="L330" s="283"/>
      <c r="M330" s="283"/>
      <c r="N330" s="278"/>
      <c r="O330" s="278"/>
      <c r="P330" s="252"/>
      <c r="Q330" s="252"/>
      <c r="R330" s="252"/>
      <c r="S330" s="252"/>
      <c r="T330" s="252"/>
      <c r="U330" s="253"/>
    </row>
    <row r="331" spans="1:21">
      <c r="A331" s="290"/>
      <c r="B331" s="284"/>
      <c r="C331" s="284"/>
      <c r="D331" s="285"/>
      <c r="E331" s="258"/>
      <c r="F331" s="286"/>
      <c r="G331" s="287"/>
      <c r="H331" s="287"/>
      <c r="I331" s="288"/>
      <c r="J331" s="282"/>
      <c r="K331" s="278"/>
      <c r="L331" s="283"/>
      <c r="M331" s="283"/>
      <c r="N331" s="278"/>
      <c r="O331" s="278"/>
      <c r="P331" s="255"/>
      <c r="Q331" s="255"/>
      <c r="R331" s="255"/>
      <c r="S331" s="255"/>
      <c r="T331" s="255"/>
      <c r="U331" s="256"/>
    </row>
    <row r="332" spans="1:21">
      <c r="A332" s="289"/>
      <c r="B332" s="276"/>
      <c r="C332" s="276"/>
      <c r="D332" s="280"/>
      <c r="E332" s="257"/>
      <c r="F332" s="281"/>
      <c r="G332" s="277"/>
      <c r="H332" s="277"/>
      <c r="I332" s="279"/>
      <c r="J332" s="282"/>
      <c r="K332" s="278"/>
      <c r="L332" s="283"/>
      <c r="M332" s="283"/>
      <c r="N332" s="278"/>
      <c r="O332" s="278"/>
      <c r="P332" s="252"/>
      <c r="Q332" s="252"/>
      <c r="R332" s="252"/>
      <c r="S332" s="252"/>
      <c r="T332" s="252"/>
      <c r="U332" s="253"/>
    </row>
    <row r="333" spans="1:21">
      <c r="A333" s="289"/>
      <c r="B333" s="276"/>
      <c r="C333" s="276"/>
      <c r="D333" s="280"/>
      <c r="E333" s="257"/>
      <c r="F333" s="281"/>
      <c r="G333" s="277"/>
      <c r="H333" s="277"/>
      <c r="I333" s="279"/>
      <c r="J333" s="282"/>
      <c r="K333" s="278"/>
      <c r="L333" s="283"/>
      <c r="M333" s="283"/>
      <c r="N333" s="278"/>
      <c r="O333" s="278"/>
      <c r="P333" s="252"/>
      <c r="Q333" s="252"/>
      <c r="R333" s="252"/>
      <c r="S333" s="252"/>
      <c r="T333" s="252"/>
      <c r="U333" s="253"/>
    </row>
    <row r="334" spans="1:21">
      <c r="A334" s="289"/>
      <c r="B334" s="276"/>
      <c r="C334" s="276"/>
      <c r="D334" s="280"/>
      <c r="E334" s="257"/>
      <c r="F334" s="281"/>
      <c r="G334" s="277"/>
      <c r="H334" s="277"/>
      <c r="I334" s="279"/>
      <c r="J334" s="282"/>
      <c r="K334" s="278"/>
      <c r="L334" s="283"/>
      <c r="M334" s="283"/>
      <c r="N334" s="278"/>
      <c r="O334" s="278"/>
      <c r="P334" s="252"/>
      <c r="Q334" s="252"/>
      <c r="R334" s="252"/>
      <c r="S334" s="252"/>
      <c r="T334" s="252"/>
      <c r="U334" s="253"/>
    </row>
    <row r="335" spans="1:21">
      <c r="A335" s="289"/>
      <c r="B335" s="276"/>
      <c r="C335" s="276"/>
      <c r="D335" s="280"/>
      <c r="E335" s="257"/>
      <c r="F335" s="281"/>
      <c r="G335" s="277"/>
      <c r="H335" s="277"/>
      <c r="I335" s="279"/>
      <c r="J335" s="282"/>
      <c r="K335" s="278"/>
      <c r="L335" s="283"/>
      <c r="M335" s="283"/>
      <c r="N335" s="278"/>
      <c r="O335" s="278"/>
      <c r="P335" s="252"/>
      <c r="Q335" s="252"/>
      <c r="R335" s="252"/>
      <c r="S335" s="252"/>
      <c r="T335" s="252"/>
      <c r="U335" s="253"/>
    </row>
    <row r="336" spans="1:21">
      <c r="A336" s="289"/>
      <c r="B336" s="276"/>
      <c r="C336" s="276"/>
      <c r="D336" s="280"/>
      <c r="E336" s="257"/>
      <c r="F336" s="281"/>
      <c r="G336" s="277"/>
      <c r="H336" s="277"/>
      <c r="I336" s="279"/>
      <c r="J336" s="282"/>
      <c r="K336" s="278"/>
      <c r="L336" s="283"/>
      <c r="M336" s="283"/>
      <c r="N336" s="278"/>
      <c r="O336" s="278"/>
      <c r="P336" s="252"/>
      <c r="Q336" s="252"/>
      <c r="R336" s="252"/>
      <c r="S336" s="252"/>
      <c r="T336" s="252"/>
      <c r="U336" s="253"/>
    </row>
    <row r="337" spans="1:21">
      <c r="A337" s="289"/>
      <c r="B337" s="276"/>
      <c r="C337" s="276"/>
      <c r="D337" s="280"/>
      <c r="E337" s="257"/>
      <c r="F337" s="281"/>
      <c r="G337" s="277"/>
      <c r="H337" s="277"/>
      <c r="I337" s="279"/>
      <c r="J337" s="282"/>
      <c r="K337" s="278"/>
      <c r="L337" s="283"/>
      <c r="M337" s="283"/>
      <c r="N337" s="278"/>
      <c r="O337" s="278"/>
      <c r="P337" s="252"/>
      <c r="Q337" s="252"/>
      <c r="R337" s="252"/>
      <c r="S337" s="252"/>
      <c r="T337" s="252"/>
      <c r="U337" s="253"/>
    </row>
    <row r="338" spans="1:21">
      <c r="A338" s="289"/>
      <c r="B338" s="276"/>
      <c r="C338" s="276"/>
      <c r="D338" s="280"/>
      <c r="E338" s="257"/>
      <c r="F338" s="281"/>
      <c r="G338" s="277"/>
      <c r="H338" s="277"/>
      <c r="I338" s="279"/>
      <c r="J338" s="282"/>
      <c r="K338" s="278"/>
      <c r="L338" s="283"/>
      <c r="M338" s="283"/>
      <c r="N338" s="278"/>
      <c r="O338" s="278"/>
      <c r="P338" s="252"/>
      <c r="Q338" s="252"/>
      <c r="R338" s="252"/>
      <c r="S338" s="252"/>
      <c r="T338" s="252"/>
      <c r="U338" s="253"/>
    </row>
    <row r="339" spans="1:21">
      <c r="A339" s="289"/>
      <c r="B339" s="276"/>
      <c r="C339" s="276"/>
      <c r="D339" s="280"/>
      <c r="E339" s="257"/>
      <c r="F339" s="281"/>
      <c r="G339" s="287"/>
      <c r="H339" s="277"/>
      <c r="I339" s="279"/>
      <c r="J339" s="282"/>
      <c r="K339" s="278"/>
      <c r="L339" s="283"/>
      <c r="M339" s="283"/>
      <c r="N339" s="278"/>
      <c r="O339" s="278"/>
      <c r="P339" s="252"/>
      <c r="Q339" s="252"/>
      <c r="R339" s="252"/>
      <c r="S339" s="252"/>
      <c r="T339" s="252"/>
      <c r="U339" s="253"/>
    </row>
    <row r="340" spans="1:21">
      <c r="A340" s="289"/>
      <c r="B340" s="276"/>
      <c r="C340" s="276"/>
      <c r="D340" s="280"/>
      <c r="E340" s="257"/>
      <c r="F340" s="281"/>
      <c r="G340" s="287"/>
      <c r="H340" s="277"/>
      <c r="I340" s="279"/>
      <c r="J340" s="282"/>
      <c r="K340" s="278"/>
      <c r="L340" s="283"/>
      <c r="M340" s="283"/>
      <c r="N340" s="278"/>
      <c r="O340" s="278"/>
      <c r="P340" s="252"/>
      <c r="Q340" s="252"/>
      <c r="R340" s="252"/>
      <c r="S340" s="252"/>
      <c r="T340" s="252"/>
      <c r="U340" s="253"/>
    </row>
    <row r="341" spans="1:21">
      <c r="A341" s="289"/>
      <c r="B341" s="276"/>
      <c r="C341" s="276"/>
      <c r="D341" s="280"/>
      <c r="E341" s="257"/>
      <c r="F341" s="281"/>
      <c r="G341" s="287"/>
      <c r="H341" s="277"/>
      <c r="I341" s="279"/>
      <c r="J341" s="282"/>
      <c r="K341" s="278"/>
      <c r="L341" s="283"/>
      <c r="M341" s="283"/>
      <c r="N341" s="278"/>
      <c r="O341" s="278"/>
      <c r="P341" s="252"/>
      <c r="Q341" s="252"/>
      <c r="R341" s="252"/>
      <c r="S341" s="252"/>
      <c r="T341" s="252"/>
      <c r="U341" s="253"/>
    </row>
    <row r="342" spans="1:21">
      <c r="A342" s="290"/>
      <c r="B342" s="284"/>
      <c r="C342" s="284"/>
      <c r="D342" s="285"/>
      <c r="E342" s="257"/>
      <c r="F342" s="286"/>
      <c r="G342" s="287"/>
      <c r="H342" s="287"/>
      <c r="I342" s="288"/>
      <c r="J342" s="261"/>
      <c r="K342" s="254"/>
      <c r="L342" s="262"/>
      <c r="M342" s="262"/>
      <c r="N342" s="254"/>
      <c r="O342" s="254"/>
      <c r="P342" s="255"/>
      <c r="Q342" s="255"/>
      <c r="R342" s="255"/>
      <c r="S342" s="255"/>
      <c r="T342" s="255"/>
      <c r="U342" s="256"/>
    </row>
    <row r="343" spans="1:21">
      <c r="A343" s="289"/>
      <c r="B343" s="276"/>
      <c r="C343" s="276"/>
      <c r="D343" s="280"/>
      <c r="E343" s="257"/>
      <c r="F343" s="281"/>
      <c r="G343" s="277"/>
      <c r="H343" s="277"/>
      <c r="I343" s="279"/>
      <c r="J343" s="261"/>
      <c r="K343" s="254"/>
      <c r="L343" s="262"/>
      <c r="M343" s="262"/>
      <c r="N343" s="278"/>
      <c r="O343" s="278"/>
      <c r="P343" s="252"/>
      <c r="Q343" s="252"/>
      <c r="R343" s="252"/>
      <c r="S343" s="252"/>
      <c r="T343" s="252"/>
      <c r="U343" s="253"/>
    </row>
    <row r="344" spans="1:21">
      <c r="A344" s="289"/>
      <c r="B344" s="276"/>
      <c r="C344" s="276"/>
      <c r="D344" s="280"/>
      <c r="E344" s="257"/>
      <c r="F344" s="281"/>
      <c r="G344" s="277"/>
      <c r="H344" s="277"/>
      <c r="I344" s="279"/>
      <c r="J344" s="261"/>
      <c r="K344" s="254"/>
      <c r="L344" s="262"/>
      <c r="M344" s="262"/>
      <c r="N344" s="278"/>
      <c r="O344" s="278"/>
      <c r="P344" s="252"/>
      <c r="Q344" s="252"/>
      <c r="R344" s="252"/>
      <c r="S344" s="252"/>
      <c r="T344" s="252"/>
      <c r="U344" s="253"/>
    </row>
    <row r="345" spans="1:21">
      <c r="A345" s="289"/>
      <c r="B345" s="276"/>
      <c r="C345" s="276"/>
      <c r="D345" s="280"/>
      <c r="E345" s="257"/>
      <c r="F345" s="281"/>
      <c r="G345" s="277"/>
      <c r="H345" s="277"/>
      <c r="I345" s="279"/>
      <c r="J345" s="261"/>
      <c r="K345" s="254"/>
      <c r="L345" s="262"/>
      <c r="M345" s="262"/>
      <c r="N345" s="278"/>
      <c r="O345" s="278"/>
      <c r="P345" s="252"/>
      <c r="Q345" s="252"/>
      <c r="R345" s="252"/>
      <c r="S345" s="252"/>
      <c r="T345" s="252"/>
      <c r="U345" s="253"/>
    </row>
    <row r="346" spans="1:21">
      <c r="A346" s="289"/>
      <c r="B346" s="276"/>
      <c r="C346" s="276"/>
      <c r="D346" s="280"/>
      <c r="E346" s="257"/>
      <c r="F346" s="281"/>
      <c r="G346" s="277"/>
      <c r="H346" s="277"/>
      <c r="I346" s="279"/>
      <c r="J346" s="261"/>
      <c r="K346" s="254"/>
      <c r="L346" s="262"/>
      <c r="M346" s="262"/>
      <c r="N346" s="278"/>
      <c r="O346" s="278"/>
      <c r="P346" s="252"/>
      <c r="Q346" s="252"/>
      <c r="R346" s="252"/>
      <c r="S346" s="252"/>
      <c r="T346" s="252"/>
      <c r="U346" s="253"/>
    </row>
    <row r="347" spans="1:21">
      <c r="A347" s="289"/>
      <c r="B347" s="276"/>
      <c r="C347" s="276"/>
      <c r="D347" s="280"/>
      <c r="E347" s="257"/>
      <c r="F347" s="281"/>
      <c r="G347" s="277"/>
      <c r="H347" s="277"/>
      <c r="I347" s="279"/>
      <c r="J347" s="261"/>
      <c r="K347" s="254"/>
      <c r="L347" s="262"/>
      <c r="M347" s="262"/>
      <c r="N347" s="278"/>
      <c r="O347" s="278"/>
      <c r="P347" s="252"/>
      <c r="Q347" s="252"/>
      <c r="R347" s="252"/>
      <c r="S347" s="252"/>
      <c r="T347" s="252"/>
      <c r="U347" s="253"/>
    </row>
    <row r="348" spans="1:21">
      <c r="A348" s="289"/>
      <c r="B348" s="276"/>
      <c r="C348" s="276"/>
      <c r="D348" s="280"/>
      <c r="E348" s="257"/>
      <c r="F348" s="281"/>
      <c r="G348" s="277"/>
      <c r="H348" s="277"/>
      <c r="I348" s="279"/>
      <c r="J348" s="261"/>
      <c r="K348" s="254"/>
      <c r="L348" s="262"/>
      <c r="M348" s="262"/>
      <c r="N348" s="278"/>
      <c r="O348" s="278"/>
      <c r="P348" s="252"/>
      <c r="Q348" s="252"/>
      <c r="R348" s="252"/>
      <c r="S348" s="252"/>
      <c r="T348" s="252"/>
      <c r="U348" s="253"/>
    </row>
    <row r="349" spans="1:21">
      <c r="A349" s="290"/>
      <c r="B349" s="284"/>
      <c r="C349" s="284"/>
      <c r="D349" s="285"/>
      <c r="E349" s="258"/>
      <c r="F349" s="286"/>
      <c r="G349" s="287"/>
      <c r="H349" s="287"/>
      <c r="I349" s="288"/>
      <c r="J349" s="261"/>
      <c r="K349" s="254"/>
      <c r="L349" s="262"/>
      <c r="M349" s="262"/>
      <c r="N349" s="278"/>
      <c r="O349" s="278"/>
      <c r="P349" s="255"/>
      <c r="Q349" s="255"/>
      <c r="R349" s="255"/>
      <c r="S349" s="255"/>
      <c r="T349" s="255"/>
      <c r="U349" s="256"/>
    </row>
    <row r="350" spans="1:21">
      <c r="A350" s="290"/>
      <c r="B350" s="284"/>
      <c r="C350" s="284"/>
      <c r="D350" s="285"/>
      <c r="E350" s="258"/>
      <c r="F350" s="286"/>
      <c r="G350" s="287"/>
      <c r="H350" s="287"/>
      <c r="I350" s="288"/>
      <c r="J350" s="261"/>
      <c r="K350" s="254"/>
      <c r="L350" s="262"/>
      <c r="M350" s="262"/>
      <c r="N350" s="278"/>
      <c r="O350" s="278"/>
      <c r="P350" s="255"/>
      <c r="Q350" s="255"/>
      <c r="R350" s="255"/>
      <c r="S350" s="255"/>
      <c r="T350" s="255"/>
      <c r="U350" s="256"/>
    </row>
    <row r="351" spans="1:21">
      <c r="A351" s="289"/>
      <c r="B351" s="276"/>
      <c r="C351" s="276"/>
      <c r="D351" s="280"/>
      <c r="E351" s="258"/>
      <c r="F351" s="281"/>
      <c r="G351" s="277"/>
      <c r="H351" s="277"/>
      <c r="I351" s="279"/>
      <c r="J351" s="261"/>
      <c r="K351" s="254"/>
      <c r="L351" s="262"/>
      <c r="M351" s="262"/>
      <c r="N351" s="278"/>
      <c r="O351" s="278"/>
      <c r="P351" s="252"/>
      <c r="Q351" s="252"/>
      <c r="R351" s="252"/>
      <c r="S351" s="252"/>
      <c r="T351" s="252"/>
      <c r="U351" s="253"/>
    </row>
    <row r="352" spans="1:21">
      <c r="A352" s="290"/>
      <c r="B352" s="284"/>
      <c r="C352" s="284"/>
      <c r="D352" s="285"/>
      <c r="E352" s="258"/>
      <c r="F352" s="286"/>
      <c r="G352" s="287"/>
      <c r="H352" s="287"/>
      <c r="I352" s="288"/>
      <c r="J352" s="261"/>
      <c r="K352" s="254"/>
      <c r="L352" s="262"/>
      <c r="M352" s="262"/>
      <c r="N352" s="278"/>
      <c r="O352" s="278"/>
      <c r="P352" s="255"/>
      <c r="Q352" s="255"/>
      <c r="R352" s="255"/>
      <c r="S352" s="255"/>
      <c r="T352" s="255"/>
      <c r="U352" s="256"/>
    </row>
    <row r="353" spans="1:21">
      <c r="A353" s="289"/>
      <c r="B353" s="276"/>
      <c r="C353" s="276"/>
      <c r="D353" s="280"/>
      <c r="E353" s="257"/>
      <c r="F353" s="281"/>
      <c r="G353" s="277"/>
      <c r="H353" s="277"/>
      <c r="I353" s="279"/>
      <c r="J353" s="261"/>
      <c r="K353" s="254"/>
      <c r="L353" s="262"/>
      <c r="M353" s="262"/>
      <c r="N353" s="275"/>
      <c r="O353" s="278"/>
      <c r="P353" s="252"/>
      <c r="Q353" s="252"/>
      <c r="R353" s="252"/>
      <c r="S353" s="252"/>
      <c r="T353" s="252"/>
      <c r="U353" s="253"/>
    </row>
    <row r="354" spans="1:21">
      <c r="A354" s="289"/>
      <c r="B354" s="276"/>
      <c r="C354" s="276"/>
      <c r="D354" s="280"/>
      <c r="E354" s="257"/>
      <c r="F354" s="281"/>
      <c r="G354" s="277"/>
      <c r="H354" s="277"/>
      <c r="I354" s="279"/>
      <c r="J354" s="261"/>
      <c r="K354" s="254"/>
      <c r="L354" s="262"/>
      <c r="M354" s="262"/>
      <c r="N354" s="275"/>
      <c r="O354" s="278"/>
      <c r="P354" s="252"/>
      <c r="Q354" s="252"/>
      <c r="R354" s="252"/>
      <c r="S354" s="252"/>
      <c r="T354" s="252"/>
      <c r="U354" s="253"/>
    </row>
    <row r="355" spans="1:21">
      <c r="A355" s="289"/>
      <c r="B355" s="276"/>
      <c r="C355" s="276"/>
      <c r="D355" s="280"/>
      <c r="E355" s="257"/>
      <c r="F355" s="281"/>
      <c r="G355" s="277"/>
      <c r="H355" s="277"/>
      <c r="I355" s="279"/>
      <c r="J355" s="261"/>
      <c r="K355" s="254"/>
      <c r="L355" s="262"/>
      <c r="M355" s="262"/>
      <c r="N355" s="275"/>
      <c r="O355" s="278"/>
      <c r="P355" s="252"/>
      <c r="Q355" s="252"/>
      <c r="R355" s="252"/>
      <c r="S355" s="252"/>
      <c r="T355" s="252"/>
      <c r="U355" s="253"/>
    </row>
    <row r="356" spans="1:21">
      <c r="A356" s="289"/>
      <c r="B356" s="276"/>
      <c r="C356" s="276"/>
      <c r="D356" s="280"/>
      <c r="E356" s="257"/>
      <c r="F356" s="281"/>
      <c r="G356" s="277"/>
      <c r="H356" s="277"/>
      <c r="I356" s="279"/>
      <c r="J356" s="261"/>
      <c r="K356" s="254"/>
      <c r="L356" s="262"/>
      <c r="M356" s="262"/>
      <c r="N356" s="275"/>
      <c r="O356" s="278"/>
      <c r="P356" s="252"/>
      <c r="Q356" s="252"/>
      <c r="R356" s="252"/>
      <c r="S356" s="252"/>
      <c r="T356" s="252"/>
      <c r="U356" s="253"/>
    </row>
    <row r="357" spans="1:21">
      <c r="A357" s="289"/>
      <c r="B357" s="276"/>
      <c r="C357" s="276"/>
      <c r="D357" s="280"/>
      <c r="E357" s="257"/>
      <c r="F357" s="281"/>
      <c r="G357" s="277"/>
      <c r="H357" s="277"/>
      <c r="I357" s="279"/>
      <c r="J357" s="261"/>
      <c r="K357" s="254"/>
      <c r="L357" s="262"/>
      <c r="M357" s="262"/>
      <c r="N357" s="275"/>
      <c r="O357" s="278"/>
      <c r="P357" s="252"/>
      <c r="Q357" s="252"/>
      <c r="R357" s="252"/>
      <c r="S357" s="252"/>
      <c r="T357" s="252"/>
      <c r="U357" s="253"/>
    </row>
    <row r="358" spans="1:21">
      <c r="A358" s="289"/>
      <c r="B358" s="276"/>
      <c r="C358" s="276"/>
      <c r="D358" s="280"/>
      <c r="E358" s="257"/>
      <c r="F358" s="281"/>
      <c r="G358" s="277"/>
      <c r="H358" s="277"/>
      <c r="I358" s="279"/>
      <c r="J358" s="261"/>
      <c r="K358" s="254"/>
      <c r="L358" s="262"/>
      <c r="M358" s="262"/>
      <c r="N358" s="275"/>
      <c r="O358" s="278"/>
      <c r="P358" s="252"/>
      <c r="Q358" s="252"/>
      <c r="R358" s="252"/>
      <c r="S358" s="252"/>
      <c r="T358" s="252"/>
      <c r="U358" s="253"/>
    </row>
    <row r="359" spans="1:21">
      <c r="A359" s="289"/>
      <c r="B359" s="276"/>
      <c r="C359" s="276"/>
      <c r="D359" s="280"/>
      <c r="E359" s="257"/>
      <c r="F359" s="281"/>
      <c r="G359" s="277"/>
      <c r="H359" s="277"/>
      <c r="I359" s="279"/>
      <c r="J359" s="261"/>
      <c r="K359" s="254"/>
      <c r="L359" s="262"/>
      <c r="M359" s="262"/>
      <c r="N359" s="275"/>
      <c r="O359" s="278"/>
      <c r="P359" s="252"/>
      <c r="Q359" s="252"/>
      <c r="R359" s="252"/>
      <c r="S359" s="252"/>
      <c r="T359" s="252"/>
      <c r="U359" s="253"/>
    </row>
    <row r="360" spans="1:21">
      <c r="A360" s="289"/>
      <c r="B360" s="276"/>
      <c r="C360" s="276"/>
      <c r="D360" s="280"/>
      <c r="E360" s="257"/>
      <c r="F360" s="281"/>
      <c r="G360" s="277"/>
      <c r="H360" s="277"/>
      <c r="I360" s="279"/>
      <c r="J360" s="261"/>
      <c r="K360" s="254"/>
      <c r="L360" s="262"/>
      <c r="M360" s="262"/>
      <c r="N360" s="275"/>
      <c r="O360" s="278"/>
      <c r="P360" s="252"/>
      <c r="Q360" s="252"/>
      <c r="R360" s="252"/>
      <c r="S360" s="252"/>
      <c r="T360" s="252"/>
      <c r="U360" s="253"/>
    </row>
    <row r="361" spans="1:21">
      <c r="A361" s="289"/>
      <c r="B361" s="276"/>
      <c r="C361" s="276"/>
      <c r="D361" s="280"/>
      <c r="E361" s="257"/>
      <c r="F361" s="281"/>
      <c r="G361" s="277"/>
      <c r="H361" s="277"/>
      <c r="I361" s="279"/>
      <c r="J361" s="261"/>
      <c r="K361" s="254"/>
      <c r="L361" s="262"/>
      <c r="M361" s="262"/>
      <c r="N361" s="275"/>
      <c r="O361" s="278"/>
      <c r="P361" s="252"/>
      <c r="Q361" s="252"/>
      <c r="R361" s="252"/>
      <c r="S361" s="252"/>
      <c r="T361" s="252"/>
      <c r="U361" s="253"/>
    </row>
    <row r="362" spans="1:21">
      <c r="A362" s="289"/>
      <c r="B362" s="276"/>
      <c r="C362" s="276"/>
      <c r="D362" s="280"/>
      <c r="E362" s="257"/>
      <c r="F362" s="281"/>
      <c r="G362" s="277"/>
      <c r="H362" s="277"/>
      <c r="I362" s="279"/>
      <c r="J362" s="261"/>
      <c r="K362" s="254"/>
      <c r="L362" s="262"/>
      <c r="M362" s="262"/>
      <c r="N362" s="275"/>
      <c r="O362" s="278"/>
      <c r="P362" s="252"/>
      <c r="Q362" s="252"/>
      <c r="R362" s="252"/>
      <c r="S362" s="252"/>
      <c r="T362" s="252"/>
      <c r="U362" s="253"/>
    </row>
    <row r="363" spans="1:21">
      <c r="A363" s="290"/>
      <c r="B363" s="284"/>
      <c r="C363" s="284"/>
      <c r="D363" s="285"/>
      <c r="E363" s="257"/>
      <c r="F363" s="286"/>
      <c r="G363" s="287"/>
      <c r="H363" s="287"/>
      <c r="I363" s="288"/>
      <c r="J363" s="261"/>
      <c r="K363" s="254"/>
      <c r="L363" s="262"/>
      <c r="M363" s="262"/>
      <c r="N363" s="275"/>
      <c r="O363" s="278"/>
      <c r="P363" s="255"/>
      <c r="Q363" s="255"/>
      <c r="R363" s="255"/>
      <c r="S363" s="255"/>
      <c r="T363" s="255"/>
      <c r="U363" s="256"/>
    </row>
    <row r="364" spans="1:21">
      <c r="A364" s="290"/>
      <c r="B364" s="284"/>
      <c r="C364" s="284"/>
      <c r="D364" s="285"/>
      <c r="E364" s="258"/>
      <c r="F364" s="286"/>
      <c r="G364" s="287"/>
      <c r="H364" s="287"/>
      <c r="I364" s="288"/>
      <c r="J364" s="261"/>
      <c r="K364" s="254"/>
      <c r="L364" s="262"/>
      <c r="M364" s="262"/>
      <c r="N364" s="275"/>
      <c r="O364" s="278"/>
      <c r="P364" s="255"/>
      <c r="Q364" s="255"/>
      <c r="R364" s="255"/>
      <c r="S364" s="255"/>
      <c r="T364" s="255"/>
      <c r="U364" s="256"/>
    </row>
    <row r="365" spans="1:21">
      <c r="A365" s="289"/>
      <c r="B365" s="276"/>
      <c r="C365" s="276"/>
      <c r="D365" s="280"/>
      <c r="E365" s="257"/>
      <c r="F365" s="281"/>
      <c r="G365" s="287"/>
      <c r="H365" s="277"/>
      <c r="I365" s="279"/>
      <c r="J365" s="261"/>
      <c r="K365" s="254"/>
      <c r="L365" s="262"/>
      <c r="M365" s="262"/>
      <c r="N365" s="275"/>
      <c r="O365" s="278"/>
      <c r="P365" s="252"/>
      <c r="Q365" s="252"/>
      <c r="R365" s="252"/>
      <c r="S365" s="252"/>
      <c r="T365" s="252"/>
      <c r="U365" s="253"/>
    </row>
    <row r="366" spans="1:21">
      <c r="A366" s="289"/>
      <c r="B366" s="276"/>
      <c r="C366" s="276"/>
      <c r="D366" s="280"/>
      <c r="E366" s="257"/>
      <c r="F366" s="281"/>
      <c r="G366" s="287"/>
      <c r="H366" s="277"/>
      <c r="I366" s="279"/>
      <c r="J366" s="261"/>
      <c r="K366" s="254"/>
      <c r="L366" s="262"/>
      <c r="M366" s="262"/>
      <c r="N366" s="275"/>
      <c r="O366" s="278"/>
      <c r="P366" s="252"/>
      <c r="Q366" s="252"/>
      <c r="R366" s="252"/>
      <c r="S366" s="252"/>
      <c r="T366" s="252"/>
      <c r="U366" s="253"/>
    </row>
    <row r="367" spans="1:21">
      <c r="A367" s="289"/>
      <c r="B367" s="276"/>
      <c r="C367" s="276"/>
      <c r="D367" s="280"/>
      <c r="E367" s="257"/>
      <c r="F367" s="281"/>
      <c r="G367" s="287"/>
      <c r="H367" s="277"/>
      <c r="I367" s="279"/>
      <c r="J367" s="261"/>
      <c r="K367" s="254"/>
      <c r="L367" s="262"/>
      <c r="M367" s="262"/>
      <c r="N367" s="275"/>
      <c r="O367" s="278"/>
      <c r="P367" s="252"/>
      <c r="Q367" s="252"/>
      <c r="R367" s="252"/>
      <c r="S367" s="252"/>
      <c r="T367" s="252"/>
      <c r="U367" s="253"/>
    </row>
    <row r="368" spans="1:21">
      <c r="A368" s="290"/>
      <c r="B368" s="284"/>
      <c r="C368" s="284"/>
      <c r="D368" s="285"/>
      <c r="E368" s="258"/>
      <c r="F368" s="286"/>
      <c r="G368" s="287"/>
      <c r="H368" s="287"/>
      <c r="I368" s="288"/>
      <c r="J368" s="261"/>
      <c r="K368" s="254"/>
      <c r="L368" s="262"/>
      <c r="M368" s="262"/>
      <c r="N368" s="275"/>
      <c r="O368" s="278"/>
      <c r="P368" s="255"/>
      <c r="Q368" s="255"/>
      <c r="R368" s="255"/>
      <c r="S368" s="255"/>
      <c r="T368" s="255"/>
      <c r="U368" s="256"/>
    </row>
    <row r="369" spans="1:21">
      <c r="A369" s="290"/>
      <c r="B369" s="284"/>
      <c r="C369" s="284"/>
      <c r="D369" s="285"/>
      <c r="E369" s="258"/>
      <c r="F369" s="286"/>
      <c r="G369" s="287"/>
      <c r="H369" s="287"/>
      <c r="I369" s="288"/>
      <c r="J369" s="261"/>
      <c r="K369" s="254"/>
      <c r="L369" s="262"/>
      <c r="M369" s="262"/>
      <c r="N369" s="275"/>
      <c r="O369" s="278"/>
      <c r="P369" s="255"/>
      <c r="Q369" s="255"/>
      <c r="R369" s="255"/>
      <c r="S369" s="255"/>
      <c r="T369" s="255"/>
      <c r="U369" s="256"/>
    </row>
    <row r="370" spans="1:21">
      <c r="A370" s="289"/>
      <c r="B370" s="276"/>
      <c r="C370" s="276"/>
      <c r="D370" s="280"/>
      <c r="E370" s="257"/>
      <c r="F370" s="281"/>
      <c r="G370" s="277"/>
      <c r="H370" s="277"/>
      <c r="I370" s="279"/>
      <c r="J370" s="261"/>
      <c r="K370" s="254"/>
      <c r="L370" s="262"/>
      <c r="M370" s="262"/>
      <c r="N370" s="275"/>
      <c r="O370" s="310"/>
      <c r="P370" s="252"/>
      <c r="Q370" s="252"/>
      <c r="R370" s="252"/>
      <c r="S370" s="252"/>
      <c r="T370" s="252"/>
      <c r="U370" s="253"/>
    </row>
    <row r="371" spans="1:21">
      <c r="A371" s="289"/>
      <c r="B371" s="276"/>
      <c r="C371" s="276"/>
      <c r="D371" s="280"/>
      <c r="E371" s="257"/>
      <c r="F371" s="281"/>
      <c r="G371" s="277"/>
      <c r="H371" s="277"/>
      <c r="I371" s="279"/>
      <c r="J371" s="261"/>
      <c r="K371" s="254"/>
      <c r="L371" s="262"/>
      <c r="M371" s="262"/>
      <c r="N371" s="275"/>
      <c r="O371" s="310"/>
      <c r="P371" s="252"/>
      <c r="Q371" s="252"/>
      <c r="R371" s="252"/>
      <c r="S371" s="252"/>
      <c r="T371" s="252"/>
      <c r="U371" s="253"/>
    </row>
    <row r="372" spans="1:21">
      <c r="A372" s="289"/>
      <c r="B372" s="276"/>
      <c r="C372" s="276"/>
      <c r="D372" s="280"/>
      <c r="E372" s="257"/>
      <c r="F372" s="281"/>
      <c r="G372" s="277"/>
      <c r="H372" s="277"/>
      <c r="I372" s="279"/>
      <c r="J372" s="261"/>
      <c r="K372" s="254"/>
      <c r="L372" s="262"/>
      <c r="M372" s="262"/>
      <c r="N372" s="275"/>
      <c r="O372" s="310"/>
      <c r="P372" s="252"/>
      <c r="Q372" s="252"/>
      <c r="R372" s="252"/>
      <c r="S372" s="252"/>
      <c r="T372" s="252"/>
      <c r="U372" s="253"/>
    </row>
    <row r="373" spans="1:21">
      <c r="A373" s="289"/>
      <c r="B373" s="276"/>
      <c r="C373" s="276"/>
      <c r="D373" s="280"/>
      <c r="E373" s="257"/>
      <c r="F373" s="281"/>
      <c r="G373" s="277"/>
      <c r="H373" s="277"/>
      <c r="I373" s="279"/>
      <c r="J373" s="261"/>
      <c r="K373" s="254"/>
      <c r="L373" s="262"/>
      <c r="M373" s="262"/>
      <c r="N373" s="275"/>
      <c r="O373" s="310"/>
      <c r="P373" s="252"/>
      <c r="Q373" s="252"/>
      <c r="R373" s="252"/>
      <c r="S373" s="252"/>
      <c r="T373" s="252"/>
      <c r="U373" s="253"/>
    </row>
    <row r="374" spans="1:21">
      <c r="A374" s="289"/>
      <c r="B374" s="276"/>
      <c r="C374" s="276"/>
      <c r="D374" s="280"/>
      <c r="E374" s="257"/>
      <c r="F374" s="281"/>
      <c r="G374" s="277"/>
      <c r="H374" s="277"/>
      <c r="I374" s="279"/>
      <c r="J374" s="261"/>
      <c r="K374" s="254"/>
      <c r="L374" s="262"/>
      <c r="M374" s="262"/>
      <c r="N374" s="275"/>
      <c r="O374" s="310"/>
      <c r="P374" s="252"/>
      <c r="Q374" s="252"/>
      <c r="R374" s="252"/>
      <c r="S374" s="252"/>
      <c r="T374" s="252"/>
      <c r="U374" s="253"/>
    </row>
    <row r="375" spans="1:21">
      <c r="A375" s="289"/>
      <c r="B375" s="276"/>
      <c r="C375" s="276"/>
      <c r="D375" s="280"/>
      <c r="E375" s="257"/>
      <c r="F375" s="281"/>
      <c r="G375" s="277"/>
      <c r="H375" s="277"/>
      <c r="I375" s="279"/>
      <c r="J375" s="261"/>
      <c r="K375" s="254"/>
      <c r="L375" s="262"/>
      <c r="M375" s="262"/>
      <c r="N375" s="275"/>
      <c r="O375" s="310"/>
      <c r="P375" s="252"/>
      <c r="Q375" s="252"/>
      <c r="R375" s="252"/>
      <c r="S375" s="252"/>
      <c r="T375" s="252"/>
      <c r="U375" s="253"/>
    </row>
    <row r="376" spans="1:21">
      <c r="A376" s="289"/>
      <c r="B376" s="276"/>
      <c r="C376" s="276"/>
      <c r="D376" s="280"/>
      <c r="E376" s="257"/>
      <c r="F376" s="281"/>
      <c r="G376" s="277"/>
      <c r="H376" s="277"/>
      <c r="I376" s="279"/>
      <c r="J376" s="261"/>
      <c r="K376" s="254"/>
      <c r="L376" s="262"/>
      <c r="M376" s="262"/>
      <c r="N376" s="275"/>
      <c r="O376" s="310"/>
      <c r="P376" s="252"/>
      <c r="Q376" s="252"/>
      <c r="R376" s="252"/>
      <c r="S376" s="252"/>
      <c r="T376" s="252"/>
      <c r="U376" s="253"/>
    </row>
    <row r="377" spans="1:21">
      <c r="A377" s="289"/>
      <c r="B377" s="276"/>
      <c r="C377" s="276"/>
      <c r="D377" s="280"/>
      <c r="E377" s="257"/>
      <c r="F377" s="281"/>
      <c r="G377" s="277"/>
      <c r="H377" s="277"/>
      <c r="I377" s="279"/>
      <c r="J377" s="261"/>
      <c r="K377" s="254"/>
      <c r="L377" s="262"/>
      <c r="M377" s="262"/>
      <c r="N377" s="275"/>
      <c r="O377" s="310"/>
      <c r="P377" s="252"/>
      <c r="Q377" s="252"/>
      <c r="R377" s="252"/>
      <c r="S377" s="252"/>
      <c r="T377" s="252"/>
      <c r="U377" s="253"/>
    </row>
    <row r="378" spans="1:21">
      <c r="A378" s="289"/>
      <c r="B378" s="276"/>
      <c r="C378" s="276"/>
      <c r="D378" s="280"/>
      <c r="E378" s="257"/>
      <c r="F378" s="281"/>
      <c r="G378" s="277"/>
      <c r="H378" s="277"/>
      <c r="I378" s="279"/>
      <c r="J378" s="261"/>
      <c r="K378" s="254"/>
      <c r="L378" s="262"/>
      <c r="M378" s="262"/>
      <c r="N378" s="275"/>
      <c r="O378" s="310"/>
      <c r="P378" s="252"/>
      <c r="Q378" s="252"/>
      <c r="R378" s="252"/>
      <c r="S378" s="252"/>
      <c r="T378" s="252"/>
      <c r="U378" s="253"/>
    </row>
    <row r="379" spans="1:21">
      <c r="A379" s="289"/>
      <c r="B379" s="276"/>
      <c r="C379" s="276"/>
      <c r="D379" s="280"/>
      <c r="E379" s="257"/>
      <c r="F379" s="281"/>
      <c r="G379" s="277"/>
      <c r="H379" s="277"/>
      <c r="I379" s="279"/>
      <c r="J379" s="261"/>
      <c r="K379" s="254"/>
      <c r="L379" s="262"/>
      <c r="M379" s="262"/>
      <c r="N379" s="275"/>
      <c r="O379" s="310"/>
      <c r="P379" s="252"/>
      <c r="Q379" s="252"/>
      <c r="R379" s="252"/>
      <c r="S379" s="252"/>
      <c r="T379" s="252"/>
      <c r="U379" s="253"/>
    </row>
    <row r="380" spans="1:21">
      <c r="A380" s="289"/>
      <c r="B380" s="276"/>
      <c r="C380" s="276"/>
      <c r="D380" s="280"/>
      <c r="E380" s="257"/>
      <c r="F380" s="281"/>
      <c r="G380" s="277"/>
      <c r="H380" s="277"/>
      <c r="I380" s="279"/>
      <c r="J380" s="261"/>
      <c r="K380" s="254"/>
      <c r="L380" s="262"/>
      <c r="M380" s="262"/>
      <c r="N380" s="275"/>
      <c r="O380" s="310"/>
      <c r="P380" s="252"/>
      <c r="Q380" s="252"/>
      <c r="R380" s="252"/>
      <c r="S380" s="252"/>
      <c r="T380" s="252"/>
      <c r="U380" s="253"/>
    </row>
    <row r="381" spans="1:21">
      <c r="A381" s="289"/>
      <c r="B381" s="276"/>
      <c r="C381" s="276"/>
      <c r="D381" s="280"/>
      <c r="E381" s="257"/>
      <c r="F381" s="281"/>
      <c r="G381" s="277"/>
      <c r="H381" s="277"/>
      <c r="I381" s="279"/>
      <c r="J381" s="261"/>
      <c r="K381" s="254"/>
      <c r="L381" s="262"/>
      <c r="M381" s="262"/>
      <c r="N381" s="275"/>
      <c r="O381" s="310"/>
      <c r="P381" s="252"/>
      <c r="Q381" s="252"/>
      <c r="R381" s="252"/>
      <c r="S381" s="252"/>
      <c r="T381" s="252"/>
      <c r="U381" s="253"/>
    </row>
    <row r="382" spans="1:21">
      <c r="A382" s="289"/>
      <c r="B382" s="276"/>
      <c r="C382" s="276"/>
      <c r="D382" s="280"/>
      <c r="E382" s="257"/>
      <c r="F382" s="281"/>
      <c r="G382" s="277"/>
      <c r="H382" s="277"/>
      <c r="I382" s="279"/>
      <c r="J382" s="261"/>
      <c r="K382" s="254"/>
      <c r="L382" s="262"/>
      <c r="M382" s="262"/>
      <c r="N382" s="275"/>
      <c r="O382" s="310"/>
      <c r="P382" s="252"/>
      <c r="Q382" s="252"/>
      <c r="R382" s="252"/>
      <c r="S382" s="252"/>
      <c r="T382" s="252"/>
      <c r="U382" s="253"/>
    </row>
    <row r="383" spans="1:21">
      <c r="A383" s="289"/>
      <c r="B383" s="276"/>
      <c r="C383" s="276"/>
      <c r="D383" s="280"/>
      <c r="E383" s="257"/>
      <c r="F383" s="281"/>
      <c r="G383" s="277"/>
      <c r="H383" s="277"/>
      <c r="I383" s="279"/>
      <c r="J383" s="261"/>
      <c r="K383" s="254"/>
      <c r="L383" s="262"/>
      <c r="M383" s="262"/>
      <c r="N383" s="275"/>
      <c r="O383" s="310"/>
      <c r="P383" s="252"/>
      <c r="Q383" s="252"/>
      <c r="R383" s="252"/>
      <c r="S383" s="252"/>
      <c r="T383" s="252"/>
      <c r="U383" s="253"/>
    </row>
    <row r="384" spans="1:21">
      <c r="A384" s="289"/>
      <c r="B384" s="276"/>
      <c r="C384" s="276"/>
      <c r="D384" s="280"/>
      <c r="E384" s="257"/>
      <c r="F384" s="281"/>
      <c r="G384" s="277"/>
      <c r="H384" s="277"/>
      <c r="I384" s="279"/>
      <c r="J384" s="261"/>
      <c r="K384" s="254"/>
      <c r="L384" s="262"/>
      <c r="M384" s="262"/>
      <c r="N384" s="275"/>
      <c r="O384" s="310"/>
      <c r="P384" s="252"/>
      <c r="Q384" s="252"/>
      <c r="R384" s="252"/>
      <c r="S384" s="252"/>
      <c r="T384" s="252"/>
      <c r="U384" s="253"/>
    </row>
    <row r="385" spans="1:21">
      <c r="A385" s="290"/>
      <c r="B385" s="284"/>
      <c r="C385" s="284"/>
      <c r="D385" s="285"/>
      <c r="E385" s="258"/>
      <c r="F385" s="286"/>
      <c r="G385" s="287"/>
      <c r="H385" s="287"/>
      <c r="I385" s="288"/>
      <c r="J385" s="261"/>
      <c r="K385" s="254"/>
      <c r="L385" s="262"/>
      <c r="M385" s="262"/>
      <c r="N385" s="275"/>
      <c r="O385" s="310"/>
      <c r="P385" s="255"/>
      <c r="Q385" s="255"/>
      <c r="R385" s="255"/>
      <c r="S385" s="255"/>
      <c r="T385" s="255"/>
      <c r="U385" s="256"/>
    </row>
    <row r="386" spans="1:21">
      <c r="A386" s="289"/>
      <c r="B386" s="276"/>
      <c r="C386" s="276"/>
      <c r="D386" s="280"/>
      <c r="E386" s="257"/>
      <c r="F386" s="281"/>
      <c r="G386" s="277"/>
      <c r="H386" s="277"/>
      <c r="I386" s="279"/>
      <c r="J386" s="261"/>
      <c r="K386" s="254"/>
      <c r="L386" s="262"/>
      <c r="M386" s="262"/>
      <c r="N386" s="275"/>
      <c r="O386" s="310"/>
      <c r="P386" s="252"/>
      <c r="Q386" s="252"/>
      <c r="R386" s="252"/>
      <c r="S386" s="252"/>
      <c r="T386" s="252"/>
      <c r="U386" s="253"/>
    </row>
    <row r="387" spans="1:21">
      <c r="A387" s="289"/>
      <c r="B387" s="276"/>
      <c r="C387" s="276"/>
      <c r="D387" s="280"/>
      <c r="E387" s="257"/>
      <c r="F387" s="281"/>
      <c r="G387" s="277"/>
      <c r="H387" s="277"/>
      <c r="I387" s="279"/>
      <c r="J387" s="261"/>
      <c r="K387" s="254"/>
      <c r="L387" s="262"/>
      <c r="M387" s="262"/>
      <c r="N387" s="275"/>
      <c r="O387" s="310"/>
      <c r="P387" s="252"/>
      <c r="Q387" s="252"/>
      <c r="R387" s="252"/>
      <c r="S387" s="252"/>
      <c r="T387" s="252"/>
      <c r="U387" s="253"/>
    </row>
    <row r="388" spans="1:21">
      <c r="A388" s="289"/>
      <c r="B388" s="276"/>
      <c r="C388" s="276"/>
      <c r="D388" s="280"/>
      <c r="E388" s="257"/>
      <c r="F388" s="281"/>
      <c r="G388" s="277"/>
      <c r="H388" s="277"/>
      <c r="I388" s="279"/>
      <c r="J388" s="261"/>
      <c r="K388" s="254"/>
      <c r="L388" s="262"/>
      <c r="M388" s="262"/>
      <c r="N388" s="275"/>
      <c r="O388" s="310"/>
      <c r="P388" s="252"/>
      <c r="Q388" s="252"/>
      <c r="R388" s="252"/>
      <c r="S388" s="252"/>
      <c r="T388" s="252"/>
      <c r="U388" s="253"/>
    </row>
    <row r="389" spans="1:21">
      <c r="A389" s="289"/>
      <c r="B389" s="276"/>
      <c r="C389" s="276"/>
      <c r="D389" s="280"/>
      <c r="E389" s="257"/>
      <c r="F389" s="281"/>
      <c r="G389" s="277"/>
      <c r="H389" s="277"/>
      <c r="I389" s="279"/>
      <c r="J389" s="261"/>
      <c r="K389" s="254"/>
      <c r="L389" s="262"/>
      <c r="M389" s="262"/>
      <c r="N389" s="275"/>
      <c r="O389" s="310"/>
      <c r="P389" s="252"/>
      <c r="Q389" s="252"/>
      <c r="R389" s="252"/>
      <c r="S389" s="252"/>
      <c r="T389" s="252"/>
      <c r="U389" s="253"/>
    </row>
    <row r="390" spans="1:21">
      <c r="A390" s="289"/>
      <c r="B390" s="276"/>
      <c r="C390" s="276"/>
      <c r="D390" s="280"/>
      <c r="E390" s="257"/>
      <c r="F390" s="281"/>
      <c r="G390" s="277"/>
      <c r="H390" s="277"/>
      <c r="I390" s="279"/>
      <c r="J390" s="261"/>
      <c r="K390" s="254"/>
      <c r="L390" s="262"/>
      <c r="M390" s="262"/>
      <c r="N390" s="275"/>
      <c r="O390" s="310"/>
      <c r="P390" s="252"/>
      <c r="Q390" s="252"/>
      <c r="R390" s="252"/>
      <c r="S390" s="252"/>
      <c r="T390" s="252"/>
      <c r="U390" s="253"/>
    </row>
    <row r="391" spans="1:21">
      <c r="A391" s="289"/>
      <c r="B391" s="276"/>
      <c r="C391" s="276"/>
      <c r="D391" s="280"/>
      <c r="E391" s="257"/>
      <c r="F391" s="281"/>
      <c r="G391" s="277"/>
      <c r="H391" s="277"/>
      <c r="I391" s="279"/>
      <c r="J391" s="261"/>
      <c r="K391" s="254"/>
      <c r="L391" s="262"/>
      <c r="M391" s="262"/>
      <c r="N391" s="275"/>
      <c r="O391" s="310"/>
      <c r="P391" s="252"/>
      <c r="Q391" s="252"/>
      <c r="R391" s="252"/>
      <c r="S391" s="252"/>
      <c r="T391" s="252"/>
      <c r="U391" s="253"/>
    </row>
    <row r="392" spans="1:21">
      <c r="A392" s="289"/>
      <c r="B392" s="276"/>
      <c r="C392" s="276"/>
      <c r="D392" s="280"/>
      <c r="E392" s="257"/>
      <c r="F392" s="281"/>
      <c r="G392" s="277"/>
      <c r="H392" s="277"/>
      <c r="I392" s="279"/>
      <c r="J392" s="261"/>
      <c r="K392" s="254"/>
      <c r="L392" s="262"/>
      <c r="M392" s="262"/>
      <c r="N392" s="275"/>
      <c r="O392" s="310"/>
      <c r="P392" s="252"/>
      <c r="Q392" s="252"/>
      <c r="R392" s="252"/>
      <c r="S392" s="252"/>
      <c r="T392" s="252"/>
      <c r="U392" s="253"/>
    </row>
    <row r="393" spans="1:21">
      <c r="A393" s="289"/>
      <c r="B393" s="276"/>
      <c r="C393" s="276"/>
      <c r="D393" s="280"/>
      <c r="E393" s="257"/>
      <c r="F393" s="281"/>
      <c r="G393" s="277"/>
      <c r="H393" s="277"/>
      <c r="I393" s="279"/>
      <c r="J393" s="261"/>
      <c r="K393" s="254"/>
      <c r="L393" s="262"/>
      <c r="M393" s="262"/>
      <c r="N393" s="275"/>
      <c r="O393" s="310"/>
      <c r="P393" s="252"/>
      <c r="Q393" s="252"/>
      <c r="R393" s="252"/>
      <c r="S393" s="252"/>
      <c r="T393" s="252"/>
      <c r="U393" s="253"/>
    </row>
    <row r="394" spans="1:21">
      <c r="A394" s="289"/>
      <c r="B394" s="276"/>
      <c r="C394" s="276"/>
      <c r="D394" s="280"/>
      <c r="E394" s="257"/>
      <c r="F394" s="281"/>
      <c r="G394" s="277"/>
      <c r="H394" s="277"/>
      <c r="I394" s="279"/>
      <c r="J394" s="261"/>
      <c r="K394" s="254"/>
      <c r="L394" s="262"/>
      <c r="M394" s="262"/>
      <c r="N394" s="275"/>
      <c r="O394" s="310"/>
      <c r="P394" s="252"/>
      <c r="Q394" s="252"/>
      <c r="R394" s="252"/>
      <c r="S394" s="252"/>
      <c r="T394" s="252"/>
      <c r="U394" s="253"/>
    </row>
    <row r="395" spans="1:21">
      <c r="A395" s="289"/>
      <c r="B395" s="276"/>
      <c r="C395" s="276"/>
      <c r="D395" s="280"/>
      <c r="E395" s="257"/>
      <c r="F395" s="281"/>
      <c r="G395" s="277"/>
      <c r="H395" s="277"/>
      <c r="I395" s="279"/>
      <c r="J395" s="261"/>
      <c r="K395" s="254"/>
      <c r="L395" s="262"/>
      <c r="M395" s="262"/>
      <c r="N395" s="275"/>
      <c r="O395" s="310"/>
      <c r="P395" s="252"/>
      <c r="Q395" s="252"/>
      <c r="R395" s="252"/>
      <c r="S395" s="252"/>
      <c r="T395" s="252"/>
      <c r="U395" s="253"/>
    </row>
    <row r="396" spans="1:21">
      <c r="A396" s="290"/>
      <c r="B396" s="284"/>
      <c r="C396" s="284"/>
      <c r="D396" s="285"/>
      <c r="E396" s="257"/>
      <c r="F396" s="286"/>
      <c r="G396" s="277"/>
      <c r="H396" s="287"/>
      <c r="I396" s="288"/>
      <c r="J396" s="261"/>
      <c r="K396" s="254"/>
      <c r="L396" s="262"/>
      <c r="M396" s="262"/>
      <c r="N396" s="275"/>
      <c r="O396" s="310"/>
      <c r="P396" s="255"/>
      <c r="Q396" s="255"/>
      <c r="R396" s="255"/>
      <c r="S396" s="255"/>
      <c r="T396" s="255"/>
      <c r="U396" s="256"/>
    </row>
    <row r="397" spans="1:21">
      <c r="A397" s="289"/>
      <c r="B397" s="276"/>
      <c r="C397" s="276"/>
      <c r="D397" s="280"/>
      <c r="E397" s="257"/>
      <c r="F397" s="281"/>
      <c r="G397" s="277"/>
      <c r="H397" s="277"/>
      <c r="I397" s="279"/>
      <c r="J397" s="282"/>
      <c r="K397" s="254"/>
      <c r="L397" s="283"/>
      <c r="M397" s="283"/>
      <c r="N397" s="278"/>
      <c r="O397" s="278"/>
      <c r="P397" s="252"/>
      <c r="Q397" s="252"/>
      <c r="R397" s="252"/>
      <c r="S397" s="252"/>
      <c r="T397" s="252"/>
      <c r="U397" s="253"/>
    </row>
    <row r="398" spans="1:21">
      <c r="A398" s="289"/>
      <c r="B398" s="276"/>
      <c r="C398" s="276"/>
      <c r="D398" s="280"/>
      <c r="E398" s="257"/>
      <c r="F398" s="281"/>
      <c r="G398" s="277"/>
      <c r="H398" s="277"/>
      <c r="I398" s="279"/>
      <c r="J398" s="282"/>
      <c r="K398" s="254"/>
      <c r="L398" s="283"/>
      <c r="M398" s="283"/>
      <c r="N398" s="278"/>
      <c r="O398" s="278"/>
      <c r="P398" s="252"/>
      <c r="Q398" s="252"/>
      <c r="R398" s="252"/>
      <c r="S398" s="252"/>
      <c r="T398" s="252"/>
      <c r="U398" s="253"/>
    </row>
    <row r="399" spans="1:21">
      <c r="A399" s="289"/>
      <c r="B399" s="276"/>
      <c r="C399" s="276"/>
      <c r="D399" s="280"/>
      <c r="E399" s="257"/>
      <c r="F399" s="281"/>
      <c r="G399" s="277"/>
      <c r="H399" s="277"/>
      <c r="I399" s="279"/>
      <c r="J399" s="282"/>
      <c r="K399" s="254"/>
      <c r="L399" s="283"/>
      <c r="M399" s="283"/>
      <c r="N399" s="278"/>
      <c r="O399" s="278"/>
      <c r="P399" s="252"/>
      <c r="Q399" s="252"/>
      <c r="R399" s="252"/>
      <c r="S399" s="252"/>
      <c r="T399" s="252"/>
      <c r="U399" s="253"/>
    </row>
    <row r="400" spans="1:21">
      <c r="A400" s="289"/>
      <c r="B400" s="276"/>
      <c r="C400" s="276"/>
      <c r="D400" s="280"/>
      <c r="E400" s="257"/>
      <c r="F400" s="281"/>
      <c r="G400" s="277"/>
      <c r="H400" s="277"/>
      <c r="I400" s="279"/>
      <c r="J400" s="282"/>
      <c r="K400" s="254"/>
      <c r="L400" s="283"/>
      <c r="M400" s="283"/>
      <c r="N400" s="278"/>
      <c r="O400" s="278"/>
      <c r="P400" s="252"/>
      <c r="Q400" s="252"/>
      <c r="R400" s="252"/>
      <c r="S400" s="252"/>
      <c r="T400" s="252"/>
      <c r="U400" s="253"/>
    </row>
    <row r="401" spans="1:21">
      <c r="A401" s="289"/>
      <c r="B401" s="276"/>
      <c r="C401" s="276"/>
      <c r="D401" s="280"/>
      <c r="E401" s="257"/>
      <c r="F401" s="281"/>
      <c r="G401" s="277"/>
      <c r="H401" s="277"/>
      <c r="I401" s="279"/>
      <c r="J401" s="282"/>
      <c r="K401" s="254"/>
      <c r="L401" s="283"/>
      <c r="M401" s="283"/>
      <c r="N401" s="278"/>
      <c r="O401" s="278"/>
      <c r="P401" s="252"/>
      <c r="Q401" s="252"/>
      <c r="R401" s="252"/>
      <c r="S401" s="252"/>
      <c r="T401" s="252"/>
      <c r="U401" s="253"/>
    </row>
    <row r="402" spans="1:21">
      <c r="A402" s="289"/>
      <c r="B402" s="276"/>
      <c r="C402" s="276"/>
      <c r="D402" s="280"/>
      <c r="E402" s="257"/>
      <c r="F402" s="281"/>
      <c r="G402" s="277"/>
      <c r="H402" s="277"/>
      <c r="I402" s="279"/>
      <c r="J402" s="282"/>
      <c r="K402" s="254"/>
      <c r="L402" s="283"/>
      <c r="M402" s="283"/>
      <c r="N402" s="278"/>
      <c r="O402" s="278"/>
      <c r="P402" s="252"/>
      <c r="Q402" s="252"/>
      <c r="R402" s="252"/>
      <c r="S402" s="252"/>
      <c r="T402" s="252"/>
      <c r="U402" s="253"/>
    </row>
    <row r="403" spans="1:21">
      <c r="A403" s="289"/>
      <c r="B403" s="276"/>
      <c r="C403" s="276"/>
      <c r="D403" s="280"/>
      <c r="E403" s="257"/>
      <c r="F403" s="281"/>
      <c r="G403" s="277"/>
      <c r="H403" s="277"/>
      <c r="I403" s="279"/>
      <c r="J403" s="282"/>
      <c r="K403" s="254"/>
      <c r="L403" s="283"/>
      <c r="M403" s="283"/>
      <c r="N403" s="278"/>
      <c r="O403" s="278"/>
      <c r="P403" s="252"/>
      <c r="Q403" s="252"/>
      <c r="R403" s="252"/>
      <c r="S403" s="252"/>
      <c r="T403" s="252"/>
      <c r="U403" s="253"/>
    </row>
    <row r="404" spans="1:21">
      <c r="A404" s="289"/>
      <c r="B404" s="276"/>
      <c r="C404" s="276"/>
      <c r="D404" s="280"/>
      <c r="E404" s="257"/>
      <c r="F404" s="281"/>
      <c r="G404" s="277"/>
      <c r="H404" s="277"/>
      <c r="I404" s="279"/>
      <c r="J404" s="282"/>
      <c r="K404" s="254"/>
      <c r="L404" s="283"/>
      <c r="M404" s="283"/>
      <c r="N404" s="278"/>
      <c r="O404" s="278"/>
      <c r="P404" s="252"/>
      <c r="Q404" s="252"/>
      <c r="R404" s="252"/>
      <c r="S404" s="252"/>
      <c r="T404" s="252"/>
      <c r="U404" s="253"/>
    </row>
    <row r="405" spans="1:21">
      <c r="A405" s="289"/>
      <c r="B405" s="276"/>
      <c r="C405" s="276"/>
      <c r="D405" s="280"/>
      <c r="E405" s="257"/>
      <c r="F405" s="281"/>
      <c r="G405" s="277"/>
      <c r="H405" s="277"/>
      <c r="I405" s="279"/>
      <c r="J405" s="282"/>
      <c r="K405" s="254"/>
      <c r="L405" s="283"/>
      <c r="M405" s="283"/>
      <c r="N405" s="278"/>
      <c r="O405" s="278"/>
      <c r="P405" s="252"/>
      <c r="Q405" s="252"/>
      <c r="R405" s="252"/>
      <c r="S405" s="252"/>
      <c r="T405" s="252"/>
      <c r="U405" s="253"/>
    </row>
    <row r="406" spans="1:21">
      <c r="A406" s="289"/>
      <c r="B406" s="276"/>
      <c r="C406" s="276"/>
      <c r="D406" s="280"/>
      <c r="E406" s="257"/>
      <c r="F406" s="281"/>
      <c r="G406" s="277"/>
      <c r="H406" s="277"/>
      <c r="I406" s="279"/>
      <c r="J406" s="282"/>
      <c r="K406" s="254"/>
      <c r="L406" s="283"/>
      <c r="M406" s="283"/>
      <c r="N406" s="278"/>
      <c r="O406" s="278"/>
      <c r="P406" s="252"/>
      <c r="Q406" s="252"/>
      <c r="R406" s="252"/>
      <c r="S406" s="252"/>
      <c r="T406" s="252"/>
      <c r="U406" s="253"/>
    </row>
    <row r="407" spans="1:21">
      <c r="A407" s="289"/>
      <c r="B407" s="276"/>
      <c r="C407" s="276"/>
      <c r="D407" s="280"/>
      <c r="E407" s="257"/>
      <c r="F407" s="281"/>
      <c r="G407" s="277"/>
      <c r="H407" s="277"/>
      <c r="I407" s="279"/>
      <c r="J407" s="282"/>
      <c r="K407" s="254"/>
      <c r="L407" s="283"/>
      <c r="M407" s="283"/>
      <c r="N407" s="278"/>
      <c r="O407" s="278"/>
      <c r="P407" s="252"/>
      <c r="Q407" s="252"/>
      <c r="R407" s="252"/>
      <c r="S407" s="252"/>
      <c r="T407" s="252"/>
      <c r="U407" s="253"/>
    </row>
    <row r="408" spans="1:21">
      <c r="A408" s="289"/>
      <c r="B408" s="276"/>
      <c r="C408" s="276"/>
      <c r="D408" s="280"/>
      <c r="E408" s="257"/>
      <c r="F408" s="281"/>
      <c r="G408" s="277"/>
      <c r="H408" s="277"/>
      <c r="I408" s="279"/>
      <c r="J408" s="282"/>
      <c r="K408" s="254"/>
      <c r="L408" s="283"/>
      <c r="M408" s="283"/>
      <c r="N408" s="278"/>
      <c r="O408" s="278"/>
      <c r="P408" s="252"/>
      <c r="Q408" s="252"/>
      <c r="R408" s="252"/>
      <c r="S408" s="252"/>
      <c r="T408" s="252"/>
      <c r="U408" s="253"/>
    </row>
    <row r="409" spans="1:21">
      <c r="A409" s="289"/>
      <c r="B409" s="276"/>
      <c r="C409" s="276"/>
      <c r="D409" s="280"/>
      <c r="E409" s="257"/>
      <c r="F409" s="281"/>
      <c r="G409" s="277"/>
      <c r="H409" s="277"/>
      <c r="I409" s="279"/>
      <c r="J409" s="282"/>
      <c r="K409" s="254"/>
      <c r="L409" s="283"/>
      <c r="M409" s="283"/>
      <c r="N409" s="278"/>
      <c r="O409" s="278"/>
      <c r="P409" s="252"/>
      <c r="Q409" s="252"/>
      <c r="R409" s="252"/>
      <c r="S409" s="252"/>
      <c r="T409" s="252"/>
      <c r="U409" s="253"/>
    </row>
    <row r="410" spans="1:21">
      <c r="A410" s="289"/>
      <c r="B410" s="276"/>
      <c r="C410" s="276"/>
      <c r="D410" s="280"/>
      <c r="E410" s="257"/>
      <c r="F410" s="281"/>
      <c r="G410" s="277"/>
      <c r="H410" s="277"/>
      <c r="I410" s="279"/>
      <c r="J410" s="282"/>
      <c r="K410" s="254"/>
      <c r="L410" s="283"/>
      <c r="M410" s="283"/>
      <c r="N410" s="278"/>
      <c r="O410" s="278"/>
      <c r="P410" s="252"/>
      <c r="Q410" s="252"/>
      <c r="R410" s="252"/>
      <c r="S410" s="252"/>
      <c r="T410" s="252"/>
      <c r="U410" s="253"/>
    </row>
    <row r="411" spans="1:21">
      <c r="A411" s="289"/>
      <c r="B411" s="276"/>
      <c r="C411" s="276"/>
      <c r="D411" s="280"/>
      <c r="E411" s="257"/>
      <c r="F411" s="281"/>
      <c r="G411" s="277"/>
      <c r="H411" s="277"/>
      <c r="I411" s="279"/>
      <c r="J411" s="282"/>
      <c r="K411" s="254"/>
      <c r="L411" s="283"/>
      <c r="M411" s="283"/>
      <c r="N411" s="278"/>
      <c r="O411" s="278"/>
      <c r="P411" s="252"/>
      <c r="Q411" s="252"/>
      <c r="R411" s="252"/>
      <c r="S411" s="252"/>
      <c r="T411" s="252"/>
      <c r="U411" s="253"/>
    </row>
    <row r="412" spans="1:21">
      <c r="A412" s="289"/>
      <c r="B412" s="276"/>
      <c r="C412" s="276"/>
      <c r="D412" s="280"/>
      <c r="E412" s="257"/>
      <c r="F412" s="281"/>
      <c r="G412" s="277"/>
      <c r="H412" s="277"/>
      <c r="I412" s="279"/>
      <c r="J412" s="282"/>
      <c r="K412" s="254"/>
      <c r="L412" s="283"/>
      <c r="M412" s="283"/>
      <c r="N412" s="278"/>
      <c r="O412" s="278"/>
      <c r="P412" s="252"/>
      <c r="Q412" s="252"/>
      <c r="R412" s="252"/>
      <c r="S412" s="252"/>
      <c r="T412" s="252"/>
      <c r="U412" s="253"/>
    </row>
    <row r="413" spans="1:21">
      <c r="A413" s="289"/>
      <c r="B413" s="276"/>
      <c r="C413" s="276"/>
      <c r="D413" s="280"/>
      <c r="E413" s="257"/>
      <c r="F413" s="281"/>
      <c r="G413" s="277"/>
      <c r="H413" s="277"/>
      <c r="I413" s="279"/>
      <c r="J413" s="282"/>
      <c r="K413" s="254"/>
      <c r="L413" s="283"/>
      <c r="M413" s="283"/>
      <c r="N413" s="278"/>
      <c r="O413" s="278"/>
      <c r="P413" s="252"/>
      <c r="Q413" s="252"/>
      <c r="R413" s="252"/>
      <c r="S413" s="252"/>
      <c r="T413" s="252"/>
      <c r="U413" s="253"/>
    </row>
    <row r="414" spans="1:21">
      <c r="A414" s="289"/>
      <c r="B414" s="276"/>
      <c r="C414" s="276"/>
      <c r="D414" s="280"/>
      <c r="E414" s="257"/>
      <c r="F414" s="281"/>
      <c r="G414" s="277"/>
      <c r="H414" s="277"/>
      <c r="I414" s="279"/>
      <c r="J414" s="282"/>
      <c r="K414" s="254"/>
      <c r="L414" s="283"/>
      <c r="M414" s="283"/>
      <c r="N414" s="278"/>
      <c r="O414" s="278"/>
      <c r="P414" s="252"/>
      <c r="Q414" s="252"/>
      <c r="R414" s="252"/>
      <c r="S414" s="252"/>
      <c r="T414" s="252"/>
      <c r="U414" s="253"/>
    </row>
    <row r="415" spans="1:21">
      <c r="A415" s="290"/>
      <c r="B415" s="284"/>
      <c r="C415" s="284"/>
      <c r="D415" s="285"/>
      <c r="E415" s="258"/>
      <c r="F415" s="286"/>
      <c r="G415" s="287"/>
      <c r="H415" s="287"/>
      <c r="I415" s="288"/>
      <c r="J415" s="282"/>
      <c r="K415" s="254"/>
      <c r="L415" s="283"/>
      <c r="M415" s="283"/>
      <c r="N415" s="278"/>
      <c r="O415" s="278"/>
      <c r="P415" s="255"/>
      <c r="Q415" s="255"/>
      <c r="R415" s="255"/>
      <c r="S415" s="255"/>
      <c r="T415" s="255"/>
      <c r="U415" s="256"/>
    </row>
    <row r="416" spans="1:21">
      <c r="A416" s="289"/>
      <c r="B416" s="276"/>
      <c r="C416" s="276"/>
      <c r="D416" s="280"/>
      <c r="E416" s="257"/>
      <c r="F416" s="281"/>
      <c r="G416" s="277"/>
      <c r="H416" s="277"/>
      <c r="I416" s="279"/>
      <c r="J416" s="282"/>
      <c r="K416" s="254"/>
      <c r="L416" s="283"/>
      <c r="M416" s="283"/>
      <c r="N416" s="278"/>
      <c r="O416" s="278"/>
      <c r="P416" s="252"/>
      <c r="Q416" s="252"/>
      <c r="R416" s="252"/>
      <c r="S416" s="252"/>
      <c r="T416" s="252"/>
      <c r="U416" s="253"/>
    </row>
    <row r="417" spans="1:21">
      <c r="A417" s="289"/>
      <c r="B417" s="276"/>
      <c r="C417" s="276"/>
      <c r="D417" s="280"/>
      <c r="E417" s="257"/>
      <c r="F417" s="281"/>
      <c r="G417" s="277"/>
      <c r="H417" s="277"/>
      <c r="I417" s="279"/>
      <c r="J417" s="282"/>
      <c r="K417" s="254"/>
      <c r="L417" s="283"/>
      <c r="M417" s="283"/>
      <c r="N417" s="278"/>
      <c r="O417" s="278"/>
      <c r="P417" s="252"/>
      <c r="Q417" s="252"/>
      <c r="R417" s="252"/>
      <c r="S417" s="252"/>
      <c r="T417" s="252"/>
      <c r="U417" s="253"/>
    </row>
    <row r="418" spans="1:21">
      <c r="A418" s="289"/>
      <c r="B418" s="276"/>
      <c r="C418" s="276"/>
      <c r="D418" s="280"/>
      <c r="E418" s="257"/>
      <c r="F418" s="281"/>
      <c r="G418" s="277"/>
      <c r="H418" s="277"/>
      <c r="I418" s="279"/>
      <c r="J418" s="282"/>
      <c r="K418" s="254"/>
      <c r="L418" s="283"/>
      <c r="M418" s="283"/>
      <c r="N418" s="278"/>
      <c r="O418" s="278"/>
      <c r="P418" s="252"/>
      <c r="Q418" s="252"/>
      <c r="R418" s="252"/>
      <c r="S418" s="252"/>
      <c r="T418" s="252"/>
      <c r="U418" s="253"/>
    </row>
    <row r="419" spans="1:21">
      <c r="A419" s="289"/>
      <c r="B419" s="276"/>
      <c r="C419" s="276"/>
      <c r="D419" s="280"/>
      <c r="E419" s="257"/>
      <c r="F419" s="281"/>
      <c r="G419" s="277"/>
      <c r="H419" s="277"/>
      <c r="I419" s="279"/>
      <c r="J419" s="282"/>
      <c r="K419" s="254"/>
      <c r="L419" s="283"/>
      <c r="M419" s="283"/>
      <c r="N419" s="278"/>
      <c r="O419" s="278"/>
      <c r="P419" s="252"/>
      <c r="Q419" s="252"/>
      <c r="R419" s="252"/>
      <c r="S419" s="252"/>
      <c r="T419" s="252"/>
      <c r="U419" s="253"/>
    </row>
    <row r="420" spans="1:21">
      <c r="A420" s="289"/>
      <c r="B420" s="276"/>
      <c r="C420" s="276"/>
      <c r="D420" s="280"/>
      <c r="E420" s="257"/>
      <c r="F420" s="281"/>
      <c r="G420" s="277"/>
      <c r="H420" s="277"/>
      <c r="I420" s="279"/>
      <c r="J420" s="282"/>
      <c r="K420" s="254"/>
      <c r="L420" s="283"/>
      <c r="M420" s="283"/>
      <c r="N420" s="278"/>
      <c r="O420" s="278"/>
      <c r="P420" s="252"/>
      <c r="Q420" s="252"/>
      <c r="R420" s="252"/>
      <c r="S420" s="252"/>
      <c r="T420" s="252"/>
      <c r="U420" s="253"/>
    </row>
    <row r="421" spans="1:21">
      <c r="A421" s="289"/>
      <c r="B421" s="276"/>
      <c r="C421" s="276"/>
      <c r="D421" s="280"/>
      <c r="E421" s="257"/>
      <c r="F421" s="281"/>
      <c r="G421" s="277"/>
      <c r="H421" s="277"/>
      <c r="I421" s="279"/>
      <c r="J421" s="282"/>
      <c r="K421" s="254"/>
      <c r="L421" s="283"/>
      <c r="M421" s="283"/>
      <c r="N421" s="278"/>
      <c r="O421" s="278"/>
      <c r="P421" s="252"/>
      <c r="Q421" s="252"/>
      <c r="R421" s="252"/>
      <c r="S421" s="252"/>
      <c r="T421" s="252"/>
      <c r="U421" s="253"/>
    </row>
    <row r="422" spans="1:21">
      <c r="A422" s="290"/>
      <c r="B422" s="284"/>
      <c r="C422" s="284"/>
      <c r="D422" s="285"/>
      <c r="E422" s="257"/>
      <c r="F422" s="286"/>
      <c r="G422" s="277"/>
      <c r="H422" s="287"/>
      <c r="I422" s="288"/>
      <c r="J422" s="282"/>
      <c r="K422" s="254"/>
      <c r="L422" s="283"/>
      <c r="M422" s="283"/>
      <c r="N422" s="278"/>
      <c r="O422" s="278"/>
      <c r="P422" s="255"/>
      <c r="Q422" s="255"/>
      <c r="R422" s="255"/>
      <c r="S422" s="255"/>
      <c r="T422" s="255"/>
      <c r="U422" s="256"/>
    </row>
    <row r="423" spans="1:21">
      <c r="A423" s="289"/>
      <c r="B423" s="276"/>
      <c r="C423" s="276"/>
      <c r="D423" s="280"/>
      <c r="E423" s="257"/>
      <c r="F423" s="281"/>
      <c r="G423" s="277"/>
      <c r="H423" s="277"/>
      <c r="I423" s="279"/>
      <c r="J423" s="282"/>
      <c r="K423" s="254"/>
      <c r="L423" s="283"/>
      <c r="M423" s="283"/>
      <c r="N423" s="278"/>
      <c r="O423" s="311"/>
      <c r="P423" s="252"/>
      <c r="Q423" s="252"/>
      <c r="R423" s="252"/>
      <c r="S423" s="252"/>
      <c r="T423" s="252"/>
      <c r="U423" s="253"/>
    </row>
    <row r="424" spans="1:21">
      <c r="A424" s="289"/>
      <c r="B424" s="276"/>
      <c r="C424" s="276"/>
      <c r="D424" s="280"/>
      <c r="E424" s="257"/>
      <c r="F424" s="281"/>
      <c r="G424" s="277"/>
      <c r="H424" s="277"/>
      <c r="I424" s="279"/>
      <c r="J424" s="282"/>
      <c r="K424" s="254"/>
      <c r="L424" s="283"/>
      <c r="M424" s="283"/>
      <c r="N424" s="278"/>
      <c r="O424" s="311"/>
      <c r="P424" s="252"/>
      <c r="Q424" s="252"/>
      <c r="R424" s="252"/>
      <c r="S424" s="252"/>
      <c r="T424" s="252"/>
      <c r="U424" s="253"/>
    </row>
    <row r="425" spans="1:21">
      <c r="A425" s="289"/>
      <c r="B425" s="276"/>
      <c r="C425" s="276"/>
      <c r="D425" s="280"/>
      <c r="E425" s="257"/>
      <c r="F425" s="281"/>
      <c r="G425" s="277"/>
      <c r="H425" s="277"/>
      <c r="I425" s="279"/>
      <c r="J425" s="282"/>
      <c r="K425" s="254"/>
      <c r="L425" s="283"/>
      <c r="M425" s="283"/>
      <c r="N425" s="278"/>
      <c r="O425" s="311"/>
      <c r="P425" s="252"/>
      <c r="Q425" s="252"/>
      <c r="R425" s="252"/>
      <c r="S425" s="252"/>
      <c r="T425" s="252"/>
      <c r="U425" s="253"/>
    </row>
    <row r="426" spans="1:21">
      <c r="A426" s="289"/>
      <c r="B426" s="276"/>
      <c r="C426" s="276"/>
      <c r="D426" s="280"/>
      <c r="E426" s="257"/>
      <c r="F426" s="281"/>
      <c r="G426" s="277"/>
      <c r="H426" s="277"/>
      <c r="I426" s="279"/>
      <c r="J426" s="282"/>
      <c r="K426" s="254"/>
      <c r="L426" s="283"/>
      <c r="M426" s="283"/>
      <c r="N426" s="278"/>
      <c r="O426" s="311"/>
      <c r="P426" s="252"/>
      <c r="Q426" s="252"/>
      <c r="R426" s="252"/>
      <c r="S426" s="252"/>
      <c r="T426" s="252"/>
      <c r="U426" s="253"/>
    </row>
    <row r="427" spans="1:21">
      <c r="A427" s="289"/>
      <c r="B427" s="276"/>
      <c r="C427" s="276"/>
      <c r="D427" s="280"/>
      <c r="E427" s="257"/>
      <c r="F427" s="281"/>
      <c r="G427" s="277"/>
      <c r="H427" s="277"/>
      <c r="I427" s="279"/>
      <c r="J427" s="282"/>
      <c r="K427" s="254"/>
      <c r="L427" s="283"/>
      <c r="M427" s="283"/>
      <c r="N427" s="278"/>
      <c r="O427" s="311"/>
      <c r="P427" s="252"/>
      <c r="Q427" s="252"/>
      <c r="R427" s="252"/>
      <c r="S427" s="252"/>
      <c r="T427" s="252"/>
      <c r="U427" s="253"/>
    </row>
    <row r="428" spans="1:21">
      <c r="A428" s="289"/>
      <c r="B428" s="276"/>
      <c r="C428" s="276"/>
      <c r="D428" s="280"/>
      <c r="E428" s="257"/>
      <c r="F428" s="281"/>
      <c r="G428" s="277"/>
      <c r="H428" s="277"/>
      <c r="I428" s="279"/>
      <c r="J428" s="282"/>
      <c r="K428" s="254"/>
      <c r="L428" s="283"/>
      <c r="M428" s="283"/>
      <c r="N428" s="278"/>
      <c r="O428" s="311"/>
      <c r="P428" s="252"/>
      <c r="Q428" s="252"/>
      <c r="R428" s="252"/>
      <c r="S428" s="252"/>
      <c r="T428" s="252"/>
      <c r="U428" s="253"/>
    </row>
    <row r="429" spans="1:21">
      <c r="A429" s="289"/>
      <c r="B429" s="276"/>
      <c r="C429" s="276"/>
      <c r="D429" s="280"/>
      <c r="E429" s="257"/>
      <c r="F429" s="281"/>
      <c r="G429" s="277"/>
      <c r="H429" s="277"/>
      <c r="I429" s="279"/>
      <c r="J429" s="282"/>
      <c r="K429" s="254"/>
      <c r="L429" s="283"/>
      <c r="M429" s="283"/>
      <c r="N429" s="278"/>
      <c r="O429" s="311"/>
      <c r="P429" s="252"/>
      <c r="Q429" s="252"/>
      <c r="R429" s="252"/>
      <c r="S429" s="252"/>
      <c r="T429" s="252"/>
      <c r="U429" s="253"/>
    </row>
    <row r="430" spans="1:21">
      <c r="A430" s="289"/>
      <c r="B430" s="276"/>
      <c r="C430" s="276"/>
      <c r="D430" s="280"/>
      <c r="E430" s="257"/>
      <c r="F430" s="281"/>
      <c r="G430" s="277"/>
      <c r="H430" s="277"/>
      <c r="I430" s="279"/>
      <c r="J430" s="282"/>
      <c r="K430" s="254"/>
      <c r="L430" s="283"/>
      <c r="M430" s="283"/>
      <c r="N430" s="278"/>
      <c r="O430" s="311"/>
      <c r="P430" s="252"/>
      <c r="Q430" s="252"/>
      <c r="R430" s="252"/>
      <c r="S430" s="252"/>
      <c r="T430" s="252"/>
      <c r="U430" s="253"/>
    </row>
    <row r="431" spans="1:21">
      <c r="A431" s="289"/>
      <c r="B431" s="276"/>
      <c r="C431" s="276"/>
      <c r="D431" s="280"/>
      <c r="E431" s="257"/>
      <c r="F431" s="281"/>
      <c r="G431" s="277"/>
      <c r="H431" s="277"/>
      <c r="I431" s="279"/>
      <c r="J431" s="282"/>
      <c r="K431" s="254"/>
      <c r="L431" s="283"/>
      <c r="M431" s="283"/>
      <c r="N431" s="278"/>
      <c r="O431" s="311"/>
      <c r="P431" s="252"/>
      <c r="Q431" s="252"/>
      <c r="R431" s="252"/>
      <c r="S431" s="252"/>
      <c r="T431" s="252"/>
      <c r="U431" s="253"/>
    </row>
    <row r="432" spans="1:21">
      <c r="A432" s="289"/>
      <c r="B432" s="276"/>
      <c r="C432" s="276"/>
      <c r="D432" s="280"/>
      <c r="E432" s="257"/>
      <c r="F432" s="281"/>
      <c r="G432" s="277"/>
      <c r="H432" s="277"/>
      <c r="I432" s="279"/>
      <c r="J432" s="282"/>
      <c r="K432" s="254"/>
      <c r="L432" s="283"/>
      <c r="M432" s="283"/>
      <c r="N432" s="278"/>
      <c r="O432" s="311"/>
      <c r="P432" s="252"/>
      <c r="Q432" s="252"/>
      <c r="R432" s="252"/>
      <c r="S432" s="252"/>
      <c r="T432" s="252"/>
      <c r="U432" s="253"/>
    </row>
    <row r="433" spans="1:21">
      <c r="A433" s="289"/>
      <c r="B433" s="276"/>
      <c r="C433" s="276"/>
      <c r="D433" s="280"/>
      <c r="E433" s="257"/>
      <c r="F433" s="281"/>
      <c r="G433" s="277"/>
      <c r="H433" s="277"/>
      <c r="I433" s="279"/>
      <c r="J433" s="282"/>
      <c r="K433" s="254"/>
      <c r="L433" s="283"/>
      <c r="M433" s="283"/>
      <c r="N433" s="278"/>
      <c r="O433" s="311"/>
      <c r="P433" s="252"/>
      <c r="Q433" s="252"/>
      <c r="R433" s="252"/>
      <c r="S433" s="252"/>
      <c r="T433" s="252"/>
      <c r="U433" s="253"/>
    </row>
    <row r="434" spans="1:21">
      <c r="A434" s="289"/>
      <c r="B434" s="276"/>
      <c r="C434" s="276"/>
      <c r="D434" s="280"/>
      <c r="E434" s="257"/>
      <c r="F434" s="281"/>
      <c r="G434" s="277"/>
      <c r="H434" s="277"/>
      <c r="I434" s="279"/>
      <c r="J434" s="282"/>
      <c r="K434" s="254"/>
      <c r="L434" s="283"/>
      <c r="M434" s="283"/>
      <c r="N434" s="278"/>
      <c r="O434" s="311"/>
      <c r="P434" s="252"/>
      <c r="Q434" s="252"/>
      <c r="R434" s="252"/>
      <c r="S434" s="252"/>
      <c r="T434" s="252"/>
      <c r="U434" s="253"/>
    </row>
    <row r="435" spans="1:21">
      <c r="A435" s="289"/>
      <c r="B435" s="276"/>
      <c r="C435" s="276"/>
      <c r="D435" s="280"/>
      <c r="E435" s="257"/>
      <c r="F435" s="281"/>
      <c r="G435" s="277"/>
      <c r="H435" s="277"/>
      <c r="I435" s="279"/>
      <c r="J435" s="282"/>
      <c r="K435" s="254"/>
      <c r="L435" s="283"/>
      <c r="M435" s="283"/>
      <c r="N435" s="278"/>
      <c r="O435" s="311"/>
      <c r="P435" s="252"/>
      <c r="Q435" s="252"/>
      <c r="R435" s="252"/>
      <c r="S435" s="252"/>
      <c r="T435" s="252"/>
      <c r="U435" s="253"/>
    </row>
    <row r="436" spans="1:21">
      <c r="A436" s="289"/>
      <c r="B436" s="276"/>
      <c r="C436" s="276"/>
      <c r="D436" s="280"/>
      <c r="E436" s="257"/>
      <c r="F436" s="281"/>
      <c r="G436" s="277"/>
      <c r="H436" s="277"/>
      <c r="I436" s="279"/>
      <c r="J436" s="282"/>
      <c r="K436" s="254"/>
      <c r="L436" s="283"/>
      <c r="M436" s="283"/>
      <c r="N436" s="278"/>
      <c r="O436" s="311"/>
      <c r="P436" s="252"/>
      <c r="Q436" s="252"/>
      <c r="R436" s="252"/>
      <c r="S436" s="252"/>
      <c r="T436" s="252"/>
      <c r="U436" s="253"/>
    </row>
    <row r="437" spans="1:21">
      <c r="A437" s="289"/>
      <c r="B437" s="276"/>
      <c r="C437" s="276"/>
      <c r="D437" s="280"/>
      <c r="E437" s="257"/>
      <c r="F437" s="281"/>
      <c r="G437" s="277"/>
      <c r="H437" s="277"/>
      <c r="I437" s="279"/>
      <c r="J437" s="282"/>
      <c r="K437" s="254"/>
      <c r="L437" s="283"/>
      <c r="M437" s="283"/>
      <c r="N437" s="278"/>
      <c r="O437" s="311"/>
      <c r="P437" s="252"/>
      <c r="Q437" s="252"/>
      <c r="R437" s="252"/>
      <c r="S437" s="252"/>
      <c r="T437" s="252"/>
      <c r="U437" s="253"/>
    </row>
    <row r="438" spans="1:21">
      <c r="A438" s="289"/>
      <c r="B438" s="276"/>
      <c r="C438" s="276"/>
      <c r="D438" s="280"/>
      <c r="E438" s="257"/>
      <c r="F438" s="281"/>
      <c r="G438" s="277"/>
      <c r="H438" s="277"/>
      <c r="I438" s="279"/>
      <c r="J438" s="282"/>
      <c r="K438" s="254"/>
      <c r="L438" s="283"/>
      <c r="M438" s="283"/>
      <c r="N438" s="278"/>
      <c r="O438" s="311"/>
      <c r="P438" s="252"/>
      <c r="Q438" s="252"/>
      <c r="R438" s="252"/>
      <c r="S438" s="252"/>
      <c r="T438" s="252"/>
      <c r="U438" s="253"/>
    </row>
    <row r="439" spans="1:21">
      <c r="A439" s="289"/>
      <c r="B439" s="276"/>
      <c r="C439" s="276"/>
      <c r="D439" s="280"/>
      <c r="E439" s="257"/>
      <c r="F439" s="281"/>
      <c r="G439" s="277"/>
      <c r="H439" s="277"/>
      <c r="I439" s="279"/>
      <c r="J439" s="282"/>
      <c r="K439" s="254"/>
      <c r="L439" s="283"/>
      <c r="M439" s="283"/>
      <c r="N439" s="278"/>
      <c r="O439" s="311"/>
      <c r="P439" s="252"/>
      <c r="Q439" s="252"/>
      <c r="R439" s="252"/>
      <c r="S439" s="252"/>
      <c r="T439" s="252"/>
      <c r="U439" s="253"/>
    </row>
    <row r="440" spans="1:21">
      <c r="A440" s="289"/>
      <c r="B440" s="276"/>
      <c r="C440" s="276"/>
      <c r="D440" s="280"/>
      <c r="E440" s="257"/>
      <c r="F440" s="281"/>
      <c r="G440" s="277"/>
      <c r="H440" s="277"/>
      <c r="I440" s="279"/>
      <c r="J440" s="282"/>
      <c r="K440" s="254"/>
      <c r="L440" s="283"/>
      <c r="M440" s="283"/>
      <c r="N440" s="278"/>
      <c r="O440" s="311"/>
      <c r="P440" s="252"/>
      <c r="Q440" s="252"/>
      <c r="R440" s="252"/>
      <c r="S440" s="252"/>
      <c r="T440" s="252"/>
      <c r="U440" s="253"/>
    </row>
    <row r="441" spans="1:21">
      <c r="A441" s="289"/>
      <c r="B441" s="276"/>
      <c r="C441" s="276"/>
      <c r="D441" s="280"/>
      <c r="E441" s="257"/>
      <c r="F441" s="281"/>
      <c r="G441" s="277"/>
      <c r="H441" s="277"/>
      <c r="I441" s="279"/>
      <c r="J441" s="282"/>
      <c r="K441" s="254"/>
      <c r="L441" s="283"/>
      <c r="M441" s="283"/>
      <c r="N441" s="278"/>
      <c r="O441" s="311"/>
      <c r="P441" s="252"/>
      <c r="Q441" s="252"/>
      <c r="R441" s="252"/>
      <c r="S441" s="252"/>
      <c r="T441" s="252"/>
      <c r="U441" s="253"/>
    </row>
    <row r="442" spans="1:21">
      <c r="A442" s="289"/>
      <c r="B442" s="276"/>
      <c r="C442" s="276"/>
      <c r="D442" s="280"/>
      <c r="E442" s="257"/>
      <c r="F442" s="281"/>
      <c r="G442" s="277"/>
      <c r="H442" s="277"/>
      <c r="I442" s="279"/>
      <c r="J442" s="282"/>
      <c r="K442" s="254"/>
      <c r="L442" s="283"/>
      <c r="M442" s="283"/>
      <c r="N442" s="278"/>
      <c r="O442" s="311"/>
      <c r="P442" s="252"/>
      <c r="Q442" s="252"/>
      <c r="R442" s="252"/>
      <c r="S442" s="252"/>
      <c r="T442" s="252"/>
      <c r="U442" s="253"/>
    </row>
    <row r="443" spans="1:21">
      <c r="A443" s="289"/>
      <c r="B443" s="276"/>
      <c r="C443" s="276"/>
      <c r="D443" s="280"/>
      <c r="E443" s="257"/>
      <c r="F443" s="281"/>
      <c r="G443" s="277"/>
      <c r="H443" s="277"/>
      <c r="I443" s="279"/>
      <c r="J443" s="282"/>
      <c r="K443" s="254"/>
      <c r="L443" s="283"/>
      <c r="M443" s="283"/>
      <c r="N443" s="278"/>
      <c r="O443" s="311"/>
      <c r="P443" s="252"/>
      <c r="Q443" s="252"/>
      <c r="R443" s="252"/>
      <c r="S443" s="252"/>
      <c r="T443" s="252"/>
      <c r="U443" s="253"/>
    </row>
    <row r="444" spans="1:21">
      <c r="A444" s="289"/>
      <c r="B444" s="276"/>
      <c r="C444" s="276"/>
      <c r="D444" s="280"/>
      <c r="E444" s="257"/>
      <c r="F444" s="281"/>
      <c r="G444" s="277"/>
      <c r="H444" s="277"/>
      <c r="I444" s="279"/>
      <c r="J444" s="282"/>
      <c r="K444" s="254"/>
      <c r="L444" s="283"/>
      <c r="M444" s="283"/>
      <c r="N444" s="278"/>
      <c r="O444" s="311"/>
      <c r="P444" s="252"/>
      <c r="Q444" s="252"/>
      <c r="R444" s="252"/>
      <c r="S444" s="252"/>
      <c r="T444" s="252"/>
      <c r="U444" s="253"/>
    </row>
    <row r="445" spans="1:21">
      <c r="A445" s="289"/>
      <c r="B445" s="276"/>
      <c r="C445" s="276"/>
      <c r="D445" s="280"/>
      <c r="E445" s="257"/>
      <c r="F445" s="281"/>
      <c r="G445" s="277"/>
      <c r="H445" s="277"/>
      <c r="I445" s="279"/>
      <c r="J445" s="282"/>
      <c r="K445" s="254"/>
      <c r="L445" s="283"/>
      <c r="M445" s="283"/>
      <c r="N445" s="278"/>
      <c r="O445" s="311"/>
      <c r="P445" s="252"/>
      <c r="Q445" s="252"/>
      <c r="R445" s="252"/>
      <c r="S445" s="252"/>
      <c r="T445" s="252"/>
      <c r="U445" s="253"/>
    </row>
    <row r="446" spans="1:21">
      <c r="A446" s="289"/>
      <c r="B446" s="276"/>
      <c r="C446" s="276"/>
      <c r="D446" s="280"/>
      <c r="E446" s="257"/>
      <c r="F446" s="281"/>
      <c r="G446" s="277"/>
      <c r="H446" s="277"/>
      <c r="I446" s="279"/>
      <c r="J446" s="282"/>
      <c r="K446" s="254"/>
      <c r="L446" s="283"/>
      <c r="M446" s="283"/>
      <c r="N446" s="278"/>
      <c r="O446" s="311"/>
      <c r="P446" s="252"/>
      <c r="Q446" s="252"/>
      <c r="R446" s="252"/>
      <c r="S446" s="252"/>
      <c r="T446" s="252"/>
      <c r="U446" s="253"/>
    </row>
    <row r="447" spans="1:21">
      <c r="A447" s="289"/>
      <c r="B447" s="276"/>
      <c r="C447" s="276"/>
      <c r="D447" s="280"/>
      <c r="E447" s="257"/>
      <c r="F447" s="281"/>
      <c r="G447" s="277"/>
      <c r="H447" s="277"/>
      <c r="I447" s="279"/>
      <c r="J447" s="282"/>
      <c r="K447" s="254"/>
      <c r="L447" s="283"/>
      <c r="M447" s="283"/>
      <c r="N447" s="278"/>
      <c r="O447" s="311"/>
      <c r="P447" s="252"/>
      <c r="Q447" s="252"/>
      <c r="R447" s="252"/>
      <c r="S447" s="252"/>
      <c r="T447" s="252"/>
      <c r="U447" s="253"/>
    </row>
    <row r="448" spans="1:21">
      <c r="A448" s="289"/>
      <c r="B448" s="276"/>
      <c r="C448" s="276"/>
      <c r="D448" s="280"/>
      <c r="E448" s="257"/>
      <c r="F448" s="281"/>
      <c r="G448" s="277"/>
      <c r="H448" s="277"/>
      <c r="I448" s="279"/>
      <c r="J448" s="282"/>
      <c r="K448" s="254"/>
      <c r="L448" s="283"/>
      <c r="M448" s="283"/>
      <c r="N448" s="278"/>
      <c r="O448" s="311"/>
      <c r="P448" s="252"/>
      <c r="Q448" s="252"/>
      <c r="R448" s="252"/>
      <c r="S448" s="252"/>
      <c r="T448" s="252"/>
      <c r="U448" s="253"/>
    </row>
    <row r="449" spans="1:21">
      <c r="A449" s="289"/>
      <c r="B449" s="276"/>
      <c r="C449" s="276"/>
      <c r="D449" s="280"/>
      <c r="E449" s="257"/>
      <c r="F449" s="281"/>
      <c r="G449" s="277"/>
      <c r="H449" s="277"/>
      <c r="I449" s="279"/>
      <c r="J449" s="282"/>
      <c r="K449" s="254"/>
      <c r="L449" s="283"/>
      <c r="M449" s="283"/>
      <c r="N449" s="278"/>
      <c r="O449" s="311"/>
      <c r="P449" s="252"/>
      <c r="Q449" s="252"/>
      <c r="R449" s="252"/>
      <c r="S449" s="252"/>
      <c r="T449" s="252"/>
      <c r="U449" s="253"/>
    </row>
    <row r="450" spans="1:21">
      <c r="A450" s="290"/>
      <c r="B450" s="284"/>
      <c r="C450" s="284"/>
      <c r="D450" s="285"/>
      <c r="E450" s="257"/>
      <c r="F450" s="286"/>
      <c r="G450" s="287"/>
      <c r="H450" s="287"/>
      <c r="I450" s="288"/>
      <c r="J450" s="282"/>
      <c r="K450" s="254"/>
      <c r="L450" s="283"/>
      <c r="M450" s="283"/>
      <c r="N450" s="278"/>
      <c r="O450" s="311"/>
      <c r="P450" s="255"/>
      <c r="Q450" s="255"/>
      <c r="R450" s="255"/>
      <c r="S450" s="255"/>
      <c r="T450" s="255"/>
      <c r="U450" s="256"/>
    </row>
    <row r="451" spans="1:21">
      <c r="A451" s="289"/>
      <c r="B451" s="276"/>
      <c r="C451" s="276"/>
      <c r="D451" s="280"/>
      <c r="F451" s="281"/>
      <c r="G451" s="277"/>
      <c r="H451" s="277"/>
      <c r="I451" s="279"/>
      <c r="J451" s="282"/>
      <c r="K451" s="254"/>
      <c r="L451" s="283"/>
      <c r="M451" s="283"/>
      <c r="N451" s="278"/>
      <c r="O451" s="311"/>
      <c r="P451" s="252"/>
      <c r="Q451" s="252"/>
      <c r="R451" s="252"/>
      <c r="S451" s="252"/>
      <c r="T451" s="252"/>
      <c r="U451" s="253"/>
    </row>
    <row r="452" spans="1:21">
      <c r="A452" s="289"/>
      <c r="B452" s="276"/>
      <c r="C452" s="276"/>
      <c r="D452" s="280"/>
      <c r="F452" s="281"/>
      <c r="G452" s="277"/>
      <c r="H452" s="277"/>
      <c r="I452" s="279"/>
      <c r="J452" s="282"/>
      <c r="K452" s="254"/>
      <c r="L452" s="283"/>
      <c r="M452" s="283"/>
      <c r="N452" s="278"/>
      <c r="O452" s="311"/>
      <c r="P452" s="252"/>
      <c r="Q452" s="252"/>
      <c r="R452" s="252"/>
      <c r="S452" s="252"/>
      <c r="T452" s="252"/>
      <c r="U452" s="253"/>
    </row>
    <row r="453" spans="1:21">
      <c r="A453" s="289"/>
      <c r="B453" s="276"/>
      <c r="C453" s="276"/>
      <c r="D453" s="280"/>
      <c r="F453" s="281"/>
      <c r="G453" s="277"/>
      <c r="H453" s="277"/>
      <c r="I453" s="279"/>
      <c r="J453" s="282"/>
      <c r="K453" s="254"/>
      <c r="L453" s="283"/>
      <c r="M453" s="283"/>
      <c r="N453" s="278"/>
      <c r="O453" s="311"/>
      <c r="P453" s="252"/>
      <c r="Q453" s="252"/>
      <c r="R453" s="252"/>
      <c r="S453" s="252"/>
      <c r="T453" s="252"/>
      <c r="U453" s="253"/>
    </row>
    <row r="454" spans="1:21">
      <c r="A454" s="289"/>
      <c r="B454" s="276"/>
      <c r="C454" s="276"/>
      <c r="D454" s="280"/>
      <c r="F454" s="281"/>
      <c r="G454" s="277"/>
      <c r="H454" s="277"/>
      <c r="I454" s="279"/>
      <c r="J454" s="282"/>
      <c r="K454" s="254"/>
      <c r="L454" s="283"/>
      <c r="M454" s="283"/>
      <c r="N454" s="278"/>
      <c r="O454" s="311"/>
      <c r="P454" s="252"/>
      <c r="Q454" s="252"/>
      <c r="R454" s="252"/>
      <c r="S454" s="252"/>
      <c r="T454" s="252"/>
      <c r="U454" s="253"/>
    </row>
    <row r="455" spans="1:21">
      <c r="A455" s="289"/>
      <c r="B455" s="276"/>
      <c r="C455" s="276"/>
      <c r="D455" s="280"/>
      <c r="F455" s="281"/>
      <c r="G455" s="277"/>
      <c r="H455" s="277"/>
      <c r="I455" s="279"/>
      <c r="J455" s="282"/>
      <c r="K455" s="254"/>
      <c r="L455" s="283"/>
      <c r="M455" s="283"/>
      <c r="N455" s="278"/>
      <c r="O455" s="311"/>
      <c r="P455" s="252"/>
      <c r="Q455" s="252"/>
      <c r="R455" s="252"/>
      <c r="S455" s="252"/>
      <c r="T455" s="252"/>
      <c r="U455" s="253"/>
    </row>
    <row r="456" spans="1:21">
      <c r="A456" s="289"/>
      <c r="B456" s="276"/>
      <c r="C456" s="276"/>
      <c r="D456" s="280"/>
      <c r="F456" s="281"/>
      <c r="G456" s="277"/>
      <c r="H456" s="277"/>
      <c r="I456" s="279"/>
      <c r="J456" s="282"/>
      <c r="K456" s="254"/>
      <c r="L456" s="283"/>
      <c r="M456" s="283"/>
      <c r="N456" s="278"/>
      <c r="O456" s="311"/>
      <c r="P456" s="252"/>
      <c r="Q456" s="252"/>
      <c r="R456" s="252"/>
      <c r="S456" s="252"/>
      <c r="T456" s="252"/>
      <c r="U456" s="253"/>
    </row>
    <row r="457" spans="1:21">
      <c r="A457" s="289"/>
      <c r="B457" s="276"/>
      <c r="C457" s="276"/>
      <c r="D457" s="280"/>
      <c r="F457" s="281"/>
      <c r="G457" s="277"/>
      <c r="H457" s="277"/>
      <c r="I457" s="279"/>
      <c r="J457" s="282"/>
      <c r="K457" s="254"/>
      <c r="L457" s="283"/>
      <c r="M457" s="283"/>
      <c r="N457" s="278"/>
      <c r="O457" s="311"/>
      <c r="P457" s="252"/>
      <c r="Q457" s="252"/>
      <c r="R457" s="252"/>
      <c r="S457" s="252"/>
      <c r="T457" s="252"/>
      <c r="U457" s="253"/>
    </row>
    <row r="458" spans="1:21">
      <c r="A458" s="289"/>
      <c r="B458" s="276"/>
      <c r="C458" s="276"/>
      <c r="D458" s="280"/>
      <c r="F458" s="281"/>
      <c r="G458" s="277"/>
      <c r="H458" s="277"/>
      <c r="I458" s="279"/>
      <c r="J458" s="282"/>
      <c r="K458" s="254"/>
      <c r="L458" s="283"/>
      <c r="M458" s="283"/>
      <c r="N458" s="278"/>
      <c r="O458" s="311"/>
      <c r="P458" s="252"/>
      <c r="Q458" s="252"/>
      <c r="R458" s="252"/>
      <c r="S458" s="252"/>
      <c r="T458" s="252"/>
      <c r="U458" s="253"/>
    </row>
    <row r="459" spans="1:21">
      <c r="A459" s="289"/>
      <c r="B459" s="276"/>
      <c r="C459" s="276"/>
      <c r="D459" s="280"/>
      <c r="F459" s="281"/>
      <c r="G459" s="277"/>
      <c r="H459" s="277"/>
      <c r="I459" s="279"/>
      <c r="J459" s="282"/>
      <c r="K459" s="254"/>
      <c r="L459" s="283"/>
      <c r="M459" s="283"/>
      <c r="N459" s="278"/>
      <c r="O459" s="311"/>
      <c r="P459" s="252"/>
      <c r="Q459" s="252"/>
      <c r="R459" s="252"/>
      <c r="S459" s="252"/>
      <c r="T459" s="252"/>
      <c r="U459" s="253"/>
    </row>
    <row r="460" spans="1:21">
      <c r="A460" s="289"/>
      <c r="B460" s="276"/>
      <c r="C460" s="276"/>
      <c r="D460" s="280"/>
      <c r="F460" s="281"/>
      <c r="G460" s="277"/>
      <c r="H460" s="277"/>
      <c r="I460" s="279"/>
      <c r="J460" s="282"/>
      <c r="K460" s="254"/>
      <c r="L460" s="283"/>
      <c r="M460" s="283"/>
      <c r="N460" s="278"/>
      <c r="O460" s="311"/>
      <c r="P460" s="252"/>
      <c r="Q460" s="252"/>
      <c r="R460" s="252"/>
      <c r="S460" s="252"/>
      <c r="T460" s="252"/>
      <c r="U460" s="253"/>
    </row>
    <row r="461" spans="1:21">
      <c r="A461" s="289"/>
      <c r="B461" s="276"/>
      <c r="C461" s="276"/>
      <c r="D461" s="280"/>
      <c r="F461" s="281"/>
      <c r="G461" s="277"/>
      <c r="H461" s="277"/>
      <c r="I461" s="279"/>
      <c r="J461" s="282"/>
      <c r="K461" s="254"/>
      <c r="L461" s="283"/>
      <c r="M461" s="283"/>
      <c r="N461" s="278"/>
      <c r="O461" s="311"/>
      <c r="P461" s="252"/>
      <c r="Q461" s="252"/>
      <c r="R461" s="252"/>
      <c r="S461" s="252"/>
      <c r="T461" s="252"/>
      <c r="U461" s="253"/>
    </row>
    <row r="462" spans="1:21">
      <c r="A462" s="289"/>
      <c r="B462" s="276"/>
      <c r="C462" s="276"/>
      <c r="D462" s="280"/>
      <c r="F462" s="281"/>
      <c r="G462" s="277"/>
      <c r="H462" s="277"/>
      <c r="I462" s="279"/>
      <c r="J462" s="282"/>
      <c r="K462" s="254"/>
      <c r="L462" s="283"/>
      <c r="M462" s="283"/>
      <c r="N462" s="278"/>
      <c r="O462" s="311"/>
      <c r="P462" s="252"/>
      <c r="Q462" s="252"/>
      <c r="R462" s="252"/>
      <c r="S462" s="252"/>
      <c r="T462" s="252"/>
      <c r="U462" s="253"/>
    </row>
    <row r="463" spans="1:21">
      <c r="A463" s="289"/>
      <c r="B463" s="276"/>
      <c r="C463" s="276"/>
      <c r="D463" s="280"/>
      <c r="F463" s="281"/>
      <c r="G463" s="277"/>
      <c r="H463" s="277"/>
      <c r="I463" s="279"/>
      <c r="J463" s="282"/>
      <c r="K463" s="254"/>
      <c r="L463" s="283"/>
      <c r="M463" s="283"/>
      <c r="N463" s="278"/>
      <c r="O463" s="311"/>
      <c r="P463" s="252"/>
      <c r="Q463" s="252"/>
      <c r="R463" s="252"/>
      <c r="S463" s="252"/>
      <c r="T463" s="252"/>
      <c r="U463" s="253"/>
    </row>
    <row r="464" spans="1:21">
      <c r="A464" s="289"/>
      <c r="B464" s="276"/>
      <c r="C464" s="276"/>
      <c r="D464" s="280"/>
      <c r="F464" s="281"/>
      <c r="G464" s="277"/>
      <c r="H464" s="277"/>
      <c r="I464" s="279"/>
      <c r="J464" s="282"/>
      <c r="K464" s="254"/>
      <c r="L464" s="283"/>
      <c r="M464" s="283"/>
      <c r="N464" s="278"/>
      <c r="O464" s="311"/>
      <c r="P464" s="252"/>
      <c r="Q464" s="252"/>
      <c r="R464" s="252"/>
      <c r="S464" s="252"/>
      <c r="T464" s="252"/>
      <c r="U464" s="253"/>
    </row>
    <row r="465" spans="1:21">
      <c r="A465" s="289"/>
      <c r="B465" s="276"/>
      <c r="C465" s="276"/>
      <c r="D465" s="280"/>
      <c r="F465" s="281"/>
      <c r="G465" s="277"/>
      <c r="H465" s="277"/>
      <c r="I465" s="279"/>
      <c r="J465" s="282"/>
      <c r="K465" s="254"/>
      <c r="L465" s="283"/>
      <c r="M465" s="283"/>
      <c r="N465" s="278"/>
      <c r="O465" s="311"/>
      <c r="P465" s="252"/>
      <c r="Q465" s="252"/>
      <c r="R465" s="252"/>
      <c r="S465" s="252"/>
      <c r="T465" s="252"/>
      <c r="U465" s="253"/>
    </row>
    <row r="466" spans="1:21">
      <c r="A466" s="289"/>
      <c r="B466" s="276"/>
      <c r="C466" s="276"/>
      <c r="D466" s="280"/>
      <c r="E466" s="257"/>
      <c r="F466" s="281"/>
      <c r="G466" s="277"/>
      <c r="H466" s="277"/>
      <c r="I466" s="279"/>
      <c r="J466" s="282"/>
      <c r="K466" s="254"/>
      <c r="L466" s="283"/>
      <c r="M466" s="283"/>
      <c r="N466" s="278"/>
      <c r="O466" s="311"/>
      <c r="P466" s="252"/>
      <c r="Q466" s="252"/>
      <c r="R466" s="252"/>
      <c r="S466" s="252"/>
      <c r="T466" s="252"/>
      <c r="U466" s="253"/>
    </row>
    <row r="467" spans="1:21">
      <c r="A467" s="289"/>
      <c r="B467" s="276"/>
      <c r="C467" s="276"/>
      <c r="D467" s="280"/>
      <c r="E467" s="257"/>
      <c r="F467" s="281"/>
      <c r="G467" s="277"/>
      <c r="H467" s="277"/>
      <c r="I467" s="279"/>
      <c r="J467" s="282"/>
      <c r="K467" s="254"/>
      <c r="L467" s="283"/>
      <c r="M467" s="283"/>
      <c r="N467" s="278"/>
      <c r="O467" s="311"/>
      <c r="P467" s="252"/>
      <c r="Q467" s="252"/>
      <c r="R467" s="252"/>
      <c r="S467" s="252"/>
      <c r="T467" s="252"/>
      <c r="U467" s="253"/>
    </row>
    <row r="468" spans="1:21">
      <c r="A468" s="289"/>
      <c r="B468" s="276"/>
      <c r="C468" s="276"/>
      <c r="D468" s="280"/>
      <c r="E468" s="257"/>
      <c r="F468" s="281"/>
      <c r="G468" s="277"/>
      <c r="H468" s="277"/>
      <c r="I468" s="279"/>
      <c r="J468" s="282"/>
      <c r="K468" s="254"/>
      <c r="L468" s="283"/>
      <c r="M468" s="283"/>
      <c r="N468" s="278"/>
      <c r="O468" s="311"/>
      <c r="P468" s="252"/>
      <c r="Q468" s="252"/>
      <c r="R468" s="252"/>
      <c r="S468" s="252"/>
      <c r="T468" s="252"/>
      <c r="U468" s="253"/>
    </row>
    <row r="469" spans="1:21">
      <c r="A469" s="289"/>
      <c r="B469" s="276"/>
      <c r="C469" s="276"/>
      <c r="D469" s="280"/>
      <c r="E469" s="257"/>
      <c r="F469" s="281"/>
      <c r="G469" s="277"/>
      <c r="H469" s="277"/>
      <c r="I469" s="279"/>
      <c r="J469" s="282"/>
      <c r="K469" s="254"/>
      <c r="L469" s="283"/>
      <c r="M469" s="283"/>
      <c r="N469" s="278"/>
      <c r="O469" s="311"/>
      <c r="P469" s="252"/>
      <c r="Q469" s="252"/>
      <c r="R469" s="252"/>
      <c r="S469" s="252"/>
      <c r="T469" s="252"/>
      <c r="U469" s="253"/>
    </row>
    <row r="470" spans="1:21">
      <c r="A470" s="289"/>
      <c r="B470" s="276"/>
      <c r="C470" s="276"/>
      <c r="D470" s="280"/>
      <c r="E470" s="257"/>
      <c r="F470" s="281"/>
      <c r="G470" s="277"/>
      <c r="H470" s="277"/>
      <c r="I470" s="279"/>
      <c r="J470" s="282"/>
      <c r="K470" s="254"/>
      <c r="L470" s="283"/>
      <c r="M470" s="283"/>
      <c r="N470" s="278"/>
      <c r="O470" s="311"/>
      <c r="P470" s="252"/>
      <c r="Q470" s="252"/>
      <c r="R470" s="252"/>
      <c r="S470" s="252"/>
      <c r="T470" s="252"/>
      <c r="U470" s="253"/>
    </row>
    <row r="471" spans="1:21">
      <c r="A471" s="289"/>
      <c r="B471" s="276"/>
      <c r="C471" s="276"/>
      <c r="D471" s="280"/>
      <c r="E471" s="257"/>
      <c r="F471" s="281"/>
      <c r="G471" s="277"/>
      <c r="H471" s="277"/>
      <c r="I471" s="279"/>
      <c r="J471" s="282"/>
      <c r="K471" s="254"/>
      <c r="L471" s="283"/>
      <c r="M471" s="283"/>
      <c r="N471" s="278"/>
      <c r="O471" s="311"/>
      <c r="P471" s="252"/>
      <c r="Q471" s="252"/>
      <c r="R471" s="252"/>
      <c r="S471" s="252"/>
      <c r="T471" s="252"/>
      <c r="U471" s="253"/>
    </row>
    <row r="472" spans="1:21">
      <c r="A472" s="289"/>
      <c r="B472" s="276"/>
      <c r="C472" s="276"/>
      <c r="D472" s="280"/>
      <c r="E472" s="257"/>
      <c r="F472" s="281"/>
      <c r="G472" s="277"/>
      <c r="H472" s="277"/>
      <c r="I472" s="279"/>
      <c r="J472" s="282"/>
      <c r="K472" s="254"/>
      <c r="L472" s="283"/>
      <c r="M472" s="283"/>
      <c r="N472" s="278"/>
      <c r="O472" s="311"/>
      <c r="P472" s="252"/>
      <c r="Q472" s="252"/>
      <c r="R472" s="252"/>
      <c r="S472" s="252"/>
      <c r="T472" s="252"/>
      <c r="U472" s="253"/>
    </row>
    <row r="473" spans="1:21">
      <c r="A473" s="289"/>
      <c r="B473" s="276"/>
      <c r="C473" s="276"/>
      <c r="D473" s="280"/>
      <c r="E473" s="257"/>
      <c r="F473" s="281"/>
      <c r="G473" s="277"/>
      <c r="H473" s="277"/>
      <c r="I473" s="279"/>
      <c r="J473" s="282"/>
      <c r="K473" s="254"/>
      <c r="L473" s="283"/>
      <c r="M473" s="283"/>
      <c r="N473" s="278"/>
      <c r="O473" s="311"/>
      <c r="P473" s="252"/>
      <c r="Q473" s="252"/>
      <c r="R473" s="252"/>
      <c r="S473" s="252"/>
      <c r="T473" s="252"/>
      <c r="U473" s="253"/>
    </row>
    <row r="474" spans="1:21">
      <c r="A474" s="289"/>
      <c r="B474" s="276"/>
      <c r="C474" s="276"/>
      <c r="D474" s="280"/>
      <c r="E474" s="257"/>
      <c r="F474" s="281"/>
      <c r="G474" s="277"/>
      <c r="H474" s="277"/>
      <c r="I474" s="279"/>
      <c r="J474" s="282"/>
      <c r="K474" s="254"/>
      <c r="L474" s="283"/>
      <c r="M474" s="283"/>
      <c r="N474" s="278"/>
      <c r="O474" s="311"/>
      <c r="P474" s="252"/>
      <c r="Q474" s="252"/>
      <c r="R474" s="252"/>
      <c r="S474" s="252"/>
      <c r="T474" s="252"/>
      <c r="U474" s="253"/>
    </row>
    <row r="475" spans="1:21">
      <c r="A475" s="289"/>
      <c r="B475" s="276"/>
      <c r="C475" s="276"/>
      <c r="D475" s="280"/>
      <c r="E475" s="257"/>
      <c r="F475" s="281"/>
      <c r="G475" s="277"/>
      <c r="H475" s="277"/>
      <c r="I475" s="279"/>
      <c r="J475" s="282"/>
      <c r="K475" s="254"/>
      <c r="L475" s="283"/>
      <c r="M475" s="283"/>
      <c r="N475" s="278"/>
      <c r="O475" s="311"/>
      <c r="P475" s="252"/>
      <c r="Q475" s="252"/>
      <c r="R475" s="252"/>
      <c r="S475" s="252"/>
      <c r="T475" s="252"/>
      <c r="U475" s="253"/>
    </row>
    <row r="476" spans="1:21">
      <c r="A476" s="289"/>
      <c r="B476" s="276"/>
      <c r="C476" s="276"/>
      <c r="D476" s="280"/>
      <c r="E476" s="257"/>
      <c r="F476" s="281"/>
      <c r="G476" s="277"/>
      <c r="H476" s="277"/>
      <c r="I476" s="279"/>
      <c r="J476" s="282"/>
      <c r="K476" s="254"/>
      <c r="L476" s="283"/>
      <c r="M476" s="283"/>
      <c r="N476" s="278"/>
      <c r="O476" s="311"/>
      <c r="P476" s="252"/>
      <c r="Q476" s="252"/>
      <c r="R476" s="252"/>
      <c r="S476" s="252"/>
      <c r="T476" s="252"/>
      <c r="U476" s="253"/>
    </row>
    <row r="477" spans="1:21">
      <c r="A477" s="289"/>
      <c r="B477" s="276"/>
      <c r="C477" s="276"/>
      <c r="D477" s="280"/>
      <c r="E477" s="257"/>
      <c r="F477" s="281"/>
      <c r="G477" s="277"/>
      <c r="H477" s="277"/>
      <c r="I477" s="279"/>
      <c r="J477" s="282"/>
      <c r="K477" s="254"/>
      <c r="L477" s="283"/>
      <c r="M477" s="283"/>
      <c r="N477" s="278"/>
      <c r="O477" s="311"/>
      <c r="P477" s="252"/>
      <c r="Q477" s="252"/>
      <c r="R477" s="252"/>
      <c r="S477" s="252"/>
      <c r="T477" s="252"/>
      <c r="U477" s="253"/>
    </row>
    <row r="478" spans="1:21">
      <c r="A478" s="289"/>
      <c r="B478" s="276"/>
      <c r="C478" s="276"/>
      <c r="D478" s="280"/>
      <c r="E478" s="257"/>
      <c r="F478" s="281"/>
      <c r="G478" s="277"/>
      <c r="H478" s="277"/>
      <c r="I478" s="279"/>
      <c r="J478" s="282"/>
      <c r="K478" s="254"/>
      <c r="L478" s="283"/>
      <c r="M478" s="283"/>
      <c r="N478" s="278"/>
      <c r="O478" s="311"/>
      <c r="P478" s="252"/>
      <c r="Q478" s="252"/>
      <c r="R478" s="252"/>
      <c r="S478" s="252"/>
      <c r="T478" s="252"/>
      <c r="U478" s="253"/>
    </row>
    <row r="479" spans="1:21">
      <c r="A479" s="290"/>
      <c r="B479" s="284"/>
      <c r="C479" s="284"/>
      <c r="D479" s="285"/>
      <c r="E479" s="257"/>
      <c r="F479" s="286"/>
      <c r="G479" s="287"/>
      <c r="H479" s="287"/>
      <c r="I479" s="288"/>
      <c r="J479" s="282"/>
      <c r="K479" s="254"/>
      <c r="L479" s="283"/>
      <c r="M479" s="283"/>
      <c r="N479" s="278"/>
      <c r="O479" s="311"/>
      <c r="P479" s="255"/>
      <c r="Q479" s="255"/>
      <c r="R479" s="255"/>
      <c r="S479" s="255"/>
      <c r="T479" s="255"/>
      <c r="U479" s="256"/>
    </row>
    <row r="480" spans="1:21">
      <c r="A480" s="290"/>
      <c r="B480" s="284"/>
      <c r="C480" s="284"/>
      <c r="D480" s="285"/>
      <c r="E480" s="258"/>
      <c r="F480" s="286"/>
      <c r="G480" s="287"/>
      <c r="H480" s="287"/>
      <c r="I480" s="288"/>
      <c r="J480" s="282"/>
      <c r="K480" s="254"/>
      <c r="L480" s="283"/>
      <c r="M480" s="283"/>
      <c r="N480" s="278"/>
      <c r="O480" s="311"/>
      <c r="P480" s="255"/>
      <c r="Q480" s="255"/>
      <c r="R480" s="255"/>
      <c r="S480" s="255"/>
      <c r="T480" s="255"/>
      <c r="U480" s="256"/>
    </row>
    <row r="481" spans="1:21">
      <c r="A481" s="289"/>
      <c r="B481" s="276"/>
      <c r="C481" s="276"/>
      <c r="D481" s="280"/>
      <c r="F481" s="281"/>
      <c r="G481" s="277"/>
      <c r="H481" s="277"/>
      <c r="I481" s="279"/>
      <c r="J481" s="282"/>
      <c r="K481" s="254"/>
      <c r="L481" s="283"/>
      <c r="M481" s="283"/>
      <c r="N481" s="278"/>
      <c r="O481" s="311"/>
      <c r="P481" s="252"/>
      <c r="Q481" s="252"/>
      <c r="R481" s="252"/>
      <c r="S481" s="252"/>
      <c r="T481" s="252"/>
      <c r="U481" s="253"/>
    </row>
    <row r="482" spans="1:21">
      <c r="A482" s="289"/>
      <c r="B482" s="276"/>
      <c r="C482" s="276"/>
      <c r="D482" s="280"/>
      <c r="F482" s="281"/>
      <c r="G482" s="277"/>
      <c r="H482" s="277"/>
      <c r="I482" s="279"/>
      <c r="J482" s="282"/>
      <c r="K482" s="254"/>
      <c r="L482" s="283"/>
      <c r="M482" s="283"/>
      <c r="N482" s="278"/>
      <c r="O482" s="311"/>
      <c r="P482" s="252"/>
      <c r="Q482" s="252"/>
      <c r="R482" s="252"/>
      <c r="S482" s="252"/>
      <c r="T482" s="252"/>
      <c r="U482" s="253"/>
    </row>
    <row r="483" spans="1:21">
      <c r="A483" s="289"/>
      <c r="B483" s="276"/>
      <c r="C483" s="276"/>
      <c r="D483" s="280"/>
      <c r="F483" s="281"/>
      <c r="G483" s="277"/>
      <c r="H483" s="277"/>
      <c r="I483" s="279"/>
      <c r="J483" s="282"/>
      <c r="K483" s="254"/>
      <c r="L483" s="283"/>
      <c r="M483" s="283"/>
      <c r="N483" s="278"/>
      <c r="O483" s="311"/>
      <c r="P483" s="252"/>
      <c r="Q483" s="252"/>
      <c r="R483" s="252"/>
      <c r="S483" s="252"/>
      <c r="T483" s="252"/>
      <c r="U483" s="253"/>
    </row>
    <row r="484" spans="1:21">
      <c r="A484" s="289"/>
      <c r="B484" s="276"/>
      <c r="C484" s="276"/>
      <c r="D484" s="280"/>
      <c r="F484" s="281"/>
      <c r="G484" s="277"/>
      <c r="H484" s="277"/>
      <c r="I484" s="279"/>
      <c r="J484" s="282"/>
      <c r="K484" s="254"/>
      <c r="L484" s="283"/>
      <c r="M484" s="283"/>
      <c r="N484" s="278"/>
      <c r="O484" s="311"/>
      <c r="P484" s="252"/>
      <c r="Q484" s="252"/>
      <c r="R484" s="252"/>
      <c r="S484" s="252"/>
      <c r="T484" s="252"/>
      <c r="U484" s="253"/>
    </row>
    <row r="485" spans="1:21">
      <c r="A485" s="289"/>
      <c r="B485" s="276"/>
      <c r="C485" s="276"/>
      <c r="D485" s="280"/>
      <c r="F485" s="281"/>
      <c r="G485" s="277"/>
      <c r="H485" s="277"/>
      <c r="I485" s="279"/>
      <c r="J485" s="282"/>
      <c r="K485" s="254"/>
      <c r="L485" s="283"/>
      <c r="M485" s="283"/>
      <c r="N485" s="278"/>
      <c r="O485" s="311"/>
      <c r="P485" s="252"/>
      <c r="Q485" s="252"/>
      <c r="R485" s="252"/>
      <c r="S485" s="252"/>
      <c r="T485" s="252"/>
      <c r="U485" s="253"/>
    </row>
    <row r="486" spans="1:21">
      <c r="A486" s="289"/>
      <c r="B486" s="276"/>
      <c r="C486" s="276"/>
      <c r="D486" s="280"/>
      <c r="F486" s="281"/>
      <c r="G486" s="277"/>
      <c r="H486" s="277"/>
      <c r="I486" s="279"/>
      <c r="J486" s="282"/>
      <c r="K486" s="254"/>
      <c r="L486" s="283"/>
      <c r="M486" s="283"/>
      <c r="N486" s="278"/>
      <c r="O486" s="311"/>
      <c r="P486" s="252"/>
      <c r="Q486" s="252"/>
      <c r="R486" s="252"/>
      <c r="S486" s="252"/>
      <c r="T486" s="252"/>
      <c r="U486" s="253"/>
    </row>
    <row r="487" spans="1:21">
      <c r="A487" s="289"/>
      <c r="B487" s="276"/>
      <c r="C487" s="276"/>
      <c r="D487" s="280"/>
      <c r="F487" s="281"/>
      <c r="G487" s="277"/>
      <c r="H487" s="277"/>
      <c r="I487" s="279"/>
      <c r="J487" s="282"/>
      <c r="K487" s="254"/>
      <c r="L487" s="283"/>
      <c r="M487" s="283"/>
      <c r="N487" s="278"/>
      <c r="O487" s="311"/>
      <c r="P487" s="252"/>
      <c r="Q487" s="252"/>
      <c r="R487" s="252"/>
      <c r="S487" s="252"/>
      <c r="T487" s="252"/>
      <c r="U487" s="253"/>
    </row>
    <row r="488" spans="1:21">
      <c r="A488" s="289"/>
      <c r="B488" s="276"/>
      <c r="C488" s="276"/>
      <c r="D488" s="280"/>
      <c r="F488" s="281"/>
      <c r="G488" s="277"/>
      <c r="H488" s="277"/>
      <c r="I488" s="279"/>
      <c r="J488" s="282"/>
      <c r="K488" s="254"/>
      <c r="L488" s="283"/>
      <c r="M488" s="283"/>
      <c r="N488" s="278"/>
      <c r="O488" s="311"/>
      <c r="P488" s="252"/>
      <c r="Q488" s="252"/>
      <c r="R488" s="252"/>
      <c r="S488" s="252"/>
      <c r="T488" s="252"/>
      <c r="U488" s="253"/>
    </row>
    <row r="489" spans="1:21">
      <c r="A489" s="289"/>
      <c r="B489" s="276"/>
      <c r="C489" s="276"/>
      <c r="D489" s="280"/>
      <c r="F489" s="281"/>
      <c r="G489" s="277"/>
      <c r="H489" s="277"/>
      <c r="I489" s="279"/>
      <c r="J489" s="282"/>
      <c r="K489" s="254"/>
      <c r="L489" s="283"/>
      <c r="M489" s="283"/>
      <c r="N489" s="278"/>
      <c r="O489" s="311"/>
      <c r="P489" s="252"/>
      <c r="Q489" s="252"/>
      <c r="R489" s="252"/>
      <c r="S489" s="252"/>
      <c r="T489" s="252"/>
      <c r="U489" s="253"/>
    </row>
    <row r="490" spans="1:21">
      <c r="A490" s="290"/>
      <c r="B490" s="284"/>
      <c r="C490" s="284"/>
      <c r="D490" s="285"/>
      <c r="F490" s="286"/>
      <c r="G490" s="277"/>
      <c r="H490" s="287"/>
      <c r="I490" s="288"/>
      <c r="J490" s="282"/>
      <c r="K490" s="254"/>
      <c r="L490" s="283"/>
      <c r="M490" s="283"/>
      <c r="N490" s="278"/>
      <c r="O490" s="311"/>
      <c r="P490" s="255"/>
      <c r="Q490" s="255"/>
      <c r="R490" s="255"/>
      <c r="S490" s="255"/>
      <c r="T490" s="255"/>
      <c r="U490" s="256"/>
    </row>
    <row r="491" spans="1:21">
      <c r="A491" s="290"/>
      <c r="B491" s="284"/>
      <c r="C491" s="284"/>
      <c r="D491" s="285"/>
      <c r="E491" s="301"/>
      <c r="F491" s="286"/>
      <c r="G491" s="287"/>
      <c r="H491" s="287"/>
      <c r="I491" s="288"/>
      <c r="J491" s="282"/>
      <c r="K491" s="254"/>
      <c r="L491" s="283"/>
      <c r="M491" s="283"/>
      <c r="N491" s="254"/>
      <c r="O491" s="254"/>
      <c r="P491" s="255"/>
      <c r="Q491" s="255"/>
      <c r="R491" s="255"/>
      <c r="S491" s="255"/>
      <c r="T491" s="255"/>
      <c r="U491" s="256"/>
    </row>
    <row r="492" spans="1:21">
      <c r="A492" s="289"/>
      <c r="B492" s="284"/>
      <c r="C492" s="276"/>
      <c r="D492" s="280"/>
      <c r="E492" s="301"/>
      <c r="F492" s="281"/>
      <c r="G492" s="277"/>
      <c r="H492" s="277"/>
      <c r="I492" s="279"/>
      <c r="J492" s="282"/>
      <c r="K492" s="254"/>
      <c r="L492" s="283"/>
      <c r="M492" s="283"/>
      <c r="N492" s="254"/>
      <c r="O492" s="254"/>
      <c r="P492" s="252"/>
      <c r="Q492" s="252"/>
      <c r="R492" s="252"/>
      <c r="S492" s="252"/>
      <c r="T492" s="252"/>
      <c r="U492" s="253"/>
    </row>
    <row r="493" spans="1:21">
      <c r="A493" s="289"/>
      <c r="B493" s="284"/>
      <c r="C493" s="276"/>
      <c r="D493" s="280"/>
      <c r="E493" s="301"/>
      <c r="F493" s="281"/>
      <c r="G493" s="277"/>
      <c r="H493" s="277"/>
      <c r="I493" s="279"/>
      <c r="J493" s="282"/>
      <c r="K493" s="254"/>
      <c r="L493" s="283"/>
      <c r="M493" s="283"/>
      <c r="N493" s="254"/>
      <c r="O493" s="254"/>
      <c r="P493" s="252"/>
      <c r="Q493" s="252"/>
      <c r="R493" s="252"/>
      <c r="S493" s="252"/>
      <c r="T493" s="252"/>
      <c r="U493" s="253"/>
    </row>
    <row r="494" spans="1:21">
      <c r="A494" s="289"/>
      <c r="B494" s="284"/>
      <c r="C494" s="276"/>
      <c r="D494" s="280"/>
      <c r="E494" s="301"/>
      <c r="F494" s="281"/>
      <c r="G494" s="277"/>
      <c r="H494" s="277"/>
      <c r="I494" s="279"/>
      <c r="J494" s="282"/>
      <c r="K494" s="254"/>
      <c r="L494" s="283"/>
      <c r="M494" s="283"/>
      <c r="N494" s="254"/>
      <c r="O494" s="254"/>
      <c r="P494" s="252"/>
      <c r="Q494" s="252"/>
      <c r="R494" s="252"/>
      <c r="S494" s="252"/>
      <c r="T494" s="252"/>
      <c r="U494" s="253"/>
    </row>
    <row r="495" spans="1:21">
      <c r="A495" s="289"/>
      <c r="B495" s="284"/>
      <c r="C495" s="276"/>
      <c r="D495" s="280"/>
      <c r="E495" s="301"/>
      <c r="F495" s="281"/>
      <c r="G495" s="277"/>
      <c r="H495" s="277"/>
      <c r="I495" s="279"/>
      <c r="J495" s="282"/>
      <c r="K495" s="254"/>
      <c r="L495" s="283"/>
      <c r="M495" s="283"/>
      <c r="N495" s="254"/>
      <c r="O495" s="254"/>
      <c r="P495" s="252"/>
      <c r="Q495" s="252"/>
      <c r="R495" s="252"/>
      <c r="S495" s="252"/>
      <c r="T495" s="252"/>
      <c r="U495" s="253"/>
    </row>
    <row r="496" spans="1:21">
      <c r="A496" s="289"/>
      <c r="B496" s="284"/>
      <c r="C496" s="276"/>
      <c r="D496" s="280"/>
      <c r="E496" s="301"/>
      <c r="F496" s="281"/>
      <c r="G496" s="277"/>
      <c r="H496" s="277"/>
      <c r="I496" s="279"/>
      <c r="J496" s="282"/>
      <c r="K496" s="254"/>
      <c r="L496" s="283"/>
      <c r="M496" s="283"/>
      <c r="N496" s="254"/>
      <c r="O496" s="254"/>
      <c r="P496" s="252"/>
      <c r="Q496" s="252"/>
      <c r="R496" s="252"/>
      <c r="S496" s="252"/>
      <c r="T496" s="252"/>
      <c r="U496" s="253"/>
    </row>
    <row r="497" spans="1:21">
      <c r="A497" s="289"/>
      <c r="B497" s="284"/>
      <c r="C497" s="276"/>
      <c r="D497" s="280"/>
      <c r="E497" s="301"/>
      <c r="F497" s="281"/>
      <c r="G497" s="277"/>
      <c r="H497" s="277"/>
      <c r="I497" s="279"/>
      <c r="J497" s="282"/>
      <c r="K497" s="254"/>
      <c r="L497" s="283"/>
      <c r="M497" s="283"/>
      <c r="N497" s="254"/>
      <c r="O497" s="254"/>
      <c r="P497" s="252"/>
      <c r="Q497" s="252"/>
      <c r="R497" s="252"/>
      <c r="S497" s="252"/>
      <c r="T497" s="252"/>
      <c r="U497" s="253"/>
    </row>
    <row r="498" spans="1:21">
      <c r="A498" s="289"/>
      <c r="B498" s="284"/>
      <c r="C498" s="276"/>
      <c r="D498" s="280"/>
      <c r="E498" s="301"/>
      <c r="F498" s="281"/>
      <c r="G498" s="277"/>
      <c r="H498" s="277"/>
      <c r="I498" s="279"/>
      <c r="J498" s="282"/>
      <c r="K498" s="254"/>
      <c r="L498" s="283"/>
      <c r="M498" s="283"/>
      <c r="N498" s="254"/>
      <c r="O498" s="254"/>
      <c r="P498" s="252"/>
      <c r="Q498" s="252"/>
      <c r="R498" s="252"/>
      <c r="S498" s="252"/>
      <c r="T498" s="252"/>
      <c r="U498" s="253"/>
    </row>
    <row r="499" spans="1:21">
      <c r="A499" s="289"/>
      <c r="B499" s="284"/>
      <c r="C499" s="276"/>
      <c r="D499" s="280"/>
      <c r="E499" s="301"/>
      <c r="F499" s="281"/>
      <c r="G499" s="277"/>
      <c r="H499" s="277"/>
      <c r="I499" s="279"/>
      <c r="J499" s="282"/>
      <c r="K499" s="254"/>
      <c r="L499" s="283"/>
      <c r="M499" s="283"/>
      <c r="N499" s="254"/>
      <c r="O499" s="254"/>
      <c r="P499" s="252"/>
      <c r="Q499" s="252"/>
      <c r="R499" s="252"/>
      <c r="S499" s="252"/>
      <c r="T499" s="252"/>
      <c r="U499" s="253"/>
    </row>
    <row r="500" spans="1:21">
      <c r="A500" s="289"/>
      <c r="B500" s="284"/>
      <c r="C500" s="276"/>
      <c r="D500" s="280"/>
      <c r="F500" s="308"/>
      <c r="G500" s="307"/>
      <c r="H500" s="307"/>
      <c r="I500" s="309"/>
      <c r="J500" s="306"/>
      <c r="K500" s="254"/>
      <c r="L500" s="283"/>
      <c r="M500" s="283"/>
      <c r="N500" s="254"/>
      <c r="O500" s="254"/>
      <c r="P500" s="252"/>
      <c r="Q500" s="252"/>
      <c r="R500" s="252"/>
      <c r="S500" s="252"/>
      <c r="T500" s="252"/>
      <c r="U500" s="253"/>
    </row>
    <row r="501" spans="1:21">
      <c r="A501" s="289"/>
      <c r="B501" s="284"/>
      <c r="C501" s="276"/>
      <c r="D501" s="280"/>
      <c r="F501" s="281"/>
      <c r="G501" s="277"/>
      <c r="H501" s="277"/>
      <c r="I501" s="279"/>
      <c r="J501" s="282"/>
      <c r="K501" s="254"/>
      <c r="L501" s="283"/>
      <c r="M501" s="283"/>
      <c r="N501" s="254"/>
      <c r="O501" s="254"/>
      <c r="P501" s="252"/>
      <c r="Q501" s="252"/>
      <c r="R501" s="252"/>
      <c r="S501" s="252"/>
      <c r="T501" s="252"/>
      <c r="U501" s="253"/>
    </row>
    <row r="502" spans="1:21">
      <c r="A502" s="289"/>
      <c r="B502" s="284"/>
      <c r="C502" s="276"/>
      <c r="D502" s="280"/>
      <c r="F502" s="281"/>
      <c r="G502" s="277"/>
      <c r="H502" s="277"/>
      <c r="I502" s="279"/>
      <c r="J502" s="282"/>
      <c r="K502" s="254"/>
      <c r="L502" s="283"/>
      <c r="M502" s="283"/>
      <c r="N502" s="254"/>
      <c r="O502" s="254"/>
      <c r="P502" s="252"/>
      <c r="Q502" s="252"/>
      <c r="R502" s="252"/>
      <c r="S502" s="252"/>
      <c r="T502" s="252"/>
      <c r="U502" s="253"/>
    </row>
    <row r="503" spans="1:21">
      <c r="A503" s="289"/>
      <c r="B503" s="284"/>
      <c r="C503" s="276"/>
      <c r="D503" s="280"/>
      <c r="F503" s="281"/>
      <c r="G503" s="277"/>
      <c r="H503" s="277"/>
      <c r="I503" s="279"/>
      <c r="J503" s="282"/>
      <c r="K503" s="254"/>
      <c r="L503" s="283"/>
      <c r="M503" s="283"/>
      <c r="N503" s="254"/>
      <c r="O503" s="254"/>
      <c r="P503" s="252"/>
      <c r="Q503" s="252"/>
      <c r="R503" s="252"/>
      <c r="S503" s="252"/>
      <c r="T503" s="252"/>
      <c r="U503" s="253"/>
    </row>
    <row r="504" spans="1:21">
      <c r="A504" s="289"/>
      <c r="B504" s="284"/>
      <c r="C504" s="276"/>
      <c r="D504" s="280"/>
      <c r="F504" s="281"/>
      <c r="G504" s="277"/>
      <c r="H504" s="277"/>
      <c r="I504" s="279"/>
      <c r="J504" s="282"/>
      <c r="K504" s="254"/>
      <c r="L504" s="283"/>
      <c r="M504" s="283"/>
      <c r="N504" s="254"/>
      <c r="O504" s="254"/>
      <c r="P504" s="252"/>
      <c r="Q504" s="252"/>
      <c r="R504" s="252"/>
      <c r="S504" s="252"/>
      <c r="T504" s="252"/>
      <c r="U504" s="253"/>
    </row>
    <row r="505" spans="1:21">
      <c r="A505" s="289"/>
      <c r="B505" s="276"/>
      <c r="C505" s="276"/>
      <c r="D505" s="280"/>
      <c r="F505" s="281"/>
      <c r="G505" s="277"/>
      <c r="H505" s="277"/>
      <c r="I505" s="279"/>
      <c r="J505" s="282"/>
      <c r="K505" s="254"/>
      <c r="L505" s="283"/>
      <c r="M505" s="283"/>
      <c r="N505" s="254"/>
      <c r="O505" s="254"/>
      <c r="P505" s="252"/>
      <c r="Q505" s="252"/>
      <c r="R505" s="252"/>
      <c r="S505" s="252"/>
      <c r="T505" s="252"/>
      <c r="U505" s="253"/>
    </row>
    <row r="506" spans="1:21">
      <c r="A506" s="289"/>
      <c r="B506" s="276"/>
      <c r="C506" s="276"/>
      <c r="D506" s="280"/>
      <c r="F506" s="281"/>
      <c r="G506" s="277"/>
      <c r="H506" s="277"/>
      <c r="I506" s="279"/>
      <c r="J506" s="282"/>
      <c r="K506" s="254"/>
      <c r="L506" s="283"/>
      <c r="M506" s="283"/>
      <c r="N506" s="254"/>
      <c r="O506" s="254"/>
      <c r="P506" s="252"/>
      <c r="Q506" s="252"/>
      <c r="R506" s="252"/>
      <c r="S506" s="252"/>
      <c r="T506" s="252"/>
      <c r="U506" s="253"/>
    </row>
    <row r="507" spans="1:21">
      <c r="A507" s="289"/>
      <c r="B507" s="276"/>
      <c r="C507" s="276"/>
      <c r="D507" s="280"/>
      <c r="F507" s="281"/>
      <c r="G507" s="277"/>
      <c r="H507" s="277"/>
      <c r="I507" s="279"/>
      <c r="J507" s="282"/>
      <c r="K507" s="254"/>
      <c r="L507" s="283"/>
      <c r="M507" s="283"/>
      <c r="N507" s="254"/>
      <c r="O507" s="254"/>
      <c r="P507" s="252"/>
      <c r="Q507" s="252"/>
      <c r="R507" s="252"/>
      <c r="S507" s="252"/>
      <c r="T507" s="252"/>
      <c r="U507" s="253"/>
    </row>
    <row r="508" spans="1:21">
      <c r="A508" s="289"/>
      <c r="B508" s="276"/>
      <c r="C508" s="276"/>
      <c r="D508" s="280"/>
      <c r="F508" s="281"/>
      <c r="G508" s="277"/>
      <c r="H508" s="277"/>
      <c r="I508" s="279"/>
      <c r="J508" s="282"/>
      <c r="K508" s="254"/>
      <c r="L508" s="283"/>
      <c r="M508" s="283"/>
      <c r="N508" s="254"/>
      <c r="O508" s="254"/>
      <c r="P508" s="252"/>
      <c r="Q508" s="252"/>
      <c r="R508" s="252"/>
      <c r="S508" s="252"/>
      <c r="T508" s="252"/>
      <c r="U508" s="253"/>
    </row>
    <row r="509" spans="1:21">
      <c r="A509" s="289"/>
      <c r="B509" s="276"/>
      <c r="C509" s="276"/>
      <c r="D509" s="280"/>
      <c r="F509" s="281"/>
      <c r="G509" s="277"/>
      <c r="H509" s="277"/>
      <c r="I509" s="279"/>
      <c r="J509" s="282"/>
      <c r="K509" s="254"/>
      <c r="L509" s="283"/>
      <c r="M509" s="283"/>
      <c r="N509" s="254"/>
      <c r="O509" s="254"/>
      <c r="P509" s="252"/>
      <c r="Q509" s="252"/>
      <c r="R509" s="252"/>
      <c r="S509" s="252"/>
      <c r="T509" s="252"/>
      <c r="U509" s="253"/>
    </row>
    <row r="510" spans="1:21">
      <c r="A510" s="289"/>
      <c r="B510" s="276"/>
      <c r="C510" s="276"/>
      <c r="D510" s="280"/>
      <c r="F510" s="281"/>
      <c r="G510" s="277"/>
      <c r="H510" s="277"/>
      <c r="I510" s="279"/>
      <c r="J510" s="282"/>
      <c r="K510" s="254"/>
      <c r="L510" s="283"/>
      <c r="M510" s="283"/>
      <c r="N510" s="254"/>
      <c r="O510" s="254"/>
      <c r="P510" s="252"/>
      <c r="Q510" s="252"/>
      <c r="R510" s="252"/>
      <c r="S510" s="252"/>
      <c r="T510" s="252"/>
      <c r="U510" s="253"/>
    </row>
    <row r="511" spans="1:21">
      <c r="A511" s="289"/>
      <c r="B511" s="276"/>
      <c r="C511" s="276"/>
      <c r="D511" s="280"/>
      <c r="F511" s="281"/>
      <c r="G511" s="277"/>
      <c r="H511" s="277"/>
      <c r="I511" s="279"/>
      <c r="J511" s="282"/>
      <c r="K511" s="254"/>
      <c r="L511" s="283"/>
      <c r="M511" s="283"/>
      <c r="N511" s="254"/>
      <c r="O511" s="254"/>
      <c r="P511" s="252"/>
      <c r="Q511" s="252"/>
      <c r="R511" s="252"/>
      <c r="S511" s="252"/>
      <c r="T511" s="252"/>
      <c r="U511" s="253"/>
    </row>
    <row r="512" spans="1:21">
      <c r="A512" s="289"/>
      <c r="B512" s="276"/>
      <c r="C512" s="276"/>
      <c r="D512" s="280"/>
      <c r="F512" s="281"/>
      <c r="G512" s="277"/>
      <c r="H512" s="277"/>
      <c r="I512" s="279"/>
      <c r="J512" s="282"/>
      <c r="K512" s="254"/>
      <c r="L512" s="283"/>
      <c r="M512" s="283"/>
      <c r="N512" s="254"/>
      <c r="O512" s="254"/>
      <c r="P512" s="252"/>
      <c r="Q512" s="252"/>
      <c r="R512" s="252"/>
      <c r="S512" s="252"/>
      <c r="T512" s="252"/>
      <c r="U512" s="253"/>
    </row>
    <row r="513" spans="1:21">
      <c r="A513" s="289"/>
      <c r="B513" s="276"/>
      <c r="C513" s="276"/>
      <c r="D513" s="280"/>
      <c r="F513" s="281"/>
      <c r="G513" s="277"/>
      <c r="H513" s="277"/>
      <c r="I513" s="279"/>
      <c r="J513" s="282"/>
      <c r="K513" s="254"/>
      <c r="L513" s="283"/>
      <c r="M513" s="283"/>
      <c r="N513" s="254"/>
      <c r="O513" s="254"/>
      <c r="P513" s="252"/>
      <c r="Q513" s="252"/>
      <c r="R513" s="252"/>
      <c r="S513" s="252"/>
      <c r="T513" s="252"/>
      <c r="U513" s="253"/>
    </row>
    <row r="514" spans="1:21">
      <c r="A514" s="289"/>
      <c r="B514" s="276"/>
      <c r="C514" s="276"/>
      <c r="D514" s="280"/>
      <c r="F514" s="281"/>
      <c r="G514" s="277"/>
      <c r="H514" s="277"/>
      <c r="I514" s="279"/>
      <c r="J514" s="282"/>
      <c r="K514" s="254"/>
      <c r="L514" s="283"/>
      <c r="M514" s="283"/>
      <c r="N514" s="254"/>
      <c r="O514" s="254"/>
      <c r="P514" s="252"/>
      <c r="Q514" s="252"/>
      <c r="R514" s="252"/>
      <c r="S514" s="252"/>
      <c r="T514" s="252"/>
      <c r="U514" s="253"/>
    </row>
    <row r="515" spans="1:21">
      <c r="A515" s="289"/>
      <c r="B515" s="276"/>
      <c r="C515" s="276"/>
      <c r="D515" s="280"/>
      <c r="F515" s="281"/>
      <c r="G515" s="277"/>
      <c r="H515" s="277"/>
      <c r="I515" s="279"/>
      <c r="J515" s="282"/>
      <c r="K515" s="254"/>
      <c r="L515" s="283"/>
      <c r="M515" s="283"/>
      <c r="N515" s="254"/>
      <c r="O515" s="254"/>
      <c r="P515" s="252"/>
      <c r="Q515" s="252"/>
      <c r="R515" s="252"/>
      <c r="S515" s="252"/>
      <c r="T515" s="252"/>
      <c r="U515" s="253"/>
    </row>
    <row r="516" spans="1:21">
      <c r="A516" s="289"/>
      <c r="B516" s="276"/>
      <c r="C516" s="276"/>
      <c r="D516" s="280"/>
      <c r="F516" s="281"/>
      <c r="G516" s="277"/>
      <c r="H516" s="277"/>
      <c r="I516" s="279"/>
      <c r="J516" s="282"/>
      <c r="K516" s="254"/>
      <c r="L516" s="283"/>
      <c r="M516" s="283"/>
      <c r="N516" s="254"/>
      <c r="O516" s="254"/>
      <c r="P516" s="252"/>
      <c r="Q516" s="252"/>
      <c r="R516" s="252"/>
      <c r="S516" s="252"/>
      <c r="T516" s="252"/>
      <c r="U516" s="253"/>
    </row>
    <row r="517" spans="1:21">
      <c r="A517" s="289"/>
      <c r="B517" s="276"/>
      <c r="C517" s="276"/>
      <c r="D517" s="280"/>
      <c r="F517" s="281"/>
      <c r="G517" s="277"/>
      <c r="H517" s="277"/>
      <c r="I517" s="279"/>
      <c r="J517" s="282"/>
      <c r="K517" s="254"/>
      <c r="L517" s="283"/>
      <c r="M517" s="283"/>
      <c r="N517" s="254"/>
      <c r="O517" s="254"/>
      <c r="P517" s="252"/>
      <c r="Q517" s="252"/>
      <c r="R517" s="252"/>
      <c r="S517" s="252"/>
      <c r="T517" s="252"/>
      <c r="U517" s="253"/>
    </row>
    <row r="518" spans="1:21">
      <c r="A518" s="289"/>
      <c r="B518" s="276"/>
      <c r="C518" s="276"/>
      <c r="D518" s="280"/>
      <c r="F518" s="281"/>
      <c r="G518" s="277"/>
      <c r="H518" s="277"/>
      <c r="I518" s="279"/>
      <c r="J518" s="282"/>
      <c r="K518" s="254"/>
      <c r="L518" s="283"/>
      <c r="M518" s="283"/>
      <c r="N518" s="254"/>
      <c r="O518" s="254"/>
      <c r="P518" s="252"/>
      <c r="Q518" s="252"/>
      <c r="R518" s="252"/>
      <c r="S518" s="252"/>
      <c r="T518" s="252"/>
      <c r="U518" s="253"/>
    </row>
    <row r="519" spans="1:21">
      <c r="A519" s="289"/>
      <c r="B519" s="276"/>
      <c r="C519" s="276"/>
      <c r="D519" s="280"/>
      <c r="F519" s="281"/>
      <c r="G519" s="277"/>
      <c r="H519" s="277"/>
      <c r="I519" s="279"/>
      <c r="J519" s="282"/>
      <c r="K519" s="254"/>
      <c r="L519" s="283"/>
      <c r="M519" s="283"/>
      <c r="N519" s="254"/>
      <c r="O519" s="254"/>
      <c r="P519" s="252"/>
      <c r="Q519" s="252"/>
      <c r="R519" s="252"/>
      <c r="S519" s="252"/>
      <c r="T519" s="252"/>
      <c r="U519" s="253"/>
    </row>
    <row r="520" spans="1:21">
      <c r="A520" s="289"/>
      <c r="B520" s="276"/>
      <c r="C520" s="276"/>
      <c r="D520" s="280"/>
      <c r="F520" s="281"/>
      <c r="G520" s="277"/>
      <c r="H520" s="277"/>
      <c r="I520" s="279"/>
      <c r="J520" s="282"/>
      <c r="K520" s="254"/>
      <c r="L520" s="283"/>
      <c r="M520" s="283"/>
      <c r="N520" s="254"/>
      <c r="O520" s="254"/>
      <c r="P520" s="252"/>
      <c r="Q520" s="252"/>
      <c r="R520" s="252"/>
      <c r="S520" s="252"/>
      <c r="T520" s="252"/>
      <c r="U520" s="253"/>
    </row>
    <row r="521" spans="1:21">
      <c r="A521" s="289"/>
      <c r="B521" s="276"/>
      <c r="C521" s="276"/>
      <c r="D521" s="280"/>
      <c r="F521" s="281"/>
      <c r="G521" s="277"/>
      <c r="H521" s="277"/>
      <c r="I521" s="279"/>
      <c r="J521" s="282"/>
      <c r="K521" s="254"/>
      <c r="L521" s="283"/>
      <c r="M521" s="283"/>
      <c r="N521" s="254"/>
      <c r="O521" s="254"/>
      <c r="P521" s="252"/>
      <c r="Q521" s="252"/>
      <c r="R521" s="252"/>
      <c r="S521" s="252"/>
      <c r="T521" s="252"/>
      <c r="U521" s="253"/>
    </row>
    <row r="522" spans="1:21">
      <c r="A522" s="289"/>
      <c r="B522" s="276"/>
      <c r="C522" s="276"/>
      <c r="D522" s="280"/>
      <c r="F522" s="281"/>
      <c r="G522" s="277"/>
      <c r="H522" s="277"/>
      <c r="I522" s="279"/>
      <c r="J522" s="282"/>
      <c r="K522" s="254"/>
      <c r="L522" s="283"/>
      <c r="M522" s="283"/>
      <c r="N522" s="254"/>
      <c r="O522" s="254"/>
      <c r="P522" s="252"/>
      <c r="Q522" s="252"/>
      <c r="R522" s="252"/>
      <c r="S522" s="252"/>
      <c r="T522" s="252"/>
      <c r="U522" s="253"/>
    </row>
    <row r="523" spans="1:21">
      <c r="A523" s="289"/>
      <c r="B523" s="276"/>
      <c r="C523" s="276"/>
      <c r="D523" s="280"/>
      <c r="F523" s="281"/>
      <c r="G523" s="277"/>
      <c r="H523" s="277"/>
      <c r="I523" s="279"/>
      <c r="J523" s="282"/>
      <c r="K523" s="254"/>
      <c r="L523" s="283"/>
      <c r="M523" s="283"/>
      <c r="N523" s="254"/>
      <c r="O523" s="254"/>
      <c r="P523" s="252"/>
      <c r="Q523" s="252"/>
      <c r="R523" s="252"/>
      <c r="S523" s="252"/>
      <c r="T523" s="252"/>
      <c r="U523" s="253"/>
    </row>
    <row r="524" spans="1:21">
      <c r="A524" s="290"/>
      <c r="B524" s="284"/>
      <c r="C524" s="284"/>
      <c r="D524" s="285"/>
      <c r="F524" s="286"/>
      <c r="G524" s="277"/>
      <c r="H524" s="287"/>
      <c r="I524" s="279"/>
      <c r="J524" s="282"/>
      <c r="K524" s="254"/>
      <c r="L524" s="283"/>
      <c r="M524" s="283"/>
      <c r="N524" s="254"/>
      <c r="O524" s="254"/>
      <c r="P524" s="255"/>
      <c r="Q524" s="255"/>
      <c r="R524" s="255"/>
      <c r="S524" s="255"/>
      <c r="T524" s="255"/>
      <c r="U524" s="256"/>
    </row>
    <row r="525" spans="1:21">
      <c r="A525" s="290"/>
      <c r="B525" s="284"/>
      <c r="C525" s="284"/>
      <c r="D525" s="285"/>
      <c r="E525" s="258"/>
      <c r="F525" s="286"/>
      <c r="G525" s="287"/>
      <c r="H525" s="287"/>
      <c r="I525" s="288"/>
      <c r="J525" s="282"/>
      <c r="K525"/>
      <c r="L525" s="262"/>
      <c r="M525" s="262"/>
      <c r="N525" s="254"/>
      <c r="O525" s="254"/>
      <c r="P525" s="255"/>
      <c r="Q525" s="255"/>
      <c r="R525" s="255"/>
      <c r="S525" s="255"/>
      <c r="T525" s="255"/>
      <c r="U525" s="256"/>
    </row>
    <row r="526" spans="1:21">
      <c r="A526" s="289"/>
      <c r="B526" s="276"/>
      <c r="C526" s="276"/>
      <c r="D526" s="280"/>
      <c r="E526" s="258"/>
      <c r="F526" s="281"/>
      <c r="G526" s="277"/>
      <c r="H526" s="277"/>
      <c r="I526" s="279"/>
      <c r="J526" s="282"/>
      <c r="K526" s="278"/>
      <c r="L526" s="283"/>
      <c r="M526" s="283"/>
      <c r="N526" s="278"/>
      <c r="O526" s="278"/>
      <c r="P526" s="252"/>
      <c r="Q526" s="252"/>
      <c r="R526" s="252"/>
      <c r="S526" s="252"/>
      <c r="T526" s="252"/>
      <c r="U526" s="253"/>
    </row>
    <row r="527" spans="1:21">
      <c r="A527" s="289"/>
      <c r="B527" s="276"/>
      <c r="C527" s="276"/>
      <c r="D527" s="280"/>
      <c r="E527" s="258"/>
      <c r="F527" s="281"/>
      <c r="G527" s="277"/>
      <c r="H527" s="277"/>
      <c r="I527" s="279"/>
      <c r="J527" s="282"/>
      <c r="K527" s="278"/>
      <c r="L527" s="283"/>
      <c r="M527" s="283"/>
      <c r="N527" s="278"/>
      <c r="O527" s="278"/>
      <c r="P527" s="252"/>
      <c r="Q527" s="252"/>
      <c r="R527" s="252"/>
      <c r="S527" s="252"/>
      <c r="T527" s="252"/>
      <c r="U527" s="253"/>
    </row>
    <row r="528" spans="1:21">
      <c r="A528" s="289"/>
      <c r="B528" s="276"/>
      <c r="C528" s="276"/>
      <c r="D528" s="280"/>
      <c r="E528" s="258"/>
      <c r="F528" s="281"/>
      <c r="G528" s="277"/>
      <c r="H528" s="277"/>
      <c r="I528" s="279"/>
      <c r="J528" s="282"/>
      <c r="K528" s="278"/>
      <c r="L528" s="283"/>
      <c r="M528" s="283"/>
      <c r="N528" s="278"/>
      <c r="O528" s="278"/>
      <c r="P528" s="252"/>
      <c r="Q528" s="252"/>
      <c r="R528" s="252"/>
      <c r="S528" s="252"/>
      <c r="T528" s="252"/>
      <c r="U528" s="253"/>
    </row>
    <row r="529" spans="1:21">
      <c r="A529" s="289"/>
      <c r="B529" s="276"/>
      <c r="C529" s="276"/>
      <c r="D529" s="280"/>
      <c r="E529" s="258"/>
      <c r="F529" s="281"/>
      <c r="G529" s="277"/>
      <c r="H529" s="277"/>
      <c r="I529" s="279"/>
      <c r="J529" s="282"/>
      <c r="K529" s="278"/>
      <c r="L529" s="283"/>
      <c r="M529" s="283"/>
      <c r="N529" s="278"/>
      <c r="O529" s="278"/>
      <c r="P529" s="252"/>
      <c r="Q529" s="252"/>
      <c r="R529" s="252"/>
      <c r="S529" s="252"/>
      <c r="T529" s="252"/>
      <c r="U529" s="253"/>
    </row>
    <row r="530" spans="1:21">
      <c r="A530" s="289"/>
      <c r="B530" s="276"/>
      <c r="C530" s="276"/>
      <c r="D530" s="280"/>
      <c r="E530" s="258"/>
      <c r="F530" s="281"/>
      <c r="G530" s="277"/>
      <c r="H530" s="277"/>
      <c r="I530" s="279"/>
      <c r="J530" s="282"/>
      <c r="K530" s="278"/>
      <c r="L530" s="283"/>
      <c r="M530" s="283"/>
      <c r="N530" s="278"/>
      <c r="O530" s="278"/>
      <c r="P530" s="252"/>
      <c r="Q530" s="252"/>
      <c r="R530" s="252"/>
      <c r="S530" s="252"/>
      <c r="T530" s="252"/>
      <c r="U530" s="253"/>
    </row>
    <row r="531" spans="1:21">
      <c r="A531" s="289"/>
      <c r="B531" s="276"/>
      <c r="C531" s="276"/>
      <c r="D531" s="280"/>
      <c r="E531" s="258"/>
      <c r="F531" s="281"/>
      <c r="G531" s="277"/>
      <c r="H531" s="277"/>
      <c r="I531" s="279"/>
      <c r="J531" s="282"/>
      <c r="K531" s="278"/>
      <c r="L531" s="283"/>
      <c r="M531" s="283"/>
      <c r="N531" s="278"/>
      <c r="O531" s="278"/>
      <c r="P531" s="252"/>
      <c r="Q531" s="252"/>
      <c r="R531" s="252"/>
      <c r="S531" s="252"/>
      <c r="T531" s="252"/>
      <c r="U531" s="253"/>
    </row>
    <row r="532" spans="1:21">
      <c r="A532" s="289"/>
      <c r="B532" s="276"/>
      <c r="C532" s="276"/>
      <c r="D532" s="280"/>
      <c r="E532" s="258"/>
      <c r="F532" s="281"/>
      <c r="G532" s="277"/>
      <c r="H532" s="277"/>
      <c r="I532" s="279"/>
      <c r="J532" s="282"/>
      <c r="K532" s="278"/>
      <c r="L532" s="283"/>
      <c r="M532" s="283"/>
      <c r="N532" s="278"/>
      <c r="O532" s="278"/>
      <c r="P532" s="252"/>
      <c r="Q532" s="252"/>
      <c r="R532" s="252"/>
      <c r="S532" s="252"/>
      <c r="T532" s="252"/>
      <c r="U532" s="253"/>
    </row>
    <row r="533" spans="1:21">
      <c r="A533" s="289"/>
      <c r="B533" s="276"/>
      <c r="C533" s="276"/>
      <c r="D533" s="280"/>
      <c r="E533" s="258"/>
      <c r="F533" s="281"/>
      <c r="G533" s="277"/>
      <c r="H533" s="277"/>
      <c r="I533" s="279"/>
      <c r="J533" s="282"/>
      <c r="K533" s="278"/>
      <c r="L533" s="283"/>
      <c r="M533" s="283"/>
      <c r="N533" s="278"/>
      <c r="O533" s="278"/>
      <c r="P533" s="252"/>
      <c r="Q533" s="252"/>
      <c r="R533" s="252"/>
      <c r="S533" s="252"/>
      <c r="T533" s="252"/>
      <c r="U533" s="253"/>
    </row>
    <row r="534" spans="1:21">
      <c r="A534" s="289"/>
      <c r="B534" s="276"/>
      <c r="C534" s="276"/>
      <c r="D534" s="280"/>
      <c r="E534" s="258"/>
      <c r="F534" s="281"/>
      <c r="G534" s="277"/>
      <c r="H534" s="277"/>
      <c r="I534" s="279"/>
      <c r="J534" s="282"/>
      <c r="K534" s="278"/>
      <c r="L534" s="283"/>
      <c r="M534" s="283"/>
      <c r="N534" s="278"/>
      <c r="O534" s="278"/>
      <c r="P534" s="252"/>
      <c r="Q534" s="252"/>
      <c r="R534" s="252"/>
      <c r="S534" s="252"/>
      <c r="T534" s="252"/>
      <c r="U534" s="253"/>
    </row>
    <row r="535" spans="1:21">
      <c r="A535" s="289"/>
      <c r="B535" s="276"/>
      <c r="C535" s="276"/>
      <c r="D535" s="280"/>
      <c r="E535" s="258"/>
      <c r="F535" s="281"/>
      <c r="G535" s="277"/>
      <c r="H535" s="277"/>
      <c r="I535" s="279"/>
      <c r="J535" s="282"/>
      <c r="K535" s="278"/>
      <c r="L535" s="283"/>
      <c r="M535" s="283"/>
      <c r="N535" s="278"/>
      <c r="O535" s="278"/>
      <c r="P535" s="252"/>
      <c r="Q535" s="252"/>
      <c r="R535" s="252"/>
      <c r="S535" s="252"/>
      <c r="T535" s="252"/>
      <c r="U535" s="253"/>
    </row>
    <row r="536" spans="1:21">
      <c r="A536" s="289"/>
      <c r="B536" s="276"/>
      <c r="C536" s="276"/>
      <c r="D536" s="280"/>
      <c r="E536" s="258"/>
      <c r="F536" s="281"/>
      <c r="G536" s="277"/>
      <c r="H536" s="277"/>
      <c r="I536" s="279"/>
      <c r="J536" s="282"/>
      <c r="K536" s="278"/>
      <c r="L536" s="283"/>
      <c r="M536" s="283"/>
      <c r="N536" s="278"/>
      <c r="O536" s="278"/>
      <c r="P536" s="252"/>
      <c r="Q536" s="252"/>
      <c r="R536" s="252"/>
      <c r="S536" s="252"/>
      <c r="T536" s="252"/>
      <c r="U536" s="253"/>
    </row>
    <row r="537" spans="1:21">
      <c r="A537" s="289"/>
      <c r="B537" s="276"/>
      <c r="C537" s="276"/>
      <c r="D537" s="280"/>
      <c r="E537" s="258"/>
      <c r="F537" s="281"/>
      <c r="G537" s="277"/>
      <c r="H537" s="277"/>
      <c r="I537" s="279"/>
      <c r="J537" s="282"/>
      <c r="K537" s="278"/>
      <c r="L537" s="283"/>
      <c r="M537" s="283"/>
      <c r="N537" s="278"/>
      <c r="O537" s="278"/>
      <c r="P537" s="252"/>
      <c r="Q537" s="252"/>
      <c r="R537" s="252"/>
      <c r="S537" s="252"/>
      <c r="T537" s="252"/>
      <c r="U537" s="253"/>
    </row>
    <row r="538" spans="1:21">
      <c r="A538" s="289"/>
      <c r="B538" s="276"/>
      <c r="C538" s="276"/>
      <c r="D538" s="280"/>
      <c r="E538" s="258"/>
      <c r="F538" s="281"/>
      <c r="G538" s="277"/>
      <c r="H538" s="277"/>
      <c r="I538" s="279"/>
      <c r="J538" s="282"/>
      <c r="K538" s="278"/>
      <c r="L538" s="283"/>
      <c r="M538" s="283"/>
      <c r="N538" s="278"/>
      <c r="O538" s="278"/>
      <c r="P538" s="252"/>
      <c r="Q538" s="252"/>
      <c r="R538" s="252"/>
      <c r="S538" s="252"/>
      <c r="T538" s="252"/>
      <c r="U538" s="253"/>
    </row>
    <row r="539" spans="1:21">
      <c r="A539" s="289"/>
      <c r="B539" s="276"/>
      <c r="C539" s="276"/>
      <c r="D539" s="280"/>
      <c r="E539" s="258"/>
      <c r="F539" s="281"/>
      <c r="G539" s="277"/>
      <c r="H539" s="277"/>
      <c r="I539" s="279"/>
      <c r="J539" s="282"/>
      <c r="K539" s="278"/>
      <c r="L539" s="283"/>
      <c r="M539" s="283"/>
      <c r="N539" s="278"/>
      <c r="O539" s="278"/>
      <c r="P539" s="252"/>
      <c r="Q539" s="252"/>
      <c r="R539" s="252"/>
      <c r="S539" s="252"/>
      <c r="T539" s="252"/>
      <c r="U539" s="253"/>
    </row>
    <row r="540" spans="1:21">
      <c r="A540" s="289"/>
      <c r="B540" s="276"/>
      <c r="C540" s="276"/>
      <c r="D540" s="280"/>
      <c r="E540" s="257"/>
      <c r="F540" s="281"/>
      <c r="G540" s="277"/>
      <c r="H540" s="277"/>
      <c r="I540" s="279"/>
      <c r="J540" s="282"/>
      <c r="K540" s="278"/>
      <c r="L540" s="283"/>
      <c r="M540" s="283"/>
      <c r="N540" s="278"/>
      <c r="O540" s="278"/>
      <c r="P540" s="252"/>
      <c r="Q540" s="252"/>
      <c r="R540" s="252"/>
      <c r="S540" s="252"/>
      <c r="T540" s="252"/>
      <c r="U540" s="253"/>
    </row>
    <row r="541" spans="1:21">
      <c r="A541" s="289"/>
      <c r="B541" s="276"/>
      <c r="C541" s="276"/>
      <c r="D541" s="280"/>
      <c r="E541" s="257"/>
      <c r="F541" s="281"/>
      <c r="G541" s="277"/>
      <c r="H541" s="277"/>
      <c r="I541" s="279"/>
      <c r="J541" s="282"/>
      <c r="K541" s="278"/>
      <c r="L541" s="283"/>
      <c r="M541" s="283"/>
      <c r="N541" s="278"/>
      <c r="O541" s="278"/>
      <c r="P541" s="252"/>
      <c r="Q541" s="252"/>
      <c r="R541" s="252"/>
      <c r="S541" s="252"/>
      <c r="T541" s="252"/>
      <c r="U541" s="253"/>
    </row>
    <row r="542" spans="1:21">
      <c r="A542" s="289"/>
      <c r="B542" s="276"/>
      <c r="C542" s="276"/>
      <c r="D542" s="280"/>
      <c r="E542" s="257"/>
      <c r="F542" s="281"/>
      <c r="G542" s="277"/>
      <c r="H542" s="277"/>
      <c r="I542" s="279"/>
      <c r="J542" s="282"/>
      <c r="K542" s="278"/>
      <c r="L542" s="283"/>
      <c r="M542" s="283"/>
      <c r="N542" s="278"/>
      <c r="O542" s="278"/>
      <c r="P542" s="252"/>
      <c r="Q542" s="252"/>
      <c r="R542" s="252"/>
      <c r="S542" s="252"/>
      <c r="T542" s="252"/>
      <c r="U542" s="253"/>
    </row>
    <row r="543" spans="1:21">
      <c r="A543" s="289"/>
      <c r="B543" s="276"/>
      <c r="C543" s="276"/>
      <c r="D543" s="280"/>
      <c r="E543" s="257"/>
      <c r="F543" s="281"/>
      <c r="G543" s="277"/>
      <c r="H543" s="277"/>
      <c r="I543" s="279"/>
      <c r="J543" s="282"/>
      <c r="K543" s="278"/>
      <c r="L543" s="283"/>
      <c r="M543" s="283"/>
      <c r="N543" s="278"/>
      <c r="O543" s="278"/>
      <c r="P543" s="252"/>
      <c r="Q543" s="252"/>
      <c r="R543" s="252"/>
      <c r="S543" s="252"/>
      <c r="T543" s="252"/>
      <c r="U543" s="253"/>
    </row>
    <row r="544" spans="1:21">
      <c r="A544" s="289"/>
      <c r="B544" s="276"/>
      <c r="C544" s="276"/>
      <c r="D544" s="280"/>
      <c r="E544" s="257"/>
      <c r="F544" s="281"/>
      <c r="G544" s="277"/>
      <c r="H544" s="277"/>
      <c r="I544" s="279"/>
      <c r="J544" s="282"/>
      <c r="K544" s="278"/>
      <c r="L544" s="283"/>
      <c r="M544" s="283"/>
      <c r="N544" s="278"/>
      <c r="O544" s="278"/>
      <c r="P544" s="252"/>
      <c r="Q544" s="252"/>
      <c r="R544" s="252"/>
      <c r="S544" s="252"/>
      <c r="T544" s="252"/>
      <c r="U544" s="253"/>
    </row>
    <row r="545" spans="1:21">
      <c r="A545" s="289"/>
      <c r="B545" s="276"/>
      <c r="C545" s="276"/>
      <c r="D545" s="280"/>
      <c r="E545" s="257"/>
      <c r="F545" s="281"/>
      <c r="G545" s="277"/>
      <c r="H545" s="277"/>
      <c r="I545" s="279"/>
      <c r="J545" s="282"/>
      <c r="K545" s="278"/>
      <c r="L545" s="283"/>
      <c r="M545" s="283"/>
      <c r="N545" s="278"/>
      <c r="O545" s="278"/>
      <c r="P545" s="252"/>
      <c r="Q545" s="252"/>
      <c r="R545" s="252"/>
      <c r="S545" s="252"/>
      <c r="T545" s="252"/>
      <c r="U545" s="253"/>
    </row>
    <row r="546" spans="1:21">
      <c r="A546" s="289"/>
      <c r="B546" s="276"/>
      <c r="C546" s="276"/>
      <c r="D546" s="280"/>
      <c r="E546" s="257"/>
      <c r="F546" s="281"/>
      <c r="G546" s="277"/>
      <c r="H546" s="277"/>
      <c r="I546" s="279"/>
      <c r="J546" s="282"/>
      <c r="K546" s="278"/>
      <c r="L546" s="283"/>
      <c r="M546" s="283"/>
      <c r="N546" s="278"/>
      <c r="O546" s="278"/>
      <c r="P546" s="252"/>
      <c r="Q546" s="252"/>
      <c r="R546" s="252"/>
      <c r="S546" s="252"/>
      <c r="T546" s="252"/>
      <c r="U546" s="253"/>
    </row>
    <row r="547" spans="1:21">
      <c r="A547" s="289"/>
      <c r="B547" s="276"/>
      <c r="C547" s="276"/>
      <c r="D547" s="280"/>
      <c r="E547" s="257"/>
      <c r="F547" s="281"/>
      <c r="G547" s="277"/>
      <c r="H547" s="277"/>
      <c r="I547" s="279"/>
      <c r="J547" s="282"/>
      <c r="K547" s="278"/>
      <c r="L547" s="283"/>
      <c r="M547" s="283"/>
      <c r="N547" s="278"/>
      <c r="O547" s="278"/>
      <c r="P547" s="252"/>
      <c r="Q547" s="252"/>
      <c r="R547" s="252"/>
      <c r="S547" s="252"/>
      <c r="T547" s="252"/>
      <c r="U547" s="253"/>
    </row>
    <row r="548" spans="1:21">
      <c r="A548" s="289"/>
      <c r="B548" s="276"/>
      <c r="C548" s="276"/>
      <c r="D548" s="280"/>
      <c r="E548" s="257"/>
      <c r="F548" s="281"/>
      <c r="G548" s="277"/>
      <c r="H548" s="277"/>
      <c r="I548" s="279"/>
      <c r="J548" s="282"/>
      <c r="K548" s="278"/>
      <c r="L548" s="283"/>
      <c r="M548" s="283"/>
      <c r="N548" s="278"/>
      <c r="O548" s="278"/>
      <c r="P548" s="252"/>
      <c r="Q548" s="252"/>
      <c r="R548" s="252"/>
      <c r="S548" s="252"/>
      <c r="T548" s="252"/>
      <c r="U548" s="253"/>
    </row>
    <row r="549" spans="1:21">
      <c r="A549" s="289"/>
      <c r="B549" s="276"/>
      <c r="C549" s="276"/>
      <c r="D549" s="280"/>
      <c r="E549" s="257"/>
      <c r="F549" s="281"/>
      <c r="G549" s="277"/>
      <c r="H549" s="277"/>
      <c r="I549" s="279"/>
      <c r="J549" s="282"/>
      <c r="K549" s="278"/>
      <c r="L549" s="283"/>
      <c r="M549" s="283"/>
      <c r="N549" s="278"/>
      <c r="O549" s="278"/>
      <c r="P549" s="252"/>
      <c r="Q549" s="252"/>
      <c r="R549" s="252"/>
      <c r="S549" s="252"/>
      <c r="T549" s="252"/>
      <c r="U549" s="253"/>
    </row>
    <row r="550" spans="1:21">
      <c r="A550" s="289"/>
      <c r="B550" s="276"/>
      <c r="C550" s="276"/>
      <c r="D550" s="280"/>
      <c r="E550" s="257"/>
      <c r="F550" s="281"/>
      <c r="G550" s="277"/>
      <c r="H550" s="277"/>
      <c r="I550" s="279"/>
      <c r="J550" s="282"/>
      <c r="K550" s="278"/>
      <c r="L550" s="283"/>
      <c r="M550" s="283"/>
      <c r="N550" s="278"/>
      <c r="O550" s="278"/>
      <c r="P550" s="252"/>
      <c r="Q550" s="252"/>
      <c r="R550" s="252"/>
      <c r="S550" s="252"/>
      <c r="T550" s="252"/>
      <c r="U550" s="253"/>
    </row>
    <row r="551" spans="1:21">
      <c r="A551" s="289"/>
      <c r="B551" s="276"/>
      <c r="C551" s="276"/>
      <c r="D551" s="280"/>
      <c r="E551" s="257"/>
      <c r="F551" s="281"/>
      <c r="G551" s="277"/>
      <c r="H551" s="277"/>
      <c r="I551" s="279"/>
      <c r="J551" s="282"/>
      <c r="K551" s="278"/>
      <c r="L551" s="283"/>
      <c r="M551" s="283"/>
      <c r="N551" s="278"/>
      <c r="O551" s="278"/>
      <c r="P551" s="252"/>
      <c r="Q551" s="252"/>
      <c r="R551" s="252"/>
      <c r="S551" s="252"/>
      <c r="T551" s="252"/>
      <c r="U551" s="253"/>
    </row>
    <row r="552" spans="1:21">
      <c r="A552" s="289"/>
      <c r="B552" s="276"/>
      <c r="C552" s="276"/>
      <c r="D552" s="280"/>
      <c r="E552" s="257"/>
      <c r="F552" s="281"/>
      <c r="G552" s="277"/>
      <c r="H552" s="277"/>
      <c r="I552" s="279"/>
      <c r="J552" s="282"/>
      <c r="K552" s="278"/>
      <c r="L552" s="283"/>
      <c r="M552" s="283"/>
      <c r="N552" s="278"/>
      <c r="O552" s="278"/>
      <c r="P552" s="252"/>
      <c r="Q552" s="252"/>
      <c r="R552" s="252"/>
      <c r="S552" s="252"/>
      <c r="T552" s="252"/>
      <c r="U552" s="253"/>
    </row>
    <row r="553" spans="1:21">
      <c r="A553" s="289"/>
      <c r="B553" s="276"/>
      <c r="C553" s="276"/>
      <c r="D553" s="280"/>
      <c r="E553" s="257"/>
      <c r="F553" s="281"/>
      <c r="G553" s="277"/>
      <c r="H553" s="277"/>
      <c r="I553" s="279"/>
      <c r="J553" s="282"/>
      <c r="K553" s="278"/>
      <c r="L553" s="283"/>
      <c r="M553" s="283"/>
      <c r="N553" s="278"/>
      <c r="O553" s="278"/>
      <c r="P553" s="252"/>
      <c r="Q553" s="252"/>
      <c r="R553" s="252"/>
      <c r="S553" s="252"/>
      <c r="T553" s="252"/>
      <c r="U553" s="253"/>
    </row>
    <row r="554" spans="1:21">
      <c r="A554" s="289"/>
      <c r="B554" s="276"/>
      <c r="C554" s="276"/>
      <c r="D554" s="280"/>
      <c r="E554" s="257"/>
      <c r="F554" s="281"/>
      <c r="G554" s="277"/>
      <c r="H554" s="277"/>
      <c r="I554" s="279"/>
      <c r="J554" s="282"/>
      <c r="K554" s="278"/>
      <c r="L554" s="283"/>
      <c r="M554" s="283"/>
      <c r="N554" s="278"/>
      <c r="O554" s="278"/>
      <c r="P554" s="252"/>
      <c r="Q554" s="252"/>
      <c r="R554" s="252"/>
      <c r="S554" s="252"/>
      <c r="T554" s="252"/>
      <c r="U554" s="253"/>
    </row>
    <row r="555" spans="1:21">
      <c r="A555" s="289"/>
      <c r="B555" s="276"/>
      <c r="C555" s="276"/>
      <c r="D555" s="280"/>
      <c r="E555" s="257"/>
      <c r="F555" s="281"/>
      <c r="G555" s="277"/>
      <c r="H555" s="277"/>
      <c r="I555" s="279"/>
      <c r="J555" s="282"/>
      <c r="K555" s="278"/>
      <c r="L555" s="283"/>
      <c r="M555" s="283"/>
      <c r="N555" s="278"/>
      <c r="O555" s="278"/>
      <c r="P555" s="252"/>
      <c r="Q555" s="252"/>
      <c r="R555" s="252"/>
      <c r="S555" s="252"/>
      <c r="T555" s="252"/>
      <c r="U555" s="253"/>
    </row>
    <row r="556" spans="1:21">
      <c r="A556" s="289"/>
      <c r="B556" s="276"/>
      <c r="C556" s="276"/>
      <c r="D556" s="280"/>
      <c r="E556" s="257"/>
      <c r="F556" s="281"/>
      <c r="G556" s="277"/>
      <c r="H556" s="277"/>
      <c r="I556" s="279"/>
      <c r="J556" s="282"/>
      <c r="K556" s="278"/>
      <c r="L556" s="283"/>
      <c r="M556" s="283"/>
      <c r="N556" s="278"/>
      <c r="O556" s="278"/>
      <c r="P556" s="252"/>
      <c r="Q556" s="252"/>
      <c r="R556" s="252"/>
      <c r="S556" s="252"/>
      <c r="T556" s="252"/>
      <c r="U556" s="253"/>
    </row>
    <row r="557" spans="1:21">
      <c r="A557" s="289"/>
      <c r="B557" s="276"/>
      <c r="C557" s="276"/>
      <c r="D557" s="280"/>
      <c r="E557" s="257"/>
      <c r="F557" s="281"/>
      <c r="G557" s="277"/>
      <c r="H557" s="277"/>
      <c r="I557" s="279"/>
      <c r="J557" s="282"/>
      <c r="K557" s="278"/>
      <c r="L557" s="283"/>
      <c r="M557" s="283"/>
      <c r="N557" s="278"/>
      <c r="O557" s="278"/>
      <c r="P557" s="252"/>
      <c r="Q557" s="252"/>
      <c r="R557" s="252"/>
      <c r="S557" s="252"/>
      <c r="T557" s="252"/>
      <c r="U557" s="253"/>
    </row>
    <row r="558" spans="1:21">
      <c r="A558" s="289"/>
      <c r="B558" s="276"/>
      <c r="C558" s="276"/>
      <c r="D558" s="280"/>
      <c r="E558" s="257"/>
      <c r="F558" s="281"/>
      <c r="G558" s="277"/>
      <c r="H558" s="277"/>
      <c r="I558" s="279"/>
      <c r="J558" s="282"/>
      <c r="K558" s="278"/>
      <c r="L558" s="283"/>
      <c r="M558" s="283"/>
      <c r="N558" s="278"/>
      <c r="O558" s="278"/>
      <c r="P558" s="252"/>
      <c r="Q558" s="252"/>
      <c r="R558" s="252"/>
      <c r="S558" s="252"/>
      <c r="T558" s="252"/>
      <c r="U558" s="253"/>
    </row>
    <row r="559" spans="1:21">
      <c r="A559" s="290"/>
      <c r="B559" s="284"/>
      <c r="C559" s="284"/>
      <c r="D559" s="285"/>
      <c r="E559" s="258"/>
      <c r="F559" s="286"/>
      <c r="G559" s="277"/>
      <c r="H559" s="287"/>
      <c r="I559" s="288"/>
      <c r="J559" s="261"/>
      <c r="K559" s="254"/>
      <c r="L559" s="262"/>
      <c r="M559" s="262"/>
      <c r="N559" s="254"/>
      <c r="O559" s="254"/>
      <c r="P559" s="255"/>
      <c r="Q559" s="255"/>
      <c r="R559" s="255"/>
      <c r="S559" s="255"/>
      <c r="T559" s="255"/>
      <c r="U559" s="256"/>
    </row>
    <row r="560" spans="1:21">
      <c r="A560" s="289"/>
      <c r="B560" s="276"/>
      <c r="C560" s="276"/>
      <c r="D560" s="280"/>
      <c r="E560" s="257"/>
      <c r="F560" s="281"/>
      <c r="G560" s="277"/>
      <c r="H560" s="277"/>
      <c r="I560" s="279"/>
      <c r="J560" s="282"/>
      <c r="K560" s="278"/>
      <c r="L560" s="283"/>
      <c r="M560" s="283"/>
      <c r="N560" s="278"/>
      <c r="O560" s="278"/>
      <c r="P560" s="252"/>
      <c r="Q560" s="252"/>
      <c r="R560" s="252"/>
      <c r="S560" s="252"/>
      <c r="T560" s="252"/>
      <c r="U560" s="253"/>
    </row>
    <row r="561" spans="1:21">
      <c r="A561" s="289"/>
      <c r="B561" s="276"/>
      <c r="C561" s="276"/>
      <c r="D561" s="280"/>
      <c r="E561" s="257"/>
      <c r="F561" s="281"/>
      <c r="G561" s="277"/>
      <c r="H561" s="277"/>
      <c r="I561" s="279"/>
      <c r="J561" s="282"/>
      <c r="K561" s="278"/>
      <c r="L561" s="283"/>
      <c r="M561" s="283"/>
      <c r="N561" s="278"/>
      <c r="O561" s="278"/>
      <c r="P561" s="252"/>
      <c r="Q561" s="252"/>
      <c r="R561" s="252"/>
      <c r="S561" s="252"/>
      <c r="T561" s="252"/>
      <c r="U561" s="253"/>
    </row>
    <row r="562" spans="1:21">
      <c r="A562" s="289"/>
      <c r="B562" s="276"/>
      <c r="C562" s="276"/>
      <c r="D562" s="280"/>
      <c r="E562" s="257"/>
      <c r="F562" s="281"/>
      <c r="G562" s="277"/>
      <c r="H562" s="277"/>
      <c r="I562" s="279"/>
      <c r="J562" s="282"/>
      <c r="K562" s="278"/>
      <c r="L562" s="283"/>
      <c r="M562" s="283"/>
      <c r="N562" s="278"/>
      <c r="O562" s="278"/>
      <c r="P562" s="252"/>
      <c r="Q562" s="252"/>
      <c r="R562" s="252"/>
      <c r="S562" s="252"/>
      <c r="T562" s="252"/>
      <c r="U562" s="253"/>
    </row>
    <row r="563" spans="1:21">
      <c r="A563" s="289"/>
      <c r="B563" s="276"/>
      <c r="C563" s="276"/>
      <c r="D563" s="280"/>
      <c r="E563" s="257"/>
      <c r="F563" s="281"/>
      <c r="G563" s="277"/>
      <c r="H563" s="277"/>
      <c r="I563" s="279"/>
      <c r="J563" s="282"/>
      <c r="K563" s="278"/>
      <c r="L563" s="283"/>
      <c r="M563" s="283"/>
      <c r="N563" s="278"/>
      <c r="O563" s="278"/>
      <c r="P563" s="252"/>
      <c r="Q563" s="252"/>
      <c r="R563" s="252"/>
      <c r="S563" s="252"/>
      <c r="T563" s="252"/>
      <c r="U563" s="253"/>
    </row>
    <row r="564" spans="1:21">
      <c r="A564" s="289"/>
      <c r="B564" s="276"/>
      <c r="C564" s="276"/>
      <c r="D564" s="280"/>
      <c r="E564" s="257"/>
      <c r="F564" s="281"/>
      <c r="G564" s="277"/>
      <c r="H564" s="277"/>
      <c r="I564" s="279"/>
      <c r="J564" s="282"/>
      <c r="K564" s="278"/>
      <c r="L564" s="283"/>
      <c r="M564" s="283"/>
      <c r="N564" s="278"/>
      <c r="O564" s="278"/>
      <c r="P564" s="252"/>
      <c r="Q564" s="252"/>
      <c r="R564" s="252"/>
      <c r="S564" s="252"/>
      <c r="T564" s="252"/>
      <c r="U564" s="253"/>
    </row>
    <row r="565" spans="1:21">
      <c r="A565" s="289"/>
      <c r="B565" s="276"/>
      <c r="C565" s="276"/>
      <c r="D565" s="280"/>
      <c r="E565" s="257"/>
      <c r="F565" s="281"/>
      <c r="G565" s="277"/>
      <c r="H565" s="277"/>
      <c r="I565" s="279"/>
      <c r="J565" s="282"/>
      <c r="K565" s="278"/>
      <c r="L565" s="283"/>
      <c r="M565" s="283"/>
      <c r="N565" s="278"/>
      <c r="O565" s="278"/>
      <c r="P565" s="252"/>
      <c r="Q565" s="252"/>
      <c r="R565" s="252"/>
      <c r="S565" s="252"/>
      <c r="T565" s="252"/>
      <c r="U565" s="253"/>
    </row>
    <row r="566" spans="1:21">
      <c r="A566" s="289"/>
      <c r="B566" s="276"/>
      <c r="C566" s="276"/>
      <c r="D566" s="280"/>
      <c r="E566" s="257"/>
      <c r="F566" s="281"/>
      <c r="G566" s="277"/>
      <c r="H566" s="277"/>
      <c r="I566" s="279"/>
      <c r="J566" s="282"/>
      <c r="K566" s="278"/>
      <c r="L566" s="283"/>
      <c r="M566" s="283"/>
      <c r="N566" s="278"/>
      <c r="O566" s="278"/>
      <c r="P566" s="252"/>
      <c r="Q566" s="252"/>
      <c r="R566" s="252"/>
      <c r="S566" s="252"/>
      <c r="T566" s="252"/>
      <c r="U566" s="253"/>
    </row>
    <row r="567" spans="1:21">
      <c r="A567" s="289"/>
      <c r="B567" s="276"/>
      <c r="C567" s="276"/>
      <c r="D567" s="280"/>
      <c r="E567" s="257"/>
      <c r="F567" s="281"/>
      <c r="G567" s="277"/>
      <c r="H567" s="277"/>
      <c r="I567" s="279"/>
      <c r="J567" s="282"/>
      <c r="K567" s="278"/>
      <c r="L567" s="283"/>
      <c r="M567" s="283"/>
      <c r="N567" s="278"/>
      <c r="O567" s="278"/>
      <c r="P567" s="252"/>
      <c r="Q567" s="252"/>
      <c r="R567" s="252"/>
      <c r="S567" s="252"/>
      <c r="T567" s="252"/>
      <c r="U567" s="253"/>
    </row>
    <row r="568" spans="1:21">
      <c r="A568" s="289"/>
      <c r="B568" s="276"/>
      <c r="C568" s="276"/>
      <c r="D568" s="280"/>
      <c r="E568" s="257"/>
      <c r="F568" s="281"/>
      <c r="G568" s="277"/>
      <c r="H568" s="277"/>
      <c r="I568" s="279"/>
      <c r="J568" s="282"/>
      <c r="K568" s="278"/>
      <c r="L568" s="283"/>
      <c r="M568" s="283"/>
      <c r="N568" s="278"/>
      <c r="O568" s="278"/>
      <c r="P568" s="252"/>
      <c r="Q568" s="252"/>
      <c r="R568" s="252"/>
      <c r="S568" s="252"/>
      <c r="T568" s="252"/>
      <c r="U568" s="253"/>
    </row>
    <row r="569" spans="1:21">
      <c r="A569" s="289"/>
      <c r="B569" s="276"/>
      <c r="C569" s="276"/>
      <c r="D569" s="280"/>
      <c r="E569" s="257"/>
      <c r="F569" s="281"/>
      <c r="G569" s="277"/>
      <c r="H569" s="277"/>
      <c r="I569" s="279"/>
      <c r="J569" s="282"/>
      <c r="K569" s="278"/>
      <c r="L569" s="283"/>
      <c r="M569" s="283"/>
      <c r="N569" s="278"/>
      <c r="O569" s="278"/>
      <c r="P569" s="252"/>
      <c r="Q569" s="252"/>
      <c r="R569" s="252"/>
      <c r="S569" s="252"/>
      <c r="T569" s="252"/>
      <c r="U569" s="253"/>
    </row>
    <row r="570" spans="1:21">
      <c r="A570" s="289"/>
      <c r="B570" s="276"/>
      <c r="C570" s="276"/>
      <c r="D570" s="280"/>
      <c r="E570" s="257"/>
      <c r="F570" s="281"/>
      <c r="G570" s="277"/>
      <c r="H570" s="277"/>
      <c r="I570" s="279"/>
      <c r="J570" s="282"/>
      <c r="K570" s="278"/>
      <c r="L570" s="283"/>
      <c r="M570" s="283"/>
      <c r="N570" s="278"/>
      <c r="O570" s="278"/>
      <c r="P570" s="252"/>
      <c r="Q570" s="252"/>
      <c r="R570" s="252"/>
      <c r="S570" s="252"/>
      <c r="T570" s="252"/>
      <c r="U570" s="253"/>
    </row>
    <row r="571" spans="1:21">
      <c r="A571" s="289"/>
      <c r="B571" s="276"/>
      <c r="C571" s="276"/>
      <c r="D571" s="280"/>
      <c r="E571" s="257"/>
      <c r="F571" s="281"/>
      <c r="G571" s="277"/>
      <c r="H571" s="277"/>
      <c r="I571" s="279"/>
      <c r="J571" s="282"/>
      <c r="K571" s="278"/>
      <c r="L571" s="283"/>
      <c r="M571" s="283"/>
      <c r="N571" s="278"/>
      <c r="O571" s="278"/>
      <c r="P571" s="252"/>
      <c r="Q571" s="252"/>
      <c r="R571" s="252"/>
      <c r="S571" s="252"/>
      <c r="T571" s="252"/>
      <c r="U571" s="253"/>
    </row>
    <row r="572" spans="1:21">
      <c r="A572" s="289"/>
      <c r="B572" s="276"/>
      <c r="C572" s="276"/>
      <c r="D572" s="280"/>
      <c r="E572" s="257"/>
      <c r="F572" s="281"/>
      <c r="G572" s="277"/>
      <c r="H572" s="277"/>
      <c r="I572" s="279"/>
      <c r="J572" s="282"/>
      <c r="K572" s="278"/>
      <c r="L572" s="283"/>
      <c r="M572" s="283"/>
      <c r="N572" s="278"/>
      <c r="O572" s="278"/>
      <c r="P572" s="252"/>
      <c r="Q572" s="252"/>
      <c r="R572" s="252"/>
      <c r="S572" s="252"/>
      <c r="T572" s="252"/>
      <c r="U572" s="253"/>
    </row>
    <row r="573" spans="1:21">
      <c r="A573" s="289"/>
      <c r="B573" s="276"/>
      <c r="C573" s="276"/>
      <c r="D573" s="280"/>
      <c r="E573" s="257"/>
      <c r="F573" s="281"/>
      <c r="G573" s="277"/>
      <c r="H573" s="277"/>
      <c r="I573" s="279"/>
      <c r="J573" s="282"/>
      <c r="K573" s="278"/>
      <c r="L573" s="283"/>
      <c r="M573" s="283"/>
      <c r="N573" s="278"/>
      <c r="O573" s="278"/>
      <c r="P573" s="252"/>
      <c r="Q573" s="252"/>
      <c r="R573" s="252"/>
      <c r="S573" s="252"/>
      <c r="T573" s="252"/>
      <c r="U573" s="253"/>
    </row>
    <row r="574" spans="1:21">
      <c r="A574" s="289"/>
      <c r="B574" s="276"/>
      <c r="C574" s="276"/>
      <c r="D574" s="280"/>
      <c r="E574" s="257"/>
      <c r="F574" s="281"/>
      <c r="G574" s="277"/>
      <c r="H574" s="277"/>
      <c r="I574" s="279"/>
      <c r="J574" s="282"/>
      <c r="K574" s="278"/>
      <c r="L574" s="283"/>
      <c r="M574" s="283"/>
      <c r="N574" s="278"/>
      <c r="O574" s="278"/>
      <c r="P574" s="252"/>
      <c r="Q574" s="252"/>
      <c r="R574" s="252"/>
      <c r="S574" s="252"/>
      <c r="T574" s="252"/>
      <c r="U574" s="253"/>
    </row>
    <row r="575" spans="1:21">
      <c r="A575" s="289"/>
      <c r="B575" s="276"/>
      <c r="C575" s="276"/>
      <c r="D575" s="280"/>
      <c r="E575" s="257"/>
      <c r="F575" s="281"/>
      <c r="G575" s="277"/>
      <c r="H575" s="277"/>
      <c r="I575" s="279"/>
      <c r="J575" s="282"/>
      <c r="K575" s="278"/>
      <c r="L575" s="283"/>
      <c r="M575" s="283"/>
      <c r="N575" s="278"/>
      <c r="O575" s="278"/>
      <c r="P575" s="252"/>
      <c r="Q575" s="252"/>
      <c r="R575" s="252"/>
      <c r="S575" s="252"/>
      <c r="T575" s="252"/>
      <c r="U575" s="253"/>
    </row>
    <row r="576" spans="1:21">
      <c r="A576" s="289"/>
      <c r="B576" s="276"/>
      <c r="C576" s="276"/>
      <c r="D576" s="280"/>
      <c r="E576" s="257"/>
      <c r="F576" s="281"/>
      <c r="G576" s="277"/>
      <c r="H576" s="277"/>
      <c r="I576" s="279"/>
      <c r="J576" s="282"/>
      <c r="K576" s="278"/>
      <c r="L576" s="283"/>
      <c r="M576" s="283"/>
      <c r="N576" s="278"/>
      <c r="O576" s="278"/>
      <c r="P576" s="252"/>
      <c r="Q576" s="252"/>
      <c r="R576" s="252"/>
      <c r="S576" s="252"/>
      <c r="T576" s="252"/>
      <c r="U576" s="253"/>
    </row>
    <row r="577" spans="1:21">
      <c r="A577" s="289"/>
      <c r="B577" s="276"/>
      <c r="C577" s="276"/>
      <c r="D577" s="280"/>
      <c r="E577" s="257"/>
      <c r="F577" s="281"/>
      <c r="G577" s="277"/>
      <c r="H577" s="277"/>
      <c r="I577" s="279"/>
      <c r="J577" s="282"/>
      <c r="K577" s="278"/>
      <c r="L577" s="283"/>
      <c r="M577" s="283"/>
      <c r="N577" s="278"/>
      <c r="O577" s="278"/>
      <c r="P577" s="252"/>
      <c r="Q577" s="252"/>
      <c r="R577" s="252"/>
      <c r="S577" s="252"/>
      <c r="T577" s="252"/>
      <c r="U577" s="253"/>
    </row>
    <row r="578" spans="1:21">
      <c r="A578" s="289"/>
      <c r="B578" s="276"/>
      <c r="C578" s="276"/>
      <c r="D578" s="280"/>
      <c r="E578" s="257"/>
      <c r="F578" s="281"/>
      <c r="G578" s="277"/>
      <c r="H578" s="277"/>
      <c r="I578" s="279"/>
      <c r="J578" s="282"/>
      <c r="K578" s="278"/>
      <c r="L578" s="283"/>
      <c r="M578" s="283"/>
      <c r="N578" s="278"/>
      <c r="O578" s="278"/>
      <c r="P578" s="252"/>
      <c r="Q578" s="252"/>
      <c r="R578" s="252"/>
      <c r="S578" s="252"/>
      <c r="T578" s="252"/>
      <c r="U578" s="253"/>
    </row>
    <row r="579" spans="1:21">
      <c r="A579" s="289"/>
      <c r="B579" s="276"/>
      <c r="C579" s="276"/>
      <c r="D579" s="280"/>
      <c r="E579" s="257"/>
      <c r="F579" s="281"/>
      <c r="G579" s="277"/>
      <c r="H579" s="277"/>
      <c r="I579" s="279"/>
      <c r="J579" s="282"/>
      <c r="K579" s="278"/>
      <c r="L579" s="283"/>
      <c r="M579" s="283"/>
      <c r="N579" s="278"/>
      <c r="O579" s="278"/>
      <c r="P579" s="252"/>
      <c r="Q579" s="252"/>
      <c r="R579" s="252"/>
      <c r="S579" s="252"/>
      <c r="T579" s="252"/>
      <c r="U579" s="253"/>
    </row>
    <row r="580" spans="1:21">
      <c r="A580" s="289"/>
      <c r="B580" s="276"/>
      <c r="C580" s="276"/>
      <c r="D580" s="280"/>
      <c r="E580" s="257"/>
      <c r="F580" s="281"/>
      <c r="G580" s="277"/>
      <c r="H580" s="277"/>
      <c r="I580" s="279"/>
      <c r="J580" s="282"/>
      <c r="K580" s="278"/>
      <c r="L580" s="283"/>
      <c r="M580" s="283"/>
      <c r="N580" s="278"/>
      <c r="O580" s="278"/>
      <c r="P580" s="252"/>
      <c r="Q580" s="252"/>
      <c r="R580" s="252"/>
      <c r="S580" s="252"/>
      <c r="T580" s="252"/>
      <c r="U580" s="253"/>
    </row>
    <row r="581" spans="1:21">
      <c r="A581" s="289"/>
      <c r="B581" s="276"/>
      <c r="C581" s="276"/>
      <c r="D581" s="280"/>
      <c r="E581" s="257"/>
      <c r="F581" s="281"/>
      <c r="G581" s="277"/>
      <c r="H581" s="277"/>
      <c r="I581" s="279"/>
      <c r="J581" s="282"/>
      <c r="K581" s="278"/>
      <c r="L581" s="283"/>
      <c r="M581" s="283"/>
      <c r="N581" s="278"/>
      <c r="O581" s="278"/>
      <c r="P581" s="252"/>
      <c r="Q581" s="252"/>
      <c r="R581" s="252"/>
      <c r="S581" s="252"/>
      <c r="T581" s="252"/>
      <c r="U581" s="253"/>
    </row>
    <row r="582" spans="1:21">
      <c r="A582" s="289"/>
      <c r="B582" s="276"/>
      <c r="C582" s="276"/>
      <c r="D582" s="280"/>
      <c r="E582" s="257"/>
      <c r="F582" s="281"/>
      <c r="G582" s="277"/>
      <c r="H582" s="277"/>
      <c r="I582" s="279"/>
      <c r="J582" s="282"/>
      <c r="K582" s="278"/>
      <c r="L582" s="283"/>
      <c r="M582" s="283"/>
      <c r="N582" s="278"/>
      <c r="O582" s="278"/>
      <c r="P582" s="252"/>
      <c r="Q582" s="252"/>
      <c r="R582" s="252"/>
      <c r="S582" s="252"/>
      <c r="T582" s="252"/>
      <c r="U582" s="253"/>
    </row>
    <row r="583" spans="1:21">
      <c r="A583" s="289"/>
      <c r="B583" s="276"/>
      <c r="C583" s="276"/>
      <c r="D583" s="280"/>
      <c r="E583" s="257"/>
      <c r="F583" s="281"/>
      <c r="G583" s="277"/>
      <c r="H583" s="277"/>
      <c r="I583" s="279"/>
      <c r="J583" s="282"/>
      <c r="K583" s="278"/>
      <c r="L583" s="283"/>
      <c r="M583" s="283"/>
      <c r="N583" s="278"/>
      <c r="O583" s="278"/>
      <c r="P583" s="252"/>
      <c r="Q583" s="252"/>
      <c r="R583" s="252"/>
      <c r="S583" s="252"/>
      <c r="T583" s="252"/>
      <c r="U583" s="253"/>
    </row>
    <row r="584" spans="1:21">
      <c r="A584" s="290"/>
      <c r="B584" s="284"/>
      <c r="C584" s="284"/>
      <c r="D584" s="285"/>
      <c r="E584" s="257"/>
      <c r="F584" s="286"/>
      <c r="G584" s="287"/>
      <c r="H584" s="287"/>
      <c r="I584" s="288"/>
      <c r="J584" s="261"/>
      <c r="K584" s="254"/>
      <c r="L584" s="262"/>
      <c r="M584" s="262"/>
      <c r="N584" s="254"/>
      <c r="O584" s="254"/>
      <c r="P584" s="255"/>
      <c r="Q584" s="255"/>
      <c r="R584" s="255"/>
      <c r="S584" s="255"/>
      <c r="T584" s="255"/>
      <c r="U584" s="256"/>
    </row>
    <row r="585" spans="1:21">
      <c r="A585" s="289"/>
      <c r="B585" s="276"/>
      <c r="C585" s="276"/>
      <c r="D585" s="280"/>
      <c r="E585" s="257"/>
      <c r="F585" s="281"/>
      <c r="G585" s="277"/>
      <c r="H585" s="277"/>
      <c r="I585" s="279"/>
      <c r="J585" s="282"/>
      <c r="K585" s="278"/>
      <c r="L585" s="283"/>
      <c r="M585" s="283"/>
      <c r="N585" s="278"/>
      <c r="O585" s="278"/>
      <c r="P585" s="252"/>
      <c r="Q585" s="252"/>
      <c r="R585" s="252"/>
      <c r="S585" s="252"/>
      <c r="T585" s="252"/>
      <c r="U585" s="253"/>
    </row>
    <row r="586" spans="1:21">
      <c r="A586" s="289"/>
      <c r="B586" s="276"/>
      <c r="C586" s="276"/>
      <c r="D586" s="280"/>
      <c r="E586" s="257"/>
      <c r="F586" s="281"/>
      <c r="G586" s="277"/>
      <c r="H586" s="277"/>
      <c r="I586" s="279"/>
      <c r="J586" s="282"/>
      <c r="K586" s="278"/>
      <c r="L586" s="283"/>
      <c r="M586" s="283"/>
      <c r="N586" s="278"/>
      <c r="O586" s="278"/>
      <c r="P586" s="252"/>
      <c r="Q586" s="252"/>
      <c r="R586" s="252"/>
      <c r="S586" s="252"/>
      <c r="T586" s="252"/>
      <c r="U586" s="253"/>
    </row>
    <row r="587" spans="1:21">
      <c r="A587" s="289"/>
      <c r="B587" s="276"/>
      <c r="C587" s="276"/>
      <c r="D587" s="280"/>
      <c r="E587" s="257"/>
      <c r="F587" s="281"/>
      <c r="G587" s="277"/>
      <c r="H587" s="277"/>
      <c r="I587" s="279"/>
      <c r="J587" s="282"/>
      <c r="K587" s="278"/>
      <c r="L587" s="283"/>
      <c r="M587" s="283"/>
      <c r="N587" s="278"/>
      <c r="O587" s="278"/>
      <c r="P587" s="252"/>
      <c r="Q587" s="252"/>
      <c r="R587" s="252"/>
      <c r="S587" s="252"/>
      <c r="T587" s="252"/>
      <c r="U587" s="253"/>
    </row>
    <row r="588" spans="1:21">
      <c r="A588" s="289"/>
      <c r="B588" s="276"/>
      <c r="C588" s="276"/>
      <c r="D588" s="280"/>
      <c r="E588" s="257"/>
      <c r="F588" s="281"/>
      <c r="G588" s="277"/>
      <c r="H588" s="277"/>
      <c r="I588" s="279"/>
      <c r="J588" s="282"/>
      <c r="K588" s="278"/>
      <c r="L588" s="283"/>
      <c r="M588" s="283"/>
      <c r="N588" s="278"/>
      <c r="O588" s="278"/>
      <c r="P588" s="252"/>
      <c r="Q588" s="252"/>
      <c r="R588" s="252"/>
      <c r="S588" s="252"/>
      <c r="T588" s="252"/>
      <c r="U588" s="253"/>
    </row>
    <row r="589" spans="1:21">
      <c r="A589" s="289"/>
      <c r="B589" s="276"/>
      <c r="C589" s="276"/>
      <c r="D589" s="280"/>
      <c r="E589" s="257"/>
      <c r="F589" s="281"/>
      <c r="G589" s="277"/>
      <c r="H589" s="277"/>
      <c r="I589" s="279"/>
      <c r="J589" s="282"/>
      <c r="K589" s="278"/>
      <c r="L589" s="283"/>
      <c r="M589" s="283"/>
      <c r="N589" s="278"/>
      <c r="O589" s="278"/>
      <c r="P589" s="252"/>
      <c r="Q589" s="252"/>
      <c r="R589" s="252"/>
      <c r="S589" s="252"/>
      <c r="T589" s="252"/>
      <c r="U589" s="253"/>
    </row>
    <row r="590" spans="1:21">
      <c r="A590" s="289"/>
      <c r="B590" s="276"/>
      <c r="C590" s="276"/>
      <c r="D590" s="280"/>
      <c r="E590" s="257"/>
      <c r="F590" s="281"/>
      <c r="G590" s="277"/>
      <c r="H590" s="277"/>
      <c r="I590" s="279"/>
      <c r="J590" s="282"/>
      <c r="K590" s="278"/>
      <c r="L590" s="283"/>
      <c r="M590" s="283"/>
      <c r="N590" s="278"/>
      <c r="O590" s="278"/>
      <c r="P590" s="252"/>
      <c r="Q590" s="252"/>
      <c r="R590" s="252"/>
      <c r="S590" s="252"/>
      <c r="T590" s="252"/>
      <c r="U590" s="253"/>
    </row>
    <row r="591" spans="1:21">
      <c r="A591" s="289"/>
      <c r="B591" s="276"/>
      <c r="C591" s="276"/>
      <c r="D591" s="280"/>
      <c r="E591" s="257"/>
      <c r="F591" s="281"/>
      <c r="G591" s="277"/>
      <c r="H591" s="277"/>
      <c r="I591" s="279"/>
      <c r="J591" s="282"/>
      <c r="K591" s="278"/>
      <c r="L591" s="283"/>
      <c r="M591" s="283"/>
      <c r="N591" s="278"/>
      <c r="O591" s="278"/>
      <c r="P591" s="252"/>
      <c r="Q591" s="252"/>
      <c r="R591" s="252"/>
      <c r="S591" s="252"/>
      <c r="T591" s="252"/>
      <c r="U591" s="253"/>
    </row>
    <row r="592" spans="1:21">
      <c r="A592" s="289"/>
      <c r="B592" s="276"/>
      <c r="C592" s="276"/>
      <c r="D592" s="280"/>
      <c r="E592" s="257"/>
      <c r="F592" s="281"/>
      <c r="G592" s="277"/>
      <c r="H592" s="277"/>
      <c r="I592" s="279"/>
      <c r="J592" s="282"/>
      <c r="K592" s="278"/>
      <c r="L592" s="283"/>
      <c r="M592" s="283"/>
      <c r="N592" s="278"/>
      <c r="O592" s="278"/>
      <c r="P592" s="252"/>
      <c r="Q592" s="252"/>
      <c r="R592" s="252"/>
      <c r="S592" s="252"/>
      <c r="T592" s="252"/>
      <c r="U592" s="253"/>
    </row>
    <row r="593" spans="1:21">
      <c r="A593" s="289"/>
      <c r="B593" s="276"/>
      <c r="C593" s="276"/>
      <c r="D593" s="280"/>
      <c r="E593" s="257"/>
      <c r="F593" s="281"/>
      <c r="G593" s="277"/>
      <c r="H593" s="277"/>
      <c r="I593" s="279"/>
      <c r="J593" s="282"/>
      <c r="K593" s="278"/>
      <c r="L593" s="283"/>
      <c r="M593" s="283"/>
      <c r="N593" s="278"/>
      <c r="O593" s="278"/>
      <c r="P593" s="252"/>
      <c r="Q593" s="252"/>
      <c r="R593" s="252"/>
      <c r="S593" s="252"/>
      <c r="T593" s="252"/>
      <c r="U593" s="253"/>
    </row>
    <row r="594" spans="1:21">
      <c r="A594" s="290"/>
      <c r="B594" s="284"/>
      <c r="C594" s="284"/>
      <c r="D594" s="285"/>
      <c r="E594" s="257"/>
      <c r="F594" s="286"/>
      <c r="G594" s="277"/>
      <c r="H594" s="287"/>
      <c r="I594" s="288"/>
      <c r="J594" s="261"/>
      <c r="K594" s="254"/>
      <c r="L594" s="262"/>
      <c r="M594" s="262"/>
      <c r="N594" s="254"/>
      <c r="O594" s="254"/>
      <c r="P594" s="255"/>
      <c r="Q594" s="255"/>
      <c r="R594" s="255"/>
      <c r="S594" s="255"/>
      <c r="T594" s="255"/>
      <c r="U594" s="256"/>
    </row>
    <row r="595" spans="1:21">
      <c r="A595" s="289"/>
      <c r="B595" s="276"/>
      <c r="C595" s="276"/>
      <c r="D595" s="280"/>
      <c r="E595" s="257"/>
      <c r="F595" s="281"/>
      <c r="G595" s="277"/>
      <c r="H595" s="277"/>
      <c r="I595" s="279"/>
      <c r="J595" s="282"/>
      <c r="K595" s="278"/>
      <c r="L595" s="283"/>
      <c r="M595" s="283"/>
      <c r="N595" s="278"/>
      <c r="O595" s="278"/>
      <c r="P595" s="252"/>
      <c r="Q595" s="252"/>
      <c r="R595" s="252"/>
      <c r="S595" s="252"/>
      <c r="T595" s="252"/>
      <c r="U595" s="253"/>
    </row>
    <row r="596" spans="1:21">
      <c r="A596" s="289"/>
      <c r="B596" s="276"/>
      <c r="C596" s="276"/>
      <c r="D596" s="280"/>
      <c r="E596" s="257"/>
      <c r="F596" s="281"/>
      <c r="G596" s="277"/>
      <c r="H596" s="277"/>
      <c r="I596" s="279"/>
      <c r="J596" s="282"/>
      <c r="K596" s="278"/>
      <c r="L596" s="283"/>
      <c r="M596" s="283"/>
      <c r="N596" s="278"/>
      <c r="O596" s="278"/>
      <c r="P596" s="252"/>
      <c r="Q596" s="252"/>
      <c r="R596" s="252"/>
      <c r="S596" s="252"/>
      <c r="T596" s="252"/>
      <c r="U596" s="253"/>
    </row>
    <row r="597" spans="1:21">
      <c r="A597" s="289"/>
      <c r="B597" s="276"/>
      <c r="C597" s="276"/>
      <c r="D597" s="280"/>
      <c r="E597" s="257"/>
      <c r="F597" s="281"/>
      <c r="G597" s="277"/>
      <c r="H597" s="277"/>
      <c r="I597" s="279"/>
      <c r="J597" s="282"/>
      <c r="K597" s="278"/>
      <c r="L597" s="283"/>
      <c r="M597" s="283"/>
      <c r="N597" s="278"/>
      <c r="O597" s="278"/>
      <c r="P597" s="252"/>
      <c r="Q597" s="252"/>
      <c r="R597" s="252"/>
      <c r="S597" s="252"/>
      <c r="T597" s="252"/>
      <c r="U597" s="253"/>
    </row>
    <row r="598" spans="1:21">
      <c r="A598" s="289"/>
      <c r="B598" s="276"/>
      <c r="C598" s="276"/>
      <c r="D598" s="280"/>
      <c r="E598" s="257"/>
      <c r="F598" s="281"/>
      <c r="G598" s="277"/>
      <c r="H598" s="277"/>
      <c r="I598" s="279"/>
      <c r="J598" s="282"/>
      <c r="K598" s="278"/>
      <c r="L598" s="283"/>
      <c r="M598" s="283"/>
      <c r="N598" s="278"/>
      <c r="O598" s="278"/>
      <c r="P598" s="252"/>
      <c r="Q598" s="252"/>
      <c r="R598" s="252"/>
      <c r="S598" s="252"/>
      <c r="T598" s="252"/>
      <c r="U598" s="253"/>
    </row>
    <row r="599" spans="1:21">
      <c r="A599" s="289"/>
      <c r="B599" s="276"/>
      <c r="C599" s="276"/>
      <c r="D599" s="280"/>
      <c r="E599" s="257"/>
      <c r="F599" s="281"/>
      <c r="G599" s="277"/>
      <c r="H599" s="277"/>
      <c r="I599" s="279"/>
      <c r="J599" s="282"/>
      <c r="K599" s="278"/>
      <c r="L599" s="283"/>
      <c r="M599" s="283"/>
      <c r="N599" s="278"/>
      <c r="O599" s="278"/>
      <c r="P599" s="252"/>
      <c r="Q599" s="252"/>
      <c r="R599" s="252"/>
      <c r="S599" s="252"/>
      <c r="T599" s="252"/>
      <c r="U599" s="253"/>
    </row>
    <row r="600" spans="1:21">
      <c r="A600" s="289"/>
      <c r="B600" s="276"/>
      <c r="C600" s="276"/>
      <c r="D600" s="280"/>
      <c r="E600" s="257"/>
      <c r="F600" s="281"/>
      <c r="G600" s="277"/>
      <c r="H600" s="277"/>
      <c r="I600" s="279"/>
      <c r="J600" s="282"/>
      <c r="K600" s="278"/>
      <c r="L600" s="283"/>
      <c r="M600" s="283"/>
      <c r="N600" s="278"/>
      <c r="O600" s="278"/>
      <c r="P600" s="252"/>
      <c r="Q600" s="252"/>
      <c r="R600" s="252"/>
      <c r="S600" s="252"/>
      <c r="T600" s="252"/>
      <c r="U600" s="253"/>
    </row>
    <row r="601" spans="1:21">
      <c r="A601" s="289"/>
      <c r="B601" s="276"/>
      <c r="C601" s="276"/>
      <c r="D601" s="280"/>
      <c r="E601" s="257"/>
      <c r="F601" s="281"/>
      <c r="G601" s="277"/>
      <c r="H601" s="277"/>
      <c r="I601" s="279"/>
      <c r="J601" s="282"/>
      <c r="K601" s="278"/>
      <c r="L601" s="283"/>
      <c r="M601" s="283"/>
      <c r="N601" s="278"/>
      <c r="O601" s="278"/>
      <c r="P601" s="252"/>
      <c r="Q601" s="252"/>
      <c r="R601" s="252"/>
      <c r="S601" s="252"/>
      <c r="T601" s="252"/>
      <c r="U601" s="253"/>
    </row>
    <row r="602" spans="1:21">
      <c r="A602" s="289"/>
      <c r="B602" s="276"/>
      <c r="C602" s="276"/>
      <c r="D602" s="280"/>
      <c r="E602" s="257"/>
      <c r="F602" s="281"/>
      <c r="G602" s="277"/>
      <c r="H602" s="277"/>
      <c r="I602" s="279"/>
      <c r="J602" s="282"/>
      <c r="K602" s="278"/>
      <c r="L602" s="283"/>
      <c r="M602" s="283"/>
      <c r="N602" s="278"/>
      <c r="O602" s="278"/>
      <c r="P602" s="252"/>
      <c r="Q602" s="252"/>
      <c r="R602" s="252"/>
      <c r="S602" s="252"/>
      <c r="T602" s="252"/>
      <c r="U602" s="253"/>
    </row>
    <row r="603" spans="1:21">
      <c r="A603" s="289"/>
      <c r="B603" s="276"/>
      <c r="C603" s="276"/>
      <c r="D603" s="280"/>
      <c r="E603" s="257"/>
      <c r="F603" s="281"/>
      <c r="G603" s="277"/>
      <c r="H603" s="277"/>
      <c r="I603" s="279"/>
      <c r="J603" s="282"/>
      <c r="K603" s="278"/>
      <c r="L603" s="283"/>
      <c r="M603" s="283"/>
      <c r="N603" s="278"/>
      <c r="O603" s="278"/>
      <c r="P603" s="252"/>
      <c r="Q603" s="252"/>
      <c r="R603" s="252"/>
      <c r="S603" s="252"/>
      <c r="T603" s="252"/>
      <c r="U603" s="253"/>
    </row>
    <row r="604" spans="1:21">
      <c r="A604" s="289"/>
      <c r="B604" s="276"/>
      <c r="C604" s="276"/>
      <c r="D604" s="280"/>
      <c r="E604" s="257"/>
      <c r="F604" s="281"/>
      <c r="G604" s="277"/>
      <c r="H604" s="277"/>
      <c r="I604" s="279"/>
      <c r="J604" s="282"/>
      <c r="K604" s="278"/>
      <c r="L604" s="283"/>
      <c r="M604" s="283"/>
      <c r="N604" s="278"/>
      <c r="O604" s="278"/>
      <c r="P604" s="252"/>
      <c r="Q604" s="252"/>
      <c r="R604" s="252"/>
      <c r="S604" s="252"/>
      <c r="T604" s="252"/>
      <c r="U604" s="253"/>
    </row>
    <row r="605" spans="1:21">
      <c r="A605" s="289"/>
      <c r="B605" s="276"/>
      <c r="C605" s="276"/>
      <c r="D605" s="280"/>
      <c r="E605" s="257"/>
      <c r="F605" s="281"/>
      <c r="G605" s="277"/>
      <c r="H605" s="277"/>
      <c r="I605" s="279"/>
      <c r="J605" s="282"/>
      <c r="K605" s="278"/>
      <c r="L605" s="283"/>
      <c r="M605" s="283"/>
      <c r="N605" s="278"/>
      <c r="O605" s="278"/>
      <c r="P605" s="252"/>
      <c r="Q605" s="252"/>
      <c r="R605" s="252"/>
      <c r="S605" s="252"/>
      <c r="T605" s="252"/>
      <c r="U605" s="253"/>
    </row>
    <row r="606" spans="1:21">
      <c r="A606" s="289"/>
      <c r="B606" s="276"/>
      <c r="C606" s="276"/>
      <c r="D606" s="280"/>
      <c r="E606" s="257"/>
      <c r="F606" s="281"/>
      <c r="G606" s="277"/>
      <c r="H606" s="277"/>
      <c r="I606" s="279"/>
      <c r="J606" s="282"/>
      <c r="K606" s="278"/>
      <c r="L606" s="283"/>
      <c r="M606" s="283"/>
      <c r="N606" s="278"/>
      <c r="O606" s="278"/>
      <c r="P606" s="252"/>
      <c r="Q606" s="252"/>
      <c r="R606" s="252"/>
      <c r="S606" s="252"/>
      <c r="T606" s="252"/>
      <c r="U606" s="253"/>
    </row>
    <row r="607" spans="1:21">
      <c r="A607" s="289"/>
      <c r="B607" s="276"/>
      <c r="C607" s="276"/>
      <c r="D607" s="280"/>
      <c r="E607" s="257"/>
      <c r="F607" s="281"/>
      <c r="G607" s="277"/>
      <c r="H607" s="277"/>
      <c r="I607" s="279"/>
      <c r="J607" s="282"/>
      <c r="K607" s="278"/>
      <c r="L607" s="283"/>
      <c r="M607" s="283"/>
      <c r="N607" s="278"/>
      <c r="O607" s="278"/>
      <c r="P607" s="252"/>
      <c r="Q607" s="252"/>
      <c r="R607" s="252"/>
      <c r="S607" s="252"/>
      <c r="T607" s="252"/>
      <c r="U607" s="253"/>
    </row>
    <row r="608" spans="1:21">
      <c r="A608" s="289"/>
      <c r="B608" s="276"/>
      <c r="C608" s="276"/>
      <c r="D608" s="280"/>
      <c r="E608" s="257"/>
      <c r="F608" s="281"/>
      <c r="G608" s="277"/>
      <c r="H608" s="277"/>
      <c r="I608" s="279"/>
      <c r="J608" s="282"/>
      <c r="K608" s="278"/>
      <c r="L608" s="283"/>
      <c r="M608" s="283"/>
      <c r="N608" s="278"/>
      <c r="O608" s="278"/>
      <c r="P608" s="252"/>
      <c r="Q608" s="252"/>
      <c r="R608" s="252"/>
      <c r="S608" s="252"/>
      <c r="T608" s="252"/>
      <c r="U608" s="253"/>
    </row>
    <row r="609" spans="1:21">
      <c r="A609" s="290"/>
      <c r="B609" s="284"/>
      <c r="C609" s="284"/>
      <c r="D609" s="285"/>
      <c r="E609" s="258"/>
      <c r="F609" s="286"/>
      <c r="G609" s="287"/>
      <c r="H609" s="287"/>
      <c r="I609" s="288"/>
      <c r="J609" s="282"/>
      <c r="K609" s="278"/>
      <c r="L609" s="283"/>
      <c r="M609" s="283"/>
      <c r="N609" s="278"/>
      <c r="O609" s="278"/>
      <c r="P609" s="255"/>
      <c r="Q609" s="255"/>
      <c r="R609" s="255"/>
      <c r="S609" s="255"/>
      <c r="T609" s="255"/>
      <c r="U609" s="256"/>
    </row>
    <row r="610" spans="1:21">
      <c r="A610" s="289"/>
      <c r="B610" s="276"/>
      <c r="C610" s="276"/>
      <c r="D610" s="280"/>
      <c r="E610" s="257"/>
      <c r="F610" s="281"/>
      <c r="G610" s="277"/>
      <c r="H610" s="277"/>
      <c r="I610" s="279"/>
      <c r="J610" s="282"/>
      <c r="K610" s="278"/>
      <c r="L610" s="283"/>
      <c r="M610" s="283"/>
      <c r="N610" s="278"/>
      <c r="O610" s="278"/>
      <c r="P610" s="252"/>
      <c r="Q610" s="252"/>
      <c r="R610" s="252"/>
      <c r="S610" s="252"/>
      <c r="T610" s="252"/>
      <c r="U610" s="253"/>
    </row>
    <row r="611" spans="1:21">
      <c r="A611" s="289"/>
      <c r="B611" s="276"/>
      <c r="C611" s="276"/>
      <c r="D611" s="280"/>
      <c r="E611" s="257"/>
      <c r="F611" s="281"/>
      <c r="G611" s="277"/>
      <c r="H611" s="277"/>
      <c r="I611" s="279"/>
      <c r="J611" s="282"/>
      <c r="K611" s="278"/>
      <c r="L611" s="283"/>
      <c r="M611" s="283"/>
      <c r="N611" s="278"/>
      <c r="O611" s="278"/>
      <c r="P611" s="252"/>
      <c r="Q611" s="252"/>
      <c r="R611" s="252"/>
      <c r="S611" s="252"/>
      <c r="T611" s="252"/>
      <c r="U611" s="253"/>
    </row>
    <row r="612" spans="1:21">
      <c r="A612" s="289"/>
      <c r="B612" s="276"/>
      <c r="C612" s="276"/>
      <c r="D612" s="280"/>
      <c r="E612" s="257"/>
      <c r="F612" s="281"/>
      <c r="G612" s="277"/>
      <c r="H612" s="277"/>
      <c r="I612" s="279"/>
      <c r="J612" s="282"/>
      <c r="K612" s="278"/>
      <c r="L612" s="283"/>
      <c r="M612" s="283"/>
      <c r="N612" s="278"/>
      <c r="O612" s="278"/>
      <c r="P612" s="252"/>
      <c r="Q612" s="252"/>
      <c r="R612" s="252"/>
      <c r="S612" s="252"/>
      <c r="T612" s="252"/>
      <c r="U612" s="253"/>
    </row>
    <row r="613" spans="1:21">
      <c r="A613" s="289"/>
      <c r="B613" s="276"/>
      <c r="C613" s="276"/>
      <c r="D613" s="280"/>
      <c r="E613" s="257"/>
      <c r="F613" s="281"/>
      <c r="G613" s="277"/>
      <c r="H613" s="277"/>
      <c r="I613" s="279"/>
      <c r="J613" s="282"/>
      <c r="K613" s="278"/>
      <c r="L613" s="283"/>
      <c r="M613" s="283"/>
      <c r="N613" s="278"/>
      <c r="O613" s="278"/>
      <c r="P613" s="252"/>
      <c r="Q613" s="252"/>
      <c r="R613" s="252"/>
      <c r="S613" s="252"/>
      <c r="T613" s="252"/>
      <c r="U613" s="253"/>
    </row>
    <row r="614" spans="1:21">
      <c r="A614" s="289"/>
      <c r="B614" s="276"/>
      <c r="C614" s="276"/>
      <c r="D614" s="280"/>
      <c r="E614" s="257"/>
      <c r="F614" s="281"/>
      <c r="G614" s="277"/>
      <c r="H614" s="277"/>
      <c r="I614" s="279"/>
      <c r="J614" s="282"/>
      <c r="K614" s="278"/>
      <c r="L614" s="283"/>
      <c r="M614" s="283"/>
      <c r="N614" s="278"/>
      <c r="O614" s="278"/>
      <c r="P614" s="252"/>
      <c r="Q614" s="252"/>
      <c r="R614" s="252"/>
      <c r="S614" s="252"/>
      <c r="T614" s="252"/>
      <c r="U614" s="253"/>
    </row>
    <row r="615" spans="1:21">
      <c r="A615" s="289"/>
      <c r="B615" s="276"/>
      <c r="C615" s="276"/>
      <c r="D615" s="280"/>
      <c r="E615" s="257"/>
      <c r="F615" s="281"/>
      <c r="G615" s="277"/>
      <c r="H615" s="277"/>
      <c r="I615" s="279"/>
      <c r="J615" s="282"/>
      <c r="K615" s="278"/>
      <c r="L615" s="283"/>
      <c r="M615" s="283"/>
      <c r="N615" s="278"/>
      <c r="O615" s="278"/>
      <c r="P615" s="252"/>
      <c r="Q615" s="252"/>
      <c r="R615" s="252"/>
      <c r="S615" s="252"/>
      <c r="T615" s="252"/>
      <c r="U615" s="253"/>
    </row>
    <row r="616" spans="1:21">
      <c r="A616" s="289"/>
      <c r="B616" s="276"/>
      <c r="C616" s="276"/>
      <c r="D616" s="280"/>
      <c r="E616" s="257"/>
      <c r="F616" s="281"/>
      <c r="G616" s="277"/>
      <c r="H616" s="277"/>
      <c r="I616" s="279"/>
      <c r="J616" s="282"/>
      <c r="K616" s="278"/>
      <c r="L616" s="283"/>
      <c r="M616" s="283"/>
      <c r="N616" s="278"/>
      <c r="O616" s="278"/>
      <c r="P616" s="252"/>
      <c r="Q616" s="252"/>
      <c r="R616" s="252"/>
      <c r="S616" s="252"/>
      <c r="T616" s="252"/>
      <c r="U616" s="253"/>
    </row>
    <row r="617" spans="1:21">
      <c r="A617" s="289"/>
      <c r="B617" s="276"/>
      <c r="C617" s="276"/>
      <c r="D617" s="280"/>
      <c r="E617" s="257"/>
      <c r="F617" s="281"/>
      <c r="G617" s="277"/>
      <c r="H617" s="277"/>
      <c r="I617" s="279"/>
      <c r="J617" s="282"/>
      <c r="K617" s="278"/>
      <c r="L617" s="283"/>
      <c r="M617" s="283"/>
      <c r="N617" s="278"/>
      <c r="O617" s="278"/>
      <c r="P617" s="252"/>
      <c r="Q617" s="252"/>
      <c r="R617" s="252"/>
      <c r="S617" s="252"/>
      <c r="T617" s="252"/>
      <c r="U617" s="253"/>
    </row>
    <row r="618" spans="1:21">
      <c r="A618" s="289"/>
      <c r="B618" s="276"/>
      <c r="C618" s="276"/>
      <c r="D618" s="280"/>
      <c r="E618" s="257"/>
      <c r="F618" s="281"/>
      <c r="G618" s="277"/>
      <c r="H618" s="277"/>
      <c r="I618" s="279"/>
      <c r="J618" s="282"/>
      <c r="K618" s="278"/>
      <c r="L618" s="283"/>
      <c r="M618" s="283"/>
      <c r="N618" s="278"/>
      <c r="O618" s="278"/>
      <c r="P618" s="252"/>
      <c r="Q618" s="252"/>
      <c r="R618" s="252"/>
      <c r="S618" s="252"/>
      <c r="T618" s="252"/>
      <c r="U618" s="253"/>
    </row>
    <row r="619" spans="1:21">
      <c r="A619" s="290"/>
      <c r="B619" s="284"/>
      <c r="C619" s="284"/>
      <c r="D619" s="285"/>
      <c r="E619" s="257"/>
      <c r="F619" s="286"/>
      <c r="G619" s="277"/>
      <c r="H619" s="287"/>
      <c r="I619" s="288"/>
      <c r="J619" s="282"/>
      <c r="K619" s="278"/>
      <c r="L619" s="283"/>
      <c r="M619" s="283"/>
      <c r="N619" s="278"/>
      <c r="O619" s="278"/>
      <c r="P619" s="255"/>
      <c r="Q619" s="255"/>
      <c r="R619" s="255"/>
      <c r="S619" s="255"/>
      <c r="T619" s="255"/>
      <c r="U619" s="256"/>
    </row>
    <row r="620" spans="1:21">
      <c r="A620" s="289"/>
      <c r="B620" s="276"/>
      <c r="C620" s="276"/>
      <c r="D620" s="280"/>
      <c r="E620" s="257"/>
      <c r="F620" s="281"/>
      <c r="G620" s="277"/>
      <c r="H620" s="277"/>
      <c r="I620" s="279"/>
      <c r="J620" s="282"/>
      <c r="K620" s="278"/>
      <c r="L620" s="283"/>
      <c r="M620" s="283"/>
      <c r="N620" s="278"/>
      <c r="O620" s="278"/>
      <c r="P620" s="252"/>
      <c r="Q620" s="252"/>
      <c r="R620" s="252"/>
      <c r="S620" s="252"/>
      <c r="T620" s="252"/>
      <c r="U620" s="253"/>
    </row>
    <row r="621" spans="1:21">
      <c r="A621" s="289"/>
      <c r="B621" s="276"/>
      <c r="C621" s="276"/>
      <c r="D621" s="280"/>
      <c r="E621" s="257"/>
      <c r="F621" s="281"/>
      <c r="G621" s="277"/>
      <c r="H621" s="277"/>
      <c r="I621" s="279"/>
      <c r="J621" s="282"/>
      <c r="K621" s="278"/>
      <c r="L621" s="283"/>
      <c r="M621" s="283"/>
      <c r="N621" s="278"/>
      <c r="O621" s="278"/>
      <c r="P621" s="252"/>
      <c r="Q621" s="252"/>
      <c r="R621" s="252"/>
      <c r="S621" s="252"/>
      <c r="T621" s="252"/>
      <c r="U621" s="253"/>
    </row>
    <row r="622" spans="1:21">
      <c r="A622" s="289"/>
      <c r="B622" s="276"/>
      <c r="C622" s="276"/>
      <c r="D622" s="280"/>
      <c r="E622" s="257"/>
      <c r="F622" s="281"/>
      <c r="G622" s="277"/>
      <c r="H622" s="277"/>
      <c r="I622" s="279"/>
      <c r="J622" s="282"/>
      <c r="K622" s="278"/>
      <c r="L622" s="283"/>
      <c r="M622" s="283"/>
      <c r="N622" s="278"/>
      <c r="O622" s="278"/>
      <c r="P622" s="252"/>
      <c r="Q622" s="252"/>
      <c r="R622" s="252"/>
      <c r="S622" s="252"/>
      <c r="T622" s="252"/>
      <c r="U622" s="253"/>
    </row>
    <row r="623" spans="1:21">
      <c r="A623" s="289"/>
      <c r="B623" s="276"/>
      <c r="C623" s="276"/>
      <c r="D623" s="280"/>
      <c r="E623" s="257"/>
      <c r="F623" s="281"/>
      <c r="G623" s="277"/>
      <c r="H623" s="277"/>
      <c r="I623" s="279"/>
      <c r="J623" s="282"/>
      <c r="K623" s="278"/>
      <c r="L623" s="283"/>
      <c r="M623" s="283"/>
      <c r="N623" s="278"/>
      <c r="O623" s="278"/>
      <c r="P623" s="252"/>
      <c r="Q623" s="252"/>
      <c r="R623" s="252"/>
      <c r="S623" s="252"/>
      <c r="T623" s="252"/>
      <c r="U623" s="253"/>
    </row>
    <row r="624" spans="1:21">
      <c r="A624" s="289"/>
      <c r="B624" s="276"/>
      <c r="C624" s="276"/>
      <c r="D624" s="280"/>
      <c r="E624" s="257"/>
      <c r="F624" s="281"/>
      <c r="G624" s="277"/>
      <c r="H624" s="277"/>
      <c r="I624" s="279"/>
      <c r="J624" s="282"/>
      <c r="K624" s="278"/>
      <c r="L624" s="283"/>
      <c r="M624" s="283"/>
      <c r="N624" s="278"/>
      <c r="O624" s="278"/>
      <c r="P624" s="252"/>
      <c r="Q624" s="252"/>
      <c r="R624" s="252"/>
      <c r="S624" s="252"/>
      <c r="T624" s="252"/>
      <c r="U624" s="253"/>
    </row>
    <row r="625" spans="1:21">
      <c r="A625" s="289"/>
      <c r="B625" s="276"/>
      <c r="C625" s="276"/>
      <c r="D625" s="280"/>
      <c r="E625" s="257"/>
      <c r="F625" s="281"/>
      <c r="G625" s="277"/>
      <c r="H625" s="277"/>
      <c r="I625" s="279"/>
      <c r="J625" s="282"/>
      <c r="K625" s="278"/>
      <c r="L625" s="283"/>
      <c r="M625" s="283"/>
      <c r="N625" s="278"/>
      <c r="O625" s="278"/>
      <c r="P625" s="252"/>
      <c r="Q625" s="252"/>
      <c r="R625" s="252"/>
      <c r="S625" s="252"/>
      <c r="T625" s="252"/>
      <c r="U625" s="253"/>
    </row>
    <row r="626" spans="1:21">
      <c r="A626" s="289"/>
      <c r="B626" s="276"/>
      <c r="C626" s="276"/>
      <c r="D626" s="280"/>
      <c r="E626" s="257"/>
      <c r="F626" s="281"/>
      <c r="G626" s="277"/>
      <c r="H626" s="277"/>
      <c r="I626" s="279"/>
      <c r="J626" s="282"/>
      <c r="K626" s="278"/>
      <c r="L626" s="283"/>
      <c r="M626" s="283"/>
      <c r="N626" s="278"/>
      <c r="O626" s="278"/>
      <c r="P626" s="252"/>
      <c r="Q626" s="252"/>
      <c r="R626" s="252"/>
      <c r="S626" s="252"/>
      <c r="T626" s="252"/>
      <c r="U626" s="253"/>
    </row>
    <row r="627" spans="1:21">
      <c r="A627" s="289"/>
      <c r="B627" s="276"/>
      <c r="C627" s="276"/>
      <c r="D627" s="280"/>
      <c r="E627" s="257"/>
      <c r="F627" s="281"/>
      <c r="G627" s="277"/>
      <c r="H627" s="277"/>
      <c r="I627" s="279"/>
      <c r="J627" s="282"/>
      <c r="K627" s="278"/>
      <c r="L627" s="283"/>
      <c r="M627" s="283"/>
      <c r="N627" s="278"/>
      <c r="O627" s="278"/>
      <c r="P627" s="252"/>
      <c r="Q627" s="252"/>
      <c r="R627" s="252"/>
      <c r="S627" s="252"/>
      <c r="T627" s="252"/>
      <c r="U627" s="253"/>
    </row>
    <row r="628" spans="1:21">
      <c r="A628" s="289"/>
      <c r="B628" s="276"/>
      <c r="C628" s="276"/>
      <c r="D628" s="280"/>
      <c r="E628" s="257"/>
      <c r="F628" s="281"/>
      <c r="G628" s="277"/>
      <c r="H628" s="277"/>
      <c r="I628" s="279"/>
      <c r="J628" s="282"/>
      <c r="K628" s="278"/>
      <c r="L628" s="283"/>
      <c r="M628" s="283"/>
      <c r="N628" s="278"/>
      <c r="O628" s="278"/>
      <c r="P628" s="252"/>
      <c r="Q628" s="252"/>
      <c r="R628" s="252"/>
      <c r="S628" s="252"/>
      <c r="T628" s="252"/>
      <c r="U628" s="253"/>
    </row>
    <row r="629" spans="1:21">
      <c r="A629" s="289"/>
      <c r="B629" s="276"/>
      <c r="C629" s="276"/>
      <c r="D629" s="280"/>
      <c r="E629" s="257"/>
      <c r="F629" s="281"/>
      <c r="G629" s="277"/>
      <c r="H629" s="277"/>
      <c r="I629" s="279"/>
      <c r="J629" s="282"/>
      <c r="K629" s="278"/>
      <c r="L629" s="283"/>
      <c r="M629" s="283"/>
      <c r="N629" s="278"/>
      <c r="O629" s="278"/>
      <c r="P629" s="252"/>
      <c r="Q629" s="252"/>
      <c r="R629" s="252"/>
      <c r="S629" s="252"/>
      <c r="T629" s="252"/>
      <c r="U629" s="253"/>
    </row>
    <row r="630" spans="1:21">
      <c r="A630" s="289"/>
      <c r="B630" s="276"/>
      <c r="C630" s="276"/>
      <c r="D630" s="280"/>
      <c r="E630" s="257"/>
      <c r="F630" s="281"/>
      <c r="G630" s="277"/>
      <c r="H630" s="277"/>
      <c r="I630" s="279"/>
      <c r="J630" s="282"/>
      <c r="K630" s="278"/>
      <c r="L630" s="283"/>
      <c r="M630" s="283"/>
      <c r="N630" s="278"/>
      <c r="O630" s="278"/>
      <c r="P630" s="252"/>
      <c r="Q630" s="252"/>
      <c r="R630" s="252"/>
      <c r="S630" s="252"/>
      <c r="T630" s="252"/>
      <c r="U630" s="253"/>
    </row>
    <row r="631" spans="1:21">
      <c r="A631" s="289"/>
      <c r="B631" s="276"/>
      <c r="C631" s="276"/>
      <c r="D631" s="280"/>
      <c r="E631" s="257"/>
      <c r="F631" s="281"/>
      <c r="G631" s="277"/>
      <c r="H631" s="277"/>
      <c r="I631" s="279"/>
      <c r="J631" s="282"/>
      <c r="K631" s="278"/>
      <c r="L631" s="283"/>
      <c r="M631" s="283"/>
      <c r="N631" s="278"/>
      <c r="O631" s="278"/>
      <c r="P631" s="252"/>
      <c r="Q631" s="252"/>
      <c r="R631" s="252"/>
      <c r="S631" s="252"/>
      <c r="T631" s="252"/>
      <c r="U631" s="253"/>
    </row>
    <row r="632" spans="1:21">
      <c r="A632" s="290"/>
      <c r="B632" s="284"/>
      <c r="C632" s="284"/>
      <c r="D632" s="285"/>
      <c r="E632" s="257"/>
      <c r="F632" s="286"/>
      <c r="G632" s="287"/>
      <c r="H632" s="287"/>
      <c r="I632" s="288"/>
      <c r="J632" s="261"/>
      <c r="K632" s="254"/>
      <c r="L632" s="262"/>
      <c r="M632" s="262"/>
      <c r="N632" s="254"/>
      <c r="O632" s="254"/>
      <c r="P632" s="255"/>
      <c r="Q632" s="255"/>
      <c r="R632" s="255"/>
      <c r="S632" s="255"/>
      <c r="T632" s="255"/>
      <c r="U632" s="256"/>
    </row>
    <row r="633" spans="1:21">
      <c r="A633" s="289"/>
      <c r="B633" s="276"/>
      <c r="C633" s="276"/>
      <c r="D633" s="280"/>
      <c r="E633" s="257"/>
      <c r="F633" s="281"/>
      <c r="G633" s="277"/>
      <c r="H633" s="277"/>
      <c r="I633" s="279"/>
      <c r="J633" s="282"/>
      <c r="K633" s="278"/>
      <c r="L633" s="283"/>
      <c r="M633" s="283"/>
      <c r="N633" s="278"/>
      <c r="O633" s="278"/>
      <c r="P633" s="252"/>
      <c r="Q633" s="252"/>
      <c r="R633" s="252"/>
      <c r="S633" s="252"/>
      <c r="T633" s="252"/>
      <c r="U633" s="253"/>
    </row>
    <row r="634" spans="1:21">
      <c r="A634" s="289"/>
      <c r="B634" s="276"/>
      <c r="C634" s="276"/>
      <c r="D634" s="280"/>
      <c r="E634" s="257"/>
      <c r="F634" s="281"/>
      <c r="G634" s="277"/>
      <c r="H634" s="277"/>
      <c r="I634" s="279"/>
      <c r="J634" s="282"/>
      <c r="K634" s="278"/>
      <c r="L634" s="283"/>
      <c r="M634" s="283"/>
      <c r="N634" s="278"/>
      <c r="O634" s="278"/>
      <c r="P634" s="252"/>
      <c r="Q634" s="252"/>
      <c r="R634" s="252"/>
      <c r="S634" s="252"/>
      <c r="T634" s="252"/>
      <c r="U634" s="253"/>
    </row>
    <row r="635" spans="1:21">
      <c r="A635" s="289"/>
      <c r="B635" s="276"/>
      <c r="C635" s="276"/>
      <c r="D635" s="280"/>
      <c r="E635" s="257"/>
      <c r="F635" s="281"/>
      <c r="G635" s="277"/>
      <c r="H635" s="277"/>
      <c r="I635" s="279"/>
      <c r="J635" s="282"/>
      <c r="K635" s="278"/>
      <c r="L635" s="283"/>
      <c r="M635" s="283"/>
      <c r="N635" s="278"/>
      <c r="O635" s="278"/>
      <c r="P635" s="252"/>
      <c r="Q635" s="252"/>
      <c r="R635" s="252"/>
      <c r="S635" s="252"/>
      <c r="T635" s="252"/>
      <c r="U635" s="253"/>
    </row>
    <row r="636" spans="1:21">
      <c r="A636" s="289"/>
      <c r="B636" s="276"/>
      <c r="C636" s="276"/>
      <c r="D636" s="280"/>
      <c r="E636" s="257"/>
      <c r="F636" s="281"/>
      <c r="G636" s="277"/>
      <c r="H636" s="277"/>
      <c r="I636" s="279"/>
      <c r="J636" s="282"/>
      <c r="K636" s="278"/>
      <c r="L636" s="283"/>
      <c r="M636" s="283"/>
      <c r="N636" s="278"/>
      <c r="O636" s="278"/>
      <c r="P636" s="252"/>
      <c r="Q636" s="252"/>
      <c r="R636" s="252"/>
      <c r="S636" s="252"/>
      <c r="T636" s="252"/>
      <c r="U636" s="253"/>
    </row>
    <row r="637" spans="1:21">
      <c r="A637" s="289"/>
      <c r="B637" s="276"/>
      <c r="C637" s="276"/>
      <c r="D637" s="280"/>
      <c r="E637" s="257"/>
      <c r="F637" s="281"/>
      <c r="G637" s="277"/>
      <c r="H637" s="277"/>
      <c r="I637" s="279"/>
      <c r="J637" s="282"/>
      <c r="K637" s="278"/>
      <c r="L637" s="283"/>
      <c r="M637" s="283"/>
      <c r="N637" s="278"/>
      <c r="O637" s="278"/>
      <c r="P637" s="252"/>
      <c r="Q637" s="252"/>
      <c r="R637" s="252"/>
      <c r="S637" s="252"/>
      <c r="T637" s="252"/>
      <c r="U637" s="253"/>
    </row>
    <row r="638" spans="1:21">
      <c r="A638" s="290"/>
      <c r="B638" s="284"/>
      <c r="C638" s="284"/>
      <c r="D638" s="285"/>
      <c r="E638" s="257"/>
      <c r="F638" s="286"/>
      <c r="G638" s="287"/>
      <c r="H638" s="287"/>
      <c r="I638" s="288"/>
      <c r="J638" s="261"/>
      <c r="K638" s="254"/>
      <c r="L638" s="262"/>
      <c r="M638" s="262"/>
      <c r="N638" s="254"/>
      <c r="O638" s="254"/>
      <c r="P638" s="255"/>
      <c r="Q638" s="255"/>
      <c r="R638" s="255"/>
      <c r="S638" s="255"/>
      <c r="T638" s="255"/>
      <c r="U638" s="256"/>
    </row>
    <row r="639" spans="1:21">
      <c r="A639" s="289"/>
      <c r="B639" s="276"/>
      <c r="C639" s="276"/>
      <c r="D639" s="280"/>
      <c r="E639" s="257"/>
      <c r="F639" s="281"/>
      <c r="G639" s="277"/>
      <c r="H639" s="277"/>
      <c r="I639" s="279"/>
      <c r="J639" s="282"/>
      <c r="K639" s="278"/>
      <c r="L639" s="283"/>
      <c r="M639" s="283"/>
      <c r="N639" s="278"/>
      <c r="O639" s="278"/>
      <c r="P639" s="252"/>
      <c r="Q639" s="252"/>
      <c r="R639" s="252"/>
      <c r="S639" s="252"/>
      <c r="T639" s="252"/>
      <c r="U639" s="253"/>
    </row>
    <row r="640" spans="1:21">
      <c r="A640" s="289"/>
      <c r="B640" s="276"/>
      <c r="C640" s="276"/>
      <c r="D640" s="280"/>
      <c r="E640" s="257"/>
      <c r="F640" s="281"/>
      <c r="G640" s="277"/>
      <c r="H640" s="277"/>
      <c r="I640" s="279"/>
      <c r="J640" s="282"/>
      <c r="K640" s="278"/>
      <c r="L640" s="283"/>
      <c r="M640" s="283"/>
      <c r="N640" s="278"/>
      <c r="O640" s="278"/>
      <c r="P640" s="252"/>
      <c r="Q640" s="252"/>
      <c r="R640" s="252"/>
      <c r="S640" s="252"/>
      <c r="T640" s="252"/>
      <c r="U640" s="253"/>
    </row>
    <row r="641" spans="1:21">
      <c r="A641" s="289"/>
      <c r="B641" s="276"/>
      <c r="C641" s="276"/>
      <c r="D641" s="280"/>
      <c r="E641" s="257"/>
      <c r="F641" s="281"/>
      <c r="G641" s="277"/>
      <c r="H641" s="277"/>
      <c r="I641" s="279"/>
      <c r="J641" s="282"/>
      <c r="K641" s="278"/>
      <c r="L641" s="283"/>
      <c r="M641" s="283"/>
      <c r="N641" s="278"/>
      <c r="O641" s="278"/>
      <c r="P641" s="252"/>
      <c r="Q641" s="252"/>
      <c r="R641" s="252"/>
      <c r="S641" s="252"/>
      <c r="T641" s="252"/>
      <c r="U641" s="253"/>
    </row>
    <row r="642" spans="1:21">
      <c r="A642" s="289"/>
      <c r="B642" s="276"/>
      <c r="C642" s="276"/>
      <c r="D642" s="280"/>
      <c r="E642" s="257"/>
      <c r="F642" s="281"/>
      <c r="G642" s="277"/>
      <c r="H642" s="277"/>
      <c r="I642" s="279"/>
      <c r="J642" s="282"/>
      <c r="K642" s="278"/>
      <c r="L642" s="283"/>
      <c r="M642" s="283"/>
      <c r="N642" s="278"/>
      <c r="O642" s="278"/>
      <c r="P642" s="252"/>
      <c r="Q642" s="252"/>
      <c r="R642" s="252"/>
      <c r="S642" s="252"/>
      <c r="T642" s="252"/>
      <c r="U642" s="253"/>
    </row>
    <row r="643" spans="1:21">
      <c r="A643" s="289"/>
      <c r="B643" s="276"/>
      <c r="C643" s="276"/>
      <c r="D643" s="280"/>
      <c r="E643" s="257"/>
      <c r="F643" s="281"/>
      <c r="G643" s="277"/>
      <c r="H643" s="277"/>
      <c r="I643" s="279"/>
      <c r="J643" s="282"/>
      <c r="K643" s="278"/>
      <c r="L643" s="283"/>
      <c r="M643" s="283"/>
      <c r="N643" s="278"/>
      <c r="O643" s="278"/>
      <c r="P643" s="252"/>
      <c r="Q643" s="252"/>
      <c r="R643" s="252"/>
      <c r="S643" s="252"/>
      <c r="T643" s="252"/>
      <c r="U643" s="253"/>
    </row>
    <row r="644" spans="1:21">
      <c r="A644" s="289"/>
      <c r="B644" s="276"/>
      <c r="C644" s="276"/>
      <c r="D644" s="280"/>
      <c r="E644" s="257"/>
      <c r="F644" s="281"/>
      <c r="G644" s="277"/>
      <c r="H644" s="277"/>
      <c r="I644" s="279"/>
      <c r="J644" s="282"/>
      <c r="K644" s="278"/>
      <c r="L644" s="283"/>
      <c r="M644" s="283"/>
      <c r="N644" s="278"/>
      <c r="O644" s="278"/>
      <c r="P644" s="252"/>
      <c r="Q644" s="252"/>
      <c r="R644" s="252"/>
      <c r="S644" s="252"/>
      <c r="T644" s="252"/>
      <c r="U644" s="253"/>
    </row>
    <row r="645" spans="1:21">
      <c r="A645" s="289"/>
      <c r="B645" s="276"/>
      <c r="C645" s="276"/>
      <c r="D645" s="280"/>
      <c r="E645" s="257"/>
      <c r="F645" s="281"/>
      <c r="G645" s="277"/>
      <c r="H645" s="277"/>
      <c r="I645" s="279"/>
      <c r="J645" s="282"/>
      <c r="K645" s="278"/>
      <c r="L645" s="283"/>
      <c r="M645" s="283"/>
      <c r="N645" s="278"/>
      <c r="O645" s="278"/>
      <c r="P645" s="252"/>
      <c r="Q645" s="252"/>
      <c r="R645" s="252"/>
      <c r="S645" s="252"/>
      <c r="T645" s="252"/>
      <c r="U645" s="253"/>
    </row>
    <row r="646" spans="1:21">
      <c r="A646" s="289"/>
      <c r="B646" s="276"/>
      <c r="C646" s="276"/>
      <c r="D646" s="280"/>
      <c r="E646" s="257"/>
      <c r="F646" s="281"/>
      <c r="G646" s="277"/>
      <c r="H646" s="277"/>
      <c r="I646" s="279"/>
      <c r="J646" s="282"/>
      <c r="K646" s="278"/>
      <c r="L646" s="283"/>
      <c r="M646" s="283"/>
      <c r="N646" s="278"/>
      <c r="O646" s="278"/>
      <c r="P646" s="252"/>
      <c r="Q646" s="252"/>
      <c r="R646" s="252"/>
      <c r="S646" s="252"/>
      <c r="T646" s="252"/>
      <c r="U646" s="253"/>
    </row>
    <row r="647" spans="1:21">
      <c r="A647" s="289"/>
      <c r="B647" s="276"/>
      <c r="C647" s="276"/>
      <c r="D647" s="280"/>
      <c r="E647" s="257"/>
      <c r="F647" s="281"/>
      <c r="G647" s="277"/>
      <c r="H647" s="277"/>
      <c r="I647" s="279"/>
      <c r="J647" s="282"/>
      <c r="K647" s="278"/>
      <c r="L647" s="283"/>
      <c r="M647" s="283"/>
      <c r="N647" s="278"/>
      <c r="O647" s="278"/>
      <c r="P647" s="252"/>
      <c r="Q647" s="252"/>
      <c r="R647" s="252"/>
      <c r="S647" s="252"/>
      <c r="T647" s="252"/>
      <c r="U647" s="253"/>
    </row>
    <row r="648" spans="1:21">
      <c r="A648" s="289"/>
      <c r="B648" s="276"/>
      <c r="C648" s="276"/>
      <c r="D648" s="280"/>
      <c r="E648" s="257"/>
      <c r="F648" s="281"/>
      <c r="G648" s="277"/>
      <c r="H648" s="277"/>
      <c r="I648" s="279"/>
      <c r="J648" s="282"/>
      <c r="K648" s="278"/>
      <c r="L648" s="283"/>
      <c r="M648" s="283"/>
      <c r="N648" s="278"/>
      <c r="O648" s="278"/>
      <c r="P648" s="252"/>
      <c r="Q648" s="252"/>
      <c r="R648" s="252"/>
      <c r="S648" s="252"/>
      <c r="T648" s="252"/>
      <c r="U648" s="253"/>
    </row>
    <row r="649" spans="1:21">
      <c r="A649" s="289"/>
      <c r="B649" s="276"/>
      <c r="C649" s="276"/>
      <c r="D649" s="280"/>
      <c r="E649" s="257"/>
      <c r="F649" s="281"/>
      <c r="G649" s="277"/>
      <c r="H649" s="277"/>
      <c r="I649" s="279"/>
      <c r="J649" s="282"/>
      <c r="K649" s="278"/>
      <c r="L649" s="283"/>
      <c r="M649" s="283"/>
      <c r="N649" s="278"/>
      <c r="O649" s="278"/>
      <c r="P649" s="252"/>
      <c r="Q649" s="252"/>
      <c r="R649" s="252"/>
      <c r="S649" s="252"/>
      <c r="T649" s="252"/>
      <c r="U649" s="253"/>
    </row>
    <row r="650" spans="1:21">
      <c r="A650" s="289"/>
      <c r="B650" s="276"/>
      <c r="C650" s="276"/>
      <c r="D650" s="280"/>
      <c r="E650" s="257"/>
      <c r="F650" s="281"/>
      <c r="G650" s="277"/>
      <c r="H650" s="277"/>
      <c r="I650" s="279"/>
      <c r="J650" s="282"/>
      <c r="K650" s="278"/>
      <c r="L650" s="283"/>
      <c r="M650" s="283"/>
      <c r="N650" s="278"/>
      <c r="O650" s="278"/>
      <c r="P650" s="252"/>
      <c r="Q650" s="252"/>
      <c r="R650" s="252"/>
      <c r="S650" s="252"/>
      <c r="T650" s="252"/>
      <c r="U650" s="253"/>
    </row>
    <row r="651" spans="1:21">
      <c r="A651" s="289"/>
      <c r="B651" s="276"/>
      <c r="C651" s="276"/>
      <c r="D651" s="280"/>
      <c r="E651" s="257"/>
      <c r="F651" s="281"/>
      <c r="G651" s="277"/>
      <c r="H651" s="277"/>
      <c r="I651" s="279"/>
      <c r="J651" s="282"/>
      <c r="K651" s="278"/>
      <c r="L651" s="283"/>
      <c r="M651" s="283"/>
      <c r="N651" s="278"/>
      <c r="O651" s="278"/>
      <c r="P651" s="252"/>
      <c r="Q651" s="252"/>
      <c r="R651" s="252"/>
      <c r="S651" s="252"/>
      <c r="T651" s="252"/>
      <c r="U651" s="253"/>
    </row>
    <row r="652" spans="1:21">
      <c r="A652" s="290"/>
      <c r="B652" s="284"/>
      <c r="C652" s="284"/>
      <c r="D652" s="285"/>
      <c r="E652" s="258"/>
      <c r="F652" s="286"/>
      <c r="G652" s="287"/>
      <c r="H652" s="287"/>
      <c r="I652" s="288"/>
      <c r="J652" s="261"/>
      <c r="K652" s="254"/>
      <c r="L652" s="262"/>
      <c r="M652" s="262"/>
      <c r="N652" s="254"/>
      <c r="O652" s="254"/>
      <c r="P652" s="255"/>
      <c r="Q652" s="255"/>
      <c r="R652" s="255"/>
      <c r="S652" s="255"/>
      <c r="T652" s="255"/>
      <c r="U652" s="256"/>
    </row>
    <row r="653" spans="1:21">
      <c r="A653" s="289"/>
      <c r="B653" s="276"/>
      <c r="C653" s="276"/>
      <c r="D653" s="280"/>
      <c r="E653" s="257"/>
      <c r="F653" s="281"/>
      <c r="G653" s="277"/>
      <c r="H653" s="277"/>
      <c r="I653" s="279"/>
      <c r="J653" s="282"/>
      <c r="K653" s="278"/>
      <c r="L653" s="283"/>
      <c r="M653" s="283"/>
      <c r="N653" s="278"/>
      <c r="O653" s="278"/>
      <c r="P653" s="252"/>
      <c r="Q653" s="252"/>
      <c r="R653" s="252"/>
      <c r="S653" s="252"/>
      <c r="T653" s="252"/>
      <c r="U653" s="253"/>
    </row>
    <row r="654" spans="1:21">
      <c r="A654" s="289"/>
      <c r="B654" s="276"/>
      <c r="C654" s="276"/>
      <c r="D654" s="280"/>
      <c r="E654" s="257"/>
      <c r="F654" s="281"/>
      <c r="G654" s="277"/>
      <c r="H654" s="277"/>
      <c r="I654" s="279"/>
      <c r="J654" s="282"/>
      <c r="K654" s="278"/>
      <c r="L654" s="283"/>
      <c r="M654" s="283"/>
      <c r="N654" s="278"/>
      <c r="O654" s="278"/>
      <c r="P654" s="252"/>
      <c r="Q654" s="252"/>
      <c r="R654" s="252"/>
      <c r="S654" s="252"/>
      <c r="T654" s="252"/>
      <c r="U654" s="253"/>
    </row>
    <row r="655" spans="1:21">
      <c r="A655" s="290"/>
      <c r="B655" s="284"/>
      <c r="C655" s="284"/>
      <c r="D655" s="285"/>
      <c r="E655" s="257"/>
      <c r="F655" s="286"/>
      <c r="G655" s="287"/>
      <c r="H655" s="287"/>
      <c r="I655" s="288"/>
      <c r="J655" s="261"/>
      <c r="K655" s="254"/>
      <c r="L655" s="262"/>
      <c r="M655" s="262"/>
      <c r="N655" s="254"/>
      <c r="O655" s="254"/>
      <c r="P655" s="255"/>
      <c r="Q655" s="255"/>
      <c r="R655" s="255"/>
      <c r="S655" s="255"/>
      <c r="T655" s="255"/>
      <c r="U655" s="256"/>
    </row>
    <row r="656" spans="1:21">
      <c r="A656" s="289"/>
      <c r="B656" s="276"/>
      <c r="C656" s="276"/>
      <c r="D656" s="280"/>
      <c r="E656" s="257"/>
      <c r="F656" s="281"/>
      <c r="G656" s="277"/>
      <c r="H656" s="277"/>
      <c r="I656" s="279"/>
      <c r="J656" s="282"/>
      <c r="K656" s="278"/>
      <c r="L656" s="283"/>
      <c r="M656" s="283"/>
      <c r="N656" s="278"/>
      <c r="O656" s="278"/>
      <c r="P656" s="252"/>
      <c r="Q656" s="252"/>
      <c r="R656" s="252"/>
      <c r="S656" s="252"/>
      <c r="T656" s="252"/>
      <c r="U656" s="253"/>
    </row>
    <row r="657" spans="1:21">
      <c r="A657" s="289"/>
      <c r="B657" s="276"/>
      <c r="C657" s="276"/>
      <c r="D657" s="280"/>
      <c r="E657" s="257"/>
      <c r="F657" s="281"/>
      <c r="G657" s="277"/>
      <c r="H657" s="277"/>
      <c r="I657" s="279"/>
      <c r="J657" s="282"/>
      <c r="K657" s="278"/>
      <c r="L657" s="283"/>
      <c r="M657" s="283"/>
      <c r="N657" s="278"/>
      <c r="O657" s="278"/>
      <c r="P657" s="252"/>
      <c r="Q657" s="252"/>
      <c r="R657" s="252"/>
      <c r="S657" s="252"/>
      <c r="T657" s="252"/>
      <c r="U657" s="253"/>
    </row>
    <row r="658" spans="1:21">
      <c r="A658" s="289"/>
      <c r="B658" s="276"/>
      <c r="C658" s="276"/>
      <c r="D658" s="280"/>
      <c r="E658" s="257"/>
      <c r="F658" s="281"/>
      <c r="G658" s="277"/>
      <c r="H658" s="277"/>
      <c r="I658" s="279"/>
      <c r="J658" s="282"/>
      <c r="K658" s="278"/>
      <c r="L658" s="283"/>
      <c r="M658" s="283"/>
      <c r="N658" s="278"/>
      <c r="O658" s="278"/>
      <c r="P658" s="252"/>
      <c r="Q658" s="252"/>
      <c r="R658" s="252"/>
      <c r="S658" s="252"/>
      <c r="T658" s="252"/>
      <c r="U658" s="253"/>
    </row>
    <row r="659" spans="1:21">
      <c r="A659" s="289"/>
      <c r="B659" s="276"/>
      <c r="C659" s="276"/>
      <c r="D659" s="280"/>
      <c r="E659" s="257"/>
      <c r="F659" s="281"/>
      <c r="G659" s="277"/>
      <c r="H659" s="277"/>
      <c r="I659" s="279"/>
      <c r="J659" s="282"/>
      <c r="K659" s="278"/>
      <c r="L659" s="283"/>
      <c r="M659" s="283"/>
      <c r="N659" s="278"/>
      <c r="O659" s="278"/>
      <c r="P659" s="252"/>
      <c r="Q659" s="252"/>
      <c r="R659" s="252"/>
      <c r="S659" s="252"/>
      <c r="T659" s="252"/>
      <c r="U659" s="253"/>
    </row>
    <row r="660" spans="1:21">
      <c r="A660" s="289"/>
      <c r="B660" s="276"/>
      <c r="C660" s="276"/>
      <c r="D660" s="280"/>
      <c r="E660" s="257"/>
      <c r="F660" s="281"/>
      <c r="G660" s="277"/>
      <c r="H660" s="277"/>
      <c r="I660" s="279"/>
      <c r="J660" s="282"/>
      <c r="K660" s="278"/>
      <c r="L660" s="283"/>
      <c r="M660" s="283"/>
      <c r="N660" s="278"/>
      <c r="O660" s="278"/>
      <c r="P660" s="252"/>
      <c r="Q660" s="252"/>
      <c r="R660" s="252"/>
      <c r="S660" s="252"/>
      <c r="T660" s="252"/>
      <c r="U660" s="253"/>
    </row>
    <row r="661" spans="1:21">
      <c r="A661" s="289"/>
      <c r="B661" s="276"/>
      <c r="C661" s="276"/>
      <c r="D661" s="280"/>
      <c r="E661" s="257"/>
      <c r="F661" s="281"/>
      <c r="G661" s="277"/>
      <c r="H661" s="277"/>
      <c r="I661" s="279"/>
      <c r="J661" s="282"/>
      <c r="K661" s="278"/>
      <c r="L661" s="283"/>
      <c r="M661" s="283"/>
      <c r="N661" s="278"/>
      <c r="O661" s="278"/>
      <c r="P661" s="252"/>
      <c r="Q661" s="252"/>
      <c r="R661" s="252"/>
      <c r="S661" s="252"/>
      <c r="T661" s="252"/>
      <c r="U661" s="253"/>
    </row>
    <row r="662" spans="1:21">
      <c r="A662" s="289"/>
      <c r="B662" s="276"/>
      <c r="C662" s="276"/>
      <c r="D662" s="280"/>
      <c r="E662" s="257"/>
      <c r="F662" s="281"/>
      <c r="G662" s="277"/>
      <c r="H662" s="277"/>
      <c r="I662" s="279"/>
      <c r="J662" s="282"/>
      <c r="K662" s="278"/>
      <c r="L662" s="283"/>
      <c r="M662" s="283"/>
      <c r="N662" s="278"/>
      <c r="O662" s="278"/>
      <c r="P662" s="252"/>
      <c r="Q662" s="252"/>
      <c r="R662" s="252"/>
      <c r="S662" s="252"/>
      <c r="T662" s="252"/>
      <c r="U662" s="253"/>
    </row>
    <row r="663" spans="1:21">
      <c r="A663" s="289"/>
      <c r="B663" s="276"/>
      <c r="C663" s="276"/>
      <c r="D663" s="280"/>
      <c r="E663" s="257"/>
      <c r="F663" s="281"/>
      <c r="G663" s="277"/>
      <c r="H663" s="277"/>
      <c r="I663" s="279"/>
      <c r="J663" s="282"/>
      <c r="K663" s="278"/>
      <c r="L663" s="283"/>
      <c r="M663" s="283"/>
      <c r="N663" s="278"/>
      <c r="O663" s="278"/>
      <c r="P663" s="252"/>
      <c r="Q663" s="252"/>
      <c r="R663" s="252"/>
      <c r="S663" s="252"/>
      <c r="T663" s="252"/>
      <c r="U663" s="253"/>
    </row>
    <row r="664" spans="1:21">
      <c r="A664" s="289"/>
      <c r="B664" s="276"/>
      <c r="C664" s="276"/>
      <c r="D664" s="280"/>
      <c r="E664" s="257"/>
      <c r="F664" s="281"/>
      <c r="G664" s="277"/>
      <c r="H664" s="277"/>
      <c r="I664" s="279"/>
      <c r="J664" s="282"/>
      <c r="K664" s="278"/>
      <c r="L664" s="283"/>
      <c r="M664" s="283"/>
      <c r="N664" s="278"/>
      <c r="O664" s="278"/>
      <c r="P664" s="252"/>
      <c r="Q664" s="252"/>
      <c r="R664" s="252"/>
      <c r="S664" s="252"/>
      <c r="T664" s="252"/>
      <c r="U664" s="253"/>
    </row>
    <row r="665" spans="1:21">
      <c r="A665" s="289"/>
      <c r="B665" s="276"/>
      <c r="C665" s="276"/>
      <c r="D665" s="280"/>
      <c r="E665" s="257"/>
      <c r="F665" s="281"/>
      <c r="G665" s="277"/>
      <c r="H665" s="277"/>
      <c r="I665" s="279"/>
      <c r="J665" s="282"/>
      <c r="K665" s="278"/>
      <c r="L665" s="283"/>
      <c r="M665" s="283"/>
      <c r="N665" s="278"/>
      <c r="O665" s="278"/>
      <c r="P665" s="252"/>
      <c r="Q665" s="252"/>
      <c r="R665" s="252"/>
      <c r="S665" s="252"/>
      <c r="T665" s="252"/>
      <c r="U665" s="253"/>
    </row>
    <row r="666" spans="1:21">
      <c r="A666" s="289"/>
      <c r="B666" s="276"/>
      <c r="C666" s="276"/>
      <c r="D666" s="280"/>
      <c r="E666" s="257"/>
      <c r="F666" s="281"/>
      <c r="G666" s="277"/>
      <c r="H666" s="277"/>
      <c r="I666" s="279"/>
      <c r="J666" s="282"/>
      <c r="K666" s="278"/>
      <c r="L666" s="283"/>
      <c r="M666" s="283"/>
      <c r="N666" s="278"/>
      <c r="O666" s="278"/>
      <c r="P666" s="252"/>
      <c r="Q666" s="252"/>
      <c r="R666" s="252"/>
      <c r="S666" s="252"/>
      <c r="T666" s="252"/>
      <c r="U666" s="253"/>
    </row>
    <row r="667" spans="1:21">
      <c r="A667" s="289"/>
      <c r="B667" s="276"/>
      <c r="C667" s="276"/>
      <c r="D667" s="280"/>
      <c r="E667" s="257"/>
      <c r="F667" s="281"/>
      <c r="G667" s="277"/>
      <c r="H667" s="277"/>
      <c r="I667" s="279"/>
      <c r="J667" s="282"/>
      <c r="K667" s="278"/>
      <c r="L667" s="283"/>
      <c r="M667" s="283"/>
      <c r="N667" s="278"/>
      <c r="O667" s="278"/>
      <c r="P667" s="252"/>
      <c r="Q667" s="252"/>
      <c r="R667" s="252"/>
      <c r="S667" s="252"/>
      <c r="T667" s="252"/>
      <c r="U667" s="253"/>
    </row>
    <row r="668" spans="1:21">
      <c r="A668" s="290"/>
      <c r="B668" s="284"/>
      <c r="C668" s="284"/>
      <c r="D668" s="285"/>
      <c r="E668" s="258"/>
      <c r="F668" s="286"/>
      <c r="G668" s="287"/>
      <c r="H668" s="287"/>
      <c r="I668" s="288"/>
      <c r="J668" s="261"/>
      <c r="K668" s="254"/>
      <c r="L668" s="262"/>
      <c r="M668" s="262"/>
      <c r="N668" s="254"/>
      <c r="O668" s="254"/>
      <c r="P668" s="255"/>
      <c r="Q668" s="255"/>
      <c r="R668" s="255"/>
      <c r="S668" s="255"/>
      <c r="T668" s="255"/>
      <c r="U668" s="256"/>
    </row>
    <row r="669" spans="1:21">
      <c r="A669" s="289"/>
      <c r="B669" s="276"/>
      <c r="C669" s="276"/>
      <c r="D669" s="280"/>
      <c r="E669" s="257"/>
      <c r="F669" s="281"/>
      <c r="G669" s="277"/>
      <c r="H669" s="277"/>
      <c r="I669" s="279"/>
      <c r="J669" s="282"/>
      <c r="K669" s="278"/>
      <c r="L669" s="283"/>
      <c r="M669" s="283"/>
      <c r="N669" s="278"/>
      <c r="O669" s="278"/>
      <c r="P669" s="252"/>
      <c r="Q669" s="252"/>
      <c r="R669" s="252"/>
      <c r="S669" s="252"/>
      <c r="T669" s="252"/>
      <c r="U669" s="253"/>
    </row>
    <row r="670" spans="1:21">
      <c r="A670" s="289"/>
      <c r="B670" s="276"/>
      <c r="C670" s="276"/>
      <c r="D670" s="280"/>
      <c r="E670" s="257"/>
      <c r="F670" s="281"/>
      <c r="G670" s="277"/>
      <c r="H670" s="277"/>
      <c r="I670" s="279"/>
      <c r="J670" s="282"/>
      <c r="K670" s="278"/>
      <c r="L670" s="283"/>
      <c r="M670" s="283"/>
      <c r="N670" s="278"/>
      <c r="O670" s="278"/>
      <c r="P670" s="252"/>
      <c r="Q670" s="252"/>
      <c r="R670" s="252"/>
      <c r="S670" s="252"/>
      <c r="T670" s="252"/>
      <c r="U670" s="253"/>
    </row>
    <row r="671" spans="1:21">
      <c r="A671" s="289"/>
      <c r="B671" s="276"/>
      <c r="C671" s="276"/>
      <c r="D671" s="280"/>
      <c r="E671" s="257"/>
      <c r="F671" s="281"/>
      <c r="G671" s="277"/>
      <c r="H671" s="277"/>
      <c r="I671" s="279"/>
      <c r="J671" s="282"/>
      <c r="K671" s="278"/>
      <c r="L671" s="283"/>
      <c r="M671" s="283"/>
      <c r="N671" s="278"/>
      <c r="O671" s="278"/>
      <c r="P671" s="252"/>
      <c r="Q671" s="252"/>
      <c r="R671" s="252"/>
      <c r="S671" s="252"/>
      <c r="T671" s="252"/>
      <c r="U671" s="253"/>
    </row>
    <row r="672" spans="1:21">
      <c r="A672" s="289"/>
      <c r="B672" s="276"/>
      <c r="C672" s="276"/>
      <c r="D672" s="280"/>
      <c r="E672" s="257"/>
      <c r="F672" s="281"/>
      <c r="G672" s="277"/>
      <c r="H672" s="277"/>
      <c r="I672" s="279"/>
      <c r="J672" s="282"/>
      <c r="K672" s="278"/>
      <c r="L672" s="283"/>
      <c r="M672" s="283"/>
      <c r="N672" s="278"/>
      <c r="O672" s="278"/>
      <c r="P672" s="252"/>
      <c r="Q672" s="252"/>
      <c r="R672" s="252"/>
      <c r="S672" s="252"/>
      <c r="T672" s="252"/>
      <c r="U672" s="253"/>
    </row>
    <row r="673" spans="1:21">
      <c r="A673" s="289"/>
      <c r="B673" s="276"/>
      <c r="C673" s="276"/>
      <c r="D673" s="280"/>
      <c r="E673" s="257"/>
      <c r="F673" s="281"/>
      <c r="G673" s="277"/>
      <c r="H673" s="277"/>
      <c r="I673" s="279"/>
      <c r="J673" s="282"/>
      <c r="K673" s="278"/>
      <c r="L673" s="283"/>
      <c r="M673" s="283"/>
      <c r="N673" s="278"/>
      <c r="O673" s="278"/>
      <c r="P673" s="252"/>
      <c r="Q673" s="252"/>
      <c r="R673" s="252"/>
      <c r="S673" s="252"/>
      <c r="T673" s="252"/>
      <c r="U673" s="253"/>
    </row>
    <row r="674" spans="1:21">
      <c r="A674" s="289"/>
      <c r="B674" s="276"/>
      <c r="C674" s="276"/>
      <c r="D674" s="280"/>
      <c r="E674" s="257"/>
      <c r="F674" s="281"/>
      <c r="G674" s="277"/>
      <c r="H674" s="277"/>
      <c r="I674" s="279"/>
      <c r="J674" s="282"/>
      <c r="K674" s="278"/>
      <c r="L674" s="283"/>
      <c r="M674" s="283"/>
      <c r="N674" s="278"/>
      <c r="O674" s="278"/>
      <c r="P674" s="252"/>
      <c r="Q674" s="252"/>
      <c r="R674" s="252"/>
      <c r="S674" s="252"/>
      <c r="T674" s="252"/>
      <c r="U674" s="253"/>
    </row>
    <row r="675" spans="1:21">
      <c r="A675" s="289"/>
      <c r="B675" s="276"/>
      <c r="C675" s="276"/>
      <c r="D675" s="280"/>
      <c r="E675" s="257"/>
      <c r="F675" s="281"/>
      <c r="G675" s="277"/>
      <c r="H675" s="277"/>
      <c r="I675" s="279"/>
      <c r="J675" s="282"/>
      <c r="K675" s="278"/>
      <c r="L675" s="283"/>
      <c r="M675" s="283"/>
      <c r="N675" s="278"/>
      <c r="O675" s="278"/>
      <c r="P675" s="252"/>
      <c r="Q675" s="252"/>
      <c r="R675" s="252"/>
      <c r="S675" s="252"/>
      <c r="T675" s="252"/>
      <c r="U675" s="253"/>
    </row>
    <row r="676" spans="1:21">
      <c r="A676" s="290"/>
      <c r="B676" s="284"/>
      <c r="C676" s="284"/>
      <c r="D676" s="285"/>
      <c r="E676" s="257"/>
      <c r="F676" s="286"/>
      <c r="G676" s="287"/>
      <c r="H676" s="287"/>
      <c r="I676" s="288"/>
      <c r="J676" s="261"/>
      <c r="K676" s="254"/>
      <c r="L676" s="262"/>
      <c r="M676" s="262"/>
      <c r="N676" s="254"/>
      <c r="O676" s="254"/>
      <c r="P676" s="255"/>
      <c r="Q676" s="255"/>
      <c r="R676" s="255"/>
      <c r="S676" s="255"/>
      <c r="T676" s="255"/>
      <c r="U676" s="256"/>
    </row>
    <row r="677" spans="1:21">
      <c r="A677" s="289"/>
      <c r="B677" s="276"/>
      <c r="C677" s="276"/>
      <c r="D677" s="280"/>
      <c r="E677" s="257"/>
      <c r="F677" s="281"/>
      <c r="G677" s="277"/>
      <c r="H677" s="277"/>
      <c r="I677" s="279"/>
      <c r="J677" s="282"/>
      <c r="K677" s="278"/>
      <c r="L677" s="283"/>
      <c r="M677" s="283"/>
      <c r="N677" s="278"/>
      <c r="O677" s="278"/>
      <c r="P677" s="252"/>
      <c r="Q677" s="252"/>
      <c r="R677" s="252"/>
      <c r="S677" s="252"/>
      <c r="T677" s="252"/>
      <c r="U677" s="253"/>
    </row>
    <row r="678" spans="1:21">
      <c r="A678" s="289"/>
      <c r="B678" s="276"/>
      <c r="C678" s="276"/>
      <c r="D678" s="280"/>
      <c r="E678" s="257"/>
      <c r="F678" s="281"/>
      <c r="G678" s="277"/>
      <c r="H678" s="277"/>
      <c r="I678" s="279"/>
      <c r="J678" s="282"/>
      <c r="K678" s="278"/>
      <c r="L678" s="283"/>
      <c r="M678" s="283"/>
      <c r="N678" s="278"/>
      <c r="O678" s="278"/>
      <c r="P678" s="252"/>
      <c r="Q678" s="252"/>
      <c r="R678" s="252"/>
      <c r="S678" s="252"/>
      <c r="T678" s="252"/>
      <c r="U678" s="253"/>
    </row>
    <row r="679" spans="1:21">
      <c r="A679" s="289"/>
      <c r="B679" s="276"/>
      <c r="C679" s="276"/>
      <c r="D679" s="280"/>
      <c r="E679" s="257"/>
      <c r="F679" s="281"/>
      <c r="G679" s="277"/>
      <c r="H679" s="277"/>
      <c r="I679" s="279"/>
      <c r="J679" s="282"/>
      <c r="K679" s="278"/>
      <c r="L679" s="283"/>
      <c r="M679" s="283"/>
      <c r="N679" s="278"/>
      <c r="O679" s="278"/>
      <c r="P679" s="252"/>
      <c r="Q679" s="252"/>
      <c r="R679" s="252"/>
      <c r="S679" s="252"/>
      <c r="T679" s="252"/>
      <c r="U679" s="253"/>
    </row>
    <row r="680" spans="1:21">
      <c r="A680" s="289"/>
      <c r="B680" s="276"/>
      <c r="C680" s="276"/>
      <c r="D680" s="280"/>
      <c r="E680" s="257"/>
      <c r="F680" s="281"/>
      <c r="G680" s="277"/>
      <c r="H680" s="277"/>
      <c r="I680" s="279"/>
      <c r="J680" s="282"/>
      <c r="K680" s="278"/>
      <c r="L680" s="283"/>
      <c r="M680" s="283"/>
      <c r="N680" s="278"/>
      <c r="O680" s="278"/>
      <c r="P680" s="252"/>
      <c r="Q680" s="252"/>
      <c r="R680" s="252"/>
      <c r="S680" s="252"/>
      <c r="T680" s="252"/>
      <c r="U680" s="253"/>
    </row>
    <row r="681" spans="1:21">
      <c r="A681" s="290"/>
      <c r="B681" s="284"/>
      <c r="C681" s="284"/>
      <c r="D681" s="285"/>
      <c r="E681" s="257"/>
      <c r="F681" s="286"/>
      <c r="G681" s="287"/>
      <c r="H681" s="287"/>
      <c r="I681" s="288"/>
      <c r="J681" s="261"/>
      <c r="K681" s="254"/>
      <c r="L681" s="262"/>
      <c r="M681" s="262"/>
      <c r="N681" s="254"/>
      <c r="O681" s="254"/>
      <c r="P681" s="255"/>
      <c r="Q681" s="255"/>
      <c r="R681" s="255"/>
      <c r="S681" s="255"/>
      <c r="T681" s="255"/>
      <c r="U681" s="256"/>
    </row>
    <row r="682" spans="1:21">
      <c r="A682" s="289"/>
      <c r="B682" s="276"/>
      <c r="C682" s="276"/>
      <c r="D682" s="280"/>
      <c r="E682" s="257"/>
      <c r="F682" s="281"/>
      <c r="G682" s="277"/>
      <c r="H682" s="277"/>
      <c r="I682" s="279"/>
      <c r="J682" s="282"/>
      <c r="K682" s="278"/>
      <c r="L682" s="283"/>
      <c r="M682" s="283"/>
      <c r="N682" s="278"/>
      <c r="O682" s="278"/>
      <c r="P682" s="252"/>
      <c r="Q682" s="252"/>
      <c r="R682" s="252"/>
      <c r="S682" s="252"/>
      <c r="T682" s="252"/>
      <c r="U682" s="253"/>
    </row>
    <row r="683" spans="1:21">
      <c r="A683" s="289"/>
      <c r="B683" s="276"/>
      <c r="C683" s="276"/>
      <c r="D683" s="280"/>
      <c r="E683" s="257"/>
      <c r="F683" s="281"/>
      <c r="G683" s="277"/>
      <c r="H683" s="277"/>
      <c r="I683" s="279"/>
      <c r="J683" s="282"/>
      <c r="K683" s="278"/>
      <c r="L683" s="283"/>
      <c r="M683" s="283"/>
      <c r="N683" s="278"/>
      <c r="O683" s="278"/>
      <c r="P683" s="252"/>
      <c r="Q683" s="252"/>
      <c r="R683" s="252"/>
      <c r="S683" s="252"/>
      <c r="T683" s="252"/>
      <c r="U683" s="253"/>
    </row>
    <row r="684" spans="1:21">
      <c r="A684" s="289"/>
      <c r="B684" s="276"/>
      <c r="C684" s="276"/>
      <c r="D684" s="280"/>
      <c r="E684" s="257"/>
      <c r="F684" s="281"/>
      <c r="G684" s="277"/>
      <c r="H684" s="277"/>
      <c r="I684" s="279"/>
      <c r="J684" s="282"/>
      <c r="K684" s="278"/>
      <c r="L684" s="283"/>
      <c r="M684" s="283"/>
      <c r="N684" s="278"/>
      <c r="O684" s="278"/>
      <c r="P684" s="252"/>
      <c r="Q684" s="252"/>
      <c r="R684" s="252"/>
      <c r="S684" s="252"/>
      <c r="T684" s="252"/>
      <c r="U684" s="253"/>
    </row>
    <row r="685" spans="1:21">
      <c r="A685" s="289"/>
      <c r="B685" s="276"/>
      <c r="C685" s="276"/>
      <c r="D685" s="280"/>
      <c r="E685" s="257"/>
      <c r="F685" s="281"/>
      <c r="G685" s="277"/>
      <c r="H685" s="277"/>
      <c r="I685" s="279"/>
      <c r="J685" s="282"/>
      <c r="K685" s="278"/>
      <c r="L685" s="283"/>
      <c r="M685" s="283"/>
      <c r="N685" s="278"/>
      <c r="O685" s="278"/>
      <c r="P685" s="252"/>
      <c r="Q685" s="252"/>
      <c r="R685" s="252"/>
      <c r="S685" s="252"/>
      <c r="T685" s="252"/>
      <c r="U685" s="253"/>
    </row>
    <row r="686" spans="1:21">
      <c r="A686" s="289"/>
      <c r="B686" s="276"/>
      <c r="C686" s="276"/>
      <c r="D686" s="280"/>
      <c r="E686" s="257"/>
      <c r="F686" s="281"/>
      <c r="G686" s="277"/>
      <c r="H686" s="277"/>
      <c r="I686" s="279"/>
      <c r="J686" s="282"/>
      <c r="K686" s="278"/>
      <c r="L686" s="283"/>
      <c r="M686" s="283"/>
      <c r="N686" s="278"/>
      <c r="O686" s="278"/>
      <c r="P686" s="252"/>
      <c r="Q686" s="252"/>
      <c r="R686" s="252"/>
      <c r="S686" s="252"/>
      <c r="T686" s="252"/>
      <c r="U686" s="253"/>
    </row>
    <row r="687" spans="1:21">
      <c r="A687" s="289"/>
      <c r="B687" s="276"/>
      <c r="C687" s="276"/>
      <c r="D687" s="280"/>
      <c r="E687" s="257"/>
      <c r="F687" s="281"/>
      <c r="G687" s="277"/>
      <c r="H687" s="277"/>
      <c r="I687" s="279"/>
      <c r="J687" s="282"/>
      <c r="K687" s="278"/>
      <c r="L687" s="283"/>
      <c r="M687" s="283"/>
      <c r="N687" s="278"/>
      <c r="O687" s="278"/>
      <c r="P687" s="252"/>
      <c r="Q687" s="252"/>
      <c r="R687" s="252"/>
      <c r="S687" s="252"/>
      <c r="T687" s="252"/>
      <c r="U687" s="253"/>
    </row>
    <row r="688" spans="1:21">
      <c r="A688" s="289"/>
      <c r="B688" s="276"/>
      <c r="C688" s="276"/>
      <c r="D688" s="280"/>
      <c r="E688" s="257"/>
      <c r="F688" s="281"/>
      <c r="G688" s="277"/>
      <c r="H688" s="277"/>
      <c r="I688" s="279"/>
      <c r="J688" s="282"/>
      <c r="K688" s="278"/>
      <c r="L688" s="283"/>
      <c r="M688" s="283"/>
      <c r="N688" s="278"/>
      <c r="O688" s="278"/>
      <c r="P688" s="252"/>
      <c r="Q688" s="252"/>
      <c r="R688" s="252"/>
      <c r="S688" s="252"/>
      <c r="T688" s="252"/>
      <c r="U688" s="253"/>
    </row>
    <row r="689" spans="1:21">
      <c r="A689" s="290"/>
      <c r="B689" s="284"/>
      <c r="C689" s="284"/>
      <c r="D689" s="285"/>
      <c r="E689" s="257"/>
      <c r="F689" s="286"/>
      <c r="G689" s="287"/>
      <c r="H689" s="287"/>
      <c r="I689" s="288"/>
      <c r="J689" s="261"/>
      <c r="K689" s="254"/>
      <c r="L689" s="262"/>
      <c r="M689" s="262"/>
      <c r="N689" s="254"/>
      <c r="O689" s="254"/>
      <c r="P689" s="255"/>
      <c r="Q689" s="255"/>
      <c r="R689" s="255"/>
      <c r="S689" s="255"/>
      <c r="T689" s="255"/>
      <c r="U689" s="256"/>
    </row>
    <row r="690" spans="1:21">
      <c r="A690" s="289"/>
      <c r="B690" s="276"/>
      <c r="C690" s="276"/>
      <c r="D690" s="280"/>
      <c r="E690" s="257"/>
      <c r="F690" s="281"/>
      <c r="G690" s="277"/>
      <c r="H690" s="277"/>
      <c r="I690" s="279"/>
      <c r="J690" s="282"/>
      <c r="K690" s="278"/>
      <c r="L690" s="283"/>
      <c r="M690" s="283"/>
      <c r="N690" s="278"/>
      <c r="O690" s="278"/>
      <c r="P690" s="252"/>
      <c r="Q690" s="252"/>
      <c r="R690" s="252"/>
      <c r="S690" s="252"/>
      <c r="T690" s="252"/>
      <c r="U690" s="253"/>
    </row>
    <row r="691" spans="1:21">
      <c r="A691" s="289"/>
      <c r="B691" s="276"/>
      <c r="C691" s="276"/>
      <c r="D691" s="280"/>
      <c r="E691" s="257"/>
      <c r="F691" s="281"/>
      <c r="G691" s="277"/>
      <c r="H691" s="277"/>
      <c r="I691" s="279"/>
      <c r="J691" s="282"/>
      <c r="K691" s="278"/>
      <c r="L691" s="283"/>
      <c r="M691" s="283"/>
      <c r="N691" s="278"/>
      <c r="O691" s="278"/>
      <c r="P691" s="252"/>
      <c r="Q691" s="252"/>
      <c r="R691" s="252"/>
      <c r="S691" s="252"/>
      <c r="T691" s="252"/>
      <c r="U691" s="253"/>
    </row>
    <row r="692" spans="1:21">
      <c r="A692" s="289"/>
      <c r="B692" s="276"/>
      <c r="C692" s="276"/>
      <c r="D692" s="280"/>
      <c r="E692" s="257"/>
      <c r="F692" s="281"/>
      <c r="G692" s="277"/>
      <c r="H692" s="277"/>
      <c r="I692" s="279"/>
      <c r="J692" s="282"/>
      <c r="K692" s="278"/>
      <c r="L692" s="283"/>
      <c r="M692" s="283"/>
      <c r="N692" s="278"/>
      <c r="O692" s="278"/>
      <c r="P692" s="252"/>
      <c r="Q692" s="252"/>
      <c r="R692" s="252"/>
      <c r="S692" s="252"/>
      <c r="T692" s="252"/>
      <c r="U692" s="253"/>
    </row>
    <row r="693" spans="1:21">
      <c r="A693" s="290"/>
      <c r="B693" s="284"/>
      <c r="C693" s="284"/>
      <c r="D693" s="285"/>
      <c r="E693" s="257"/>
      <c r="F693" s="286"/>
      <c r="G693" s="287"/>
      <c r="H693" s="287"/>
      <c r="I693" s="288"/>
      <c r="J693" s="261"/>
      <c r="K693" s="254"/>
      <c r="L693" s="262"/>
      <c r="M693" s="262"/>
      <c r="N693" s="254"/>
      <c r="O693" s="254"/>
      <c r="P693" s="255"/>
      <c r="Q693" s="255"/>
      <c r="R693" s="255"/>
      <c r="S693" s="255"/>
      <c r="T693" s="255"/>
      <c r="U693" s="256"/>
    </row>
    <row r="694" spans="1:21">
      <c r="A694" s="290"/>
      <c r="B694" s="284"/>
      <c r="C694" s="284"/>
      <c r="D694" s="285"/>
      <c r="E694" s="257"/>
      <c r="F694" s="286"/>
      <c r="G694" s="287"/>
      <c r="H694" s="287"/>
      <c r="I694" s="288"/>
      <c r="J694" s="261"/>
      <c r="K694" s="254"/>
      <c r="L694" s="262"/>
      <c r="M694" s="262"/>
      <c r="N694" s="254"/>
      <c r="O694" s="254"/>
      <c r="P694" s="255"/>
      <c r="Q694" s="255"/>
      <c r="R694" s="255"/>
      <c r="S694" s="255"/>
      <c r="T694" s="255"/>
      <c r="U694" s="256"/>
    </row>
    <row r="695" spans="1:21">
      <c r="A695" s="289"/>
      <c r="B695" s="276"/>
      <c r="C695" s="276"/>
      <c r="D695" s="280"/>
      <c r="E695" s="257"/>
      <c r="F695" s="281"/>
      <c r="G695" s="277"/>
      <c r="H695" s="277"/>
      <c r="I695" s="279"/>
      <c r="J695" s="282"/>
      <c r="K695" s="278"/>
      <c r="L695" s="283"/>
      <c r="M695" s="283"/>
      <c r="N695" s="278"/>
      <c r="O695" s="278"/>
      <c r="P695" s="252"/>
      <c r="Q695" s="252"/>
      <c r="R695" s="252"/>
      <c r="S695" s="252"/>
      <c r="T695" s="252"/>
      <c r="U695" s="253"/>
    </row>
    <row r="696" spans="1:21">
      <c r="A696" s="289"/>
      <c r="B696" s="276"/>
      <c r="C696" s="276"/>
      <c r="D696" s="280"/>
      <c r="E696" s="257"/>
      <c r="F696" s="281"/>
      <c r="G696" s="277"/>
      <c r="H696" s="277"/>
      <c r="I696" s="279"/>
      <c r="J696" s="282"/>
      <c r="K696" s="278"/>
      <c r="L696" s="283"/>
      <c r="M696" s="283"/>
      <c r="N696" s="278"/>
      <c r="O696" s="278"/>
      <c r="P696" s="252"/>
      <c r="Q696" s="252"/>
      <c r="R696" s="252"/>
      <c r="S696" s="252"/>
      <c r="T696" s="252"/>
      <c r="U696" s="253"/>
    </row>
    <row r="697" spans="1:21">
      <c r="A697" s="289"/>
      <c r="B697" s="276"/>
      <c r="C697" s="276"/>
      <c r="D697" s="280"/>
      <c r="E697" s="257"/>
      <c r="F697" s="281"/>
      <c r="G697" s="277"/>
      <c r="H697" s="277"/>
      <c r="I697" s="279"/>
      <c r="J697" s="282"/>
      <c r="K697" s="278"/>
      <c r="L697" s="283"/>
      <c r="M697" s="283"/>
      <c r="N697" s="278"/>
      <c r="O697" s="278"/>
      <c r="P697" s="252"/>
      <c r="Q697" s="252"/>
      <c r="R697" s="252"/>
      <c r="S697" s="252"/>
      <c r="T697" s="252"/>
      <c r="U697" s="253"/>
    </row>
    <row r="698" spans="1:21">
      <c r="A698" s="289"/>
      <c r="B698" s="276"/>
      <c r="C698" s="276"/>
      <c r="D698" s="280"/>
      <c r="E698" s="257"/>
      <c r="F698" s="281"/>
      <c r="G698" s="277"/>
      <c r="H698" s="277"/>
      <c r="I698" s="279"/>
      <c r="J698" s="282"/>
      <c r="K698" s="278"/>
      <c r="L698" s="283"/>
      <c r="M698" s="283"/>
      <c r="N698" s="278"/>
      <c r="O698" s="278"/>
      <c r="P698" s="252"/>
      <c r="Q698" s="252"/>
      <c r="R698" s="252"/>
      <c r="S698" s="252"/>
      <c r="T698" s="252"/>
      <c r="U698" s="253"/>
    </row>
    <row r="699" spans="1:21">
      <c r="A699" s="289"/>
      <c r="B699" s="276"/>
      <c r="C699" s="276"/>
      <c r="D699" s="280"/>
      <c r="E699" s="257"/>
      <c r="F699" s="281"/>
      <c r="G699" s="277"/>
      <c r="H699" s="277"/>
      <c r="I699" s="279"/>
      <c r="J699" s="282"/>
      <c r="K699" s="278"/>
      <c r="L699" s="283"/>
      <c r="M699" s="283"/>
      <c r="N699" s="278"/>
      <c r="O699" s="278"/>
      <c r="P699" s="252"/>
      <c r="Q699" s="252"/>
      <c r="R699" s="252"/>
      <c r="S699" s="252"/>
      <c r="T699" s="252"/>
      <c r="U699" s="253"/>
    </row>
    <row r="700" spans="1:21">
      <c r="A700" s="289"/>
      <c r="B700" s="276"/>
      <c r="C700" s="276"/>
      <c r="D700" s="280"/>
      <c r="E700" s="257"/>
      <c r="F700" s="281"/>
      <c r="G700" s="277"/>
      <c r="H700" s="277"/>
      <c r="I700" s="279"/>
      <c r="J700" s="282"/>
      <c r="K700" s="278"/>
      <c r="L700" s="283"/>
      <c r="M700" s="283"/>
      <c r="N700" s="278"/>
      <c r="O700" s="278"/>
      <c r="P700" s="252"/>
      <c r="Q700" s="252"/>
      <c r="R700" s="252"/>
      <c r="S700" s="252"/>
      <c r="T700" s="252"/>
      <c r="U700" s="253"/>
    </row>
    <row r="701" spans="1:21">
      <c r="A701" s="290"/>
      <c r="B701" s="284"/>
      <c r="C701" s="284"/>
      <c r="D701" s="285"/>
      <c r="E701" s="257"/>
      <c r="F701" s="286"/>
      <c r="G701" s="287"/>
      <c r="H701" s="287"/>
      <c r="I701" s="288"/>
      <c r="J701" s="261"/>
      <c r="K701" s="254"/>
      <c r="L701" s="262"/>
      <c r="M701" s="262"/>
      <c r="N701" s="254"/>
      <c r="O701" s="254"/>
      <c r="P701" s="255"/>
      <c r="Q701" s="255"/>
      <c r="R701" s="255"/>
      <c r="S701" s="255"/>
      <c r="T701" s="255"/>
      <c r="U701" s="256"/>
    </row>
    <row r="702" spans="1:21">
      <c r="A702" s="289"/>
      <c r="B702" s="276"/>
      <c r="C702" s="276"/>
      <c r="D702" s="280"/>
      <c r="E702" s="257"/>
      <c r="F702" s="281"/>
      <c r="G702" s="277"/>
      <c r="H702" s="277"/>
      <c r="I702" s="279"/>
      <c r="J702" s="282"/>
      <c r="K702" s="278"/>
      <c r="L702" s="283"/>
      <c r="M702" s="283"/>
      <c r="N702" s="278"/>
      <c r="O702" s="278"/>
      <c r="P702" s="252"/>
      <c r="Q702" s="252"/>
      <c r="R702" s="252"/>
      <c r="S702" s="252"/>
      <c r="T702" s="252"/>
      <c r="U702" s="253"/>
    </row>
    <row r="703" spans="1:21">
      <c r="A703" s="289"/>
      <c r="B703" s="276"/>
      <c r="C703" s="276"/>
      <c r="D703" s="280"/>
      <c r="E703" s="257"/>
      <c r="F703" s="281"/>
      <c r="G703" s="277"/>
      <c r="H703" s="277"/>
      <c r="I703" s="279"/>
      <c r="J703" s="282"/>
      <c r="K703" s="278"/>
      <c r="L703" s="283"/>
      <c r="M703" s="283"/>
      <c r="N703" s="278"/>
      <c r="O703" s="278"/>
      <c r="P703" s="252"/>
      <c r="Q703" s="252"/>
      <c r="R703" s="252"/>
      <c r="S703" s="252"/>
      <c r="T703" s="252"/>
      <c r="U703" s="253"/>
    </row>
    <row r="704" spans="1:21">
      <c r="A704" s="289"/>
      <c r="B704" s="276"/>
      <c r="C704" s="276"/>
      <c r="D704" s="280"/>
      <c r="E704" s="257"/>
      <c r="F704" s="281"/>
      <c r="G704" s="277"/>
      <c r="H704" s="277"/>
      <c r="I704" s="279"/>
      <c r="J704" s="282"/>
      <c r="K704" s="278"/>
      <c r="L704" s="283"/>
      <c r="M704" s="283"/>
      <c r="N704" s="278"/>
      <c r="O704" s="278"/>
      <c r="P704" s="252"/>
      <c r="Q704" s="252"/>
      <c r="R704" s="252"/>
      <c r="S704" s="252"/>
      <c r="T704" s="252"/>
      <c r="U704" s="253"/>
    </row>
    <row r="705" spans="1:21">
      <c r="A705" s="289"/>
      <c r="B705" s="276"/>
      <c r="C705" s="276"/>
      <c r="D705" s="280"/>
      <c r="E705" s="257"/>
      <c r="F705" s="281"/>
      <c r="G705" s="277"/>
      <c r="H705" s="277"/>
      <c r="I705" s="279"/>
      <c r="J705" s="282"/>
      <c r="K705" s="278"/>
      <c r="L705" s="283"/>
      <c r="M705" s="283"/>
      <c r="N705" s="278"/>
      <c r="O705" s="278"/>
      <c r="P705" s="252"/>
      <c r="Q705" s="252"/>
      <c r="R705" s="252"/>
      <c r="S705" s="252"/>
      <c r="T705" s="252"/>
      <c r="U705" s="253"/>
    </row>
    <row r="706" spans="1:21">
      <c r="A706" s="290"/>
      <c r="B706" s="284"/>
      <c r="C706" s="284"/>
      <c r="D706" s="285"/>
      <c r="E706" s="257"/>
      <c r="F706" s="286"/>
      <c r="G706" s="287"/>
      <c r="H706" s="287"/>
      <c r="I706" s="288"/>
      <c r="J706" s="261"/>
      <c r="K706" s="254"/>
      <c r="L706" s="262"/>
      <c r="M706" s="262"/>
      <c r="N706" s="254"/>
      <c r="O706" s="254"/>
      <c r="P706" s="255"/>
      <c r="Q706" s="255"/>
      <c r="R706" s="255"/>
      <c r="S706" s="255"/>
      <c r="T706" s="255"/>
      <c r="U706" s="256"/>
    </row>
    <row r="707" spans="1:21">
      <c r="A707" s="289"/>
      <c r="B707" s="276"/>
      <c r="C707" s="276"/>
      <c r="D707" s="280"/>
      <c r="E707" s="257"/>
      <c r="F707" s="281"/>
      <c r="G707" s="277"/>
      <c r="H707" s="277"/>
      <c r="I707" s="279"/>
      <c r="J707" s="282"/>
      <c r="K707" s="278"/>
      <c r="L707" s="283"/>
      <c r="M707" s="283"/>
      <c r="N707" s="278"/>
      <c r="O707" s="278"/>
      <c r="P707" s="252"/>
      <c r="Q707" s="252"/>
      <c r="R707" s="252"/>
      <c r="S707" s="252"/>
      <c r="T707" s="252"/>
      <c r="U707" s="253"/>
    </row>
    <row r="708" spans="1:21">
      <c r="A708" s="289"/>
      <c r="B708" s="276"/>
      <c r="C708" s="276"/>
      <c r="D708" s="280"/>
      <c r="E708" s="257"/>
      <c r="F708" s="281"/>
      <c r="G708" s="277"/>
      <c r="H708" s="277"/>
      <c r="I708" s="279"/>
      <c r="J708" s="282"/>
      <c r="K708" s="278"/>
      <c r="L708" s="283"/>
      <c r="M708" s="283"/>
      <c r="N708" s="278"/>
      <c r="O708" s="278"/>
      <c r="P708" s="252"/>
      <c r="Q708" s="252"/>
      <c r="R708" s="252"/>
      <c r="S708" s="252"/>
      <c r="T708" s="252"/>
      <c r="U708" s="253"/>
    </row>
    <row r="709" spans="1:21">
      <c r="A709" s="289"/>
      <c r="B709" s="276"/>
      <c r="C709" s="276"/>
      <c r="D709" s="280"/>
      <c r="E709" s="257"/>
      <c r="F709" s="281"/>
      <c r="G709" s="277"/>
      <c r="H709" s="277"/>
      <c r="I709" s="279"/>
      <c r="J709" s="282"/>
      <c r="K709" s="278"/>
      <c r="L709" s="283"/>
      <c r="M709" s="283"/>
      <c r="N709" s="278"/>
      <c r="O709" s="278"/>
      <c r="P709" s="252"/>
      <c r="Q709" s="252"/>
      <c r="R709" s="252"/>
      <c r="S709" s="252"/>
      <c r="T709" s="252"/>
      <c r="U709" s="253"/>
    </row>
    <row r="710" spans="1:21">
      <c r="A710" s="289"/>
      <c r="B710" s="276"/>
      <c r="C710" s="276"/>
      <c r="D710" s="280"/>
      <c r="E710" s="257"/>
      <c r="F710" s="281"/>
      <c r="G710" s="277"/>
      <c r="H710" s="277"/>
      <c r="I710" s="279"/>
      <c r="J710" s="282"/>
      <c r="K710" s="278"/>
      <c r="L710" s="283"/>
      <c r="M710" s="283"/>
      <c r="N710" s="278"/>
      <c r="O710" s="278"/>
      <c r="P710" s="252"/>
      <c r="Q710" s="252"/>
      <c r="R710" s="252"/>
      <c r="S710" s="252"/>
      <c r="T710" s="252"/>
      <c r="U710" s="253"/>
    </row>
    <row r="711" spans="1:21">
      <c r="A711" s="289"/>
      <c r="B711" s="276"/>
      <c r="C711" s="276"/>
      <c r="D711" s="280"/>
      <c r="E711" s="257"/>
      <c r="F711" s="281"/>
      <c r="G711" s="277"/>
      <c r="H711" s="277"/>
      <c r="I711" s="279"/>
      <c r="J711" s="282"/>
      <c r="K711" s="278"/>
      <c r="L711" s="283"/>
      <c r="M711" s="283"/>
      <c r="N711" s="278"/>
      <c r="O711" s="278"/>
      <c r="P711" s="252"/>
      <c r="Q711" s="252"/>
      <c r="R711" s="252"/>
      <c r="S711" s="252"/>
      <c r="T711" s="252"/>
      <c r="U711" s="253"/>
    </row>
    <row r="712" spans="1:21">
      <c r="A712" s="290"/>
      <c r="B712" s="276"/>
      <c r="C712" s="284"/>
      <c r="D712" s="285"/>
      <c r="E712" s="257"/>
      <c r="F712" s="286"/>
      <c r="G712" s="287"/>
      <c r="H712" s="287"/>
      <c r="I712" s="288"/>
      <c r="J712" s="261"/>
      <c r="K712" s="254"/>
      <c r="L712" s="262"/>
      <c r="M712" s="262"/>
      <c r="N712" s="254"/>
      <c r="O712" s="254"/>
      <c r="P712" s="255"/>
      <c r="Q712" s="255"/>
      <c r="R712" s="255"/>
      <c r="S712" s="255"/>
      <c r="T712" s="255"/>
      <c r="U712" s="256"/>
    </row>
    <row r="713" spans="1:21">
      <c r="A713" s="289"/>
      <c r="B713" s="276"/>
      <c r="C713" s="276"/>
      <c r="D713" s="280"/>
      <c r="E713" s="257"/>
      <c r="F713" s="281"/>
      <c r="G713" s="277"/>
      <c r="H713" s="277"/>
      <c r="I713" s="279"/>
      <c r="J713" s="282"/>
      <c r="K713" s="278"/>
      <c r="L713" s="283"/>
      <c r="M713" s="283"/>
      <c r="N713" s="278"/>
      <c r="O713" s="278"/>
      <c r="P713" s="252"/>
      <c r="Q713" s="252"/>
      <c r="R713" s="252"/>
      <c r="S713" s="252"/>
      <c r="T713" s="252"/>
      <c r="U713" s="253"/>
    </row>
    <row r="714" spans="1:21">
      <c r="A714" s="289"/>
      <c r="B714" s="276"/>
      <c r="C714" s="276"/>
      <c r="D714" s="280"/>
      <c r="E714" s="257"/>
      <c r="F714" s="281"/>
      <c r="G714" s="277"/>
      <c r="H714" s="277"/>
      <c r="I714" s="279"/>
      <c r="J714" s="282"/>
      <c r="K714" s="278"/>
      <c r="L714" s="283"/>
      <c r="M714" s="283"/>
      <c r="N714" s="278"/>
      <c r="O714" s="278"/>
      <c r="P714" s="252"/>
      <c r="Q714" s="252"/>
      <c r="R714" s="252"/>
      <c r="S714" s="252"/>
      <c r="T714" s="252"/>
      <c r="U714" s="253"/>
    </row>
    <row r="715" spans="1:21">
      <c r="A715" s="289"/>
      <c r="B715" s="276"/>
      <c r="C715" s="276"/>
      <c r="D715" s="280"/>
      <c r="E715" s="257"/>
      <c r="F715" s="281"/>
      <c r="G715" s="277"/>
      <c r="H715" s="277"/>
      <c r="I715" s="279"/>
      <c r="J715" s="282"/>
      <c r="K715" s="278"/>
      <c r="L715" s="283"/>
      <c r="M715" s="283"/>
      <c r="N715" s="278"/>
      <c r="O715" s="278"/>
      <c r="P715" s="252"/>
      <c r="Q715" s="252"/>
      <c r="R715" s="252"/>
      <c r="S715" s="252"/>
      <c r="T715" s="252"/>
      <c r="U715" s="253"/>
    </row>
    <row r="716" spans="1:21">
      <c r="A716" s="289"/>
      <c r="B716" s="276"/>
      <c r="C716" s="276"/>
      <c r="D716" s="280"/>
      <c r="E716" s="257"/>
      <c r="F716" s="281"/>
      <c r="G716" s="277"/>
      <c r="H716" s="277"/>
      <c r="I716" s="279"/>
      <c r="J716" s="282"/>
      <c r="K716" s="278"/>
      <c r="L716" s="283"/>
      <c r="M716" s="283"/>
      <c r="N716" s="278"/>
      <c r="O716" s="278"/>
      <c r="P716" s="252"/>
      <c r="Q716" s="252"/>
      <c r="R716" s="252"/>
      <c r="S716" s="252"/>
      <c r="T716" s="252"/>
      <c r="U716" s="253"/>
    </row>
    <row r="717" spans="1:21">
      <c r="A717" s="289"/>
      <c r="B717" s="276"/>
      <c r="C717" s="276"/>
      <c r="D717" s="280"/>
      <c r="E717" s="257"/>
      <c r="F717" s="281"/>
      <c r="G717" s="277"/>
      <c r="H717" s="277"/>
      <c r="I717" s="279"/>
      <c r="J717" s="282"/>
      <c r="K717" s="278"/>
      <c r="L717" s="283"/>
      <c r="M717" s="283"/>
      <c r="N717" s="278"/>
      <c r="O717" s="278"/>
      <c r="P717" s="252"/>
      <c r="Q717" s="252"/>
      <c r="R717" s="252"/>
      <c r="S717" s="252"/>
      <c r="T717" s="252"/>
      <c r="U717" s="253"/>
    </row>
    <row r="718" spans="1:21">
      <c r="A718" s="290"/>
      <c r="B718" s="284"/>
      <c r="C718" s="284"/>
      <c r="D718" s="285"/>
      <c r="E718" s="257"/>
      <c r="F718" s="286"/>
      <c r="G718" s="277"/>
      <c r="H718" s="287"/>
      <c r="I718" s="288"/>
      <c r="J718" s="261"/>
      <c r="K718" s="254"/>
      <c r="L718" s="262"/>
      <c r="M718" s="262"/>
      <c r="N718" s="254"/>
      <c r="O718" s="254"/>
      <c r="P718" s="255"/>
      <c r="Q718" s="255"/>
      <c r="R718" s="255"/>
      <c r="S718" s="255"/>
      <c r="T718" s="255"/>
      <c r="U718" s="256"/>
    </row>
    <row r="719" spans="1:21">
      <c r="A719" s="289"/>
      <c r="B719" s="276"/>
      <c r="C719" s="276"/>
      <c r="D719" s="280"/>
      <c r="E719" s="257"/>
      <c r="F719" s="281"/>
      <c r="G719" s="277"/>
      <c r="H719" s="277"/>
      <c r="I719" s="279"/>
      <c r="J719" s="282"/>
      <c r="K719" s="278"/>
      <c r="L719" s="283"/>
      <c r="M719" s="283"/>
      <c r="N719" s="278"/>
      <c r="O719" s="278"/>
      <c r="P719" s="252"/>
      <c r="Q719" s="252"/>
      <c r="R719" s="252"/>
      <c r="S719" s="252"/>
      <c r="T719" s="252"/>
      <c r="U719" s="253"/>
    </row>
    <row r="720" spans="1:21">
      <c r="A720" s="289"/>
      <c r="B720" s="276"/>
      <c r="C720" s="276"/>
      <c r="D720" s="280"/>
      <c r="E720" s="257"/>
      <c r="F720" s="281"/>
      <c r="G720" s="277"/>
      <c r="H720" s="277"/>
      <c r="I720" s="279"/>
      <c r="J720" s="282"/>
      <c r="K720" s="278"/>
      <c r="L720" s="283"/>
      <c r="M720" s="283"/>
      <c r="N720" s="278"/>
      <c r="O720" s="278"/>
      <c r="P720" s="252"/>
      <c r="Q720" s="252"/>
      <c r="R720" s="252"/>
      <c r="S720" s="252"/>
      <c r="T720" s="252"/>
      <c r="U720" s="253"/>
    </row>
    <row r="721" spans="1:21">
      <c r="A721" s="289"/>
      <c r="B721" s="276"/>
      <c r="C721" s="276"/>
      <c r="D721" s="280"/>
      <c r="E721" s="257"/>
      <c r="F721" s="281"/>
      <c r="G721" s="277"/>
      <c r="H721" s="277"/>
      <c r="I721" s="279"/>
      <c r="J721" s="282"/>
      <c r="K721" s="278"/>
      <c r="L721" s="283"/>
      <c r="M721" s="283"/>
      <c r="N721" s="278"/>
      <c r="O721" s="278"/>
      <c r="P721" s="252"/>
      <c r="Q721" s="252"/>
      <c r="R721" s="252"/>
      <c r="S721" s="252"/>
      <c r="T721" s="252"/>
      <c r="U721" s="253"/>
    </row>
    <row r="722" spans="1:21">
      <c r="A722" s="289"/>
      <c r="B722" s="276"/>
      <c r="C722" s="276"/>
      <c r="D722" s="280"/>
      <c r="E722" s="257"/>
      <c r="F722" s="281"/>
      <c r="G722" s="277"/>
      <c r="H722" s="277"/>
      <c r="I722" s="279"/>
      <c r="J722" s="282"/>
      <c r="K722" s="278"/>
      <c r="L722" s="283"/>
      <c r="M722" s="283"/>
      <c r="N722" s="278"/>
      <c r="O722" s="278"/>
      <c r="P722" s="252"/>
      <c r="Q722" s="252"/>
      <c r="R722" s="252"/>
      <c r="S722" s="252"/>
      <c r="T722" s="252"/>
      <c r="U722" s="253"/>
    </row>
    <row r="723" spans="1:21">
      <c r="A723" s="289"/>
      <c r="B723" s="276"/>
      <c r="C723" s="276"/>
      <c r="D723" s="280"/>
      <c r="E723" s="257"/>
      <c r="F723" s="281"/>
      <c r="G723" s="277"/>
      <c r="H723" s="277"/>
      <c r="I723" s="279"/>
      <c r="J723" s="282"/>
      <c r="K723" s="278"/>
      <c r="L723" s="283"/>
      <c r="M723" s="283"/>
      <c r="N723" s="278"/>
      <c r="O723" s="278"/>
      <c r="P723" s="252"/>
      <c r="Q723" s="252"/>
      <c r="R723" s="252"/>
      <c r="S723" s="252"/>
      <c r="T723" s="252"/>
      <c r="U723" s="253"/>
    </row>
    <row r="724" spans="1:21">
      <c r="A724" s="289"/>
      <c r="B724" s="276"/>
      <c r="C724" s="276"/>
      <c r="D724" s="280"/>
      <c r="E724" s="257"/>
      <c r="F724" s="281"/>
      <c r="G724" s="277"/>
      <c r="H724" s="277"/>
      <c r="I724" s="279"/>
      <c r="J724" s="282"/>
      <c r="K724" s="278"/>
      <c r="L724" s="283"/>
      <c r="M724" s="283"/>
      <c r="N724" s="278"/>
      <c r="O724" s="278"/>
      <c r="P724" s="252"/>
      <c r="Q724" s="252"/>
      <c r="R724" s="252"/>
      <c r="S724" s="252"/>
      <c r="T724" s="252"/>
      <c r="U724" s="253"/>
    </row>
    <row r="725" spans="1:21">
      <c r="A725" s="289"/>
      <c r="B725" s="276"/>
      <c r="C725" s="276"/>
      <c r="D725" s="280"/>
      <c r="E725" s="257"/>
      <c r="F725" s="281"/>
      <c r="G725" s="277"/>
      <c r="H725" s="277"/>
      <c r="I725" s="279"/>
      <c r="J725" s="282"/>
      <c r="K725" s="278"/>
      <c r="L725" s="283"/>
      <c r="M725" s="283"/>
      <c r="N725" s="278"/>
      <c r="O725" s="278"/>
      <c r="P725" s="252"/>
      <c r="Q725" s="252"/>
      <c r="R725" s="252"/>
      <c r="S725" s="252"/>
      <c r="T725" s="252"/>
      <c r="U725" s="253"/>
    </row>
    <row r="726" spans="1:21">
      <c r="A726" s="289"/>
      <c r="B726" s="276"/>
      <c r="C726" s="276"/>
      <c r="D726" s="280"/>
      <c r="E726" s="257"/>
      <c r="F726" s="281"/>
      <c r="G726" s="277"/>
      <c r="H726" s="277"/>
      <c r="I726" s="279"/>
      <c r="J726" s="282"/>
      <c r="K726" s="278"/>
      <c r="L726" s="283"/>
      <c r="M726" s="283"/>
      <c r="N726" s="278"/>
      <c r="O726" s="278"/>
      <c r="P726" s="252"/>
      <c r="Q726" s="252"/>
      <c r="R726" s="252"/>
      <c r="S726" s="252"/>
      <c r="T726" s="252"/>
      <c r="U726" s="253"/>
    </row>
    <row r="727" spans="1:21">
      <c r="A727" s="289"/>
      <c r="B727" s="276"/>
      <c r="C727" s="276"/>
      <c r="D727" s="280"/>
      <c r="E727" s="257"/>
      <c r="F727" s="281"/>
      <c r="G727" s="277"/>
      <c r="H727" s="277"/>
      <c r="I727" s="279"/>
      <c r="J727" s="282"/>
      <c r="K727" s="278"/>
      <c r="L727" s="283"/>
      <c r="M727" s="283"/>
      <c r="N727" s="278"/>
      <c r="O727" s="278"/>
      <c r="P727" s="252"/>
      <c r="Q727" s="252"/>
      <c r="R727" s="252"/>
      <c r="S727" s="252"/>
      <c r="T727" s="252"/>
      <c r="U727" s="253"/>
    </row>
    <row r="728" spans="1:21">
      <c r="A728" s="289"/>
      <c r="B728" s="276"/>
      <c r="C728" s="276"/>
      <c r="D728" s="280"/>
      <c r="E728" s="257"/>
      <c r="F728" s="281"/>
      <c r="G728" s="277"/>
      <c r="H728" s="277"/>
      <c r="I728" s="279"/>
      <c r="J728" s="282"/>
      <c r="K728" s="278"/>
      <c r="L728" s="283"/>
      <c r="M728" s="283"/>
      <c r="N728" s="278"/>
      <c r="O728" s="278"/>
      <c r="P728" s="252"/>
      <c r="Q728" s="252"/>
      <c r="R728" s="252"/>
      <c r="S728" s="252"/>
      <c r="T728" s="252"/>
      <c r="U728" s="253"/>
    </row>
    <row r="729" spans="1:21">
      <c r="A729" s="290"/>
      <c r="B729" s="284"/>
      <c r="C729" s="284"/>
      <c r="D729" s="285"/>
      <c r="E729" s="257"/>
      <c r="F729" s="286"/>
      <c r="G729" s="287"/>
      <c r="H729" s="287"/>
      <c r="I729" s="288"/>
      <c r="J729" s="282"/>
      <c r="K729" s="278"/>
      <c r="L729" s="283"/>
      <c r="M729" s="283"/>
      <c r="N729" s="278"/>
      <c r="O729" s="278"/>
      <c r="P729" s="255"/>
      <c r="Q729" s="255"/>
      <c r="R729" s="255"/>
      <c r="S729" s="255"/>
      <c r="T729" s="255"/>
      <c r="U729" s="256"/>
    </row>
    <row r="730" spans="1:21">
      <c r="A730" s="289"/>
      <c r="B730" s="276"/>
      <c r="C730" s="276"/>
      <c r="D730" s="280"/>
      <c r="E730" s="257"/>
      <c r="F730" s="281"/>
      <c r="G730" s="277"/>
      <c r="H730" s="277"/>
      <c r="I730" s="279"/>
      <c r="J730" s="282"/>
      <c r="K730" s="278"/>
      <c r="L730" s="283"/>
      <c r="M730" s="283"/>
      <c r="N730" s="278"/>
      <c r="O730" s="278"/>
      <c r="P730" s="252"/>
      <c r="Q730" s="252"/>
      <c r="R730" s="252"/>
      <c r="S730" s="252"/>
      <c r="T730" s="252"/>
      <c r="U730" s="253"/>
    </row>
    <row r="731" spans="1:21">
      <c r="A731" s="289"/>
      <c r="B731" s="276"/>
      <c r="C731" s="276"/>
      <c r="D731" s="280"/>
      <c r="E731" s="257"/>
      <c r="F731" s="281"/>
      <c r="G731" s="277"/>
      <c r="H731" s="277"/>
      <c r="I731" s="279"/>
      <c r="J731" s="282"/>
      <c r="K731" s="278"/>
      <c r="L731" s="283"/>
      <c r="M731" s="283"/>
      <c r="N731" s="278"/>
      <c r="O731" s="278"/>
      <c r="P731" s="252"/>
      <c r="Q731" s="252"/>
      <c r="R731" s="252"/>
      <c r="S731" s="252"/>
      <c r="T731" s="252"/>
      <c r="U731" s="253"/>
    </row>
    <row r="732" spans="1:21">
      <c r="A732" s="289"/>
      <c r="B732" s="276"/>
      <c r="C732" s="276"/>
      <c r="D732" s="280"/>
      <c r="E732" s="257"/>
      <c r="F732" s="281"/>
      <c r="G732" s="277"/>
      <c r="H732" s="277"/>
      <c r="I732" s="279"/>
      <c r="J732" s="282"/>
      <c r="K732" s="278"/>
      <c r="L732" s="283"/>
      <c r="M732" s="283"/>
      <c r="N732" s="278"/>
      <c r="O732" s="278"/>
      <c r="P732" s="252"/>
      <c r="Q732" s="252"/>
      <c r="R732" s="252"/>
      <c r="S732" s="252"/>
      <c r="T732" s="252"/>
      <c r="U732" s="253"/>
    </row>
    <row r="733" spans="1:21">
      <c r="A733" s="289"/>
      <c r="B733" s="276"/>
      <c r="C733" s="276"/>
      <c r="D733" s="280"/>
      <c r="E733" s="257"/>
      <c r="F733" s="281"/>
      <c r="G733" s="277"/>
      <c r="H733" s="277"/>
      <c r="I733" s="279"/>
      <c r="J733" s="282"/>
      <c r="K733" s="278"/>
      <c r="L733" s="283"/>
      <c r="M733" s="283"/>
      <c r="N733" s="278"/>
      <c r="O733" s="278"/>
      <c r="P733" s="252"/>
      <c r="Q733" s="252"/>
      <c r="R733" s="252"/>
      <c r="S733" s="252"/>
      <c r="T733" s="252"/>
      <c r="U733" s="253"/>
    </row>
    <row r="734" spans="1:21">
      <c r="A734" s="290"/>
      <c r="B734" s="284"/>
      <c r="C734" s="284"/>
      <c r="D734" s="285"/>
      <c r="E734" s="258"/>
      <c r="F734" s="286"/>
      <c r="G734" s="277"/>
      <c r="H734" s="287"/>
      <c r="I734" s="288"/>
      <c r="J734" s="282"/>
      <c r="K734" s="278"/>
      <c r="L734" s="283"/>
      <c r="M734" s="283"/>
      <c r="N734" s="278"/>
      <c r="O734" s="278"/>
      <c r="P734" s="255"/>
      <c r="Q734" s="255"/>
      <c r="R734" s="255"/>
      <c r="S734" s="255"/>
      <c r="T734" s="255"/>
      <c r="U734" s="256"/>
    </row>
    <row r="735" spans="1:21">
      <c r="A735" s="289"/>
      <c r="B735" s="276"/>
      <c r="C735" s="276"/>
      <c r="D735" s="280"/>
      <c r="E735" s="258"/>
      <c r="F735" s="281"/>
      <c r="G735" s="277"/>
      <c r="H735" s="277"/>
      <c r="I735" s="279"/>
      <c r="J735" s="282"/>
      <c r="K735" s="278"/>
      <c r="L735" s="283"/>
      <c r="M735" s="283"/>
      <c r="N735" s="278"/>
      <c r="O735" s="278"/>
      <c r="P735" s="252"/>
      <c r="Q735" s="252"/>
      <c r="R735" s="252"/>
      <c r="S735" s="252"/>
      <c r="T735" s="252"/>
      <c r="U735" s="253"/>
    </row>
    <row r="736" spans="1:21">
      <c r="A736" s="289"/>
      <c r="B736" s="276"/>
      <c r="C736" s="276"/>
      <c r="D736" s="280"/>
      <c r="E736" s="258"/>
      <c r="F736" s="281"/>
      <c r="G736" s="277"/>
      <c r="H736" s="277"/>
      <c r="I736" s="279"/>
      <c r="J736" s="282"/>
      <c r="K736" s="278"/>
      <c r="L736" s="283"/>
      <c r="M736" s="283"/>
      <c r="N736" s="278"/>
      <c r="O736" s="278"/>
      <c r="P736" s="252"/>
      <c r="Q736" s="252"/>
      <c r="R736" s="252"/>
      <c r="S736" s="252"/>
      <c r="T736" s="252"/>
      <c r="U736" s="253"/>
    </row>
    <row r="737" spans="1:21">
      <c r="A737" s="289"/>
      <c r="B737" s="276"/>
      <c r="C737" s="276"/>
      <c r="D737" s="280"/>
      <c r="E737" s="258"/>
      <c r="F737" s="281"/>
      <c r="G737" s="277"/>
      <c r="H737" s="277"/>
      <c r="I737" s="279"/>
      <c r="J737" s="282"/>
      <c r="K737" s="278"/>
      <c r="L737" s="283"/>
      <c r="M737" s="283"/>
      <c r="N737" s="278"/>
      <c r="O737" s="278"/>
      <c r="P737" s="252"/>
      <c r="Q737" s="252"/>
      <c r="R737" s="252"/>
      <c r="S737" s="252"/>
      <c r="T737" s="252"/>
      <c r="U737" s="253"/>
    </row>
    <row r="738" spans="1:21">
      <c r="A738" s="289"/>
      <c r="B738" s="276"/>
      <c r="C738" s="276"/>
      <c r="D738" s="280"/>
      <c r="E738" s="258"/>
      <c r="F738" s="281"/>
      <c r="G738" s="277"/>
      <c r="H738" s="277"/>
      <c r="I738" s="279"/>
      <c r="J738" s="282"/>
      <c r="K738" s="278"/>
      <c r="L738" s="283"/>
      <c r="M738" s="283"/>
      <c r="N738" s="278"/>
      <c r="O738" s="278"/>
      <c r="P738" s="252"/>
      <c r="Q738" s="252"/>
      <c r="R738" s="252"/>
      <c r="S738" s="252"/>
      <c r="T738" s="252"/>
      <c r="U738" s="253"/>
    </row>
    <row r="739" spans="1:21">
      <c r="A739" s="289"/>
      <c r="B739" s="276"/>
      <c r="C739" s="276"/>
      <c r="D739" s="280"/>
      <c r="E739" s="258"/>
      <c r="F739" s="281"/>
      <c r="G739" s="277"/>
      <c r="H739" s="277"/>
      <c r="I739" s="279"/>
      <c r="J739" s="282"/>
      <c r="K739" s="278"/>
      <c r="L739" s="283"/>
      <c r="M739" s="283"/>
      <c r="N739" s="278"/>
      <c r="O739" s="278"/>
      <c r="P739" s="252"/>
      <c r="Q739" s="252"/>
      <c r="R739" s="252"/>
      <c r="S739" s="252"/>
      <c r="T739" s="252"/>
      <c r="U739" s="253"/>
    </row>
    <row r="740" spans="1:21">
      <c r="A740" s="289"/>
      <c r="B740" s="276"/>
      <c r="C740" s="276"/>
      <c r="D740" s="280"/>
      <c r="E740" s="258"/>
      <c r="F740" s="281"/>
      <c r="G740" s="277"/>
      <c r="H740" s="277"/>
      <c r="I740" s="279"/>
      <c r="J740" s="282"/>
      <c r="K740" s="278"/>
      <c r="L740" s="283"/>
      <c r="M740" s="283"/>
      <c r="N740" s="278"/>
      <c r="O740" s="278"/>
      <c r="P740" s="252"/>
      <c r="Q740" s="252"/>
      <c r="R740" s="252"/>
      <c r="S740" s="252"/>
      <c r="T740" s="252"/>
      <c r="U740" s="253"/>
    </row>
    <row r="741" spans="1:21">
      <c r="A741" s="289"/>
      <c r="B741" s="276"/>
      <c r="C741" s="276"/>
      <c r="D741" s="280"/>
      <c r="E741" s="257"/>
      <c r="F741" s="281"/>
      <c r="G741" s="277"/>
      <c r="H741" s="277"/>
      <c r="I741" s="279"/>
      <c r="J741" s="282"/>
      <c r="K741" s="278"/>
      <c r="L741" s="283"/>
      <c r="M741" s="283"/>
      <c r="N741" s="278"/>
      <c r="O741" s="278"/>
      <c r="P741" s="252"/>
      <c r="Q741" s="252"/>
      <c r="R741" s="252"/>
      <c r="S741" s="252"/>
      <c r="T741" s="252"/>
      <c r="U741" s="253"/>
    </row>
    <row r="742" spans="1:21">
      <c r="A742" s="289"/>
      <c r="B742" s="276"/>
      <c r="C742" s="276"/>
      <c r="D742" s="280"/>
      <c r="E742" s="258"/>
      <c r="F742" s="281"/>
      <c r="G742" s="277"/>
      <c r="H742" s="277"/>
      <c r="I742" s="279"/>
      <c r="J742" s="282"/>
      <c r="K742" s="278"/>
      <c r="L742" s="283"/>
      <c r="M742" s="283"/>
      <c r="N742" s="278"/>
      <c r="O742" s="278"/>
      <c r="P742" s="252"/>
      <c r="Q742" s="252"/>
      <c r="R742" s="252"/>
      <c r="S742" s="252"/>
      <c r="T742" s="252"/>
      <c r="U742" s="253"/>
    </row>
    <row r="743" spans="1:21">
      <c r="A743" s="289"/>
      <c r="B743" s="276"/>
      <c r="C743" s="276"/>
      <c r="D743" s="280"/>
      <c r="E743" s="258"/>
      <c r="F743" s="281"/>
      <c r="G743" s="277"/>
      <c r="H743" s="277"/>
      <c r="I743" s="279"/>
      <c r="J743" s="282"/>
      <c r="K743" s="278"/>
      <c r="L743" s="283"/>
      <c r="M743" s="283"/>
      <c r="N743" s="278"/>
      <c r="O743" s="278"/>
      <c r="P743" s="252"/>
      <c r="Q743" s="252"/>
      <c r="R743" s="252"/>
      <c r="S743" s="252"/>
      <c r="T743" s="252"/>
      <c r="U743" s="253"/>
    </row>
    <row r="744" spans="1:21">
      <c r="A744" s="289"/>
      <c r="B744" s="276"/>
      <c r="C744" s="276"/>
      <c r="D744" s="280"/>
      <c r="E744" s="257"/>
      <c r="F744" s="281"/>
      <c r="G744" s="277"/>
      <c r="H744" s="277"/>
      <c r="I744" s="279"/>
      <c r="J744" s="282"/>
      <c r="K744" s="278"/>
      <c r="L744" s="283"/>
      <c r="M744" s="283"/>
      <c r="N744" s="278"/>
      <c r="O744" s="278"/>
      <c r="P744" s="252"/>
      <c r="Q744" s="252"/>
      <c r="R744" s="252"/>
      <c r="S744" s="252"/>
      <c r="T744" s="252"/>
      <c r="U744" s="253"/>
    </row>
    <row r="745" spans="1:21">
      <c r="A745" s="289"/>
      <c r="B745" s="276"/>
      <c r="C745" s="276"/>
      <c r="D745" s="280"/>
      <c r="E745" s="257"/>
      <c r="F745" s="281"/>
      <c r="G745" s="277"/>
      <c r="H745" s="277"/>
      <c r="I745" s="279"/>
      <c r="J745" s="282"/>
      <c r="K745" s="278"/>
      <c r="L745" s="283"/>
      <c r="M745" s="283"/>
      <c r="N745" s="278"/>
      <c r="O745" s="278"/>
      <c r="P745" s="252"/>
      <c r="Q745" s="252"/>
      <c r="R745" s="252"/>
      <c r="S745" s="252"/>
      <c r="T745" s="252"/>
      <c r="U745" s="253"/>
    </row>
    <row r="746" spans="1:21">
      <c r="A746" s="289"/>
      <c r="B746" s="276"/>
      <c r="C746" s="276"/>
      <c r="D746" s="280"/>
      <c r="E746" s="257"/>
      <c r="F746" s="281"/>
      <c r="G746" s="277"/>
      <c r="H746" s="277"/>
      <c r="I746" s="279"/>
      <c r="J746" s="282"/>
      <c r="K746" s="278"/>
      <c r="L746" s="283"/>
      <c r="M746" s="283"/>
      <c r="N746" s="278"/>
      <c r="O746" s="278"/>
      <c r="P746" s="252"/>
      <c r="Q746" s="252"/>
      <c r="R746" s="252"/>
      <c r="S746" s="252"/>
      <c r="T746" s="252"/>
      <c r="U746" s="253"/>
    </row>
    <row r="747" spans="1:21">
      <c r="A747" s="289"/>
      <c r="B747" s="276"/>
      <c r="C747" s="276"/>
      <c r="D747" s="280"/>
      <c r="E747" s="257"/>
      <c r="F747" s="281"/>
      <c r="G747" s="277"/>
      <c r="H747" s="277"/>
      <c r="I747" s="279"/>
      <c r="J747" s="282"/>
      <c r="K747" s="278"/>
      <c r="L747" s="283"/>
      <c r="M747" s="283"/>
      <c r="N747" s="278"/>
      <c r="O747" s="278"/>
      <c r="P747" s="252"/>
      <c r="Q747" s="252"/>
      <c r="R747" s="252"/>
      <c r="S747" s="252"/>
      <c r="T747" s="252"/>
      <c r="U747" s="253"/>
    </row>
    <row r="748" spans="1:21">
      <c r="A748" s="289"/>
      <c r="B748" s="276"/>
      <c r="C748" s="276"/>
      <c r="D748" s="280"/>
      <c r="E748" s="258"/>
      <c r="F748" s="281"/>
      <c r="G748" s="277"/>
      <c r="H748" s="277"/>
      <c r="I748" s="279"/>
      <c r="J748" s="282"/>
      <c r="K748" s="278"/>
      <c r="L748" s="283"/>
      <c r="M748" s="283"/>
      <c r="N748" s="278"/>
      <c r="O748" s="278"/>
      <c r="P748" s="252"/>
      <c r="Q748" s="252"/>
      <c r="R748" s="252"/>
      <c r="S748" s="252"/>
      <c r="T748" s="252"/>
      <c r="U748" s="253"/>
    </row>
    <row r="749" spans="1:21">
      <c r="A749" s="289"/>
      <c r="B749" s="276"/>
      <c r="C749" s="276"/>
      <c r="D749" s="280"/>
      <c r="E749" s="258"/>
      <c r="F749" s="281"/>
      <c r="G749" s="277"/>
      <c r="H749" s="277"/>
      <c r="I749" s="279"/>
      <c r="J749" s="282"/>
      <c r="K749" s="278"/>
      <c r="L749" s="283"/>
      <c r="M749" s="283"/>
      <c r="N749" s="278"/>
      <c r="O749" s="278"/>
      <c r="P749" s="252"/>
      <c r="Q749" s="252"/>
      <c r="R749" s="252"/>
      <c r="S749" s="252"/>
      <c r="T749" s="252"/>
      <c r="U749" s="253"/>
    </row>
    <row r="750" spans="1:21">
      <c r="A750" s="289"/>
      <c r="B750" s="276"/>
      <c r="C750" s="276"/>
      <c r="D750" s="280"/>
      <c r="E750" s="257"/>
      <c r="F750" s="281"/>
      <c r="G750" s="277"/>
      <c r="H750" s="277"/>
      <c r="I750" s="279"/>
      <c r="J750" s="282"/>
      <c r="K750" s="278"/>
      <c r="L750" s="283"/>
      <c r="M750" s="283"/>
      <c r="N750" s="278"/>
      <c r="O750" s="278"/>
      <c r="P750" s="252"/>
      <c r="Q750" s="252"/>
      <c r="R750" s="252"/>
      <c r="S750" s="252"/>
      <c r="T750" s="252"/>
      <c r="U750" s="253"/>
    </row>
    <row r="751" spans="1:21">
      <c r="A751" s="289"/>
      <c r="B751" s="276"/>
      <c r="C751" s="276"/>
      <c r="D751" s="280"/>
      <c r="E751" s="258"/>
      <c r="F751" s="281"/>
      <c r="G751" s="277"/>
      <c r="H751" s="277"/>
      <c r="I751" s="279"/>
      <c r="J751" s="282"/>
      <c r="K751" s="278"/>
      <c r="L751" s="283"/>
      <c r="M751" s="283"/>
      <c r="N751" s="278"/>
      <c r="O751" s="278"/>
      <c r="P751" s="252"/>
      <c r="Q751" s="252"/>
      <c r="R751" s="252"/>
      <c r="S751" s="252"/>
      <c r="T751" s="252"/>
      <c r="U751" s="253"/>
    </row>
    <row r="752" spans="1:21">
      <c r="A752" s="289"/>
      <c r="B752" s="276"/>
      <c r="C752" s="276"/>
      <c r="D752" s="280"/>
      <c r="E752" s="258"/>
      <c r="F752" s="281"/>
      <c r="G752" s="277"/>
      <c r="H752" s="277"/>
      <c r="I752" s="279"/>
      <c r="J752" s="282"/>
      <c r="K752" s="278"/>
      <c r="L752" s="283"/>
      <c r="M752" s="283"/>
      <c r="N752" s="278"/>
      <c r="O752" s="278"/>
      <c r="P752" s="252"/>
      <c r="Q752" s="252"/>
      <c r="R752" s="252"/>
      <c r="S752" s="252"/>
      <c r="T752" s="252"/>
      <c r="U752" s="253"/>
    </row>
    <row r="753" spans="1:21">
      <c r="A753" s="289"/>
      <c r="B753" s="276"/>
      <c r="C753" s="276"/>
      <c r="D753" s="280"/>
      <c r="E753" s="258"/>
      <c r="F753" s="281"/>
      <c r="G753" s="277"/>
      <c r="H753" s="277"/>
      <c r="I753" s="279"/>
      <c r="J753" s="282"/>
      <c r="K753" s="278"/>
      <c r="L753" s="283"/>
      <c r="M753" s="283"/>
      <c r="N753" s="278"/>
      <c r="O753" s="278"/>
      <c r="P753" s="252"/>
      <c r="Q753" s="252"/>
      <c r="R753" s="252"/>
      <c r="S753" s="252"/>
      <c r="T753" s="252"/>
      <c r="U753" s="253"/>
    </row>
    <row r="754" spans="1:21">
      <c r="A754" s="290"/>
      <c r="B754" s="284"/>
      <c r="C754" s="284"/>
      <c r="D754" s="285"/>
      <c r="E754" s="258"/>
      <c r="F754" s="286"/>
      <c r="G754" s="287"/>
      <c r="H754" s="287"/>
      <c r="I754" s="288"/>
      <c r="J754" s="261"/>
      <c r="K754" s="254"/>
      <c r="L754" s="262"/>
      <c r="M754" s="262"/>
      <c r="N754" s="254"/>
      <c r="O754" s="254"/>
      <c r="P754" s="255"/>
      <c r="Q754" s="255"/>
      <c r="R754" s="255"/>
      <c r="S754" s="255"/>
      <c r="T754" s="255"/>
      <c r="U754" s="256"/>
    </row>
    <row r="755" spans="1:21">
      <c r="A755" s="289"/>
      <c r="B755" s="276"/>
      <c r="C755" s="276"/>
      <c r="D755" s="280"/>
      <c r="E755" s="257"/>
      <c r="F755" s="281"/>
      <c r="G755" s="277"/>
      <c r="H755" s="277"/>
      <c r="I755" s="279"/>
      <c r="J755" s="282"/>
      <c r="K755" s="278"/>
      <c r="L755" s="283"/>
      <c r="M755" s="283"/>
      <c r="N755" s="278"/>
      <c r="O755" s="278"/>
      <c r="P755" s="252"/>
      <c r="Q755" s="252"/>
      <c r="R755" s="252"/>
      <c r="S755" s="252"/>
      <c r="T755" s="252"/>
      <c r="U755" s="253"/>
    </row>
    <row r="756" spans="1:21">
      <c r="A756" s="289"/>
      <c r="B756" s="276"/>
      <c r="C756" s="276"/>
      <c r="D756" s="280"/>
      <c r="E756" s="257"/>
      <c r="F756" s="281"/>
      <c r="G756" s="277"/>
      <c r="H756" s="277"/>
      <c r="I756" s="279"/>
      <c r="J756" s="282"/>
      <c r="K756" s="278"/>
      <c r="L756" s="283"/>
      <c r="M756" s="283"/>
      <c r="N756" s="278"/>
      <c r="O756" s="278"/>
      <c r="P756" s="252"/>
      <c r="Q756" s="252"/>
      <c r="R756" s="252"/>
      <c r="S756" s="252"/>
      <c r="T756" s="252"/>
      <c r="U756" s="253"/>
    </row>
    <row r="757" spans="1:21">
      <c r="A757" s="289"/>
      <c r="B757" s="276"/>
      <c r="C757" s="276"/>
      <c r="D757" s="280"/>
      <c r="E757" s="257"/>
      <c r="F757" s="281"/>
      <c r="G757" s="277"/>
      <c r="H757" s="277"/>
      <c r="I757" s="279"/>
      <c r="J757" s="282"/>
      <c r="K757" s="278"/>
      <c r="L757" s="283"/>
      <c r="M757" s="283"/>
      <c r="N757" s="278"/>
      <c r="O757" s="278"/>
      <c r="P757" s="252"/>
      <c r="Q757" s="252"/>
      <c r="R757" s="252"/>
      <c r="S757" s="252"/>
      <c r="T757" s="252"/>
      <c r="U757" s="253"/>
    </row>
    <row r="758" spans="1:21">
      <c r="A758" s="289"/>
      <c r="B758" s="276"/>
      <c r="C758" s="276"/>
      <c r="D758" s="280"/>
      <c r="E758" s="257"/>
      <c r="F758" s="281"/>
      <c r="G758" s="277"/>
      <c r="H758" s="277"/>
      <c r="I758" s="279"/>
      <c r="J758" s="282"/>
      <c r="K758" s="278"/>
      <c r="L758" s="283"/>
      <c r="M758" s="283"/>
      <c r="N758" s="278"/>
      <c r="O758" s="278"/>
      <c r="P758" s="252"/>
      <c r="Q758" s="252"/>
      <c r="R758" s="252"/>
      <c r="S758" s="252"/>
      <c r="T758" s="252"/>
      <c r="U758" s="253"/>
    </row>
    <row r="759" spans="1:21">
      <c r="A759" s="289"/>
      <c r="B759" s="276"/>
      <c r="C759" s="276"/>
      <c r="D759" s="280"/>
      <c r="E759" s="257"/>
      <c r="F759" s="281"/>
      <c r="G759" s="277"/>
      <c r="H759" s="277"/>
      <c r="I759" s="279"/>
      <c r="J759" s="282"/>
      <c r="K759" s="278"/>
      <c r="L759" s="283"/>
      <c r="M759" s="283"/>
      <c r="N759" s="278"/>
      <c r="O759" s="278"/>
      <c r="P759" s="252"/>
      <c r="Q759" s="252"/>
      <c r="R759" s="252"/>
      <c r="S759" s="252"/>
      <c r="T759" s="252"/>
      <c r="U759" s="253"/>
    </row>
    <row r="760" spans="1:21">
      <c r="A760" s="289"/>
      <c r="B760" s="276"/>
      <c r="C760" s="276"/>
      <c r="D760" s="280"/>
      <c r="E760" s="257"/>
      <c r="F760" s="281"/>
      <c r="G760" s="277"/>
      <c r="H760" s="277"/>
      <c r="I760" s="279"/>
      <c r="J760" s="282"/>
      <c r="K760" s="278"/>
      <c r="L760" s="283"/>
      <c r="M760" s="283"/>
      <c r="N760" s="278"/>
      <c r="O760" s="278"/>
      <c r="P760" s="252"/>
      <c r="Q760" s="252"/>
      <c r="R760" s="252"/>
      <c r="S760" s="252"/>
      <c r="T760" s="252"/>
      <c r="U760" s="253"/>
    </row>
    <row r="761" spans="1:21">
      <c r="A761" s="289"/>
      <c r="B761" s="276"/>
      <c r="C761" s="276"/>
      <c r="D761" s="280"/>
      <c r="E761" s="257"/>
      <c r="F761" s="281"/>
      <c r="G761" s="277"/>
      <c r="H761" s="277"/>
      <c r="I761" s="279"/>
      <c r="J761" s="282"/>
      <c r="K761" s="278"/>
      <c r="L761" s="283"/>
      <c r="M761" s="283"/>
      <c r="N761" s="278"/>
      <c r="O761" s="278"/>
      <c r="P761" s="252"/>
      <c r="Q761" s="252"/>
      <c r="R761" s="252"/>
      <c r="S761" s="252"/>
      <c r="T761" s="252"/>
      <c r="U761" s="253"/>
    </row>
    <row r="762" spans="1:21">
      <c r="A762" s="289"/>
      <c r="B762" s="276"/>
      <c r="C762" s="276"/>
      <c r="D762" s="280"/>
      <c r="E762" s="257"/>
      <c r="F762" s="281"/>
      <c r="G762" s="277"/>
      <c r="H762" s="277"/>
      <c r="I762" s="279"/>
      <c r="J762" s="282"/>
      <c r="K762" s="278"/>
      <c r="L762" s="283"/>
      <c r="M762" s="283"/>
      <c r="N762" s="278"/>
      <c r="O762" s="278"/>
      <c r="P762" s="252"/>
      <c r="Q762" s="252"/>
      <c r="R762" s="252"/>
      <c r="S762" s="252"/>
      <c r="T762" s="252"/>
      <c r="U762" s="253"/>
    </row>
    <row r="763" spans="1:21">
      <c r="A763" s="289"/>
      <c r="B763" s="276"/>
      <c r="C763" s="276"/>
      <c r="D763" s="280"/>
      <c r="E763" s="257"/>
      <c r="F763" s="281"/>
      <c r="G763" s="277"/>
      <c r="H763" s="277"/>
      <c r="I763" s="279"/>
      <c r="J763" s="282"/>
      <c r="K763" s="278"/>
      <c r="L763" s="283"/>
      <c r="M763" s="283"/>
      <c r="N763" s="278"/>
      <c r="O763" s="278"/>
      <c r="P763" s="252"/>
      <c r="Q763" s="252"/>
      <c r="R763" s="252"/>
      <c r="S763" s="252"/>
      <c r="T763" s="252"/>
      <c r="U763" s="253"/>
    </row>
    <row r="764" spans="1:21">
      <c r="A764" s="289"/>
      <c r="B764" s="276"/>
      <c r="C764" s="276"/>
      <c r="D764" s="280"/>
      <c r="E764" s="257"/>
      <c r="F764" s="281"/>
      <c r="G764" s="277"/>
      <c r="H764" s="277"/>
      <c r="I764" s="279"/>
      <c r="J764" s="282"/>
      <c r="K764" s="278"/>
      <c r="L764" s="283"/>
      <c r="M764" s="283"/>
      <c r="N764" s="278"/>
      <c r="O764" s="278"/>
      <c r="P764" s="252"/>
      <c r="Q764" s="252"/>
      <c r="R764" s="252"/>
      <c r="S764" s="252"/>
      <c r="T764" s="252"/>
      <c r="U764" s="253"/>
    </row>
    <row r="765" spans="1:21">
      <c r="A765" s="290"/>
      <c r="B765" s="284"/>
      <c r="C765" s="284"/>
      <c r="D765" s="285"/>
      <c r="E765" s="257"/>
      <c r="F765" s="286"/>
      <c r="G765" s="277"/>
      <c r="H765" s="287"/>
      <c r="I765" s="288"/>
      <c r="J765" s="261"/>
      <c r="K765" s="254"/>
      <c r="L765" s="262"/>
      <c r="M765" s="262"/>
      <c r="N765" s="254"/>
      <c r="O765" s="254"/>
      <c r="P765" s="255"/>
      <c r="Q765" s="255"/>
      <c r="R765" s="255"/>
      <c r="S765" s="255"/>
      <c r="T765" s="255"/>
      <c r="U765" s="256"/>
    </row>
    <row r="766" spans="1:21">
      <c r="A766" s="290"/>
      <c r="B766" s="284"/>
      <c r="C766" s="284"/>
      <c r="D766" s="285"/>
      <c r="E766" s="257"/>
      <c r="F766" s="286"/>
      <c r="G766" s="287"/>
      <c r="H766" s="287"/>
      <c r="I766" s="288"/>
      <c r="J766" s="261"/>
      <c r="K766" s="254"/>
      <c r="L766" s="262"/>
      <c r="M766" s="262"/>
      <c r="N766" s="274"/>
      <c r="O766" s="254"/>
      <c r="P766" s="255"/>
      <c r="Q766" s="255"/>
      <c r="R766" s="255"/>
      <c r="S766" s="255"/>
      <c r="T766" s="255"/>
      <c r="U766" s="256"/>
    </row>
    <row r="767" spans="1:21">
      <c r="A767" s="289"/>
      <c r="B767" s="276"/>
      <c r="C767" s="276"/>
      <c r="D767" s="280"/>
      <c r="E767" s="257"/>
      <c r="F767" s="281"/>
      <c r="G767" s="277"/>
      <c r="H767" s="277"/>
      <c r="I767" s="279"/>
      <c r="J767" s="282"/>
      <c r="K767" s="278"/>
      <c r="L767" s="283"/>
      <c r="M767" s="283"/>
      <c r="N767" s="274"/>
      <c r="O767" s="278"/>
      <c r="P767" s="252"/>
      <c r="Q767" s="252"/>
      <c r="R767" s="252"/>
      <c r="S767" s="252"/>
      <c r="T767" s="252"/>
      <c r="U767" s="253"/>
    </row>
    <row r="768" spans="1:21">
      <c r="A768" s="289"/>
      <c r="B768" s="276"/>
      <c r="C768" s="276"/>
      <c r="D768" s="280"/>
      <c r="E768" s="257"/>
      <c r="F768" s="281"/>
      <c r="G768" s="277"/>
      <c r="H768" s="277"/>
      <c r="I768" s="279"/>
      <c r="J768" s="282"/>
      <c r="K768" s="278"/>
      <c r="L768" s="283"/>
      <c r="M768" s="283"/>
      <c r="N768" s="274"/>
      <c r="O768" s="278"/>
      <c r="P768" s="252"/>
      <c r="Q768" s="252"/>
      <c r="R768" s="252"/>
      <c r="S768" s="252"/>
      <c r="T768" s="252"/>
      <c r="U768" s="253"/>
    </row>
    <row r="769" spans="1:21">
      <c r="A769" s="289"/>
      <c r="B769" s="276"/>
      <c r="C769" s="276"/>
      <c r="D769" s="280"/>
      <c r="E769" s="257"/>
      <c r="F769" s="281"/>
      <c r="G769" s="277"/>
      <c r="H769" s="277"/>
      <c r="I769" s="279"/>
      <c r="J769" s="282"/>
      <c r="K769" s="278"/>
      <c r="L769" s="283"/>
      <c r="M769" s="283"/>
      <c r="N769" s="274"/>
      <c r="O769" s="278"/>
      <c r="P769" s="252"/>
      <c r="Q769" s="252"/>
      <c r="R769" s="252"/>
      <c r="S769" s="252"/>
      <c r="T769" s="252"/>
      <c r="U769" s="253"/>
    </row>
    <row r="770" spans="1:21">
      <c r="A770" s="289"/>
      <c r="B770" s="276"/>
      <c r="C770" s="276"/>
      <c r="D770" s="280"/>
      <c r="E770" s="257"/>
      <c r="F770" s="281"/>
      <c r="G770" s="277"/>
      <c r="H770" s="277"/>
      <c r="I770" s="279"/>
      <c r="J770" s="282"/>
      <c r="K770" s="278"/>
      <c r="L770" s="283"/>
      <c r="M770" s="283"/>
      <c r="N770" s="274"/>
      <c r="O770" s="278"/>
      <c r="P770" s="252"/>
      <c r="Q770" s="252"/>
      <c r="R770" s="252"/>
      <c r="S770" s="252"/>
      <c r="T770" s="252"/>
      <c r="U770" s="253"/>
    </row>
    <row r="771" spans="1:21">
      <c r="A771" s="289"/>
      <c r="B771" s="276"/>
      <c r="C771" s="276"/>
      <c r="D771" s="280"/>
      <c r="E771" s="257"/>
      <c r="F771" s="281"/>
      <c r="G771" s="277"/>
      <c r="H771" s="277"/>
      <c r="I771" s="279"/>
      <c r="J771" s="282"/>
      <c r="K771" s="278"/>
      <c r="L771" s="283"/>
      <c r="M771" s="283"/>
      <c r="N771" s="274"/>
      <c r="O771" s="278"/>
      <c r="P771" s="252"/>
      <c r="Q771" s="252"/>
      <c r="R771" s="252"/>
      <c r="S771" s="252"/>
      <c r="T771" s="252"/>
      <c r="U771" s="253"/>
    </row>
    <row r="772" spans="1:21">
      <c r="A772" s="289"/>
      <c r="B772" s="276"/>
      <c r="C772" s="276"/>
      <c r="D772" s="280"/>
      <c r="E772" s="257"/>
      <c r="F772" s="281"/>
      <c r="G772" s="277"/>
      <c r="H772" s="277"/>
      <c r="I772" s="279"/>
      <c r="J772" s="282"/>
      <c r="K772" s="278"/>
      <c r="L772" s="283"/>
      <c r="M772" s="283"/>
      <c r="N772" s="274"/>
      <c r="O772" s="278"/>
      <c r="P772" s="252"/>
      <c r="Q772" s="252"/>
      <c r="R772" s="252"/>
      <c r="S772" s="252"/>
      <c r="T772" s="252"/>
      <c r="U772" s="253"/>
    </row>
    <row r="773" spans="1:21">
      <c r="A773" s="289"/>
      <c r="B773" s="276"/>
      <c r="C773" s="276"/>
      <c r="D773" s="280"/>
      <c r="E773" s="257"/>
      <c r="F773" s="281"/>
      <c r="G773" s="277"/>
      <c r="H773" s="277"/>
      <c r="I773" s="279"/>
      <c r="J773" s="282"/>
      <c r="K773" s="278"/>
      <c r="L773" s="283"/>
      <c r="M773" s="283"/>
      <c r="N773" s="274"/>
      <c r="O773" s="278"/>
      <c r="P773" s="252"/>
      <c r="Q773" s="252"/>
      <c r="R773" s="252"/>
      <c r="S773" s="252"/>
      <c r="T773" s="252"/>
      <c r="U773" s="253"/>
    </row>
    <row r="774" spans="1:21">
      <c r="A774" s="289"/>
      <c r="B774" s="276"/>
      <c r="C774" s="276"/>
      <c r="D774" s="280"/>
      <c r="E774" s="257"/>
      <c r="F774" s="281"/>
      <c r="G774" s="277"/>
      <c r="H774" s="277"/>
      <c r="I774" s="279"/>
      <c r="J774" s="282"/>
      <c r="K774" s="278"/>
      <c r="L774" s="283"/>
      <c r="M774" s="283"/>
      <c r="N774" s="274"/>
      <c r="O774" s="278"/>
      <c r="P774" s="252"/>
      <c r="Q774" s="252"/>
      <c r="R774" s="252"/>
      <c r="S774" s="252"/>
      <c r="T774" s="252"/>
      <c r="U774" s="253"/>
    </row>
    <row r="775" spans="1:21">
      <c r="A775" s="289"/>
      <c r="B775" s="276"/>
      <c r="C775" s="276"/>
      <c r="D775" s="280"/>
      <c r="E775" s="257"/>
      <c r="F775" s="281"/>
      <c r="G775" s="277"/>
      <c r="H775" s="277"/>
      <c r="I775" s="279"/>
      <c r="J775" s="282"/>
      <c r="K775" s="278"/>
      <c r="L775" s="283"/>
      <c r="M775" s="283"/>
      <c r="N775" s="274"/>
      <c r="O775" s="278"/>
      <c r="P775" s="252"/>
      <c r="Q775" s="252"/>
      <c r="R775" s="252"/>
      <c r="S775" s="252"/>
      <c r="T775" s="252"/>
      <c r="U775" s="253"/>
    </row>
    <row r="776" spans="1:21">
      <c r="A776" s="289"/>
      <c r="B776" s="276"/>
      <c r="C776" s="276"/>
      <c r="D776" s="280"/>
      <c r="E776" s="257"/>
      <c r="F776" s="281"/>
      <c r="G776" s="277"/>
      <c r="H776" s="277"/>
      <c r="I776" s="279"/>
      <c r="J776" s="282"/>
      <c r="K776" s="278"/>
      <c r="L776" s="283"/>
      <c r="M776" s="283"/>
      <c r="N776" s="274"/>
      <c r="O776" s="278"/>
      <c r="P776" s="252"/>
      <c r="Q776" s="252"/>
      <c r="R776" s="252"/>
      <c r="S776" s="252"/>
      <c r="T776" s="252"/>
      <c r="U776" s="253"/>
    </row>
    <row r="777" spans="1:21">
      <c r="A777" s="289"/>
      <c r="B777" s="276"/>
      <c r="C777" s="276"/>
      <c r="D777" s="280"/>
      <c r="E777" s="257"/>
      <c r="F777" s="281"/>
      <c r="G777" s="277"/>
      <c r="H777" s="277"/>
      <c r="I777" s="279"/>
      <c r="J777" s="282"/>
      <c r="K777" s="278"/>
      <c r="L777" s="283"/>
      <c r="M777" s="283"/>
      <c r="N777" s="274"/>
      <c r="O777" s="278"/>
      <c r="P777" s="252"/>
      <c r="Q777" s="252"/>
      <c r="R777" s="252"/>
      <c r="S777" s="252"/>
      <c r="T777" s="252"/>
      <c r="U777" s="253"/>
    </row>
    <row r="778" spans="1:21">
      <c r="A778" s="289"/>
      <c r="B778" s="276"/>
      <c r="C778" s="276"/>
      <c r="D778" s="280"/>
      <c r="E778" s="257"/>
      <c r="F778" s="281"/>
      <c r="G778" s="277"/>
      <c r="H778" s="277"/>
      <c r="I778" s="279"/>
      <c r="J778" s="282"/>
      <c r="K778" s="278"/>
      <c r="L778" s="283"/>
      <c r="M778" s="283"/>
      <c r="N778" s="274"/>
      <c r="O778" s="278"/>
      <c r="P778" s="252"/>
      <c r="Q778" s="252"/>
      <c r="R778" s="252"/>
      <c r="S778" s="252"/>
      <c r="T778" s="252"/>
      <c r="U778" s="253"/>
    </row>
    <row r="779" spans="1:21">
      <c r="A779" s="289"/>
      <c r="B779" s="276"/>
      <c r="C779" s="276"/>
      <c r="D779" s="280"/>
      <c r="E779" s="257"/>
      <c r="F779" s="281"/>
      <c r="G779" s="277"/>
      <c r="H779" s="277"/>
      <c r="I779" s="279"/>
      <c r="J779" s="282"/>
      <c r="K779" s="278"/>
      <c r="L779" s="283"/>
      <c r="M779" s="283"/>
      <c r="N779" s="274"/>
      <c r="O779" s="278"/>
      <c r="P779" s="252"/>
      <c r="Q779" s="252"/>
      <c r="R779" s="252"/>
      <c r="S779" s="252"/>
      <c r="T779" s="252"/>
      <c r="U779" s="253"/>
    </row>
    <row r="780" spans="1:21">
      <c r="A780" s="289"/>
      <c r="B780" s="276"/>
      <c r="C780" s="276"/>
      <c r="D780" s="280"/>
      <c r="E780" s="257"/>
      <c r="F780" s="281"/>
      <c r="G780" s="277"/>
      <c r="H780" s="277"/>
      <c r="I780" s="279"/>
      <c r="J780" s="282"/>
      <c r="K780" s="278"/>
      <c r="L780" s="283"/>
      <c r="M780" s="283"/>
      <c r="N780" s="274"/>
      <c r="O780" s="278"/>
      <c r="P780" s="252"/>
      <c r="Q780" s="252"/>
      <c r="R780" s="252"/>
      <c r="S780" s="252"/>
      <c r="T780" s="252"/>
      <c r="U780" s="253"/>
    </row>
    <row r="781" spans="1:21">
      <c r="A781" s="289"/>
      <c r="B781" s="276"/>
      <c r="C781" s="276"/>
      <c r="D781" s="280"/>
      <c r="E781" s="257"/>
      <c r="F781" s="281"/>
      <c r="G781" s="277"/>
      <c r="H781" s="277"/>
      <c r="I781" s="279"/>
      <c r="J781" s="282"/>
      <c r="K781" s="278"/>
      <c r="L781" s="283"/>
      <c r="M781" s="283"/>
      <c r="N781" s="274"/>
      <c r="O781" s="278"/>
      <c r="P781" s="252"/>
      <c r="Q781" s="252"/>
      <c r="R781" s="252"/>
      <c r="S781" s="252"/>
      <c r="T781" s="252"/>
      <c r="U781" s="253"/>
    </row>
    <row r="782" spans="1:21">
      <c r="A782" s="289"/>
      <c r="B782" s="276"/>
      <c r="C782" s="276"/>
      <c r="D782" s="280"/>
      <c r="E782" s="257"/>
      <c r="F782" s="281"/>
      <c r="G782" s="277"/>
      <c r="H782" s="277"/>
      <c r="I782" s="279"/>
      <c r="J782" s="282"/>
      <c r="K782" s="278"/>
      <c r="L782" s="283"/>
      <c r="M782" s="283"/>
      <c r="N782" s="274"/>
      <c r="O782" s="278"/>
      <c r="P782" s="252"/>
      <c r="Q782" s="252"/>
      <c r="R782" s="252"/>
      <c r="S782" s="252"/>
      <c r="T782" s="252"/>
      <c r="U782" s="253"/>
    </row>
    <row r="783" spans="1:21">
      <c r="A783" s="289"/>
      <c r="B783" s="276"/>
      <c r="C783" s="276"/>
      <c r="D783" s="280"/>
      <c r="E783" s="257"/>
      <c r="F783" s="281"/>
      <c r="G783" s="277"/>
      <c r="H783" s="277"/>
      <c r="I783" s="279"/>
      <c r="J783" s="282"/>
      <c r="K783" s="278"/>
      <c r="L783" s="283"/>
      <c r="M783" s="283"/>
      <c r="N783" s="274"/>
      <c r="O783" s="278"/>
      <c r="P783" s="252"/>
      <c r="Q783" s="252"/>
      <c r="R783" s="252"/>
      <c r="S783" s="252"/>
      <c r="T783" s="252"/>
      <c r="U783" s="253"/>
    </row>
    <row r="784" spans="1:21">
      <c r="A784" s="289"/>
      <c r="B784" s="276"/>
      <c r="C784" s="276"/>
      <c r="D784" s="280"/>
      <c r="E784" s="257"/>
      <c r="F784" s="281"/>
      <c r="G784" s="277"/>
      <c r="H784" s="277"/>
      <c r="I784" s="279"/>
      <c r="J784" s="282"/>
      <c r="K784" s="278"/>
      <c r="L784" s="283"/>
      <c r="M784" s="283"/>
      <c r="N784" s="274"/>
      <c r="O784" s="278"/>
      <c r="P784" s="252"/>
      <c r="Q784" s="252"/>
      <c r="R784" s="252"/>
      <c r="S784" s="252"/>
      <c r="T784" s="252"/>
      <c r="U784" s="253"/>
    </row>
    <row r="785" spans="1:21">
      <c r="A785" s="289"/>
      <c r="B785" s="276"/>
      <c r="C785" s="276"/>
      <c r="D785" s="280"/>
      <c r="E785" s="257"/>
      <c r="F785" s="281"/>
      <c r="G785" s="277"/>
      <c r="H785" s="277"/>
      <c r="I785" s="279"/>
      <c r="J785" s="282"/>
      <c r="K785" s="278"/>
      <c r="L785" s="283"/>
      <c r="M785" s="283"/>
      <c r="N785" s="274"/>
      <c r="O785" s="278"/>
      <c r="P785" s="252"/>
      <c r="Q785" s="252"/>
      <c r="R785" s="252"/>
      <c r="S785" s="252"/>
      <c r="T785" s="252"/>
      <c r="U785" s="253"/>
    </row>
    <row r="786" spans="1:21">
      <c r="A786" s="289"/>
      <c r="B786" s="276"/>
      <c r="C786" s="276"/>
      <c r="D786" s="280"/>
      <c r="E786" s="257"/>
      <c r="F786" s="281"/>
      <c r="G786" s="277"/>
      <c r="H786" s="277"/>
      <c r="I786" s="279"/>
      <c r="J786" s="282"/>
      <c r="K786" s="278"/>
      <c r="L786" s="283"/>
      <c r="M786" s="283"/>
      <c r="N786" s="274"/>
      <c r="O786" s="278"/>
      <c r="P786" s="252"/>
      <c r="Q786" s="252"/>
      <c r="R786" s="252"/>
      <c r="S786" s="252"/>
      <c r="T786" s="252"/>
      <c r="U786" s="253"/>
    </row>
    <row r="787" spans="1:21">
      <c r="A787" s="289"/>
      <c r="B787" s="276"/>
      <c r="C787" s="276"/>
      <c r="D787" s="280"/>
      <c r="E787" s="257"/>
      <c r="F787" s="281"/>
      <c r="G787" s="277"/>
      <c r="H787" s="277"/>
      <c r="I787" s="279"/>
      <c r="J787" s="282"/>
      <c r="K787" s="278"/>
      <c r="L787" s="283"/>
      <c r="M787" s="283"/>
      <c r="N787" s="274"/>
      <c r="O787" s="278"/>
      <c r="P787" s="252"/>
      <c r="Q787" s="252"/>
      <c r="R787" s="252"/>
      <c r="S787" s="252"/>
      <c r="T787" s="252"/>
      <c r="U787" s="253"/>
    </row>
    <row r="788" spans="1:21">
      <c r="A788" s="289"/>
      <c r="B788" s="276"/>
      <c r="C788" s="276"/>
      <c r="D788" s="280"/>
      <c r="E788" s="257"/>
      <c r="F788" s="281"/>
      <c r="G788" s="277"/>
      <c r="H788" s="277"/>
      <c r="I788" s="279"/>
      <c r="J788" s="282"/>
      <c r="K788" s="278"/>
      <c r="L788" s="283"/>
      <c r="M788" s="283"/>
      <c r="N788" s="274"/>
      <c r="O788" s="278"/>
      <c r="P788" s="252"/>
      <c r="Q788" s="252"/>
      <c r="R788" s="252"/>
      <c r="S788" s="252"/>
      <c r="T788" s="252"/>
      <c r="U788" s="253"/>
    </row>
    <row r="789" spans="1:21">
      <c r="A789" s="289"/>
      <c r="B789" s="276"/>
      <c r="C789" s="276"/>
      <c r="D789" s="280"/>
      <c r="E789" s="257"/>
      <c r="F789" s="281"/>
      <c r="G789" s="277"/>
      <c r="H789" s="277"/>
      <c r="I789" s="279"/>
      <c r="J789" s="282"/>
      <c r="K789" s="278"/>
      <c r="L789" s="283"/>
      <c r="M789" s="283"/>
      <c r="N789" s="274"/>
      <c r="O789" s="278"/>
      <c r="P789" s="252"/>
      <c r="Q789" s="252"/>
      <c r="R789" s="252"/>
      <c r="S789" s="252"/>
      <c r="T789" s="252"/>
      <c r="U789" s="253"/>
    </row>
    <row r="790" spans="1:21">
      <c r="A790" s="289"/>
      <c r="B790" s="276"/>
      <c r="C790" s="276"/>
      <c r="D790" s="280"/>
      <c r="E790" s="257"/>
      <c r="F790" s="281"/>
      <c r="G790" s="277"/>
      <c r="H790" s="277"/>
      <c r="I790" s="279"/>
      <c r="J790" s="282"/>
      <c r="K790" s="278"/>
      <c r="L790" s="283"/>
      <c r="M790" s="283"/>
      <c r="N790" s="274"/>
      <c r="O790" s="278"/>
      <c r="P790" s="252"/>
      <c r="Q790" s="252"/>
      <c r="R790" s="252"/>
      <c r="S790" s="252"/>
      <c r="T790" s="252"/>
      <c r="U790" s="253"/>
    </row>
    <row r="791" spans="1:21">
      <c r="A791" s="289"/>
      <c r="B791" s="276"/>
      <c r="C791" s="276"/>
      <c r="D791" s="280"/>
      <c r="E791" s="257"/>
      <c r="F791" s="281"/>
      <c r="G791" s="277"/>
      <c r="H791" s="277"/>
      <c r="I791" s="279"/>
      <c r="J791" s="282"/>
      <c r="K791" s="278"/>
      <c r="L791" s="283"/>
      <c r="M791" s="283"/>
      <c r="N791" s="274"/>
      <c r="O791" s="278"/>
      <c r="P791" s="252"/>
      <c r="Q791" s="252"/>
      <c r="R791" s="252"/>
      <c r="S791" s="252"/>
      <c r="T791" s="252"/>
      <c r="U791" s="253"/>
    </row>
    <row r="792" spans="1:21">
      <c r="A792" s="289"/>
      <c r="B792" s="276"/>
      <c r="C792" s="276"/>
      <c r="D792" s="280"/>
      <c r="E792" s="257"/>
      <c r="F792" s="281"/>
      <c r="G792" s="277"/>
      <c r="H792" s="277"/>
      <c r="I792" s="279"/>
      <c r="J792" s="282"/>
      <c r="K792" s="278"/>
      <c r="L792" s="283"/>
      <c r="M792" s="283"/>
      <c r="N792" s="274"/>
      <c r="O792" s="278"/>
      <c r="P792" s="252"/>
      <c r="Q792" s="252"/>
      <c r="R792" s="252"/>
      <c r="S792" s="252"/>
      <c r="T792" s="252"/>
      <c r="U792" s="253"/>
    </row>
    <row r="793" spans="1:21">
      <c r="A793" s="289"/>
      <c r="B793" s="276"/>
      <c r="C793" s="276"/>
      <c r="D793" s="280"/>
      <c r="E793" s="257"/>
      <c r="F793" s="281"/>
      <c r="G793" s="277"/>
      <c r="H793" s="277"/>
      <c r="I793" s="279"/>
      <c r="J793" s="282"/>
      <c r="K793" s="278"/>
      <c r="L793" s="283"/>
      <c r="M793" s="283"/>
      <c r="N793" s="274"/>
      <c r="O793" s="278"/>
      <c r="P793" s="252"/>
      <c r="Q793" s="252"/>
      <c r="R793" s="252"/>
      <c r="S793" s="252"/>
      <c r="T793" s="252"/>
      <c r="U793" s="253"/>
    </row>
    <row r="794" spans="1:21">
      <c r="A794" s="289"/>
      <c r="B794" s="276"/>
      <c r="C794" s="276"/>
      <c r="D794" s="280"/>
      <c r="E794" s="257"/>
      <c r="F794" s="281"/>
      <c r="G794" s="277"/>
      <c r="H794" s="277"/>
      <c r="I794" s="279"/>
      <c r="J794" s="282"/>
      <c r="K794" s="278"/>
      <c r="L794" s="283"/>
      <c r="M794" s="283"/>
      <c r="N794" s="274"/>
      <c r="O794" s="278"/>
      <c r="P794" s="252"/>
      <c r="Q794" s="252"/>
      <c r="R794" s="252"/>
      <c r="S794" s="252"/>
      <c r="T794" s="252"/>
      <c r="U794" s="253"/>
    </row>
    <row r="795" spans="1:21">
      <c r="A795" s="289"/>
      <c r="B795" s="276"/>
      <c r="C795" s="276"/>
      <c r="D795" s="280"/>
      <c r="E795" s="257"/>
      <c r="F795" s="281"/>
      <c r="G795" s="277"/>
      <c r="H795" s="277"/>
      <c r="I795" s="279"/>
      <c r="J795" s="282"/>
      <c r="K795" s="278"/>
      <c r="L795" s="283"/>
      <c r="M795" s="283"/>
      <c r="N795" s="274"/>
      <c r="O795" s="278"/>
      <c r="P795" s="252"/>
      <c r="Q795" s="252"/>
      <c r="R795" s="252"/>
      <c r="S795" s="252"/>
      <c r="T795" s="252"/>
      <c r="U795" s="253"/>
    </row>
    <row r="796" spans="1:21">
      <c r="A796" s="289"/>
      <c r="B796" s="276"/>
      <c r="C796" s="276"/>
      <c r="D796" s="280"/>
      <c r="E796" s="257"/>
      <c r="F796" s="281"/>
      <c r="G796" s="277"/>
      <c r="H796" s="277"/>
      <c r="I796" s="279"/>
      <c r="J796" s="282"/>
      <c r="K796" s="278"/>
      <c r="L796" s="283"/>
      <c r="M796" s="283"/>
      <c r="N796" s="274"/>
      <c r="O796" s="278"/>
      <c r="P796" s="252"/>
      <c r="Q796" s="252"/>
      <c r="R796" s="252"/>
      <c r="S796" s="252"/>
      <c r="T796" s="252"/>
      <c r="U796" s="253"/>
    </row>
    <row r="797" spans="1:21">
      <c r="A797" s="289"/>
      <c r="B797" s="276"/>
      <c r="C797" s="276"/>
      <c r="D797" s="280"/>
      <c r="E797" s="257"/>
      <c r="F797" s="281"/>
      <c r="G797" s="277"/>
      <c r="H797" s="277"/>
      <c r="I797" s="279"/>
      <c r="J797" s="282"/>
      <c r="K797" s="278"/>
      <c r="L797" s="283"/>
      <c r="M797" s="283"/>
      <c r="N797" s="274"/>
      <c r="O797" s="278"/>
      <c r="P797" s="252"/>
      <c r="Q797" s="252"/>
      <c r="R797" s="252"/>
      <c r="S797" s="252"/>
      <c r="T797" s="252"/>
      <c r="U797" s="253"/>
    </row>
    <row r="798" spans="1:21">
      <c r="A798" s="289"/>
      <c r="B798" s="276"/>
      <c r="C798" s="276"/>
      <c r="D798" s="280"/>
      <c r="E798" s="257"/>
      <c r="F798" s="281"/>
      <c r="G798" s="277"/>
      <c r="H798" s="277"/>
      <c r="I798" s="279"/>
      <c r="J798" s="282"/>
      <c r="K798" s="278"/>
      <c r="L798" s="283"/>
      <c r="M798" s="283"/>
      <c r="N798" s="274"/>
      <c r="O798" s="278"/>
      <c r="P798" s="252"/>
      <c r="Q798" s="252"/>
      <c r="R798" s="252"/>
      <c r="S798" s="252"/>
      <c r="T798" s="252"/>
      <c r="U798" s="253"/>
    </row>
    <row r="799" spans="1:21">
      <c r="A799" s="289"/>
      <c r="B799" s="276"/>
      <c r="C799" s="276"/>
      <c r="D799" s="280"/>
      <c r="E799" s="257"/>
      <c r="F799" s="281"/>
      <c r="G799" s="277"/>
      <c r="H799" s="277"/>
      <c r="I799" s="279"/>
      <c r="J799" s="282"/>
      <c r="K799" s="278"/>
      <c r="L799" s="283"/>
      <c r="M799" s="283"/>
      <c r="N799" s="274"/>
      <c r="O799" s="278"/>
      <c r="P799" s="252"/>
      <c r="Q799" s="252"/>
      <c r="R799" s="252"/>
      <c r="S799" s="252"/>
      <c r="T799" s="252"/>
      <c r="U799" s="253"/>
    </row>
    <row r="800" spans="1:21">
      <c r="A800" s="289"/>
      <c r="B800" s="276"/>
      <c r="C800" s="276"/>
      <c r="D800" s="280"/>
      <c r="E800" s="257"/>
      <c r="F800" s="281"/>
      <c r="G800" s="277"/>
      <c r="H800" s="277"/>
      <c r="I800" s="279"/>
      <c r="J800" s="282"/>
      <c r="K800" s="278"/>
      <c r="L800" s="283"/>
      <c r="M800" s="283"/>
      <c r="N800" s="274"/>
      <c r="O800" s="278"/>
      <c r="P800" s="252"/>
      <c r="Q800" s="252"/>
      <c r="R800" s="252"/>
      <c r="S800" s="252"/>
      <c r="T800" s="252"/>
      <c r="U800" s="253"/>
    </row>
    <row r="801" spans="1:21">
      <c r="A801" s="289"/>
      <c r="B801" s="276"/>
      <c r="C801" s="276"/>
      <c r="D801" s="280"/>
      <c r="E801" s="257"/>
      <c r="F801" s="281"/>
      <c r="G801" s="277"/>
      <c r="H801" s="277"/>
      <c r="I801" s="279"/>
      <c r="J801" s="282"/>
      <c r="K801" s="278"/>
      <c r="L801" s="283"/>
      <c r="M801" s="283"/>
      <c r="N801" s="274"/>
      <c r="O801" s="278"/>
      <c r="P801" s="252"/>
      <c r="Q801" s="252"/>
      <c r="R801" s="252"/>
      <c r="S801" s="252"/>
      <c r="T801" s="252"/>
      <c r="U801" s="253"/>
    </row>
    <row r="802" spans="1:21">
      <c r="A802" s="289"/>
      <c r="B802" s="276"/>
      <c r="C802" s="276"/>
      <c r="D802" s="280"/>
      <c r="E802" s="257"/>
      <c r="F802" s="281"/>
      <c r="G802" s="277"/>
      <c r="H802" s="277"/>
      <c r="I802" s="279"/>
      <c r="J802" s="282"/>
      <c r="K802" s="278"/>
      <c r="L802" s="283"/>
      <c r="M802" s="283"/>
      <c r="N802" s="274"/>
      <c r="O802" s="278"/>
      <c r="P802" s="252"/>
      <c r="Q802" s="252"/>
      <c r="R802" s="252"/>
      <c r="S802" s="252"/>
      <c r="T802" s="252"/>
      <c r="U802" s="253"/>
    </row>
    <row r="803" spans="1:21">
      <c r="A803" s="290"/>
      <c r="B803" s="284"/>
      <c r="C803" s="284"/>
      <c r="D803" s="285"/>
      <c r="E803" s="258"/>
      <c r="F803" s="286"/>
      <c r="G803" s="287"/>
      <c r="H803" s="287"/>
      <c r="I803" s="288"/>
      <c r="J803" s="261"/>
      <c r="K803" s="254"/>
      <c r="L803" s="262"/>
      <c r="M803" s="262"/>
      <c r="N803" s="274"/>
      <c r="O803" s="254"/>
      <c r="P803" s="255"/>
      <c r="Q803" s="255"/>
      <c r="R803" s="255"/>
      <c r="S803" s="255"/>
      <c r="T803" s="255"/>
      <c r="U803" s="256"/>
    </row>
    <row r="804" spans="1:21">
      <c r="A804" s="290"/>
      <c r="B804" s="284"/>
      <c r="C804" s="284"/>
      <c r="D804" s="285"/>
      <c r="E804" s="301"/>
      <c r="F804" s="286"/>
      <c r="G804" s="287"/>
      <c r="H804" s="287"/>
      <c r="I804" s="288"/>
      <c r="J804" s="261"/>
      <c r="K804" s="254"/>
      <c r="L804" s="262"/>
      <c r="M804" s="262"/>
      <c r="N804" s="274"/>
      <c r="O804" s="254"/>
      <c r="P804" s="255"/>
      <c r="Q804" s="255"/>
      <c r="R804" s="255"/>
      <c r="S804" s="255"/>
      <c r="T804" s="255"/>
      <c r="U804" s="256"/>
    </row>
    <row r="805" spans="1:21">
      <c r="A805" s="290"/>
      <c r="B805" s="284"/>
      <c r="C805" s="284"/>
      <c r="D805" s="285"/>
      <c r="E805" s="258"/>
      <c r="F805" s="286"/>
      <c r="G805" s="287"/>
      <c r="H805" s="287"/>
      <c r="I805" s="288"/>
      <c r="J805" s="261"/>
      <c r="K805" s="254"/>
      <c r="L805" s="262"/>
      <c r="M805" s="262"/>
      <c r="N805" s="274"/>
      <c r="O805" s="254"/>
      <c r="P805" s="255"/>
      <c r="Q805" s="255"/>
      <c r="R805" s="255"/>
      <c r="S805" s="255"/>
      <c r="T805" s="255"/>
      <c r="U805" s="256"/>
    </row>
    <row r="806" spans="1:21">
      <c r="A806" s="289"/>
      <c r="B806" s="276"/>
      <c r="C806" s="276"/>
      <c r="D806" s="280"/>
      <c r="E806" s="257"/>
      <c r="F806" s="281"/>
      <c r="G806" s="277"/>
      <c r="H806" s="277"/>
      <c r="I806" s="279"/>
      <c r="J806" s="282"/>
      <c r="K806" s="278"/>
      <c r="L806" s="283"/>
      <c r="M806" s="283"/>
      <c r="N806" s="274"/>
      <c r="O806" s="278"/>
      <c r="P806" s="252"/>
      <c r="Q806" s="252"/>
      <c r="R806" s="252"/>
      <c r="S806" s="252"/>
      <c r="T806" s="252"/>
      <c r="U806" s="253"/>
    </row>
    <row r="807" spans="1:21">
      <c r="A807" s="289"/>
      <c r="B807" s="276"/>
      <c r="C807" s="276"/>
      <c r="D807" s="280"/>
      <c r="E807" s="257"/>
      <c r="F807" s="281"/>
      <c r="G807" s="277"/>
      <c r="H807" s="277"/>
      <c r="I807" s="279"/>
      <c r="J807" s="282"/>
      <c r="K807" s="278"/>
      <c r="L807" s="283"/>
      <c r="M807" s="283"/>
      <c r="N807" s="274"/>
      <c r="O807" s="278"/>
      <c r="P807" s="252"/>
      <c r="Q807" s="252"/>
      <c r="R807" s="252"/>
      <c r="S807" s="252"/>
      <c r="T807" s="252"/>
      <c r="U807" s="253"/>
    </row>
    <row r="808" spans="1:21">
      <c r="A808" s="289"/>
      <c r="B808" s="276"/>
      <c r="C808" s="276"/>
      <c r="D808" s="280"/>
      <c r="E808" s="257"/>
      <c r="F808" s="281"/>
      <c r="G808" s="277"/>
      <c r="H808" s="277"/>
      <c r="I808" s="279"/>
      <c r="J808" s="282"/>
      <c r="K808" s="278"/>
      <c r="L808" s="283"/>
      <c r="M808" s="283"/>
      <c r="N808" s="274"/>
      <c r="O808" s="278"/>
      <c r="P808" s="252"/>
      <c r="Q808" s="252"/>
      <c r="R808" s="252"/>
      <c r="S808" s="252"/>
      <c r="T808" s="252"/>
      <c r="U808" s="253"/>
    </row>
    <row r="809" spans="1:21">
      <c r="A809" s="289"/>
      <c r="B809" s="276"/>
      <c r="C809" s="276"/>
      <c r="D809" s="280"/>
      <c r="E809" s="257"/>
      <c r="F809" s="281"/>
      <c r="G809" s="277"/>
      <c r="H809" s="277"/>
      <c r="I809" s="279"/>
      <c r="J809" s="282"/>
      <c r="K809" s="278"/>
      <c r="L809" s="283"/>
      <c r="M809" s="283"/>
      <c r="N809" s="274"/>
      <c r="O809" s="278"/>
      <c r="P809" s="252"/>
      <c r="Q809" s="252"/>
      <c r="R809" s="252"/>
      <c r="S809" s="252"/>
      <c r="T809" s="252"/>
      <c r="U809" s="253"/>
    </row>
    <row r="810" spans="1:21">
      <c r="A810" s="289"/>
      <c r="B810" s="276"/>
      <c r="C810" s="276"/>
      <c r="D810" s="280"/>
      <c r="E810" s="257"/>
      <c r="F810" s="281"/>
      <c r="G810" s="277"/>
      <c r="H810" s="277"/>
      <c r="I810" s="279"/>
      <c r="J810" s="282"/>
      <c r="K810" s="278"/>
      <c r="L810" s="283"/>
      <c r="M810" s="283"/>
      <c r="N810" s="274"/>
      <c r="O810" s="278"/>
      <c r="P810" s="252"/>
      <c r="Q810" s="252"/>
      <c r="R810" s="252"/>
      <c r="S810" s="252"/>
      <c r="T810" s="252"/>
      <c r="U810" s="253"/>
    </row>
    <row r="811" spans="1:21">
      <c r="A811" s="289"/>
      <c r="B811" s="276"/>
      <c r="C811" s="276"/>
      <c r="D811" s="280"/>
      <c r="E811" s="257"/>
      <c r="F811" s="281"/>
      <c r="G811" s="277"/>
      <c r="H811" s="277"/>
      <c r="I811" s="279"/>
      <c r="J811" s="282"/>
      <c r="K811" s="278"/>
      <c r="L811" s="283"/>
      <c r="M811" s="283"/>
      <c r="N811" s="274"/>
      <c r="O811" s="278"/>
      <c r="P811" s="252"/>
      <c r="Q811" s="252"/>
      <c r="R811" s="252"/>
      <c r="S811" s="252"/>
      <c r="T811" s="252"/>
      <c r="U811" s="253"/>
    </row>
    <row r="812" spans="1:21">
      <c r="A812" s="289"/>
      <c r="B812" s="276"/>
      <c r="C812" s="276"/>
      <c r="D812" s="280"/>
      <c r="E812" s="257"/>
      <c r="F812" s="281"/>
      <c r="G812" s="277"/>
      <c r="H812" s="277"/>
      <c r="I812" s="279"/>
      <c r="J812" s="282"/>
      <c r="K812" s="278"/>
      <c r="L812" s="283"/>
      <c r="M812" s="283"/>
      <c r="N812" s="274"/>
      <c r="O812" s="278"/>
      <c r="P812" s="252"/>
      <c r="Q812" s="252"/>
      <c r="R812" s="252"/>
      <c r="S812" s="252"/>
      <c r="T812" s="252"/>
      <c r="U812" s="253"/>
    </row>
    <row r="813" spans="1:21">
      <c r="A813" s="289"/>
      <c r="B813" s="276"/>
      <c r="C813" s="276"/>
      <c r="D813" s="280"/>
      <c r="E813" s="257"/>
      <c r="F813" s="281"/>
      <c r="G813" s="277"/>
      <c r="H813" s="277"/>
      <c r="I813" s="279"/>
      <c r="J813" s="282"/>
      <c r="K813" s="278"/>
      <c r="L813" s="283"/>
      <c r="M813" s="283"/>
      <c r="N813" s="274"/>
      <c r="O813" s="278"/>
      <c r="P813" s="252"/>
      <c r="Q813" s="252"/>
      <c r="R813" s="252"/>
      <c r="S813" s="252"/>
      <c r="T813" s="252"/>
      <c r="U813" s="253"/>
    </row>
    <row r="814" spans="1:21">
      <c r="A814" s="289"/>
      <c r="B814" s="276"/>
      <c r="C814" s="276"/>
      <c r="D814" s="280"/>
      <c r="E814" s="257"/>
      <c r="F814" s="281"/>
      <c r="G814" s="277"/>
      <c r="H814" s="277"/>
      <c r="I814" s="279"/>
      <c r="J814" s="282"/>
      <c r="K814" s="278"/>
      <c r="L814" s="283"/>
      <c r="M814" s="283"/>
      <c r="N814" s="274"/>
      <c r="O814" s="278"/>
      <c r="P814" s="252"/>
      <c r="Q814" s="252"/>
      <c r="R814" s="252"/>
      <c r="S814" s="252"/>
      <c r="T814" s="252"/>
      <c r="U814" s="253"/>
    </row>
    <row r="815" spans="1:21">
      <c r="A815" s="289"/>
      <c r="B815" s="276"/>
      <c r="C815" s="276"/>
      <c r="D815" s="280"/>
      <c r="E815" s="257"/>
      <c r="F815" s="281"/>
      <c r="G815" s="277"/>
      <c r="H815" s="277"/>
      <c r="I815" s="279"/>
      <c r="J815" s="282"/>
      <c r="K815" s="278"/>
      <c r="L815" s="283"/>
      <c r="M815" s="283"/>
      <c r="N815" s="274"/>
      <c r="O815" s="278"/>
      <c r="P815" s="252"/>
      <c r="Q815" s="252"/>
      <c r="R815" s="252"/>
      <c r="S815" s="252"/>
      <c r="T815" s="252"/>
      <c r="U815" s="253"/>
    </row>
    <row r="816" spans="1:21">
      <c r="A816" s="289"/>
      <c r="B816" s="276"/>
      <c r="C816" s="276"/>
      <c r="D816" s="280"/>
      <c r="E816" s="257"/>
      <c r="F816" s="281"/>
      <c r="G816" s="277"/>
      <c r="H816" s="277"/>
      <c r="I816" s="279"/>
      <c r="J816" s="282"/>
      <c r="K816" s="278"/>
      <c r="L816" s="283"/>
      <c r="M816" s="283"/>
      <c r="N816" s="274"/>
      <c r="O816" s="278"/>
      <c r="P816" s="252"/>
      <c r="Q816" s="252"/>
      <c r="R816" s="252"/>
      <c r="S816" s="252"/>
      <c r="T816" s="252"/>
      <c r="U816" s="253"/>
    </row>
    <row r="817" spans="1:21">
      <c r="A817" s="289"/>
      <c r="B817" s="276"/>
      <c r="C817" s="276"/>
      <c r="D817" s="280"/>
      <c r="E817" s="257"/>
      <c r="F817" s="281"/>
      <c r="G817" s="277"/>
      <c r="H817" s="277"/>
      <c r="I817" s="279"/>
      <c r="J817" s="282"/>
      <c r="K817" s="278"/>
      <c r="L817" s="283"/>
      <c r="M817" s="283"/>
      <c r="N817" s="274"/>
      <c r="O817" s="278"/>
      <c r="P817" s="252"/>
      <c r="Q817" s="252"/>
      <c r="R817" s="252"/>
      <c r="S817" s="252"/>
      <c r="T817" s="252"/>
      <c r="U817" s="253"/>
    </row>
    <row r="818" spans="1:21">
      <c r="A818" s="290"/>
      <c r="B818" s="284"/>
      <c r="C818" s="284"/>
      <c r="D818" s="285"/>
      <c r="E818" s="257"/>
      <c r="F818" s="286"/>
      <c r="G818" s="287"/>
      <c r="H818" s="287"/>
      <c r="I818" s="288"/>
      <c r="J818" s="261"/>
      <c r="K818" s="254"/>
      <c r="L818" s="262"/>
      <c r="M818" s="262"/>
      <c r="N818" s="274"/>
      <c r="O818" s="254"/>
      <c r="P818" s="255"/>
      <c r="Q818" s="255"/>
      <c r="R818" s="255"/>
      <c r="S818" s="255"/>
      <c r="T818" s="255"/>
      <c r="U818" s="256"/>
    </row>
    <row r="819" spans="1:21">
      <c r="A819" s="289"/>
      <c r="B819" s="276"/>
      <c r="C819" s="276"/>
      <c r="D819" s="280"/>
      <c r="E819" s="257"/>
      <c r="F819" s="281"/>
      <c r="G819" s="277"/>
      <c r="H819" s="277"/>
      <c r="I819" s="279"/>
      <c r="J819" s="282"/>
      <c r="K819" s="278"/>
      <c r="L819" s="283"/>
      <c r="M819" s="283"/>
      <c r="N819" s="278"/>
      <c r="O819" s="278"/>
      <c r="P819" s="252"/>
      <c r="Q819" s="252"/>
      <c r="R819" s="252"/>
      <c r="S819" s="252"/>
      <c r="T819" s="252"/>
      <c r="U819" s="253"/>
    </row>
    <row r="820" spans="1:21">
      <c r="A820" s="289"/>
      <c r="B820" s="276"/>
      <c r="C820" s="276"/>
      <c r="D820" s="280"/>
      <c r="E820" s="257"/>
      <c r="F820" s="281"/>
      <c r="G820" s="277"/>
      <c r="H820" s="277"/>
      <c r="I820" s="279"/>
      <c r="J820" s="282"/>
      <c r="K820" s="278"/>
      <c r="L820" s="283"/>
      <c r="M820" s="283"/>
      <c r="N820" s="278"/>
      <c r="O820" s="278"/>
      <c r="P820" s="252"/>
      <c r="Q820" s="252"/>
      <c r="R820" s="252"/>
      <c r="S820" s="252"/>
      <c r="T820" s="252"/>
      <c r="U820" s="253"/>
    </row>
    <row r="821" spans="1:21">
      <c r="A821" s="289"/>
      <c r="B821" s="276"/>
      <c r="C821" s="276"/>
      <c r="D821" s="280"/>
      <c r="E821" s="257"/>
      <c r="F821" s="281"/>
      <c r="G821" s="277"/>
      <c r="H821" s="277"/>
      <c r="I821" s="279"/>
      <c r="J821" s="282"/>
      <c r="K821" s="278"/>
      <c r="L821" s="283"/>
      <c r="M821" s="283"/>
      <c r="N821" s="278"/>
      <c r="O821" s="278"/>
      <c r="P821" s="252"/>
      <c r="Q821" s="252"/>
      <c r="R821" s="252"/>
      <c r="S821" s="252"/>
      <c r="T821" s="252"/>
      <c r="U821" s="253"/>
    </row>
    <row r="822" spans="1:21">
      <c r="A822" s="289"/>
      <c r="B822" s="276"/>
      <c r="C822" s="276"/>
      <c r="D822" s="280"/>
      <c r="E822" s="257"/>
      <c r="F822" s="281"/>
      <c r="G822" s="277"/>
      <c r="H822" s="277"/>
      <c r="I822" s="279"/>
      <c r="J822" s="282"/>
      <c r="K822" s="278"/>
      <c r="L822" s="283"/>
      <c r="M822" s="283"/>
      <c r="N822" s="278"/>
      <c r="O822" s="278"/>
      <c r="P822" s="252"/>
      <c r="Q822" s="252"/>
      <c r="R822" s="252"/>
      <c r="S822" s="252"/>
      <c r="T822" s="252"/>
      <c r="U822" s="253"/>
    </row>
    <row r="823" spans="1:21">
      <c r="A823" s="289"/>
      <c r="B823" s="276"/>
      <c r="C823" s="276"/>
      <c r="D823" s="280"/>
      <c r="E823" s="257"/>
      <c r="F823" s="281"/>
      <c r="G823" s="277"/>
      <c r="H823" s="277"/>
      <c r="I823" s="279"/>
      <c r="J823" s="282"/>
      <c r="K823" s="278"/>
      <c r="L823" s="283"/>
      <c r="M823" s="283"/>
      <c r="N823" s="278"/>
      <c r="O823" s="278"/>
      <c r="P823" s="252"/>
      <c r="Q823" s="252"/>
      <c r="R823" s="252"/>
      <c r="S823" s="252"/>
      <c r="T823" s="252"/>
      <c r="U823" s="253"/>
    </row>
    <row r="824" spans="1:21">
      <c r="A824" s="289"/>
      <c r="B824" s="276"/>
      <c r="C824" s="276"/>
      <c r="D824" s="280"/>
      <c r="E824" s="257"/>
      <c r="F824" s="281"/>
      <c r="G824" s="277"/>
      <c r="H824" s="277"/>
      <c r="I824" s="279"/>
      <c r="J824" s="282"/>
      <c r="K824" s="278"/>
      <c r="L824" s="283"/>
      <c r="M824" s="283"/>
      <c r="N824" s="278"/>
      <c r="O824" s="278"/>
      <c r="P824" s="252"/>
      <c r="Q824" s="252"/>
      <c r="R824" s="252"/>
      <c r="S824" s="252"/>
      <c r="T824" s="252"/>
      <c r="U824" s="253"/>
    </row>
    <row r="825" spans="1:21">
      <c r="A825" s="290"/>
      <c r="B825" s="284"/>
      <c r="C825" s="284"/>
      <c r="D825" s="285"/>
      <c r="E825" s="257"/>
      <c r="F825" s="286"/>
      <c r="G825" s="287"/>
      <c r="H825" s="287"/>
      <c r="I825" s="288"/>
      <c r="J825" s="261"/>
      <c r="K825" s="254"/>
      <c r="L825" s="262"/>
      <c r="M825" s="262"/>
      <c r="N825" s="254"/>
      <c r="O825" s="254"/>
      <c r="P825" s="255"/>
      <c r="Q825" s="255"/>
      <c r="R825" s="255"/>
      <c r="S825" s="255"/>
      <c r="T825" s="255"/>
      <c r="U825" s="256"/>
    </row>
    <row r="826" spans="1:21">
      <c r="A826" s="289"/>
      <c r="B826" s="276"/>
      <c r="C826" s="276"/>
      <c r="D826" s="280"/>
      <c r="E826" s="257"/>
      <c r="F826" s="281"/>
      <c r="G826" s="277"/>
      <c r="H826" s="277"/>
      <c r="I826" s="279"/>
      <c r="J826" s="282"/>
      <c r="K826" s="278"/>
      <c r="L826" s="283"/>
      <c r="M826" s="283"/>
      <c r="N826" s="278"/>
      <c r="O826" s="278"/>
      <c r="P826" s="252"/>
      <c r="Q826" s="252"/>
      <c r="R826" s="252"/>
      <c r="S826" s="252"/>
      <c r="T826" s="252"/>
      <c r="U826" s="253"/>
    </row>
    <row r="827" spans="1:21">
      <c r="A827" s="290"/>
      <c r="B827" s="284"/>
      <c r="C827" s="284"/>
      <c r="D827" s="285"/>
      <c r="E827" s="258"/>
      <c r="F827" s="286"/>
      <c r="G827" s="287"/>
      <c r="H827" s="287"/>
      <c r="I827" s="288"/>
      <c r="J827" s="261"/>
      <c r="K827" s="254"/>
      <c r="L827" s="262"/>
      <c r="M827" s="262"/>
      <c r="N827" s="254"/>
      <c r="O827" s="254"/>
      <c r="P827" s="255"/>
      <c r="Q827" s="255"/>
      <c r="R827" s="255"/>
      <c r="S827" s="255"/>
      <c r="T827" s="255"/>
      <c r="U827" s="256"/>
    </row>
    <row r="828" spans="1:21">
      <c r="A828" s="289"/>
      <c r="B828" s="276"/>
      <c r="C828" s="276"/>
      <c r="D828" s="280"/>
      <c r="E828" s="257"/>
      <c r="F828" s="281"/>
      <c r="G828" s="277"/>
      <c r="H828" s="277"/>
      <c r="I828" s="279"/>
      <c r="J828" s="282"/>
      <c r="K828" s="278"/>
      <c r="L828" s="283"/>
      <c r="M828" s="283"/>
      <c r="N828" s="278"/>
      <c r="O828" s="278"/>
      <c r="P828" s="252"/>
      <c r="Q828" s="252"/>
      <c r="R828" s="252"/>
      <c r="S828" s="252"/>
      <c r="T828" s="252"/>
      <c r="U828" s="253"/>
    </row>
    <row r="829" spans="1:21">
      <c r="A829" s="289"/>
      <c r="B829" s="276"/>
      <c r="C829" s="276"/>
      <c r="D829" s="280"/>
      <c r="E829" s="257"/>
      <c r="F829" s="281"/>
      <c r="G829" s="277"/>
      <c r="H829" s="277"/>
      <c r="I829" s="279"/>
      <c r="J829" s="282"/>
      <c r="K829" s="278"/>
      <c r="L829" s="283"/>
      <c r="M829" s="283"/>
      <c r="N829" s="278"/>
      <c r="O829" s="278"/>
      <c r="P829" s="252"/>
      <c r="Q829" s="252"/>
      <c r="R829" s="252"/>
      <c r="S829" s="252"/>
      <c r="T829" s="252"/>
      <c r="U829" s="253"/>
    </row>
    <row r="830" spans="1:21">
      <c r="A830" s="289"/>
      <c r="B830" s="276"/>
      <c r="C830" s="276"/>
      <c r="D830" s="280"/>
      <c r="E830" s="257"/>
      <c r="F830" s="281"/>
      <c r="G830" s="277"/>
      <c r="H830" s="277"/>
      <c r="I830" s="279"/>
      <c r="J830" s="282"/>
      <c r="K830" s="278"/>
      <c r="L830" s="283"/>
      <c r="M830" s="283"/>
      <c r="N830" s="278"/>
      <c r="O830" s="278"/>
      <c r="P830" s="252"/>
      <c r="Q830" s="252"/>
      <c r="R830" s="252"/>
      <c r="S830" s="252"/>
      <c r="T830" s="252"/>
      <c r="U830" s="253"/>
    </row>
    <row r="831" spans="1:21">
      <c r="A831" s="289"/>
      <c r="B831" s="276"/>
      <c r="C831" s="276"/>
      <c r="D831" s="280"/>
      <c r="E831" s="257"/>
      <c r="F831" s="281"/>
      <c r="G831" s="277"/>
      <c r="H831" s="277"/>
      <c r="I831" s="279"/>
      <c r="J831" s="282"/>
      <c r="K831" s="278"/>
      <c r="L831" s="283"/>
      <c r="M831" s="283"/>
      <c r="N831" s="278"/>
      <c r="O831" s="278"/>
      <c r="P831" s="252"/>
      <c r="Q831" s="252"/>
      <c r="R831" s="252"/>
      <c r="S831" s="252"/>
      <c r="T831" s="252"/>
      <c r="U831" s="253"/>
    </row>
    <row r="832" spans="1:21">
      <c r="A832" s="289"/>
      <c r="B832" s="276"/>
      <c r="C832" s="276"/>
      <c r="D832" s="280"/>
      <c r="E832" s="257"/>
      <c r="F832" s="281"/>
      <c r="G832" s="277"/>
      <c r="H832" s="277"/>
      <c r="I832" s="279"/>
      <c r="J832" s="282"/>
      <c r="K832" s="278"/>
      <c r="L832" s="283"/>
      <c r="M832" s="283"/>
      <c r="N832" s="278"/>
      <c r="O832" s="278"/>
      <c r="P832" s="252"/>
      <c r="Q832" s="252"/>
      <c r="R832" s="252"/>
      <c r="S832" s="252"/>
      <c r="T832" s="252"/>
      <c r="U832" s="253"/>
    </row>
    <row r="833" spans="1:21">
      <c r="A833" s="290"/>
      <c r="B833" s="284"/>
      <c r="C833" s="284"/>
      <c r="D833" s="285"/>
      <c r="E833" s="257"/>
      <c r="F833" s="286"/>
      <c r="G833" s="287"/>
      <c r="H833" s="287"/>
      <c r="I833" s="288"/>
      <c r="J833" s="261"/>
      <c r="K833" s="254"/>
      <c r="L833" s="262"/>
      <c r="M833" s="262"/>
      <c r="N833" s="254"/>
      <c r="O833" s="254"/>
      <c r="P833" s="255"/>
      <c r="Q833" s="255"/>
      <c r="R833" s="255"/>
      <c r="S833" s="255"/>
      <c r="T833" s="255"/>
      <c r="U833" s="256"/>
    </row>
  </sheetData>
  <mergeCells count="3">
    <mergeCell ref="A1:D1"/>
    <mergeCell ref="F1:I1"/>
    <mergeCell ref="J1:U1"/>
  </mergeCell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Validation'!$A$2:$A$5</xm:f>
          </x14:formula1>
          <xm:sqref>E3:E833</xm:sqref>
        </x14:dataValidation>
        <x14:dataValidation type="list" allowBlank="1" showInputMessage="1" showErrorMessage="1">
          <x14:formula1>
            <xm:f>'Data Validation'!$C$2:$C$38</xm:f>
          </x14:formula1>
          <xm:sqref>N3:N833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Data Validation</vt:lpstr>
      <vt:lpstr>T-Schedule</vt:lpstr>
      <vt:lpstr>Service Tickets</vt:lpstr>
      <vt:lpstr>Asset to Location Tracking All</vt:lpstr>
      <vt:lpstr>Entire_TS</vt:lpstr>
      <vt:lpstr>FacilityInformation</vt:lpstr>
    </vt:vector>
  </TitlesOfParts>
  <Company>Kindred Healthcare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Young, Hunter</dc:creator>
  <cp:lastModifiedBy>Young, Hunter</cp:lastModifiedBy>
  <dcterms:created xsi:type="dcterms:W3CDTF">2019-04-09T18:48:17Z</dcterms:created>
  <dcterms:modified xsi:type="dcterms:W3CDTF">2020-02-13T18:23:59Z</dcterms:modified>
</cp:coreProperties>
</file>