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table+xml" PartName="/xl/tables/table3.xml"/>
  <Override ContentType="application/vnd.openxmlformats-officedocument.spreadsheetml.worksheet+xml" PartName="/xl/worksheets/sheet4.xml"/>
  <Override ContentType="application/vnd.openxmlformats-officedocument.spreadsheetml.comments+xml" PartName="/xl/comments/comment2.xml"/>
  <Override ContentType="application/vnd.openxmlformats-officedocument.spreadsheetml.table+xml" PartName="/xl/tables/table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3" autoFilterDateGrouping="1" firstSheet="3" minimized="0" showHorizontalScroll="1" showSheetTabs="1" showVerticalScroll="1" tabRatio="600" visibility="visible" windowHeight="12576" windowWidth="23256" xWindow="-108" yWindow="-108"/>
  </bookViews>
  <sheets>
    <sheet name="Data Validation" sheetId="1" state="hidden" r:id="rId1"/>
    <sheet name="T-Schedule" sheetId="2" state="hidden" r:id="rId2"/>
    <sheet name="Service Tickets" sheetId="3" state="hidden" r:id="rId3"/>
    <sheet name="Asset to Location Tracking All" sheetId="4" state="visible" r:id="rId4"/>
  </sheets>
  <definedNames>
    <definedName name="Entire_TS">'T-Schedule'!$A$1:$AI$286</definedName>
    <definedName name="FacilityInformation">'T-Schedule'!$L$1:$R$286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[$-409]d\-mmm;@" numFmtId="164"/>
    <numFmt formatCode="0.0%" numFmtId="165"/>
    <numFmt formatCode="0.0" numFmtId="166"/>
    <numFmt formatCode="00000" numFmtId="167"/>
    <numFmt formatCode="mm/dd/yy;@" numFmtId="168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sz val="16"/>
      <scheme val="minor"/>
    </font>
    <font>
      <name val="Calibri"/>
      <family val="2"/>
      <sz val="11"/>
      <scheme val="minor"/>
    </font>
    <font>
      <name val="Calibri"/>
      <family val="2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sz val="9"/>
      <scheme val="minor"/>
    </font>
    <font>
      <name val="Arial"/>
      <family val="2"/>
      <color indexed="8"/>
      <sz val="10"/>
    </font>
    <font>
      <name val="Calibri"/>
      <family val="2"/>
      <b val="1"/>
      <color indexed="8"/>
      <sz val="9"/>
      <scheme val="minor"/>
    </font>
    <font>
      <name val="Arial"/>
      <family val="2"/>
      <i val="1"/>
      <sz val="10"/>
    </font>
    <font>
      <name val="Arial"/>
      <family val="2"/>
      <i val="1"/>
      <color theme="1"/>
      <sz val="10"/>
    </font>
    <font>
      <name val="Arial"/>
      <family val="2"/>
      <color theme="1"/>
      <sz val="10"/>
    </font>
    <font>
      <name val="Arial"/>
      <family val="2"/>
      <color theme="1"/>
      <sz val="11"/>
    </font>
    <font>
      <name val="Arial"/>
      <family val="2"/>
      <sz val="11"/>
    </font>
    <font>
      <name val="Arial"/>
      <family val="2"/>
      <b val="1"/>
      <color indexed="8"/>
      <sz val="10"/>
    </font>
    <font>
      <name val="Arial"/>
      <family val="2"/>
      <b val="1"/>
      <color theme="1"/>
      <sz val="10"/>
    </font>
    <font>
      <name val="Arial"/>
      <family val="2"/>
      <sz val="10"/>
    </font>
    <font>
      <name val="Arial"/>
      <family val="2"/>
      <b val="1"/>
      <sz val="11"/>
    </font>
    <font>
      <name val="Arial"/>
      <family val="2"/>
      <b val="1"/>
      <sz val="10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family val="2"/>
      <sz val="9"/>
    </font>
    <font>
      <name val="Arial"/>
      <family val="2"/>
      <sz val="8"/>
    </font>
    <font>
      <name val="Arial"/>
      <family val="2"/>
      <b val="1"/>
      <color theme="0"/>
      <sz val="12"/>
    </font>
    <font>
      <name val="Arial"/>
      <family val="2"/>
      <color theme="0"/>
      <sz val="11"/>
    </font>
    <font>
      <name val="Arial"/>
      <family val="2"/>
      <sz val="12"/>
    </font>
    <font>
      <name val="Calibri"/>
      <sz val="11"/>
      <scheme val="minor"/>
    </font>
    <font>
      <name val="Calibri"/>
      <family val="2"/>
      <sz val="10"/>
      <scheme val="minor"/>
    </font>
    <font>
      <name val="Calibri"/>
      <b val="1"/>
      <color theme="1"/>
      <sz val="11"/>
      <scheme val="minor"/>
    </font>
  </fonts>
  <fills count="18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2" tint="0.7999816888943144"/>
        <bgColor indexed="64"/>
      </patternFill>
    </fill>
    <fill>
      <patternFill patternType="solid">
        <fgColor theme="9" tint="0.7999816888943144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borderId="0" fillId="0" fontId="7" numFmtId="0"/>
    <xf borderId="0" fillId="2" fontId="2" numFmtId="0"/>
    <xf borderId="0" fillId="4" fontId="3" numFmtId="0"/>
    <xf borderId="0" fillId="0" fontId="10" numFmtId="0"/>
    <xf borderId="0" fillId="0" fontId="7" numFmtId="0"/>
    <xf borderId="0" fillId="0" fontId="25" numFmtId="0"/>
  </cellStyleXfs>
  <cellXfs count="329">
    <xf borderId="0" fillId="0" fontId="0" numFmtId="0" pivotButton="0" quotePrefix="0" xfId="0"/>
    <xf applyAlignment="1" borderId="0" fillId="0" fontId="1" numFmtId="0" pivotButton="0" quotePrefix="0" xfId="0">
      <alignment horizontal="right"/>
    </xf>
    <xf borderId="0" fillId="3" fontId="0" numFmtId="0" pivotButton="0" quotePrefix="0" xfId="0"/>
    <xf borderId="0" fillId="4" fontId="3" numFmtId="0" pivotButton="0" quotePrefix="0" xfId="2"/>
    <xf borderId="0" fillId="5" fontId="0" numFmtId="0" pivotButton="0" quotePrefix="0" xfId="0"/>
    <xf borderId="3" fillId="9" fontId="5" numFmtId="0" pivotButton="0" quotePrefix="0" xfId="0"/>
    <xf applyAlignment="1" borderId="3" fillId="9" fontId="4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1" fillId="8" fontId="5" numFmtId="0" pivotButton="0" quotePrefix="0" xfId="0">
      <alignment horizontal="center"/>
    </xf>
    <xf applyAlignment="1" borderId="2" fillId="8" fontId="5" numFmtId="0" pivotButton="0" quotePrefix="0" xfId="0">
      <alignment horizontal="center"/>
    </xf>
    <xf applyAlignment="1" borderId="3" fillId="9" fontId="5" numFmtId="0" pivotButton="0" quotePrefix="0" xfId="0">
      <alignment horizontal="center"/>
    </xf>
    <xf applyAlignment="1" borderId="4" fillId="7" fontId="5" numFmtId="0" pivotButton="0" quotePrefix="0" xfId="0">
      <alignment horizontal="center"/>
    </xf>
    <xf applyAlignment="1" borderId="1" fillId="7" fontId="5" numFmtId="0" pivotButton="0" quotePrefix="0" xfId="0">
      <alignment horizontal="center"/>
    </xf>
    <xf applyAlignment="1" borderId="2" fillId="7" fontId="5" numFmtId="0" pivotButton="0" quotePrefix="0" xfId="0">
      <alignment horizontal="center"/>
    </xf>
    <xf applyAlignment="1" borderId="4" fillId="6" fontId="5" numFmtId="0" pivotButton="0" quotePrefix="0" xfId="0">
      <alignment horizontal="center"/>
    </xf>
    <xf applyAlignment="1" borderId="1" fillId="6" fontId="5" numFmtId="0" pivotButton="0" quotePrefix="0" xfId="0">
      <alignment horizontal="center"/>
    </xf>
    <xf applyAlignment="1" borderId="2" fillId="6" fontId="5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1" fillId="6" fontId="5" numFmtId="14" pivotButton="0" quotePrefix="0" xfId="0">
      <alignment horizontal="center"/>
    </xf>
    <xf borderId="3" fillId="9" fontId="6" numFmtId="0" pivotButton="0" quotePrefix="0" xfId="0"/>
    <xf borderId="0" fillId="0" fontId="0" numFmtId="0" pivotButton="0" quotePrefix="0" xfId="0"/>
    <xf applyAlignment="1" borderId="1" fillId="0" fontId="14" numFmtId="164" pivotButton="0" quotePrefix="0" xfId="0">
      <alignment horizontal="left" vertical="center"/>
    </xf>
    <xf applyAlignment="1" borderId="1" fillId="0" fontId="14" numFmtId="0" pivotButton="0" quotePrefix="0" xfId="0">
      <alignment horizontal="left" vertical="center"/>
    </xf>
    <xf applyAlignment="1" borderId="1" fillId="0" fontId="10" numFmtId="0" pivotButton="0" quotePrefix="0" xfId="3">
      <alignment horizontal="left" vertical="center"/>
    </xf>
    <xf applyAlignment="1" borderId="1" fillId="0" fontId="10" numFmtId="0" pivotButton="0" quotePrefix="0" xfId="3">
      <alignment horizontal="center" vertical="center"/>
    </xf>
    <xf applyAlignment="1" borderId="1" fillId="0" fontId="17" numFmtId="0" pivotButton="0" quotePrefix="0" xfId="3">
      <alignment horizontal="center" vertical="center"/>
    </xf>
    <xf applyAlignment="1" borderId="1" fillId="0" fontId="18" numFmtId="165" pivotButton="0" quotePrefix="0" xfId="0">
      <alignment horizontal="center" vertical="center"/>
    </xf>
    <xf applyAlignment="1" borderId="1" fillId="0" fontId="14" numFmtId="166" pivotButton="0" quotePrefix="0" xfId="0">
      <alignment horizontal="center" vertical="center"/>
    </xf>
    <xf applyAlignment="1" borderId="1" fillId="0" fontId="12" numFmtId="164" pivotButton="0" quotePrefix="0" xfId="0">
      <alignment horizontal="center" vertical="center" wrapText="1"/>
    </xf>
    <xf applyAlignment="1" borderId="8" fillId="0" fontId="10" numFmtId="0" pivotButton="0" quotePrefix="0" xfId="3">
      <alignment horizontal="left" vertical="center"/>
    </xf>
    <xf applyAlignment="1" borderId="8" fillId="0" fontId="10" numFmtId="0" pivotButton="0" quotePrefix="0" xfId="3">
      <alignment horizontal="left" vertical="center" wrapText="1"/>
    </xf>
    <xf applyAlignment="1" borderId="8" fillId="0" fontId="14" numFmtId="0" pivotButton="0" quotePrefix="0" xfId="0">
      <alignment horizontal="left" vertical="center" wrapText="1"/>
    </xf>
    <xf applyAlignment="1" borderId="8" fillId="0" fontId="14" numFmtId="0" pivotButton="0" quotePrefix="0" xfId="0">
      <alignment horizontal="left" vertical="center"/>
    </xf>
    <xf applyAlignment="1" borderId="8" fillId="0" fontId="10" numFmtId="0" pivotButton="0" quotePrefix="0" xfId="3">
      <alignment horizontal="center" vertical="center" wrapText="1"/>
    </xf>
    <xf applyAlignment="1" borderId="8" fillId="0" fontId="14" numFmtId="1" pivotButton="0" quotePrefix="0" xfId="0">
      <alignment horizontal="center" vertical="center" wrapText="1"/>
    </xf>
    <xf applyAlignment="1" borderId="1" fillId="0" fontId="12" numFmtId="164" pivotButton="0" quotePrefix="0" xfId="0">
      <alignment horizontal="center" vertical="center"/>
    </xf>
    <xf applyAlignment="1" borderId="8" fillId="0" fontId="10" numFmtId="0" pivotButton="0" quotePrefix="0" xfId="3">
      <alignment horizontal="center" vertical="center"/>
    </xf>
    <xf applyAlignment="1" borderId="8" fillId="0" fontId="14" numFmtId="164" pivotButton="0" quotePrefix="0" xfId="0">
      <alignment horizontal="center" vertical="center"/>
    </xf>
    <xf applyAlignment="1" borderId="8" fillId="0" fontId="10" numFmtId="164" pivotButton="0" quotePrefix="0" xfId="3">
      <alignment horizontal="center" vertical="center"/>
    </xf>
    <xf applyAlignment="1" borderId="1" fillId="0" fontId="21" numFmtId="164" pivotButton="0" quotePrefix="0" xfId="0">
      <alignment horizontal="center" vertical="center"/>
    </xf>
    <xf applyAlignment="1" borderId="1" fillId="0" fontId="18" numFmtId="164" pivotButton="0" quotePrefix="0" xfId="0">
      <alignment horizontal="center" vertical="center"/>
    </xf>
    <xf applyAlignment="1" borderId="1" fillId="0" fontId="17" numFmtId="164" pivotButton="0" quotePrefix="0" xfId="3">
      <alignment horizontal="center" vertical="center"/>
    </xf>
    <xf applyAlignment="1" borderId="1" fillId="0" fontId="17" numFmtId="0" pivotButton="0" quotePrefix="0" xfId="3">
      <alignment horizontal="left" vertical="center"/>
    </xf>
    <xf applyAlignment="1" borderId="1" fillId="0" fontId="18" numFmtId="0" pivotButton="0" quotePrefix="0" xfId="0">
      <alignment horizontal="left" vertical="center"/>
    </xf>
    <xf applyAlignment="1" borderId="1" fillId="0" fontId="18" numFmtId="1" pivotButton="0" quotePrefix="0" xfId="0">
      <alignment horizontal="center" vertical="center"/>
    </xf>
    <xf applyAlignment="1" borderId="1" fillId="0" fontId="19" numFmtId="164" pivotButton="0" quotePrefix="0" xfId="0">
      <alignment horizontal="center" vertical="center"/>
    </xf>
    <xf applyAlignment="1" borderId="1" fillId="0" fontId="14" numFmtId="164" pivotButton="0" quotePrefix="0" xfId="0">
      <alignment horizontal="center" vertical="center"/>
    </xf>
    <xf applyAlignment="1" borderId="1" fillId="0" fontId="10" numFmtId="164" pivotButton="0" quotePrefix="0" xfId="3">
      <alignment horizontal="center" vertical="center"/>
    </xf>
    <xf applyAlignment="1" borderId="1" fillId="0" fontId="14" numFmtId="1" pivotButton="0" quotePrefix="0" xfId="0">
      <alignment horizontal="center" vertical="center"/>
    </xf>
    <xf applyAlignment="1" borderId="1" fillId="0" fontId="10" numFmtId="166" pivotButton="0" quotePrefix="0" xfId="3">
      <alignment horizontal="center" vertical="center"/>
    </xf>
    <xf applyAlignment="1" borderId="1" fillId="0" fontId="21" numFmtId="164" pivotButton="0" quotePrefix="0" xfId="0">
      <alignment horizontal="center" vertical="center" wrapText="1"/>
    </xf>
    <xf applyAlignment="1" borderId="1" fillId="0" fontId="18" numFmtId="16" pivotButton="0" quotePrefix="0" xfId="0">
      <alignment horizontal="center" vertical="center"/>
    </xf>
    <xf applyAlignment="1" borderId="1" fillId="0" fontId="20" numFmtId="0" pivotButton="0" quotePrefix="0" xfId="0">
      <alignment horizontal="center" vertical="center"/>
    </xf>
    <xf applyAlignment="1" borderId="1" fillId="0" fontId="19" numFmtId="164" pivotButton="0" quotePrefix="0" xfId="0">
      <alignment horizontal="center" vertical="center" wrapText="1"/>
    </xf>
    <xf applyAlignment="1" borderId="1" fillId="0" fontId="10" numFmtId="0" pivotButton="0" quotePrefix="0" xfId="3">
      <alignment horizontal="left" vertical="center" wrapText="1"/>
    </xf>
    <xf applyAlignment="1" borderId="1" fillId="0" fontId="10" numFmtId="0" pivotButton="0" quotePrefix="0" xfId="3">
      <alignment horizontal="center" vertical="center" wrapText="1"/>
    </xf>
    <xf applyAlignment="1" borderId="1" fillId="0" fontId="17" numFmtId="0" pivotButton="0" quotePrefix="0" xfId="3">
      <alignment horizontal="center" vertical="center" wrapText="1"/>
    </xf>
    <xf applyAlignment="1" borderId="1" fillId="0" fontId="14" numFmtId="1" pivotButton="0" quotePrefix="0" xfId="0">
      <alignment horizontal="center" vertical="center" wrapText="1"/>
    </xf>
    <xf applyAlignment="1" borderId="1" fillId="0" fontId="18" numFmtId="1" pivotButton="0" quotePrefix="0" xfId="0">
      <alignment horizontal="center" vertical="center" wrapText="1"/>
    </xf>
    <xf applyAlignment="1" borderId="1" fillId="0" fontId="18" numFmtId="165" pivotButton="0" quotePrefix="0" xfId="0">
      <alignment horizontal="center" vertical="center" wrapText="1"/>
    </xf>
    <xf applyAlignment="1" borderId="1" fillId="0" fontId="14" numFmtId="16" pivotButton="0" quotePrefix="0" xfId="0">
      <alignment horizontal="center" vertical="center"/>
    </xf>
    <xf applyAlignment="1" borderId="1" fillId="0" fontId="14" numFmtId="164" pivotButton="0" quotePrefix="0" xfId="0">
      <alignment horizontal="center" vertical="center" wrapText="1"/>
    </xf>
    <xf applyAlignment="1" borderId="1" fillId="0" fontId="14" numFmtId="0" pivotButton="0" quotePrefix="0" xfId="0">
      <alignment horizontal="left" vertical="center" wrapText="1"/>
    </xf>
    <xf applyAlignment="1" borderId="1" fillId="0" fontId="14" numFmtId="166" pivotButton="0" quotePrefix="0" xfId="0">
      <alignment horizontal="center" vertical="center" wrapText="1"/>
    </xf>
    <xf applyAlignment="1" borderId="1" fillId="0" fontId="19" numFmtId="0" pivotButton="0" quotePrefix="0" xfId="4">
      <alignment horizontal="left" vertical="center" wrapText="1"/>
    </xf>
    <xf applyAlignment="1" borderId="1" fillId="0" fontId="19" numFmtId="0" pivotButton="0" quotePrefix="0" xfId="0">
      <alignment horizontal="left" vertical="center"/>
    </xf>
    <xf applyAlignment="1" borderId="1" fillId="0" fontId="10" numFmtId="1" pivotButton="0" quotePrefix="0" xfId="3">
      <alignment horizontal="center" vertical="center"/>
    </xf>
    <xf applyAlignment="1" borderId="8" fillId="0" fontId="14" numFmtId="166" pivotButton="0" quotePrefix="0" xfId="0">
      <alignment horizontal="center" vertical="center"/>
    </xf>
    <xf applyAlignment="1" borderId="1" fillId="0" fontId="23" numFmtId="0" pivotButton="0" quotePrefix="0" xfId="0">
      <alignment horizontal="left" vertical="center"/>
    </xf>
    <xf applyAlignment="1" borderId="1" fillId="0" fontId="19" numFmtId="0" pivotButton="0" quotePrefix="0" xfId="4">
      <alignment horizontal="left" vertical="center"/>
    </xf>
    <xf applyAlignment="1" borderId="1" fillId="0" fontId="19" numFmtId="164" pivotButton="0" quotePrefix="0" xfId="3">
      <alignment horizontal="center" vertical="center"/>
    </xf>
    <xf applyAlignment="1" borderId="1" fillId="0" fontId="19" numFmtId="0" pivotButton="0" quotePrefix="0" xfId="5">
      <alignment horizontal="left" vertical="center"/>
    </xf>
    <xf applyAlignment="1" borderId="1" fillId="0" fontId="18" numFmtId="164" pivotButton="0" quotePrefix="0" xfId="0">
      <alignment horizontal="center" vertical="center" wrapText="1"/>
    </xf>
    <xf applyAlignment="1" borderId="1" fillId="0" fontId="17" numFmtId="0" pivotButton="0" quotePrefix="0" xfId="3">
      <alignment horizontal="left" vertical="center" wrapText="1"/>
    </xf>
    <xf applyAlignment="1" borderId="1" fillId="0" fontId="19" numFmtId="16" pivotButton="0" quotePrefix="0" xfId="0">
      <alignment horizontal="center" vertical="center"/>
    </xf>
    <xf applyAlignment="1" borderId="1" fillId="0" fontId="19" numFmtId="0" pivotButton="0" quotePrefix="0" xfId="3">
      <alignment horizontal="left" vertical="center"/>
    </xf>
    <xf applyAlignment="1" borderId="1" fillId="0" fontId="19" numFmtId="0" pivotButton="0" quotePrefix="0" xfId="0">
      <alignment horizontal="left" vertical="center" wrapText="1"/>
    </xf>
    <xf applyAlignment="1" borderId="1" fillId="0" fontId="19" numFmtId="0" pivotButton="0" quotePrefix="0" xfId="3">
      <alignment horizontal="left" vertical="center" wrapText="1"/>
    </xf>
    <xf applyAlignment="1" borderId="1" fillId="0" fontId="19" numFmtId="0" pivotButton="0" quotePrefix="0" xfId="3">
      <alignment horizontal="center" vertical="center" wrapText="1"/>
    </xf>
    <xf applyAlignment="1" borderId="1" fillId="0" fontId="20" numFmtId="0" pivotButton="0" quotePrefix="0" xfId="0">
      <alignment horizontal="center" vertical="center" wrapText="1"/>
    </xf>
    <xf applyAlignment="1" borderId="1" fillId="0" fontId="21" numFmtId="0" pivotButton="0" quotePrefix="0" xfId="0">
      <alignment horizontal="left" vertical="center"/>
    </xf>
    <xf applyAlignment="1" borderId="1" fillId="0" fontId="18" numFmtId="0" pivotButton="0" quotePrefix="0" xfId="0">
      <alignment horizontal="left" vertical="center" wrapText="1"/>
    </xf>
    <xf applyAlignment="1" borderId="1" fillId="0" fontId="19" numFmtId="0" pivotButton="0" quotePrefix="0" xfId="3">
      <alignment horizontal="center" vertical="center"/>
    </xf>
    <xf applyAlignment="1" borderId="8" fillId="0" fontId="19" numFmtId="164" pivotButton="0" quotePrefix="0" xfId="0">
      <alignment horizontal="center" vertical="center" wrapText="1"/>
    </xf>
    <xf applyAlignment="1" borderId="8" fillId="0" fontId="14" numFmtId="164" pivotButton="0" quotePrefix="0" xfId="0">
      <alignment horizontal="center" vertical="center" wrapText="1"/>
    </xf>
    <xf applyAlignment="1" borderId="1" fillId="0" fontId="19" numFmtId="0" pivotButton="0" quotePrefix="0" xfId="0">
      <alignment horizontal="center" vertical="center"/>
    </xf>
    <xf applyAlignment="1" borderId="1" fillId="0" fontId="19" numFmtId="1" pivotButton="0" quotePrefix="0" xfId="0">
      <alignment horizontal="center" vertical="center" wrapText="1"/>
    </xf>
    <xf applyAlignment="1" borderId="1" fillId="0" fontId="28" numFmtId="1" pivotButton="0" quotePrefix="0" xfId="0">
      <alignment horizontal="center" vertical="center" wrapText="1"/>
    </xf>
    <xf borderId="0" fillId="12" fontId="0" numFmtId="0" pivotButton="0" quotePrefix="0" xfId="0"/>
    <xf borderId="0" fillId="6" fontId="0" numFmtId="0" pivotButton="0" quotePrefix="0" xfId="0"/>
    <xf borderId="0" fillId="13" fontId="0" numFmtId="0" pivotButton="0" quotePrefix="0" xfId="0"/>
    <xf applyAlignment="1" borderId="9" fillId="0" fontId="14" numFmtId="1" pivotButton="0" quotePrefix="0" xfId="0">
      <alignment horizontal="left" vertical="center"/>
    </xf>
    <xf applyAlignment="1" borderId="10" fillId="0" fontId="10" numFmtId="1" pivotButton="0" quotePrefix="0" xfId="3">
      <alignment horizontal="left" vertical="center"/>
    </xf>
    <xf applyAlignment="1" borderId="9" fillId="0" fontId="17" numFmtId="1" pivotButton="0" quotePrefix="0" xfId="3">
      <alignment horizontal="left" vertical="center"/>
    </xf>
    <xf applyAlignment="1" borderId="9" fillId="0" fontId="10" numFmtId="1" pivotButton="0" quotePrefix="0" xfId="3">
      <alignment horizontal="left" vertical="center"/>
    </xf>
    <xf applyAlignment="1" borderId="9" fillId="0" fontId="19" numFmtId="1" pivotButton="0" quotePrefix="0" xfId="3">
      <alignment horizontal="left" vertical="center"/>
    </xf>
    <xf applyAlignment="1" borderId="1" fillId="0" fontId="10" numFmtId="1" pivotButton="0" quotePrefix="0" xfId="3">
      <alignment horizontal="left" vertical="center"/>
    </xf>
    <xf borderId="0" fillId="0" fontId="5" numFmtId="1" pivotButton="0" quotePrefix="0" xfId="1"/>
    <xf borderId="0" fillId="4" fontId="3" numFmtId="1" pivotButton="0" quotePrefix="0" xfId="2"/>
    <xf applyAlignment="1" borderId="0" fillId="0" fontId="1" numFmtId="1" pivotButton="0" quotePrefix="0" xfId="0">
      <alignment horizontal="right"/>
    </xf>
    <xf borderId="0" fillId="0" fontId="0" numFmtId="1" pivotButton="0" quotePrefix="0" xfId="0"/>
    <xf applyAlignment="1" borderId="1" fillId="0" fontId="14" numFmtId="167" pivotButton="0" quotePrefix="0" xfId="0">
      <alignment horizontal="left" vertical="center"/>
    </xf>
    <xf applyAlignment="1" borderId="8" fillId="0" fontId="10" numFmtId="167" pivotButton="0" quotePrefix="0" xfId="3">
      <alignment horizontal="left" vertical="center"/>
    </xf>
    <xf applyAlignment="1" borderId="1" fillId="0" fontId="17" numFmtId="167" pivotButton="0" quotePrefix="0" xfId="3">
      <alignment horizontal="left" vertical="center"/>
    </xf>
    <xf applyAlignment="1" borderId="1" fillId="0" fontId="10" numFmtId="167" pivotButton="0" quotePrefix="0" xfId="3">
      <alignment horizontal="left" vertical="center"/>
    </xf>
    <xf applyAlignment="1" borderId="1" fillId="0" fontId="19" numFmtId="167" pivotButton="0" quotePrefix="0" xfId="3">
      <alignment horizontal="left" vertical="center"/>
    </xf>
    <xf applyAlignment="1" borderId="1" fillId="0" fontId="10" numFmtId="167" pivotButton="0" quotePrefix="1" xfId="3">
      <alignment horizontal="left" vertical="center"/>
    </xf>
    <xf borderId="0" fillId="0" fontId="5" numFmtId="168" pivotButton="0" quotePrefix="0" xfId="1"/>
    <xf borderId="0" fillId="0" fontId="0" numFmtId="168" pivotButton="0" quotePrefix="0" xfId="0"/>
    <xf borderId="0" fillId="4" fontId="3" numFmtId="168" pivotButton="0" quotePrefix="0" xfId="2"/>
    <xf borderId="0" fillId="0" fontId="5" numFmtId="164" pivotButton="0" quotePrefix="0" xfId="1"/>
    <xf borderId="0" fillId="0" fontId="0" numFmtId="164" pivotButton="0" quotePrefix="0" xfId="0"/>
    <xf borderId="0" fillId="4" fontId="3" numFmtId="164" pivotButton="0" quotePrefix="0" xfId="2"/>
    <xf applyAlignment="1" borderId="0" fillId="0" fontId="5" numFmtId="0" pivotButton="0" quotePrefix="0" xfId="1">
      <alignment horizontal="center"/>
    </xf>
    <xf applyAlignment="1" borderId="0" fillId="4" fontId="3" numFmtId="0" pivotButton="0" quotePrefix="0" xfId="2">
      <alignment horizontal="center"/>
    </xf>
    <xf applyAlignment="1" borderId="0" fillId="0" fontId="5" numFmtId="0" pivotButton="0" quotePrefix="0" xfId="1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4" fontId="3" numFmtId="0" pivotButton="0" quotePrefix="0" xfId="2">
      <alignment horizontal="left" wrapText="1"/>
    </xf>
    <xf applyAlignment="1" borderId="1" fillId="0" fontId="14" numFmtId="1" pivotButton="0" quotePrefix="0" xfId="0">
      <alignment horizontal="left" vertical="center"/>
    </xf>
    <xf applyAlignment="1" borderId="1" fillId="0" fontId="13" numFmtId="164" pivotButton="0" quotePrefix="0" xfId="0">
      <alignment horizontal="center" vertical="center" wrapText="1"/>
    </xf>
    <xf applyAlignment="1" borderId="1" fillId="0" fontId="19" numFmtId="0" pivotButton="0" quotePrefix="0" xfId="0">
      <alignment horizontal="center" vertical="center" wrapText="1"/>
    </xf>
    <xf applyAlignment="1" borderId="1" fillId="0" fontId="13" numFmtId="164" pivotButton="0" quotePrefix="0" xfId="0">
      <alignment horizontal="center" vertical="center"/>
    </xf>
    <xf applyAlignment="1" borderId="1" fillId="0" fontId="17" numFmtId="1" pivotButton="0" quotePrefix="0" xfId="3">
      <alignment horizontal="left" vertical="center"/>
    </xf>
    <xf applyAlignment="1" borderId="1" fillId="0" fontId="21" numFmtId="0" pivotButton="0" quotePrefix="0" xfId="0">
      <alignment horizontal="center" vertical="center"/>
    </xf>
    <xf applyAlignment="1" borderId="1" fillId="0" fontId="20" numFmtId="1" pivotButton="0" quotePrefix="0" xfId="0">
      <alignment horizontal="center" vertical="center" wrapText="1"/>
    </xf>
    <xf applyAlignment="1" borderId="1" fillId="0" fontId="20" numFmtId="1" pivotButton="0" quotePrefix="0" xfId="0">
      <alignment horizontal="center" vertical="center"/>
    </xf>
    <xf borderId="1" fillId="0" fontId="5" numFmtId="0" pivotButton="0" quotePrefix="0" xfId="1"/>
    <xf applyAlignment="1" borderId="1" fillId="0" fontId="24" numFmtId="0" pivotButton="0" quotePrefix="0" xfId="0">
      <alignment horizontal="center" vertical="center" wrapText="1"/>
    </xf>
    <xf applyAlignment="1" borderId="1" fillId="0" fontId="19" numFmtId="1" pivotButton="0" quotePrefix="0" xfId="3">
      <alignment horizontal="left" vertical="center"/>
    </xf>
    <xf applyAlignment="1" borderId="1" fillId="3" fontId="19" numFmtId="164" pivotButton="0" quotePrefix="0" xfId="0">
      <alignment horizontal="center" vertical="center" wrapText="1"/>
    </xf>
    <xf applyAlignment="1" borderId="8" fillId="0" fontId="10" numFmtId="1" pivotButton="0" quotePrefix="0" xfId="3">
      <alignment horizontal="left" vertical="center"/>
    </xf>
    <xf applyAlignment="1" borderId="13" fillId="0" fontId="10" numFmtId="1" pivotButton="0" quotePrefix="0" xfId="3">
      <alignment horizontal="left" vertical="center"/>
    </xf>
    <xf applyAlignment="1" borderId="13" fillId="0" fontId="12" numFmtId="164" pivotButton="0" quotePrefix="0" xfId="0">
      <alignment horizontal="center" vertical="center"/>
    </xf>
    <xf applyAlignment="1" borderId="13" fillId="0" fontId="13" numFmtId="164" pivotButton="0" quotePrefix="0" xfId="0">
      <alignment horizontal="center" vertical="center"/>
    </xf>
    <xf applyAlignment="1" borderId="13" fillId="0" fontId="10" numFmtId="164" pivotButton="0" quotePrefix="0" xfId="3">
      <alignment horizontal="center" vertical="center"/>
    </xf>
    <xf applyAlignment="1" borderId="13" fillId="0" fontId="10" numFmtId="0" pivotButton="0" quotePrefix="0" xfId="3">
      <alignment horizontal="left" vertical="center"/>
    </xf>
    <xf applyAlignment="1" borderId="13" fillId="0" fontId="10" numFmtId="167" pivotButton="0" quotePrefix="0" xfId="3">
      <alignment horizontal="left" vertical="center"/>
    </xf>
    <xf applyAlignment="1" borderId="13" fillId="0" fontId="10" numFmtId="0" pivotButton="0" quotePrefix="0" xfId="3">
      <alignment horizontal="center" vertical="center"/>
    </xf>
    <xf applyAlignment="1" borderId="13" fillId="0" fontId="14" numFmtId="1" pivotButton="0" quotePrefix="0" xfId="0">
      <alignment horizontal="center" vertical="center"/>
    </xf>
    <xf applyAlignment="1" borderId="13" fillId="0" fontId="10" numFmtId="166" pivotButton="0" quotePrefix="0" xfId="3">
      <alignment horizontal="center" vertical="center"/>
    </xf>
    <xf applyAlignment="1" borderId="8" fillId="0" fontId="19" numFmtId="0" pivotButton="0" quotePrefix="0" xfId="0">
      <alignment horizontal="center" vertical="center" wrapText="1"/>
    </xf>
    <xf applyAlignment="1" borderId="14" fillId="0" fontId="10" numFmtId="1" pivotButton="0" quotePrefix="0" xfId="3">
      <alignment horizontal="left" vertical="center"/>
    </xf>
    <xf applyAlignment="1" borderId="14" fillId="0" fontId="19" numFmtId="164" pivotButton="0" quotePrefix="0" xfId="0">
      <alignment horizontal="center" vertical="center"/>
    </xf>
    <xf applyAlignment="1" borderId="14" fillId="0" fontId="14" numFmtId="164" pivotButton="0" quotePrefix="0" xfId="0">
      <alignment horizontal="center" vertical="center"/>
    </xf>
    <xf applyAlignment="1" borderId="14" fillId="0" fontId="10" numFmtId="164" pivotButton="0" quotePrefix="0" xfId="3">
      <alignment horizontal="center" vertical="center"/>
    </xf>
    <xf applyAlignment="1" borderId="14" fillId="0" fontId="10" numFmtId="0" pivotButton="0" quotePrefix="0" xfId="3">
      <alignment horizontal="left" vertical="center"/>
    </xf>
    <xf applyAlignment="1" borderId="14" fillId="0" fontId="10" numFmtId="167" pivotButton="0" quotePrefix="0" xfId="3">
      <alignment horizontal="left" vertical="center"/>
    </xf>
    <xf applyAlignment="1" borderId="14" fillId="0" fontId="14" numFmtId="0" pivotButton="0" quotePrefix="0" xfId="0">
      <alignment horizontal="left" vertical="center"/>
    </xf>
    <xf applyAlignment="1" borderId="14" fillId="0" fontId="10" numFmtId="0" pivotButton="0" quotePrefix="0" xfId="3">
      <alignment horizontal="center" vertical="center"/>
    </xf>
    <xf applyAlignment="1" borderId="14" fillId="0" fontId="14" numFmtId="1" pivotButton="0" quotePrefix="0" xfId="0">
      <alignment horizontal="center" vertical="center"/>
    </xf>
    <xf applyAlignment="1" borderId="14" fillId="0" fontId="19" numFmtId="0" pivotButton="0" quotePrefix="0" xfId="0">
      <alignment horizontal="center" vertical="center"/>
    </xf>
    <xf applyAlignment="1" borderId="13" fillId="0" fontId="19" numFmtId="164" pivotButton="0" quotePrefix="0" xfId="0">
      <alignment horizontal="center" vertical="center"/>
    </xf>
    <xf applyAlignment="1" borderId="13" fillId="0" fontId="14" numFmtId="164" pivotButton="0" quotePrefix="0" xfId="0">
      <alignment horizontal="center" vertical="center"/>
    </xf>
    <xf applyAlignment="1" borderId="13" fillId="0" fontId="14" numFmtId="0" pivotButton="0" quotePrefix="0" xfId="0">
      <alignment horizontal="left" vertical="center"/>
    </xf>
    <xf applyAlignment="1" borderId="14" fillId="0" fontId="19" numFmtId="164" pivotButton="0" quotePrefix="0" xfId="0">
      <alignment horizontal="center" vertical="center" wrapText="1"/>
    </xf>
    <xf applyAlignment="1" borderId="14" fillId="0" fontId="14" numFmtId="164" pivotButton="0" quotePrefix="0" xfId="0">
      <alignment horizontal="center" vertical="center" wrapText="1"/>
    </xf>
    <xf applyAlignment="1" borderId="14" fillId="0" fontId="16" numFmtId="0" pivotButton="0" quotePrefix="0" xfId="0">
      <alignment horizontal="center" vertical="center" wrapText="1"/>
    </xf>
    <xf applyAlignment="1" borderId="14" fillId="0" fontId="14" numFmtId="0" pivotButton="0" quotePrefix="0" xfId="0">
      <alignment horizontal="left" vertical="center" wrapText="1"/>
    </xf>
    <xf applyAlignment="1" borderId="14" fillId="0" fontId="10" numFmtId="0" pivotButton="0" quotePrefix="0" xfId="3">
      <alignment horizontal="left" vertical="center" wrapText="1"/>
    </xf>
    <xf applyAlignment="1" borderId="14" fillId="0" fontId="10" numFmtId="0" pivotButton="0" quotePrefix="0" xfId="3">
      <alignment horizontal="center" vertical="center" wrapText="1"/>
    </xf>
    <xf applyAlignment="1" borderId="14" fillId="0" fontId="14" numFmtId="1" pivotButton="0" quotePrefix="0" xfId="0">
      <alignment horizontal="center" vertical="center" wrapText="1"/>
    </xf>
    <xf applyAlignment="1" borderId="14" fillId="0" fontId="19" numFmtId="0" pivotButton="0" quotePrefix="0" xfId="0">
      <alignment horizontal="center" vertical="center" wrapText="1"/>
    </xf>
    <xf applyAlignment="1" borderId="13" fillId="0" fontId="19" numFmtId="164" pivotButton="0" quotePrefix="0" xfId="0">
      <alignment horizontal="center" vertical="center" wrapText="1"/>
    </xf>
    <xf applyAlignment="1" borderId="13" fillId="0" fontId="14" numFmtId="164" pivotButton="0" quotePrefix="0" xfId="0">
      <alignment horizontal="center" vertical="center" wrapText="1"/>
    </xf>
    <xf applyAlignment="1" borderId="13" fillId="0" fontId="14" numFmtId="0" pivotButton="0" quotePrefix="0" xfId="0">
      <alignment horizontal="left" vertical="center" wrapText="1"/>
    </xf>
    <xf applyAlignment="1" borderId="13" fillId="0" fontId="10" numFmtId="0" pivotButton="0" quotePrefix="0" xfId="3">
      <alignment horizontal="left" vertical="center" wrapText="1"/>
    </xf>
    <xf applyAlignment="1" borderId="13" fillId="0" fontId="10" numFmtId="0" pivotButton="0" quotePrefix="0" xfId="3">
      <alignment horizontal="center" vertical="center" wrapText="1"/>
    </xf>
    <xf applyAlignment="1" borderId="13" fillId="0" fontId="14" numFmtId="1" pivotButton="0" quotePrefix="0" xfId="0">
      <alignment horizontal="center" vertical="center" wrapText="1"/>
    </xf>
    <xf applyAlignment="1" borderId="13" fillId="0" fontId="19" numFmtId="0" pivotButton="0" quotePrefix="0" xfId="0">
      <alignment horizontal="center" vertical="center" wrapText="1"/>
    </xf>
    <xf applyAlignment="1" borderId="15" fillId="0" fontId="10" numFmtId="1" pivotButton="0" quotePrefix="0" xfId="3">
      <alignment horizontal="left" vertical="center"/>
    </xf>
    <xf applyAlignment="1" borderId="16" fillId="0" fontId="10" numFmtId="1" pivotButton="0" quotePrefix="0" xfId="3">
      <alignment horizontal="left" vertical="center"/>
    </xf>
    <xf applyAlignment="1" borderId="11" fillId="0" fontId="22" numFmtId="0" pivotButton="0" quotePrefix="0" xfId="0">
      <alignment textRotation="255" vertical="center"/>
    </xf>
    <xf applyAlignment="1" borderId="2" fillId="0" fontId="22" numFmtId="0" pivotButton="0" quotePrefix="0" xfId="0">
      <alignment textRotation="255" vertical="center"/>
    </xf>
    <xf applyAlignment="1" borderId="2" fillId="0" fontId="1" numFmtId="0" pivotButton="0" quotePrefix="0" xfId="0">
      <alignment textRotation="255" vertical="center"/>
    </xf>
    <xf applyAlignment="1" borderId="10" fillId="0" fontId="14" numFmtId="1" pivotButton="0" quotePrefix="0" xfId="0">
      <alignment horizontal="left" vertical="center"/>
    </xf>
    <xf applyAlignment="1" borderId="8" fillId="0" fontId="12" numFmtId="164" pivotButton="0" quotePrefix="0" xfId="0">
      <alignment horizontal="center" vertical="center" wrapText="1"/>
    </xf>
    <xf applyAlignment="1" borderId="8" fillId="0" fontId="13" numFmtId="164" pivotButton="0" quotePrefix="0" xfId="0">
      <alignment horizontal="center" vertical="center" wrapText="1"/>
    </xf>
    <xf applyAlignment="1" borderId="8" fillId="0" fontId="14" numFmtId="1" pivotButton="0" quotePrefix="0" xfId="0">
      <alignment horizontal="left" vertical="center"/>
    </xf>
    <xf applyAlignment="1" borderId="8" fillId="0" fontId="14" numFmtId="164" pivotButton="0" quotePrefix="0" xfId="0">
      <alignment horizontal="left" vertical="center"/>
    </xf>
    <xf applyAlignment="1" borderId="8" fillId="0" fontId="14" numFmtId="167" pivotButton="0" quotePrefix="0" xfId="0">
      <alignment horizontal="left" vertical="center"/>
    </xf>
    <xf applyAlignment="1" borderId="13" fillId="10" fontId="8" numFmtId="0" pivotButton="0" quotePrefix="0" xfId="0">
      <alignment horizontal="center" vertical="center" wrapText="1"/>
    </xf>
    <xf applyAlignment="1" borderId="13" fillId="10" fontId="11" numFmtId="0" pivotButton="0" quotePrefix="0" xfId="3">
      <alignment horizontal="center" vertical="center" wrapText="1"/>
    </xf>
    <xf applyAlignment="1" borderId="1" fillId="0" fontId="14" numFmtId="165" pivotButton="0" quotePrefix="0" xfId="0">
      <alignment horizontal="center" vertical="center"/>
    </xf>
    <xf applyAlignment="1" borderId="1" fillId="0" fontId="17" numFmtId="1" pivotButton="0" quotePrefix="0" xfId="3">
      <alignment horizontal="center" vertical="center"/>
    </xf>
    <xf applyAlignment="1" borderId="2" fillId="0" fontId="0" numFmtId="0" pivotButton="0" quotePrefix="0" xfId="0">
      <alignment textRotation="255" vertical="center"/>
    </xf>
    <xf applyAlignment="1" borderId="1" fillId="0" fontId="14" numFmtId="165" pivotButton="0" quotePrefix="0" xfId="0">
      <alignment horizontal="center" vertical="center" wrapText="1"/>
    </xf>
    <xf applyAlignment="1" borderId="13" fillId="8" fontId="8" numFmtId="164" pivotButton="0" quotePrefix="0" xfId="0">
      <alignment horizontal="center" vertical="center" wrapText="1"/>
    </xf>
    <xf applyAlignment="1" borderId="13" fillId="14" fontId="9" numFmtId="164" pivotButton="0" quotePrefix="0" xfId="0">
      <alignment horizontal="center" vertical="center" wrapText="1"/>
    </xf>
    <xf applyAlignment="1" borderId="13" fillId="14" fontId="8" numFmtId="164" pivotButton="0" quotePrefix="0" xfId="0">
      <alignment horizontal="center" vertical="center" wrapText="1"/>
    </xf>
    <xf applyAlignment="1" borderId="17" fillId="15" fontId="8" numFmtId="164" pivotButton="0" quotePrefix="0" xfId="0">
      <alignment horizontal="center" vertical="center" wrapText="1"/>
    </xf>
    <xf applyAlignment="1" borderId="15" fillId="15" fontId="8" numFmtId="1" pivotButton="0" quotePrefix="0" xfId="0">
      <alignment horizontal="center" vertical="center" wrapText="1"/>
    </xf>
    <xf applyAlignment="1" borderId="13" fillId="15" fontId="9" numFmtId="164" pivotButton="0" quotePrefix="0" xfId="0">
      <alignment horizontal="center" vertical="center" wrapText="1"/>
    </xf>
    <xf applyAlignment="1" borderId="13" fillId="15" fontId="8" numFmtId="164" pivotButton="0" quotePrefix="0" xfId="0">
      <alignment horizontal="center" vertical="center" wrapText="1"/>
    </xf>
    <xf applyAlignment="1" borderId="13" fillId="15" fontId="8" numFmtId="1" pivotButton="0" quotePrefix="0" xfId="0">
      <alignment horizontal="center" vertical="center" wrapText="1"/>
    </xf>
    <xf applyAlignment="1" borderId="13" fillId="15" fontId="8" numFmtId="0" pivotButton="0" quotePrefix="0" xfId="0">
      <alignment horizontal="center" vertical="center" wrapText="1"/>
    </xf>
    <xf applyAlignment="1" borderId="13" fillId="15" fontId="8" numFmtId="167" pivotButton="0" quotePrefix="0" xfId="0">
      <alignment horizontal="center" vertical="center" wrapText="1"/>
    </xf>
    <xf applyAlignment="1" borderId="13" fillId="15" fontId="8" numFmtId="166" pivotButton="0" quotePrefix="0" xfId="0">
      <alignment horizontal="center" vertical="center" wrapText="1"/>
    </xf>
    <xf applyAlignment="1" borderId="13" fillId="16" fontId="8" numFmtId="0" pivotButton="0" quotePrefix="0" xfId="0">
      <alignment horizontal="center" vertical="center" wrapText="1"/>
    </xf>
    <xf applyAlignment="1" borderId="13" fillId="16" fontId="11" numFmtId="0" pivotButton="0" quotePrefix="0" xfId="3">
      <alignment horizontal="center" vertical="center" wrapText="1"/>
    </xf>
    <xf applyAlignment="1" borderId="13" fillId="16" fontId="8" numFmtId="165" pivotButton="0" quotePrefix="0" xfId="0">
      <alignment horizontal="center" vertical="center" wrapText="1"/>
    </xf>
    <xf applyAlignment="1" borderId="9" fillId="13" fontId="10" numFmtId="1" pivotButton="0" quotePrefix="0" xfId="3">
      <alignment horizontal="left" vertical="center"/>
    </xf>
    <xf applyAlignment="1" borderId="1" fillId="13" fontId="19" numFmtId="164" pivotButton="0" quotePrefix="0" xfId="0">
      <alignment horizontal="center" vertical="center"/>
    </xf>
    <xf applyAlignment="1" borderId="1" fillId="13" fontId="14" numFmtId="164" pivotButton="0" quotePrefix="0" xfId="0">
      <alignment horizontal="center" vertical="center"/>
    </xf>
    <xf applyAlignment="1" borderId="1" fillId="13" fontId="10" numFmtId="1" pivotButton="0" quotePrefix="0" xfId="3">
      <alignment horizontal="left" vertical="center"/>
    </xf>
    <xf applyAlignment="1" borderId="1" fillId="13" fontId="10" numFmtId="0" pivotButton="0" quotePrefix="0" xfId="3">
      <alignment horizontal="left" vertical="center"/>
    </xf>
    <xf applyAlignment="1" borderId="1" fillId="13" fontId="10" numFmtId="167" pivotButton="0" quotePrefix="0" xfId="3">
      <alignment horizontal="left" vertical="center"/>
    </xf>
    <xf applyAlignment="1" borderId="1" fillId="13" fontId="14" numFmtId="0" pivotButton="0" quotePrefix="0" xfId="0">
      <alignment horizontal="left" vertical="center"/>
    </xf>
    <xf applyAlignment="1" borderId="1" fillId="13" fontId="14" numFmtId="1" pivotButton="0" quotePrefix="0" xfId="0">
      <alignment horizontal="center" vertical="center"/>
    </xf>
    <xf applyAlignment="1" borderId="1" fillId="13" fontId="19" numFmtId="0" pivotButton="0" quotePrefix="0" xfId="0">
      <alignment horizontal="center" vertical="center"/>
    </xf>
    <xf applyAlignment="1" borderId="1" fillId="13" fontId="27" numFmtId="0" pivotButton="0" quotePrefix="0" xfId="0">
      <alignment horizontal="center" vertical="center"/>
    </xf>
    <xf applyAlignment="1" borderId="1" fillId="13" fontId="10" numFmtId="1" pivotButton="0" quotePrefix="0" xfId="3">
      <alignment horizontal="center" vertical="center"/>
    </xf>
    <xf applyAlignment="1" borderId="8" fillId="0" fontId="14" numFmtId="165" pivotButton="0" quotePrefix="0" xfId="0">
      <alignment horizontal="center" vertical="center"/>
    </xf>
    <xf applyAlignment="1" borderId="13" fillId="0" fontId="14" numFmtId="165" pivotButton="0" quotePrefix="0" xfId="0">
      <alignment horizontal="center" vertical="center"/>
    </xf>
    <xf applyAlignment="1" borderId="14" fillId="0" fontId="14" numFmtId="165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165" pivotButton="0" quotePrefix="0" xfId="0">
      <alignment horizontal="center" vertical="center"/>
    </xf>
    <xf applyAlignment="1" borderId="14" fillId="0" fontId="14" numFmtId="165" pivotButton="0" quotePrefix="0" xfId="0">
      <alignment horizontal="center" vertical="center" wrapText="1"/>
    </xf>
    <xf applyAlignment="1" borderId="13" fillId="0" fontId="14" numFmtId="165" pivotButton="0" quotePrefix="0" xfId="0">
      <alignment horizontal="center" vertical="center" wrapText="1"/>
    </xf>
    <xf applyAlignment="1" borderId="8" fillId="0" fontId="14" numFmtId="165" pivotButton="0" quotePrefix="0" xfId="0">
      <alignment horizontal="center" vertical="center" wrapText="1"/>
    </xf>
    <xf applyAlignment="1" borderId="1" fillId="13" fontId="14" numFmtId="165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 wrapText="1"/>
    </xf>
    <xf applyAlignment="1" borderId="1" fillId="0" fontId="0" numFmtId="165" pivotButton="0" quotePrefix="0" xfId="0">
      <alignment horizontal="center" vertical="center" wrapText="1"/>
    </xf>
    <xf borderId="0" fillId="0" fontId="0" numFmtId="167" pivotButton="0" quotePrefix="0" xfId="0"/>
    <xf applyAlignment="1" borderId="1" fillId="13" fontId="19" numFmtId="0" pivotButton="0" quotePrefix="0" xfId="0">
      <alignment horizontal="center" vertical="center" wrapText="1"/>
    </xf>
    <xf applyAlignment="1" borderId="9" fillId="9" fontId="17" numFmtId="166" pivotButton="0" quotePrefix="0" xfId="3">
      <alignment horizontal="center" vertical="center"/>
    </xf>
    <xf borderId="0" fillId="0" fontId="1" numFmtId="1" pivotButton="0" quotePrefix="0" xfId="0"/>
    <xf applyAlignment="1" borderId="6" fillId="0" fontId="10" numFmtId="0" pivotButton="0" quotePrefix="0" xfId="3">
      <alignment horizontal="center" vertical="center"/>
    </xf>
    <xf applyAlignment="1" borderId="6" fillId="0" fontId="14" numFmtId="1" pivotButton="0" quotePrefix="0" xfId="0">
      <alignment horizontal="center" vertical="center"/>
    </xf>
    <xf applyAlignment="1" borderId="1" fillId="0" fontId="0" numFmtId="1" pivotButton="0" quotePrefix="0" xfId="0">
      <alignment horizontal="center" vertical="center" wrapText="1"/>
    </xf>
    <xf borderId="2" fillId="0" fontId="0" numFmtId="0" pivotButton="0" quotePrefix="0" xfId="0"/>
    <xf borderId="6" fillId="0" fontId="0" numFmtId="0" pivotButton="0" quotePrefix="0" xfId="0"/>
    <xf borderId="7" fillId="0" fontId="0" numFmtId="0" pivotButton="0" quotePrefix="0" xfId="0"/>
    <xf borderId="3" fillId="9" fontId="29" numFmtId="0" pivotButton="0" quotePrefix="0" xfId="0"/>
    <xf borderId="19" fillId="9" fontId="29" numFmtId="0" pivotButton="0" quotePrefix="0" xfId="0"/>
    <xf applyAlignment="1" borderId="4" fillId="8" fontId="5" numFmtId="1" pivotButton="0" quotePrefix="0" xfId="0">
      <alignment horizontal="center"/>
    </xf>
    <xf borderId="5" fillId="0" fontId="0" numFmtId="0" pivotButton="0" quotePrefix="0" xfId="0"/>
    <xf borderId="6" fillId="0" fontId="0" numFmtId="14" pivotButton="0" quotePrefix="0" xfId="0"/>
    <xf applyAlignment="1" borderId="8" fillId="0" fontId="14" numFmtId="0" pivotButton="0" quotePrefix="0" xfId="0">
      <alignment horizontal="center" vertical="center"/>
    </xf>
    <xf applyAlignment="1" borderId="1" fillId="0" fontId="14" numFmtId="0" pivotButton="0" quotePrefix="0" xfId="0">
      <alignment horizontal="center" vertical="center"/>
    </xf>
    <xf applyAlignment="1" borderId="13" fillId="0" fontId="19" numFmtId="1" pivotButton="0" quotePrefix="0" xfId="0">
      <alignment horizontal="center" vertical="center"/>
    </xf>
    <xf applyAlignment="1" borderId="14" fillId="0" fontId="19" numFmtId="1" pivotButton="0" quotePrefix="0" xfId="0">
      <alignment horizontal="center" vertical="center" wrapText="1"/>
    </xf>
    <xf applyAlignment="1" borderId="1" fillId="0" fontId="21" numFmtId="1" pivotButton="0" quotePrefix="0" xfId="0">
      <alignment horizontal="center" vertical="center" wrapText="1"/>
    </xf>
    <xf applyAlignment="1" borderId="1" fillId="0" fontId="21" numFmtId="1" pivotButton="0" quotePrefix="0" xfId="0">
      <alignment horizontal="center" vertical="center"/>
    </xf>
    <xf applyAlignment="1" borderId="1" fillId="0" fontId="19" numFmtId="1" pivotButton="0" quotePrefix="0" xfId="0">
      <alignment horizontal="center" vertical="center"/>
    </xf>
    <xf applyAlignment="1" borderId="13" fillId="0" fontId="19" numFmtId="1" pivotButton="0" quotePrefix="0" xfId="0">
      <alignment horizontal="center" vertical="center" wrapText="1"/>
    </xf>
    <xf applyAlignment="1" borderId="1" fillId="0" fontId="30" numFmtId="0" pivotButton="0" quotePrefix="0" xfId="0">
      <alignment horizontal="center" vertical="center" wrapText="1"/>
    </xf>
    <xf applyAlignment="1" borderId="1" fillId="0" fontId="21" numFmtId="0" pivotButton="0" quotePrefix="0" xfId="0">
      <alignment horizontal="center" vertical="center" wrapText="1"/>
    </xf>
    <xf borderId="4" fillId="8" fontId="0" numFmtId="0" pivotButton="0" quotePrefix="0" xfId="0"/>
    <xf borderId="6" fillId="17" fontId="0" numFmtId="0" pivotButton="0" quotePrefix="0" xfId="0"/>
    <xf borderId="1" fillId="17" fontId="0" numFmtId="0" pivotButton="0" quotePrefix="0" xfId="0"/>
    <xf borderId="1" fillId="8" fontId="0" numFmtId="0" pivotButton="0" quotePrefix="0" xfId="0"/>
    <xf borderId="1" fillId="7" fontId="0" numFmtId="0" pivotButton="0" quotePrefix="0" xfId="0"/>
    <xf borderId="2" fillId="7" fontId="0" numFmtId="0" pivotButton="0" quotePrefix="0" xfId="0"/>
    <xf borderId="2" fillId="8" fontId="0" numFmtId="0" pivotButton="0" quotePrefix="0" xfId="0"/>
    <xf borderId="4" fillId="7" fontId="0" numFmtId="0" pivotButton="0" quotePrefix="0" xfId="0"/>
    <xf borderId="4" fillId="0" fontId="0" numFmtId="0" pivotButton="0" quotePrefix="0" xfId="0"/>
    <xf borderId="1" fillId="0" fontId="0" numFmtId="14" pivotButton="0" quotePrefix="0" xfId="0"/>
    <xf borderId="6" fillId="8" fontId="0" numFmtId="0" pivotButton="0" quotePrefix="0" xfId="0"/>
    <xf borderId="7" fillId="8" fontId="0" numFmtId="0" pivotButton="0" quotePrefix="0" xfId="0"/>
    <xf borderId="5" fillId="7" fontId="0" numFmtId="0" pivotButton="0" quotePrefix="0" xfId="0"/>
    <xf borderId="6" fillId="7" fontId="0" numFmtId="0" pivotButton="0" quotePrefix="0" xfId="0"/>
    <xf borderId="7" fillId="7" fontId="0" numFmtId="0" pivotButton="0" quotePrefix="0" xfId="0"/>
    <xf borderId="4" fillId="8" fontId="0" numFmtId="1" pivotButton="0" quotePrefix="0" xfId="0"/>
    <xf borderId="5" fillId="8" fontId="0" numFmtId="1" pivotButton="0" quotePrefix="0" xfId="0"/>
    <xf borderId="0" fillId="0" fontId="7" numFmtId="0" pivotButton="0" quotePrefix="0" xfId="4"/>
    <xf borderId="0" fillId="0" fontId="0" numFmtId="0" pivotButton="0" quotePrefix="0" xfId="4"/>
    <xf borderId="0" fillId="0" fontId="0" numFmtId="14" pivotButton="0" quotePrefix="0" xfId="0"/>
    <xf borderId="0" fillId="0" fontId="7" numFmtId="14" pivotButton="0" quotePrefix="0" xfId="4"/>
    <xf borderId="0" fillId="0" fontId="1" numFmtId="14" pivotButton="0" quotePrefix="0" xfId="0"/>
    <xf applyAlignment="1" borderId="0" fillId="0" fontId="7" numFmtId="0" pivotButton="0" quotePrefix="0" xfId="4">
      <alignment horizontal="center"/>
    </xf>
    <xf borderId="0" fillId="0" fontId="5" numFmtId="0" pivotButton="0" quotePrefix="0" xfId="1"/>
    <xf borderId="0" fillId="0" fontId="29" numFmtId="0" pivotButton="0" quotePrefix="0" xfId="1"/>
    <xf borderId="0" fillId="0" fontId="29" numFmtId="1" pivotButton="0" quotePrefix="0" xfId="1"/>
    <xf applyAlignment="1" borderId="0" fillId="0" fontId="0" numFmtId="0" pivotButton="0" quotePrefix="0" xfId="0">
      <alignment horizontal="center"/>
    </xf>
    <xf borderId="19" fillId="9" fontId="5" numFmtId="0" pivotButton="0" quotePrefix="0" xfId="0"/>
    <xf applyAlignment="1" borderId="0" fillId="0" fontId="31" numFmtId="1" pivotButton="0" quotePrefix="0" xfId="0">
      <alignment horizontal="right"/>
    </xf>
    <xf applyAlignment="1" borderId="0" fillId="0" fontId="31" numFmtId="0" pivotButton="0" quotePrefix="0" xfId="0">
      <alignment horizontal="right"/>
    </xf>
    <xf borderId="0" fillId="0" fontId="31" numFmtId="1" pivotButton="0" quotePrefix="0" xfId="0"/>
    <xf borderId="0" fillId="0" fontId="31" numFmtId="14" pivotButton="0" quotePrefix="0" xfId="0"/>
    <xf borderId="9" fillId="0" fontId="0" numFmtId="0" pivotButton="0" quotePrefix="0" xfId="0"/>
    <xf borderId="1" fillId="7" fontId="7" numFmtId="0" pivotButton="0" quotePrefix="0" xfId="4"/>
    <xf borderId="9" fillId="7" fontId="7" numFmtId="0" pivotButton="0" quotePrefix="0" xfId="4"/>
    <xf borderId="2" fillId="7" fontId="7" numFmtId="0" pivotButton="0" quotePrefix="0" xfId="4"/>
    <xf borderId="1" fillId="0" fontId="0" numFmtId="0" pivotButton="0" quotePrefix="0" xfId="0"/>
    <xf borderId="1" fillId="0" fontId="5" numFmtId="0" pivotButton="0" quotePrefix="0" xfId="2"/>
    <xf applyAlignment="1" borderId="1" fillId="0" fontId="16" numFmtId="0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/>
    </xf>
    <xf applyAlignment="1" borderId="8" fillId="0" fontId="15" numFmtId="0" pivotButton="0" quotePrefix="0" xfId="0">
      <alignment horizontal="center" vertical="center"/>
    </xf>
    <xf applyAlignment="1" borderId="1" fillId="0" fontId="15" numFmtId="0" pivotButton="0" quotePrefix="0" xfId="0">
      <alignment horizontal="center" vertical="center"/>
    </xf>
    <xf applyAlignment="1" borderId="13" fillId="0" fontId="16" numFmtId="0" pivotButton="0" quotePrefix="0" xfId="0">
      <alignment horizontal="center" vertical="center"/>
    </xf>
    <xf applyAlignment="1" borderId="1" fillId="0" fontId="16" numFmtId="1" pivotButton="0" quotePrefix="0" xfId="0">
      <alignment horizontal="center" vertical="center"/>
    </xf>
    <xf applyAlignment="1" borderId="13" fillId="0" fontId="16" numFmtId="1" pivotButton="0" quotePrefix="0" xfId="0">
      <alignment horizontal="center" vertical="center"/>
    </xf>
    <xf applyAlignment="1" borderId="14" fillId="0" fontId="16" numFmtId="0" pivotButton="0" quotePrefix="0" xfId="0">
      <alignment horizontal="center" vertical="center"/>
    </xf>
    <xf applyAlignment="1" borderId="14" fillId="0" fontId="16" numFmtId="1" pivotButton="0" quotePrefix="0" xfId="0">
      <alignment horizontal="center" vertical="center" wrapText="1"/>
    </xf>
    <xf applyAlignment="1" borderId="1" fillId="0" fontId="16" numFmtId="1" pivotButton="0" quotePrefix="0" xfId="0">
      <alignment horizontal="center" vertical="center" wrapText="1"/>
    </xf>
    <xf applyAlignment="1" borderId="1" fillId="0" fontId="16" numFmtId="0" pivotButton="0" quotePrefix="0" xfId="0">
      <alignment horizontal="center" vertical="center" wrapText="1"/>
    </xf>
    <xf applyAlignment="1" borderId="13" fillId="0" fontId="16" numFmtId="1" pivotButton="0" quotePrefix="0" xfId="0">
      <alignment horizontal="center" vertical="center" wrapText="1"/>
    </xf>
    <xf applyAlignment="1" borderId="13" fillId="0" fontId="16" numFmtId="0" pivotButton="0" quotePrefix="0" xfId="0">
      <alignment horizontal="center" vertical="center" wrapText="1"/>
    </xf>
    <xf applyAlignment="1" borderId="8" fillId="0" fontId="16" numFmtId="0" pivotButton="0" quotePrefix="0" xfId="0">
      <alignment horizontal="center" vertical="center" wrapText="1"/>
    </xf>
    <xf applyAlignment="1" borderId="1" fillId="13" fontId="10" numFmtId="0" pivotButton="0" quotePrefix="0" xfId="3">
      <alignment horizontal="center" vertical="center"/>
    </xf>
    <xf applyAlignment="1" borderId="1" fillId="13" fontId="16" numFmtId="0" pivotButton="0" quotePrefix="0" xfId="0">
      <alignment horizontal="center" vertical="center"/>
    </xf>
    <xf applyAlignment="1" borderId="20" fillId="9" fontId="1" numFmtId="0" pivotButton="0" quotePrefix="0" xfId="0">
      <alignment horizontal="right"/>
    </xf>
    <xf borderId="12" fillId="0" fontId="0" numFmtId="0" pivotButton="0" quotePrefix="0" xfId="0"/>
    <xf borderId="21" fillId="0" fontId="0" numFmtId="0" pivotButton="0" quotePrefix="0" xfId="0"/>
    <xf applyAlignment="1" borderId="20" fillId="11" fontId="26" numFmtId="164" pivotButton="0" quotePrefix="0" xfId="0">
      <alignment horizontal="center" vertical="center"/>
    </xf>
    <xf applyAlignment="1" borderId="1" fillId="13" fontId="10" numFmtId="0" pivotButton="0" quotePrefix="0" xfId="3">
      <alignment horizontal="center" vertical="center"/>
    </xf>
    <xf borderId="8" fillId="0" fontId="0" numFmtId="0" pivotButton="0" quotePrefix="0" xfId="0"/>
    <xf borderId="22" fillId="0" fontId="0" numFmtId="0" pivotButton="0" quotePrefix="0" xfId="0"/>
    <xf applyAlignment="1" borderId="1" fillId="0" fontId="16" numFmtId="0" pivotButton="0" quotePrefix="0" xfId="0">
      <alignment horizontal="center" vertical="center" wrapText="1"/>
    </xf>
    <xf applyAlignment="1" borderId="1" fillId="0" fontId="16" numFmtId="0" pivotButton="0" quotePrefix="0" xfId="0">
      <alignment horizontal="center" vertical="center"/>
    </xf>
    <xf applyAlignment="1" borderId="1" fillId="13" fontId="16" numFmtId="0" pivotButton="0" quotePrefix="0" xfId="0">
      <alignment horizontal="center" vertical="center"/>
    </xf>
    <xf applyAlignment="1" borderId="20" fillId="11" fontId="1" numFmtId="0" pivotButton="0" quotePrefix="0" xfId="0">
      <alignment horizontal="center" textRotation="255" vertical="center"/>
    </xf>
    <xf applyAlignment="1" borderId="1" fillId="0" fontId="5" numFmtId="0" pivotButton="0" quotePrefix="0" xfId="0">
      <alignment horizontal="center" vertical="center"/>
    </xf>
    <xf applyAlignment="1" borderId="1" fillId="0" fontId="16" numFmtId="1" pivotButton="0" quotePrefix="0" xfId="0">
      <alignment horizontal="center" vertical="center"/>
    </xf>
    <xf applyAlignment="1" borderId="1" fillId="0" fontId="16" numFmtId="1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/>
    </xf>
    <xf borderId="23" fillId="0" fontId="0" numFmtId="0" pivotButton="0" quotePrefix="0" xfId="0"/>
    <xf borderId="11" fillId="0" fontId="0" numFmtId="0" pivotButton="0" quotePrefix="0" xfId="0"/>
    <xf applyAlignment="1" borderId="8" fillId="0" fontId="15" numFmtId="0" pivotButton="0" quotePrefix="0" xfId="0">
      <alignment horizontal="center" vertical="center"/>
    </xf>
    <xf applyAlignment="1" borderId="18" fillId="0" fontId="1" numFmtId="0" pivotButton="0" quotePrefix="0" xfId="0">
      <alignment horizontal="center" textRotation="255" vertical="center"/>
    </xf>
    <xf applyAlignment="1" borderId="14" fillId="0" fontId="16" numFmtId="0" pivotButton="0" quotePrefix="0" xfId="0">
      <alignment horizontal="center" vertical="center"/>
    </xf>
    <xf applyAlignment="1" borderId="14" fillId="0" fontId="16" numFmtId="1" pivotButton="0" quotePrefix="0" xfId="0">
      <alignment horizontal="center" vertical="center" wrapText="1"/>
    </xf>
    <xf applyAlignment="1" borderId="18" fillId="0" fontId="22" numFmtId="0" pivotButton="0" quotePrefix="0" xfId="0">
      <alignment horizontal="center" textRotation="255" vertical="center"/>
    </xf>
    <xf applyAlignment="1" borderId="8" fillId="0" fontId="16" numFmtId="0" pivotButton="0" quotePrefix="0" xfId="0">
      <alignment horizontal="center" vertical="center" wrapText="1"/>
    </xf>
    <xf applyAlignment="1" borderId="4" fillId="8" fontId="4" numFmtId="0" pivotButton="0" quotePrefix="0" xfId="0">
      <alignment horizontal="center"/>
    </xf>
    <xf borderId="24" fillId="0" fontId="0" numFmtId="0" pivotButton="0" quotePrefix="0" xfId="0"/>
    <xf borderId="9" fillId="0" fontId="0" numFmtId="0" pivotButton="0" quotePrefix="0" xfId="0"/>
    <xf applyAlignment="1" borderId="4" fillId="7" fontId="4" numFmtId="0" pivotButton="0" quotePrefix="0" xfId="0">
      <alignment horizontal="center"/>
    </xf>
    <xf applyAlignment="1" borderId="4" fillId="6" fontId="4" numFmtId="0" pivotButton="0" quotePrefix="0" xfId="0">
      <alignment horizontal="center"/>
    </xf>
  </cellXfs>
  <cellStyles count="6">
    <cellStyle builtinId="0" name="Normal" xfId="0"/>
    <cellStyle builtinId="26" name="Good" xfId="1"/>
    <cellStyle builtinId="27" name="Bad" xfId="2"/>
    <cellStyle name="Normal_828 Locations" xfId="3"/>
    <cellStyle name="Normal 10" xfId="4"/>
    <cellStyle name="Normal 4 3" xfId="5"/>
  </cellStyles>
  <dxfs count="73">
    <dxf>
      <numFmt formatCode="General" numFmtId="0"/>
      <fill>
        <patternFill>
          <fgColor indexed="64"/>
          <bgColor auto="1"/>
        </patternFill>
      </fill>
      <border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numFmt formatCode="General" numFmtId="0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numFmt formatCode="General" numFmtId="0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numFmt formatCode="General" numFmtId="0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numFmt formatCode="General" numFmtId="0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numFmt formatCode="General" numFmtId="0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numFmt formatCode="m/d/yyyy" numFmtId="19"/>
      <fill>
        <patternFill>
          <fgColor indexed="64"/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/>
        <horizontal/>
      </border>
    </dxf>
    <dxf>
      <numFmt formatCode="m/d/yyyy" numFmtId="19"/>
      <fill>
        <patternFill>
          <fgColor indexed="64"/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/>
        <horizontal/>
      </border>
    </dxf>
    <dxf>
      <fill>
        <patternFill>
          <fgColor indexed="64"/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/>
        <horizontal/>
      </border>
    </dxf>
    <dxf>
      <fill>
        <patternFill>
          <fgColor indexed="64"/>
          <bgColor auto="1"/>
        </patternFill>
      </fill>
      <border>
        <left style="thick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4" tint="0.7999816888943144"/>
        </patternFill>
      </fill>
      <border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4" tint="0.799981688894314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4" tint="0.799981688894314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4" tint="0.7999816888943144"/>
        </patternFill>
      </fill>
      <border>
        <left style="thick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font>
        <name val="Calibri"/>
        <strike val="0"/>
        <outline val="0"/>
        <shadow val="0"/>
        <color auto="1"/>
        <vertAlign val="baseline"/>
        <scheme val="minor"/>
      </font>
      <fill>
        <patternFill patternType="solid">
          <fgColor indexed="64"/>
          <bgColor theme="0" tint="-0.1499984740745262"/>
        </patternFill>
      </fill>
      <border>
        <left style="thick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diagonal/>
        <vertical/>
        <horizontal style="thin">
          <color indexed="64"/>
        </horizontal>
      </border>
    </dxf>
    <dxf>
      <fill>
        <patternFill patternType="solid">
          <fgColor indexed="64"/>
          <bgColor theme="6" tint="0.7999816888943144"/>
        </patternFill>
      </fill>
      <border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numFmt formatCode="0" numFmtId="1"/>
      <fill>
        <patternFill patternType="solid">
          <fgColor indexed="64"/>
          <bgColor theme="6" tint="0.7999816888943144"/>
        </patternFill>
      </fill>
      <border>
        <left style="thick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 style="thin">
          <color indexed="64"/>
        </bottom>
        <diagonal/>
      </border>
    </dxf>
    <dxf>
      <font>
        <name val="Calibri"/>
        <strike val="0"/>
        <outline val="0"/>
        <shadow val="0"/>
        <color auto="1"/>
        <vertAlign val="baseline"/>
        <scheme val="minor"/>
      </font>
      <alignment horizontal="center" vertical="bottom"/>
      <border outline="0">
        <left style="thin">
          <color auto="1"/>
        </left>
        <right style="thin">
          <color auto="1"/>
        </right>
        <top/>
        <bottom/>
        <diagonal/>
      </border>
    </dxf>
    <dxf>
      <alignment horizontal="left" vertical="bottom" wrapText="1"/>
    </dxf>
    <dxf>
      <alignment horizontal="left" vertical="bottom" wrapText="1"/>
    </dxf>
    <dxf>
      <alignment horizontal="center" vertical="bottom"/>
    </dxf>
    <dxf>
      <alignment horizontal="center" vertical="bottom"/>
    </dxf>
    <dxf>
      <alignment horizontal="center" vertical="bottom"/>
    </dxf>
    <dxf>
      <numFmt formatCode="General" numFmtId="0"/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numFmt formatCode="[$-409]d\-mmm;@" numFmtId="164"/>
      <alignment horizontal="general" vertical="bottom"/>
    </dxf>
    <dxf>
      <numFmt formatCode="[$-409]d\-mmm;@" numFmtId="164"/>
      <alignment horizontal="general" vertical="bottom"/>
    </dxf>
    <dxf>
      <numFmt formatCode="0" numFmtId="1"/>
    </dxf>
    <dxf>
      <font>
        <name val="Calibri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0" numFmtId="1"/>
      <fill>
        <patternFill>
          <fgColor indexed="64"/>
          <bgColor indexed="65"/>
        </patternFill>
      </fill>
    </dxf>
    <dxf>
      <numFmt formatCode="0" numFmtId="1"/>
    </dxf>
    <dxf>
      <numFmt formatCode="0" numFmtId="1"/>
    </dxf>
    <dxf>
      <numFmt formatCode="0" numFmtId="1"/>
    </dxf>
    <dxf>
      <numFmt formatCode="0" numFmtId="1"/>
    </dxf>
    <dxf>
      <numFmt formatCode="m/d/yyyy" numFmtId="19"/>
    </dxf>
    <dxf>
      <numFmt formatCode="mm/dd/yy;@" numFmtId="168"/>
    </dxf>
    <dxf>
      <numFmt formatCode="m/d/yyyy" numFmtId="19"/>
    </dxf>
    <dxf>
      <numFmt formatCode="mm/dd/yy;@" numFmtId="168"/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formatCode="m/d/yyyy" numFmtId="19"/>
    </dxf>
    <dxf>
      <numFmt formatCode="mm/dd/yy;@" numFmtId="168"/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formatCode="0" numFmtId="1"/>
    </dxf>
    <dxf>
      <numFmt formatCode="0" numFmtId="1"/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formatCode="0" numFmtId="1"/>
    </dxf>
    <dxf>
      <numFmt formatCode="0" numFmtId="1"/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formatCode="0" numFmtId="1"/>
    </dxf>
    <dxf>
      <numFmt formatCode="0" numFmtId="1"/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right" vertical="bottom"/>
    </dxf>
    <dxf>
      <font>
        <name val="Calibri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right" vertical="bottom"/>
    </dxf>
    <dxf>
      <font>
        <name val="Calibri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right" vertical="bottom"/>
    </dxf>
    <dxf>
      <font>
        <name val="Calibri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right" vertical="bottom"/>
    </dxf>
    <dxf>
      <font>
        <name val="Calibri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right" vertical="bottom"/>
    </dxf>
    <dxf>
      <numFmt formatCode="General" numFmtId="0"/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right" vertical="bottom"/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formatCode="0" numFmtId="1"/>
      <alignment horizontal="right" vertical="bottom"/>
    </dxf>
    <dxf>
      <numFmt formatCode="0" numFmtId="1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Carmack, Tim</author>
  </authors>
  <commentList>
    <comment authorId="0" ref="AC152" shapeId="0">
      <text>
        <t xml:space="preserve">Carmack, Tim: Add 2 for scanners
</t>
      </text>
    </comment>
    <comment authorId="0" ref="AC153" shapeId="0">
      <text>
        <t xml:space="preserve">Carmack, Tim:
Add 2 for scanners
</t>
      </text>
    </comment>
    <comment authorId="0" ref="AC179" shapeId="0">
      <text>
        <t xml:space="preserve">Carmack, Tim:
Add 5 for scanners
</t>
      </text>
    </comment>
  </commentList>
</comments>
</file>

<file path=xl/comments/comment2.xml><?xml version="1.0" encoding="utf-8"?>
<comments xmlns="http://schemas.openxmlformats.org/spreadsheetml/2006/main">
  <authors>
    <author>Young, Hunter</author>
  </authors>
  <commentList>
    <comment authorId="0" ref="N57" shapeId="0">
      <text>
        <t>Young, Hunter:
Cawthorn, Joshua
Dawson, Michael</t>
      </text>
    </comment>
    <comment authorId="0" ref="N58" shapeId="0">
      <text>
        <t>Young, Hunter:
Cawthorn, Joshua
Dawson, Michael</t>
      </text>
    </comment>
    <comment authorId="0" ref="N59" shapeId="0">
      <text>
        <t>Young, Hunter:
Cawthorn, Joshua
Dawson, Michael</t>
      </text>
    </comment>
    <comment authorId="0" ref="N60" shapeId="0">
      <text>
        <t>Young, Hunter:
Cawthorn, Joshua
Dawson, Michael</t>
      </text>
    </comment>
    <comment authorId="0" ref="N61" shapeId="0">
      <text>
        <t>Young, Hunter:
Cawthorn, Joshua
Dawson, Michael</t>
      </text>
    </comment>
    <comment authorId="0" ref="N62" shapeId="0">
      <text>
        <t>Young, Hunter:
Cawthorn, Joshua
Dawson, Michael</t>
      </text>
    </comment>
    <comment authorId="0" ref="N63" shapeId="0">
      <text>
        <t>Young, Hunter:
Cawthorn, Joshua
Dawson, Michael</t>
      </text>
    </comment>
    <comment authorId="0" ref="N64" shapeId="0">
      <text>
        <t>Young, Hunter:
Cawthorn, Joshua
Dawson, Michael</t>
      </text>
    </comment>
    <comment authorId="0" ref="N65" shapeId="0">
      <text>
        <t>Young, Hunter:
Cawthorn, Joshua
Dawson, Michael</t>
      </text>
    </comment>
    <comment authorId="0" ref="N66" shapeId="0">
      <text>
        <t>Young, Hunter:
Cawthorn, Joshua
Dawson, Michael</t>
      </text>
    </comment>
    <comment authorId="0" ref="N67" shapeId="0">
      <text>
        <t>Young, Hunter:
Cawthorn, Joshua
Dawson, Michael</t>
      </text>
    </comment>
    <comment authorId="0" ref="N68" shapeId="0">
      <text>
        <t>Young, Hunter:
Cawthorn, Joshua
Dawson, Michael</t>
      </text>
    </comment>
    <comment authorId="0" ref="N69" shapeId="0">
      <text>
        <t>Young, Hunter:
Cawthorn, Joshua
Dawson, Michael</t>
      </text>
    </comment>
    <comment authorId="0" ref="N70" shapeId="0">
      <text>
        <t>Young, Hunter:
Cawthorn, Joshua
Dawson, Michael</t>
      </text>
    </comment>
    <comment authorId="0" ref="N71" shapeId="0">
      <text>
        <t>Young, Hunter:
Cawthorn, Joshua
Dawson, Michael</t>
      </text>
    </comment>
    <comment authorId="0" ref="N72" shapeId="0">
      <text>
        <t>Young, Hunter:
Cawthorn, Joshua
Dawson, Michael</t>
      </text>
    </comment>
    <comment authorId="0" ref="N73" shapeId="0">
      <text>
        <t>Young, Hunter:
Cawthorn, Joshua
Dawson, Michael</t>
      </text>
    </comment>
    <comment authorId="0" ref="N74" shapeId="0">
      <text>
        <t>Young, Hunter:
Cawthorn, Joshua
Dawson, Michael</t>
      </text>
    </comment>
    <comment authorId="0" ref="N75" shapeId="0">
      <text>
        <t>Young, Hunter:
Cawthorn, Joshua
Dawson, Michael</t>
      </text>
    </comment>
    <comment authorId="0" ref="N76" shapeId="0">
      <text>
        <t>Young, Hunter:
Cawthorn, Joshua
Dawson, Michael</t>
      </text>
    </comment>
    <comment authorId="0" ref="N77" shapeId="0">
      <text>
        <t>Young, Hunter:
Cawthorn, Joshua
Dawson, Michael</t>
      </text>
    </comment>
    <comment authorId="0" ref="N78" shapeId="0">
      <text>
        <t>Young, Hunter:
Cawthorn, Joshua
Dawson, Michael</t>
      </text>
    </comment>
    <comment authorId="0" ref="N79" shapeId="0">
      <text>
        <t>Young, Hunter:
Cawthorn, Joshua
Dawson, Michael</t>
      </text>
    </comment>
    <comment authorId="0" ref="N80" shapeId="0">
      <text>
        <t>Young, Hunter:
Cawthorn, Joshua
Dawson, Michael</t>
      </text>
    </comment>
    <comment authorId="0" ref="N81" shapeId="0">
      <text>
        <t>Young, Hunter:
Cawthorn, Joshua
Dawson, Michael</t>
      </text>
    </comment>
    <comment authorId="0" ref="N82" shapeId="0">
      <text>
        <t>Young, Hunter:
Cawthorn, Joshua
Dawson, Michael</t>
      </text>
    </comment>
    <comment authorId="0" ref="N83" shapeId="0">
      <text>
        <t>Young, Hunter:
Cawthorn, Joshua
Dawson, Michael</t>
      </text>
    </comment>
    <comment authorId="0" ref="N84" shapeId="0">
      <text>
        <t>Young, Hunter:
Cawthorn, Joshua
Dawson, Michael</t>
      </text>
    </comment>
    <comment authorId="0" ref="N85" shapeId="0">
      <text>
        <t>Young, Hunter:
Cawthorn, Joshua
Dawson, Michael</t>
      </text>
    </comment>
    <comment authorId="0" ref="N86" shapeId="0">
      <text>
        <t>Young, Hunter:
Cawthorn, Joshua
Dawson, Michael</t>
      </text>
    </comment>
    <comment authorId="0" ref="N87" shapeId="0">
      <text>
        <t>Young, Hunter:
Cawthorn, Joshua
Dawson, Michael</t>
      </text>
    </comment>
    <comment authorId="0" ref="N88" shapeId="0">
      <text>
        <t>Young, Hunter:
Cawthorn, Joshua
Dawson, Michael</t>
      </text>
    </comment>
    <comment authorId="0" ref="N89" shapeId="0">
      <text>
        <t>Young, Hunter:
Cawthorn, Joshua
Dawson, Michael</t>
      </text>
    </comment>
    <comment authorId="0" ref="N90" shapeId="0">
      <text>
        <t>Young, Hunter:
Cawthorn, Joshua
Dawson, Michael</t>
      </text>
    </comment>
    <comment authorId="0" ref="N91" shapeId="0">
      <text>
        <t>Young, Hunter:
Cawthorn, Joshua
Dawson, Michael</t>
      </text>
    </comment>
    <comment authorId="0" ref="N134" shapeId="0">
      <text>
        <t>Young, Hunter:
Freeman, Jamil
McMurry, Barry</t>
      </text>
    </comment>
    <comment authorId="0" ref="N135" shapeId="0">
      <text>
        <t>Young, Hunter:
Freeman, Jamil
McMurry, Barry</t>
      </text>
    </comment>
    <comment authorId="0" ref="N136" shapeId="0">
      <text>
        <t>Young, Hunter:
Freeman, Jamil
McMurry, Barry</t>
      </text>
    </comment>
    <comment authorId="0" ref="N137" shapeId="0">
      <text>
        <t>Young, Hunter:
Freeman, Jamil
McMurry, Barry</t>
      </text>
    </comment>
    <comment authorId="0" ref="N138" shapeId="0">
      <text>
        <t>Young, Hunter:
Freeman, Jamil
McMurry, Barry</t>
      </text>
    </comment>
    <comment authorId="0" ref="N139" shapeId="0">
      <text>
        <t>Young, Hunter:
Freeman, Jamil
McMurry, Barry</t>
      </text>
    </comment>
    <comment authorId="0" ref="N140" shapeId="0">
      <text>
        <t>Young, Hunter:
Freeman, Jamil
McMurry, Barry</t>
      </text>
    </comment>
    <comment authorId="0" ref="N141" shapeId="0">
      <text>
        <t>Young, Hunter:
Freeman, Jamil
McMurry, Barry</t>
      </text>
    </comment>
    <comment authorId="0" ref="N142" shapeId="0">
      <text>
        <t>Young, Hunter:
Freeman, Jamil
McMurry, Barry</t>
      </text>
    </comment>
    <comment authorId="0" ref="N143" shapeId="0">
      <text>
        <t>Young, Hunter:
Freeman, Jamil
McMurry, Barry</t>
      </text>
    </comment>
    <comment authorId="0" ref="N144" shapeId="0">
      <text>
        <t>Young, Hunter:
Freeman, Jamil
McMurry, Barry</t>
      </text>
    </comment>
    <comment authorId="0" ref="N145" shapeId="0">
      <text>
        <t>Young, Hunter:
Freeman, Jamil
McMurry, Barry</t>
      </text>
    </comment>
    <comment authorId="0" ref="N146" shapeId="0">
      <text>
        <t>Young, Hunter:
Freeman, Jamil
McMurry, Barry</t>
      </text>
    </comment>
    <comment authorId="0" ref="N147" shapeId="0">
      <text>
        <t>Young, Hunter:
Freeman, Jamil
McMurry, Barry</t>
      </text>
    </comment>
    <comment authorId="0" ref="N148" shapeId="0">
      <text>
        <t>Young, Hunter:
Freeman, Jamil
McMurry, Barry</t>
      </text>
    </comment>
    <comment authorId="0" ref="N149" shapeId="0">
      <text>
        <t>Young, Hunter:
Freeman, Jamil
McMurry, Barry</t>
      </text>
    </comment>
    <comment authorId="0" ref="N150" shapeId="0">
      <text>
        <t>Young, Hunter:
Freeman, Jamil
McMurry, Barry</t>
      </text>
    </comment>
    <comment authorId="0" ref="N151" shapeId="0">
      <text>
        <t>Young, Hunter:
Freeman, Jamil
McMurry, Barry</t>
      </text>
    </comment>
    <comment authorId="0" ref="N152" shapeId="0">
      <text>
        <t>Young, Hunter:
Freeman, Jamil
McMurry, Barry</t>
      </text>
    </comment>
    <comment authorId="0" ref="N153" shapeId="0">
      <text>
        <t>Young, Hunter:
Freeman, Jamil
McMurry, Barry</t>
      </text>
    </comment>
    <comment authorId="0" ref="N154" shapeId="0">
      <text>
        <t>Young, Hunter:
Freeman, Jamil
McMurry, Barry</t>
      </text>
    </comment>
    <comment authorId="0" ref="N155" shapeId="0">
      <text>
        <t>Young, Hunter:
Freeman, Jamil
McMurry, Barry</t>
      </text>
    </comment>
    <comment authorId="0" ref="N156" shapeId="0">
      <text>
        <t>Young, Hunter:
Freeman, Jamil
McMurry, Barry</t>
      </text>
    </comment>
    <comment authorId="0" ref="N157" shapeId="0">
      <text>
        <t>Young, Hunter:
Freeman, Jamil
McMurry, Barry</t>
      </text>
    </comment>
    <comment authorId="0" ref="N158" shapeId="0">
      <text>
        <t>Young, Hunter:
Freeman, Jamil
McMurry, Barry</t>
      </text>
    </comment>
    <comment authorId="0" ref="N159" shapeId="0">
      <text>
        <t>Young, Hunter:
Freeman, Jamil
McMurry, Barry</t>
      </text>
    </comment>
    <comment authorId="0" ref="N160" shapeId="0">
      <text>
        <t>Young, Hunter:
Freeman, Jamil
McMurry, Barry</t>
      </text>
    </comment>
    <comment authorId="0" ref="N161" shapeId="0">
      <text>
        <t>Young, Hunter:
Freeman, Jamil
McMurry, Barry</t>
      </text>
    </comment>
    <comment authorId="0" ref="N162" shapeId="0">
      <text>
        <t>Young, Hunter:
Freeman, Jamil
McMurry, Barry</t>
      </text>
    </comment>
    <comment authorId="0" ref="N163" shapeId="0">
      <text>
        <t>Young, Hunter:
Freeman, Jamil
McMurry, Barry</t>
      </text>
    </comment>
    <comment authorId="0" ref="N164" shapeId="0">
      <text>
        <t>Young, Hunter:
Freeman, Jamil
McMurry, Barry</t>
      </text>
    </comment>
    <comment authorId="0" ref="N165" shapeId="0">
      <text>
        <t>Young, Hunter:
Freeman, Jamil
McMurry, Barry</t>
      </text>
    </comment>
    <comment authorId="0" ref="N166" shapeId="0">
      <text>
        <t>Young, Hunter:
Freeman, Jamil
McMurry, Barry</t>
      </text>
    </comment>
    <comment authorId="0" ref="N167" shapeId="0">
      <text>
        <t>Young, Hunter:
Freeman, Jamil
McMurry, Barry</t>
      </text>
    </comment>
    <comment authorId="0" ref="N168" shapeId="0">
      <text>
        <t>Young, Hunter:
Freeman, Jamil
McMurry, Barry</t>
      </text>
    </comment>
    <comment authorId="0" ref="N169" shapeId="0">
      <text>
        <t>Young, Hunter:
Freeman, Jamil
McMurry, Barry</t>
      </text>
    </comment>
    <comment authorId="0" ref="N170" shapeId="0">
      <text>
        <t>Young, Hunter:
Sanchez, George</t>
      </text>
    </comment>
    <comment authorId="0" ref="N171" shapeId="0">
      <text>
        <t>Young, Hunter:
Sanchez, George</t>
      </text>
    </comment>
    <comment authorId="0" ref="N172" shapeId="0">
      <text>
        <t>Young, Hunter:
Sanchez, George</t>
      </text>
    </comment>
    <comment authorId="0" ref="N173" shapeId="0">
      <text>
        <t>Young, Hunter:
Sanchez, George</t>
      </text>
    </comment>
    <comment authorId="0" ref="N174" shapeId="0">
      <text>
        <t>Young, Hunter:
Sanchez, George</t>
      </text>
    </comment>
    <comment authorId="0" ref="N175" shapeId="0">
      <text>
        <t>Young, Hunter:
Sanchez, George</t>
      </text>
    </comment>
    <comment authorId="0" ref="N176" shapeId="0">
      <text>
        <t>Young, Hunter:
Sanchez, George</t>
      </text>
    </comment>
    <comment authorId="0" ref="N177" shapeId="0">
      <text>
        <t>Young, Hunter:
Sanchez, George</t>
      </text>
    </comment>
    <comment authorId="0" ref="N178" shapeId="0">
      <text>
        <t>Young, Hunter:
Sanchez, George</t>
      </text>
    </comment>
    <comment authorId="0" ref="N179" shapeId="0">
      <text>
        <t>Young, Hunter:
Sanchez, George</t>
      </text>
    </comment>
    <comment authorId="0" ref="N180" shapeId="0">
      <text>
        <t>Young, Hunter:
Sanchez, George</t>
      </text>
    </comment>
    <comment authorId="0" ref="N181" shapeId="0">
      <text>
        <t>Young, Hunter:
Sanchez, George</t>
      </text>
    </comment>
    <comment authorId="0" ref="N182" shapeId="0">
      <text>
        <t>Young, Hunter:
Sanchez, George</t>
      </text>
    </comment>
    <comment authorId="0" ref="N183" shapeId="0">
      <text>
        <t>Young, Hunter:
Sanchez, George</t>
      </text>
    </comment>
    <comment authorId="0" ref="N184" shapeId="0">
      <text>
        <t>Young, Hunter:
Sanchez, George</t>
      </text>
    </comment>
    <comment authorId="0" ref="N185" shapeId="0">
      <text>
        <t>Young, Hunter:
Sanchez, George</t>
      </text>
    </comment>
    <comment authorId="0" ref="N186" shapeId="0">
      <text>
        <t>Young, Hunter:
Sanchez, George</t>
      </text>
    </comment>
    <comment authorId="0" ref="N187" shapeId="0">
      <text>
        <t>Young, Hunter:
Sanchez, George</t>
      </text>
    </comment>
    <comment authorId="0" ref="N188" shapeId="0">
      <text>
        <t>Young, Hunter:
Sanchez, George</t>
      </text>
    </comment>
    <comment authorId="0" ref="N189" shapeId="0">
      <text>
        <t>Young, Hunter:
Sanchez, George</t>
      </text>
    </comment>
    <comment authorId="0" ref="N190" shapeId="0">
      <text>
        <t>Young, Hunter:
Sanchez, George</t>
      </text>
    </comment>
    <comment authorId="0" ref="N191" shapeId="0">
      <text>
        <t>Young, Hunter:
Sanchez, George</t>
      </text>
    </comment>
    <comment authorId="0" ref="N192" shapeId="0">
      <text>
        <t>Young, Hunter:
Sanchez, George</t>
      </text>
    </comment>
    <comment authorId="0" ref="N193" shapeId="0">
      <text>
        <t>Young, Hunter:
Sanchez, George</t>
      </text>
    </comment>
    <comment authorId="0" ref="N194" shapeId="0">
      <text>
        <t>Young, Hunter:
Sanchez, George</t>
      </text>
    </comment>
    <comment authorId="0" ref="N195" shapeId="0">
      <text>
        <t>Young, Hunter:
Sanchez, George</t>
      </text>
    </comment>
    <comment authorId="0" ref="N196" shapeId="0">
      <text>
        <t>Young, Hunter:
Sanchez, George</t>
      </text>
    </comment>
    <comment authorId="0" ref="N197" shapeId="0">
      <text>
        <t>Young, Hunter:
Sanchez, George</t>
      </text>
    </comment>
    <comment authorId="0" ref="N198" shapeId="0">
      <text>
        <t>Young, Hunter:
Sanchez, George</t>
      </text>
    </comment>
    <comment authorId="0" ref="N199" shapeId="0">
      <text>
        <t>Young, Hunter:
Sanchez, George</t>
      </text>
    </comment>
    <comment authorId="0" ref="N200" shapeId="0">
      <text>
        <t>Young, Hunter:
Sanchez, George</t>
      </text>
    </comment>
    <comment authorId="0" ref="N201" shapeId="0">
      <text>
        <t>Young, Hunter:
Sanchez, George</t>
      </text>
    </comment>
    <comment authorId="0" ref="N202" shapeId="0">
      <text>
        <t>Young, Hunter:
Sanchez, George</t>
      </text>
    </comment>
    <comment authorId="0" ref="N203" shapeId="0">
      <text>
        <t>Young, Hunter:
Sanchez, George</t>
      </text>
    </comment>
    <comment authorId="0" ref="N204" shapeId="0">
      <text>
        <t>Young, Hunter:
Sanchez, George</t>
      </text>
    </comment>
    <comment authorId="0" ref="N205" shapeId="0">
      <text>
        <t>Young, Hunter:
Sanchez, George</t>
      </text>
    </comment>
    <comment authorId="0" ref="N206" shapeId="0">
      <text>
        <t>Young, Hunter:
Sanchez, George</t>
      </text>
    </comment>
    <comment authorId="0" ref="N207" shapeId="0">
      <text>
        <t>Young, Hunter:
Sanchez, George</t>
      </text>
    </comment>
    <comment authorId="0" ref="N208" shapeId="0">
      <text>
        <t>Young, Hunter:
Sanchez, George</t>
      </text>
    </comment>
    <comment authorId="0" ref="N209" shapeId="0">
      <text>
        <t>Young, Hunter:
Sanchez, George</t>
      </text>
    </comment>
    <comment authorId="0" ref="N210" shapeId="0">
      <text>
        <t>Young, Hunter:
Sanchez, George</t>
      </text>
    </comment>
    <comment authorId="0" ref="N211" shapeId="0">
      <text>
        <t>Young, Hunter:
Sanchez, George</t>
      </text>
    </comment>
    <comment authorId="0" ref="N212" shapeId="0">
      <text>
        <t>Young, Hunter:
Sanchez, George</t>
      </text>
    </comment>
    <comment authorId="0" ref="N213" shapeId="0">
      <text>
        <t>Young, Hunter:
Sanchez, George</t>
      </text>
    </comment>
    <comment authorId="0" ref="N353" shapeId="0">
      <text>
        <t>Young, Hunter:
Alegbeley, Ladi</t>
      </text>
    </comment>
    <comment authorId="0" ref="N354" shapeId="0">
      <text>
        <t>Young, Hunter:
Alegbeley, Ladi</t>
      </text>
    </comment>
    <comment authorId="0" ref="N355" shapeId="0">
      <text>
        <t>Young, Hunter:
Alegbeley, Ladi</t>
      </text>
    </comment>
    <comment authorId="0" ref="N356" shapeId="0">
      <text>
        <t>Young, Hunter:
Alegbeley, Ladi</t>
      </text>
    </comment>
    <comment authorId="0" ref="N357" shapeId="0">
      <text>
        <t>Young, Hunter:
Alegbeley, Ladi</t>
      </text>
    </comment>
    <comment authorId="0" ref="N358" shapeId="0">
      <text>
        <t>Young, Hunter:
Alegbeley, Ladi</t>
      </text>
    </comment>
    <comment authorId="0" ref="N359" shapeId="0">
      <text>
        <t>Young, Hunter:
Alegbeley, Ladi</t>
      </text>
    </comment>
    <comment authorId="0" ref="N360" shapeId="0">
      <text>
        <t>Young, Hunter:
Alegbeley, Ladi</t>
      </text>
    </comment>
    <comment authorId="0" ref="N361" shapeId="0">
      <text>
        <t>Young, Hunter:
Alegbeley, Ladi</t>
      </text>
    </comment>
    <comment authorId="0" ref="N362" shapeId="0">
      <text>
        <t>Young, Hunter:
Alegbeley, Ladi</t>
      </text>
    </comment>
    <comment authorId="0" ref="N363" shapeId="0">
      <text>
        <t>Young, Hunter:
Alegbeley, Ladi</t>
      </text>
    </comment>
    <comment authorId="0" ref="N364" shapeId="0">
      <text>
        <t>Young, Hunter:
Alegbeley, Ladi</t>
      </text>
    </comment>
    <comment authorId="0" ref="N365" shapeId="0">
      <text>
        <t>Young, Hunter:
Alegbeley, Ladi</t>
      </text>
    </comment>
    <comment authorId="0" ref="N366" shapeId="0">
      <text>
        <t>Young, Hunter:
Alegbeley, Ladi</t>
      </text>
    </comment>
    <comment authorId="0" ref="N367" shapeId="0">
      <text>
        <t>Young, Hunter:
Alegbeley, Ladi</t>
      </text>
    </comment>
    <comment authorId="0" ref="N368" shapeId="0">
      <text>
        <t>Young, Hunter:
Alegbeley, Ladi</t>
      </text>
    </comment>
    <comment authorId="0" ref="N369" shapeId="0">
      <text>
        <t>Young, Hunter:
Alegbeley, Ladi</t>
      </text>
    </comment>
    <comment authorId="0" ref="N370" shapeId="0">
      <text>
        <t>Young, Hunter:
Gamboa, Andrew</t>
      </text>
    </comment>
    <comment authorId="0" ref="N371" shapeId="0">
      <text>
        <t>Young, Hunter:
Gamboa, Andrew</t>
      </text>
    </comment>
    <comment authorId="0" ref="N372" shapeId="0">
      <text>
        <t>Young, Hunter:
Gamboa, Andrew</t>
      </text>
    </comment>
    <comment authorId="0" ref="N373" shapeId="0">
      <text>
        <t>Young, Hunter:
Gamboa, Andrew</t>
      </text>
    </comment>
    <comment authorId="0" ref="N374" shapeId="0">
      <text>
        <t>Young, Hunter:
Gamboa, Andrew</t>
      </text>
    </comment>
    <comment authorId="0" ref="N375" shapeId="0">
      <text>
        <t>Young, Hunter:
Gamboa, Andrew</t>
      </text>
    </comment>
    <comment authorId="0" ref="N376" shapeId="0">
      <text>
        <t>Young, Hunter:
Gamboa, Andrew</t>
      </text>
    </comment>
    <comment authorId="0" ref="N377" shapeId="0">
      <text>
        <t>Young, Hunter:
Gamboa, Andrew</t>
      </text>
    </comment>
    <comment authorId="0" ref="N378" shapeId="0">
      <text>
        <t>Young, Hunter:
Gamboa, Andrew</t>
      </text>
    </comment>
    <comment authorId="0" ref="N379" shapeId="0">
      <text>
        <t>Young, Hunter:
Gamboa, Andrew</t>
      </text>
    </comment>
    <comment authorId="0" ref="N380" shapeId="0">
      <text>
        <t>Young, Hunter:
Gamboa, Andrew</t>
      </text>
    </comment>
    <comment authorId="0" ref="N381" shapeId="0">
      <text>
        <t>Young, Hunter:
Gamboa, Andrew</t>
      </text>
    </comment>
    <comment authorId="0" ref="N382" shapeId="0">
      <text>
        <t>Young, Hunter:
Gamboa, Andrew</t>
      </text>
    </comment>
    <comment authorId="0" ref="N383" shapeId="0">
      <text>
        <t>Young, Hunter:
Gamboa, Andrew</t>
      </text>
    </comment>
    <comment authorId="0" ref="N384" shapeId="0">
      <text>
        <t>Young, Hunter:
Gamboa, Andrew</t>
      </text>
    </comment>
    <comment authorId="0" ref="N385" shapeId="0">
      <text>
        <t>Young, Hunter:
Gamboa, Andrew</t>
      </text>
    </comment>
    <comment authorId="0" ref="N386" shapeId="0">
      <text>
        <t>Young, Hunter:
Gamboa, Andrew</t>
      </text>
    </comment>
    <comment authorId="0" ref="N387" shapeId="0">
      <text>
        <t>Young, Hunter:
Gamboa, Andrew</t>
      </text>
    </comment>
    <comment authorId="0" ref="N388" shapeId="0">
      <text>
        <t>Young, Hunter:
Gamboa, Andrew</t>
      </text>
    </comment>
    <comment authorId="0" ref="N389" shapeId="0">
      <text>
        <t>Young, Hunter:
Gamboa, Andrew</t>
      </text>
    </comment>
    <comment authorId="0" ref="N390" shapeId="0">
      <text>
        <t>Young, Hunter:
Gamboa, Andrew</t>
      </text>
    </comment>
    <comment authorId="0" ref="N391" shapeId="0">
      <text>
        <t>Young, Hunter:
Gamboa, Andrew</t>
      </text>
    </comment>
    <comment authorId="0" ref="N392" shapeId="0">
      <text>
        <t>Young, Hunter:
Gamboa, Andrew</t>
      </text>
    </comment>
    <comment authorId="0" ref="N393" shapeId="0">
      <text>
        <t>Young, Hunter:
Gamboa, Andrew</t>
      </text>
    </comment>
    <comment authorId="0" ref="N394" shapeId="0">
      <text>
        <t>Young, Hunter:
Gamboa, Andrew</t>
      </text>
    </comment>
    <comment authorId="0" ref="N395" shapeId="0">
      <text>
        <t>Young, Hunter:
Gamboa, Andrew</t>
      </text>
    </comment>
    <comment authorId="0" ref="N396" shapeId="0">
      <text>
        <t>Young, Hunter:
Gamboa, Andrew</t>
      </text>
    </comment>
    <comment authorId="0" ref="N766" shapeId="0">
      <text>
        <t>Young, Hunter:
Gamboa, Andrew</t>
      </text>
    </comment>
    <comment authorId="0" ref="N767" shapeId="0">
      <text>
        <t>Young, Hunter:
Gamboa, Andrew</t>
      </text>
    </comment>
    <comment authorId="0" ref="N768" shapeId="0">
      <text>
        <t>Young, Hunter:
Gamboa, Andrew</t>
      </text>
    </comment>
    <comment authorId="0" ref="N769" shapeId="0">
      <text>
        <t>Young, Hunter:
Gamboa, Andrew</t>
      </text>
    </comment>
    <comment authorId="0" ref="N770" shapeId="0">
      <text>
        <t>Young, Hunter:
Gamboa, Andrew</t>
      </text>
    </comment>
    <comment authorId="0" ref="N771" shapeId="0">
      <text>
        <t>Young, Hunter:
Gamboa, Andrew</t>
      </text>
    </comment>
    <comment authorId="0" ref="N772" shapeId="0">
      <text>
        <t>Young, Hunter:
Gamboa, Andrew</t>
      </text>
    </comment>
    <comment authorId="0" ref="N773" shapeId="0">
      <text>
        <t>Young, Hunter:
Gamboa, Andrew</t>
      </text>
    </comment>
    <comment authorId="0" ref="N774" shapeId="0">
      <text>
        <t>Young, Hunter:
Gamboa, Andrew</t>
      </text>
    </comment>
    <comment authorId="0" ref="N775" shapeId="0">
      <text>
        <t>Young, Hunter:
Gamboa, Andrew</t>
      </text>
    </comment>
    <comment authorId="0" ref="N776" shapeId="0">
      <text>
        <t>Young, Hunter:
Gamboa, Andrew</t>
      </text>
    </comment>
    <comment authorId="0" ref="N777" shapeId="0">
      <text>
        <t>Young, Hunter:
Gamboa, Andrew</t>
      </text>
    </comment>
    <comment authorId="0" ref="N778" shapeId="0">
      <text>
        <t>Young, Hunter:
Gamboa, Andrew</t>
      </text>
    </comment>
    <comment authorId="0" ref="N779" shapeId="0">
      <text>
        <t>Young, Hunter:
Gamboa, Andrew</t>
      </text>
    </comment>
    <comment authorId="0" ref="N780" shapeId="0">
      <text>
        <t>Young, Hunter:
Gamboa, Andrew</t>
      </text>
    </comment>
    <comment authorId="0" ref="N781" shapeId="0">
      <text>
        <t>Young, Hunter:
Gamboa, Andrew</t>
      </text>
    </comment>
    <comment authorId="0" ref="N782" shapeId="0">
      <text>
        <t>Young, Hunter:
Gamboa, Andrew</t>
      </text>
    </comment>
    <comment authorId="0" ref="N783" shapeId="0">
      <text>
        <t>Young, Hunter:
Gamboa, Andrew</t>
      </text>
    </comment>
    <comment authorId="0" ref="N784" shapeId="0">
      <text>
        <t>Young, Hunter:
Gamboa, Andrew</t>
      </text>
    </comment>
    <comment authorId="0" ref="N785" shapeId="0">
      <text>
        <t>Young, Hunter:
Gamboa, Andrew</t>
      </text>
    </comment>
    <comment authorId="0" ref="N786" shapeId="0">
      <text>
        <t>Young, Hunter:
Gamboa, Andrew</t>
      </text>
    </comment>
    <comment authorId="0" ref="N787" shapeId="0">
      <text>
        <t>Young, Hunter:
Gamboa, Andrew</t>
      </text>
    </comment>
    <comment authorId="0" ref="N788" shapeId="0">
      <text>
        <t>Young, Hunter:
Gamboa, Andrew</t>
      </text>
    </comment>
    <comment authorId="0" ref="N789" shapeId="0">
      <text>
        <t>Young, Hunter:
Gamboa, Andrew</t>
      </text>
    </comment>
    <comment authorId="0" ref="N790" shapeId="0">
      <text>
        <t>Young, Hunter:
Gamboa, Andrew</t>
      </text>
    </comment>
    <comment authorId="0" ref="N791" shapeId="0">
      <text>
        <t>Young, Hunter:
Gamboa, Andrew</t>
      </text>
    </comment>
    <comment authorId="0" ref="N792" shapeId="0">
      <text>
        <t>Young, Hunter:
Gamboa, Andrew</t>
      </text>
    </comment>
    <comment authorId="0" ref="N793" shapeId="0">
      <text>
        <t>Young, Hunter:
Gamboa, Andrew</t>
      </text>
    </comment>
    <comment authorId="0" ref="N794" shapeId="0">
      <text>
        <t>Young, Hunter:
Gamboa, Andrew</t>
      </text>
    </comment>
    <comment authorId="0" ref="N795" shapeId="0">
      <text>
        <t>Young, Hunter:
Gamboa, Andrew</t>
      </text>
    </comment>
    <comment authorId="0" ref="N796" shapeId="0">
      <text>
        <t>Young, Hunter:
Gamboa, Andrew</t>
      </text>
    </comment>
    <comment authorId="0" ref="N797" shapeId="0">
      <text>
        <t>Young, Hunter:
Gamboa, Andrew</t>
      </text>
    </comment>
    <comment authorId="0" ref="N798" shapeId="0">
      <text>
        <t>Young, Hunter:
Gamboa, Andrew</t>
      </text>
    </comment>
    <comment authorId="0" ref="N799" shapeId="0">
      <text>
        <t>Young, Hunter:
Gamboa, Andrew</t>
      </text>
    </comment>
    <comment authorId="0" ref="N800" shapeId="0">
      <text>
        <t>Young, Hunter:
Gamboa, Andrew</t>
      </text>
    </comment>
    <comment authorId="0" ref="N801" shapeId="0">
      <text>
        <t>Young, Hunter:
Gamboa, Andrew</t>
      </text>
    </comment>
    <comment authorId="0" ref="N802" shapeId="0">
      <text>
        <t>Young, Hunter:
Gamboa, Andrew</t>
      </text>
    </comment>
    <comment authorId="0" ref="N803" shapeId="0">
      <text>
        <t>Young, Hunter:
Gamboa, Andrew</t>
      </text>
    </comment>
    <comment authorId="0" ref="N804" shapeId="0">
      <text>
        <t>Young, Hunter:
Gamboa, Andrew</t>
      </text>
    </comment>
    <comment authorId="0" ref="N805" shapeId="0">
      <text>
        <t>Young, Hunter:
Gamboa, Andrew</t>
      </text>
    </comment>
    <comment authorId="0" ref="N806" shapeId="0">
      <text>
        <t>Young, Hunter:
Gamboa, Andrew</t>
      </text>
    </comment>
    <comment authorId="0" ref="N807" shapeId="0">
      <text>
        <t>Young, Hunter:
Gamboa, Andrew</t>
      </text>
    </comment>
    <comment authorId="0" ref="N808" shapeId="0">
      <text>
        <t>Young, Hunter:
Gamboa, Andrew</t>
      </text>
    </comment>
    <comment authorId="0" ref="N809" shapeId="0">
      <text>
        <t>Young, Hunter:
Gamboa, Andrew</t>
      </text>
    </comment>
    <comment authorId="0" ref="N810" shapeId="0">
      <text>
        <t>Young, Hunter:
Gamboa, Andrew</t>
      </text>
    </comment>
    <comment authorId="0" ref="N811" shapeId="0">
      <text>
        <t>Young, Hunter:
Gamboa, Andrew</t>
      </text>
    </comment>
    <comment authorId="0" ref="N812" shapeId="0">
      <text>
        <t>Young, Hunter:
Gamboa, Andrew</t>
      </text>
    </comment>
    <comment authorId="0" ref="N813" shapeId="0">
      <text>
        <t>Young, Hunter:
Gamboa, Andrew</t>
      </text>
    </comment>
    <comment authorId="0" ref="N814" shapeId="0">
      <text>
        <t>Young, Hunter:
Gamboa, Andrew</t>
      </text>
    </comment>
    <comment authorId="0" ref="N815" shapeId="0">
      <text>
        <t>Young, Hunter:
Gamboa, Andrew</t>
      </text>
    </comment>
    <comment authorId="0" ref="N816" shapeId="0">
      <text>
        <t>Young, Hunter:
Gamboa, Andrew</t>
      </text>
    </comment>
    <comment authorId="0" ref="N817" shapeId="0">
      <text>
        <t>Young, Hunter:
Gamboa, Andrew</t>
      </text>
    </comment>
    <comment authorId="0" ref="N818" shapeId="0">
      <text>
        <t>Young, Hunter:
Gamboa, Andrew</t>
      </text>
    </comment>
  </commentList>
</comments>
</file>

<file path=xl/tables/table1.xml><?xml version="1.0" encoding="utf-8"?>
<table xmlns="http://schemas.openxmlformats.org/spreadsheetml/2006/main" displayName="Table3" headerRowCount="1" id="1" name="Table3" ref="A1:A5" totalsRowShown="0">
  <autoFilter ref="A1:A5"/>
  <tableColumns count="1">
    <tableColumn id="1" name="Action (Col E)"/>
  </tableColumns>
  <tableStyleInfo name="TableStyleMedium21" showColumnStripes="0" showFirstColumn="0" showLastColumn="0" showRowStripes="1"/>
</table>
</file>

<file path=xl/tables/table2.xml><?xml version="1.0" encoding="utf-8"?>
<table xmlns="http://schemas.openxmlformats.org/spreadsheetml/2006/main" displayName="Table4" headerRowCount="1" id="2" name="Table4" ref="C1:C38" totalsRowShown="0">
  <autoFilter ref="C1:C38"/>
  <tableColumns count="1">
    <tableColumn id="1" name="Technician (Col L)"/>
  </tableColumns>
  <tableStyleInfo name="TableStyleMedium21" showColumnStripes="0" showFirstColumn="0" showLastColumn="0" showRowStripes="1"/>
</table>
</file>

<file path=xl/tables/table3.xml><?xml version="1.0" encoding="utf-8"?>
<table xmlns="http://schemas.openxmlformats.org/spreadsheetml/2006/main" displayName="ServiceTickets" headerRowCount="1" id="3" name="ServiceTickets" ref="A1:V269" totalsRowCount="1">
  <autoFilter ref="A1:V268">
    <filterColumn colId="10">
      <filters>
        <dateGroupItem dateTimeGrouping="day" day="10" month="2" year="2020"/>
      </filters>
    </filterColumn>
  </autoFilter>
  <tableColumns count="22">
    <tableColumn dataDxfId="65" id="1" name="Facility ID" totalsRowDxfId="64" totalsRowLabel="Totals"/>
    <tableColumn id="11" name="Site" totalsRowDxfId="63"/>
    <tableColumn dataDxfId="62" id="17" name="Address" totalsRowDxfId="61">
      <calculatedColumnFormula>VLOOKUP(ServiceTickets[[#This Row],[Facility ID]],FacilityInformation,3,FALSE)</calculatedColumnFormula>
    </tableColumn>
    <tableColumn dataCellStyle="Good" dataDxfId="60" id="18" name="City" totalsRowDxfId="59">
      <calculatedColumnFormula>VLOOKUP(ServiceTickets[[#This Row],[Facility ID]],FacilityInformation,4,FALSE)</calculatedColumnFormula>
    </tableColumn>
    <tableColumn dataCellStyle="Good" dataDxfId="58" id="19" name="State" totalsRowDxfId="57">
      <calculatedColumnFormula>VLOOKUP(ServiceTickets[[#This Row],[Facility ID]],FacilityInformation,5,FALSE)</calculatedColumnFormula>
    </tableColumn>
    <tableColumn dataCellStyle="Good" dataDxfId="56" id="20" name="Zip" totalsRowDxfId="55">
      <calculatedColumnFormula>VLOOKUP(ServiceTickets[[#This Row],[Facility ID]],FacilityInformation,6,FALSE)</calculatedColumnFormula>
    </tableColumn>
    <tableColumn dataCellStyle="Good" dataDxfId="54" id="21" name="City_State_Zip" totalsRowDxfId="53">
      <calculatedColumnFormula>ServiceTickets[[#This Row],[City]]&amp;", "&amp;ServiceTickets[[#This Row],[State]]&amp;" "&amp;ServiceTickets[[#This Row],[Zip]]</calculatedColumnFormula>
    </tableColumn>
    <tableColumn dataDxfId="52" id="2" name="Thin Clients" totalsRowDxfId="51" totalsRowFunction="custom">
      <calculatedColumnFormula>VLOOKUP(ServiceTickets[[#This Row],[Facility ID]],'T-Schedule'!B$2:AH$286,30,FALSE)</calculatedColumnFormula>
      <totalsRowFormula>SUMIF(ServiceTickets[Thin Clients],"&lt;&gt;#N/A")</totalsRowFormula>
    </tableColumn>
    <tableColumn dataDxfId="50" id="3" name="Net New Laptops" totalsRowDxfId="49" totalsRowFunction="custom">
      <calculatedColumnFormula>VLOOKUP(ServiceTickets[[#This Row],[Facility ID]],'T-Schedule'!B$2:AI$286,28,FALSE)</calculatedColumnFormula>
      <totalsRowFormula>SUMIF(ServiceTickets[Net New Laptops],"&lt;&gt;#N/A")</totalsRowFormula>
    </tableColumn>
    <tableColumn dataDxfId="48" id="4" name="Laptop Upgrade" totalsRowDxfId="47" totalsRowFunction="custom">
      <calculatedColumnFormula>VLOOKUP(ServiceTickets[[#This Row],[Facility ID]],'T-Schedule'!B$2:AI$286,26,FALSE)</calculatedColumnFormula>
      <totalsRowFormula>SUMIF(ServiceTickets[Laptop Upgrade],"&lt;&gt;#N/A")</totalsRowFormula>
    </tableColumn>
    <tableColumn dataDxfId="46" id="9" name="Migration Date" totalsRowDxfId="45">
      <calculatedColumnFormula>VLOOKUP(ServiceTickets[[#This Row],[Facility ID]],'T-Schedule'!B$2:C$286,2,FALSE)</calculatedColumnFormula>
    </tableColumn>
    <tableColumn dataDxfId="44" id="5" name="Onsite By" totalsRowDxfId="43">
      <calculatedColumnFormula>ServiceTickets[[#This Row],[Migration Date]] - WEEKDAY(ServiceTickets[[#This Row],[Migration Date]]-6)</calculatedColumnFormula>
    </tableColumn>
    <tableColumn dataDxfId="42" id="10" name="Order By" totalsRowDxfId="41">
      <calculatedColumnFormula>ServiceTickets[[#This Row],[Migration Date]] - 14</calculatedColumnFormula>
    </tableColumn>
    <tableColumn dataDxfId="40" id="15" name="Thin Client PO" totalsRowDxfId="39"/>
    <tableColumn dataDxfId="38" id="16" name="Laptop PO" totalsRowDxfId="37"/>
    <tableColumn dataCellStyle="Good" dataDxfId="36" id="24" name="Ticket Title" totalsRowDxfId="35">
      <calculatedColumnFormula>ServiceTickets[[#This Row],[Site]]&amp;" KAH Win10 Upgrade Project Equipment Request"</calculatedColumnFormula>
    </tableColumn>
    <tableColumn dataDxfId="34" id="14" name="Ticket Verbage" totalsRowDxfId="33">
      <calculatedColumnFormula>"Please ship "&amp;H2&amp;" UD3 Thin Client devices and "&amp;I2&amp;" laptops with the Gentiva Win10 Image with docking stations. 
Please send the equipment on PO"&amp;N2&amp;" and PO"&amp;O2&amp;" to be at facility by "&amp;TEXT(L2,"mm/dd/yy")&amp;". 
Ship to:
ATTN: Kindred Implementation Services Tech
"&amp;C2&amp;"
"&amp;G2</calculatedColumnFormula>
    </tableColumn>
    <tableColumn dataDxfId="32" id="6" name="Ticket Number " totalsRowDxfId="31"/>
    <tableColumn dataDxfId="30" id="8" name="Site Updated" totalsRowDxfId="29"/>
    <tableColumn dataDxfId="28" id="12" name="Completed" totalsRowDxfId="27">
      <calculatedColumnFormula>VLOOKUP(ServiceTickets[[#This Row],[Facility ID]],'T-Schedule'!B$2:I$286,8,FALSE)</calculatedColumnFormula>
    </tableColumn>
    <tableColumn dataDxfId="26" id="13" name="Year Completed" totalsRowDxfId="25"/>
    <tableColumn dataDxfId="24" id="7" name="Notes" totalsRowDxfId="23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displayName="Asset_to_Loc_Tracking" headerRowBorderDxfId="21" headerRowCount="1" headerRowDxfId="22" id="4" name="Asset_to_Loc_Tracking" ref="A2:U833" totalsRowShown="0">
  <autoFilter ref="A2:U833"/>
  <tableColumns count="21">
    <tableColumn dataDxfId="20" id="1" name="Pre-PCN"/>
    <tableColumn dataDxfId="19" id="2" name="Device Type"/>
    <tableColumn dataDxfId="18" id="3" name="Device SN"/>
    <tableColumn dataDxfId="17" id="4" name="UserName"/>
    <tableColumn dataDxfId="16" id="5" name="Action"/>
    <tableColumn dataDxfId="15" id="6" name="Post-PCN"/>
    <tableColumn dataDxfId="14" id="7" name="Device Type2"/>
    <tableColumn dataDxfId="13" id="8" name="Device SN2"/>
    <tableColumn dataDxfId="12" id="9" name="UserNameme2"/>
    <tableColumn dataDxfId="11" id="10" name="Project"/>
    <tableColumn dataDxfId="10" id="11" name="Project Phase"/>
    <tableColumn dataDxfId="9" id="21" name="Date Start"/>
    <tableColumn dataDxfId="8" id="22" name="Date Finish"/>
    <tableColumn dataDxfId="7" id="12" name="Technician"/>
    <tableColumn dataDxfId="6" id="13" name="Facility ID"/>
    <tableColumn dataDxfId="5" id="14" name="Facility Name"/>
    <tableColumn dataDxfId="4" id="15" name="Facility Street 1"/>
    <tableColumn dataDxfId="3" id="17" name="Facility City"/>
    <tableColumn dataDxfId="2" id="18" name="Facility State"/>
    <tableColumn dataDxfId="1" id="19" name="Facility Zip"/>
    <tableColumn dataDxfId="0" id="20" name="Facility Phon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Kindred IS Update">
      <a:dk1>
        <a:srgbClr val="000000"/>
      </a:dk1>
      <a:lt1>
        <a:sysClr val="window" lastClr="FFFFFF"/>
      </a:lt1>
      <a:dk2>
        <a:srgbClr val="D80A1E"/>
      </a:dk2>
      <a:lt2>
        <a:srgbClr val="644DC2"/>
      </a:lt2>
      <a:accent1>
        <a:srgbClr val="16828F"/>
      </a:accent1>
      <a:accent2>
        <a:srgbClr val="5BA9D9"/>
      </a:accent2>
      <a:accent3>
        <a:srgbClr val="66BC44"/>
      </a:accent3>
      <a:accent4>
        <a:srgbClr val="BD2679"/>
      </a:accent4>
      <a:accent5>
        <a:srgbClr val="EF6A2F"/>
      </a:accent5>
      <a:accent6>
        <a:srgbClr val="FCA304"/>
      </a:accent6>
      <a:hlink>
        <a:srgbClr val="4BACC6"/>
      </a:hlink>
      <a:folHlink>
        <a:srgbClr val="8064A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Relationship Id="rId2" Target="/xl/tables/table2.xml" Type="http://schemas.openxmlformats.org/officeDocument/2006/relationships/table" /></Relationships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3.xml.rels><Relationships xmlns="http://schemas.openxmlformats.org/package/2006/relationships"><Relationship Id="rId1" Target="/xl/tables/table3.xml" Type="http://schemas.openxmlformats.org/officeDocument/2006/relationships/table" /></Relationships>
</file>

<file path=xl/worksheets/_rels/sheet4.xml.rels><Relationships xmlns="http://schemas.openxmlformats.org/package/2006/relationships"><Relationship Id="rId1" Target="/xl/tables/table4.xml" Type="http://schemas.openxmlformats.org/officeDocument/2006/relationships/table" /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38"/>
  <sheetViews>
    <sheetView workbookViewId="0">
      <selection activeCell="E13" sqref="E13"/>
    </sheetView>
  </sheetViews>
  <sheetFormatPr baseColWidth="8" defaultRowHeight="14.4"/>
  <cols>
    <col bestFit="1" customWidth="1" max="1" min="1" style="20" width="15.33203125"/>
    <col bestFit="1" customWidth="1" max="3" min="3" style="20" width="23.5546875"/>
  </cols>
  <sheetData>
    <row r="1">
      <c r="A1" t="inlineStr">
        <is>
          <t>Action (Col E)</t>
        </is>
      </c>
      <c r="C1" t="inlineStr">
        <is>
          <t>Technician (Col L)</t>
        </is>
      </c>
    </row>
    <row r="2">
      <c r="A2" t="inlineStr">
        <is>
          <t>Reimage</t>
        </is>
      </c>
      <c r="C2" t="inlineStr">
        <is>
          <t>Berry, Michael</t>
        </is>
      </c>
    </row>
    <row r="3">
      <c r="A3" t="inlineStr">
        <is>
          <t>Replace</t>
        </is>
      </c>
      <c r="C3" t="inlineStr">
        <is>
          <t xml:space="preserve">Hargett, James </t>
        </is>
      </c>
    </row>
    <row r="4">
      <c r="A4" t="inlineStr">
        <is>
          <t>Return to Insight</t>
        </is>
      </c>
      <c r="C4" t="inlineStr">
        <is>
          <t xml:space="preserve">Brooks, Justin </t>
        </is>
      </c>
    </row>
    <row r="5">
      <c r="A5" t="inlineStr">
        <is>
          <t>New Deployment</t>
        </is>
      </c>
      <c r="C5" t="inlineStr">
        <is>
          <t>Hendrickson, Bruce</t>
        </is>
      </c>
    </row>
    <row r="6">
      <c r="C6" t="inlineStr">
        <is>
          <t>Gamboa, Andrew</t>
        </is>
      </c>
    </row>
    <row r="7">
      <c r="C7" t="inlineStr">
        <is>
          <t>Martin, TJ</t>
        </is>
      </c>
    </row>
    <row r="8">
      <c r="C8" t="inlineStr">
        <is>
          <t>Campbell, Jarion</t>
        </is>
      </c>
    </row>
    <row r="9">
      <c r="C9" t="inlineStr">
        <is>
          <t>Berry, Andrew</t>
        </is>
      </c>
    </row>
    <row r="10">
      <c r="C10" t="inlineStr">
        <is>
          <t>Goodson, Don</t>
        </is>
      </c>
    </row>
    <row r="11">
      <c r="C11" t="inlineStr">
        <is>
          <t>Hayes, Rodney</t>
        </is>
      </c>
    </row>
    <row r="12">
      <c r="C12" t="inlineStr">
        <is>
          <t>Tsedi, Vincent</t>
        </is>
      </c>
    </row>
    <row r="13">
      <c r="C13" t="inlineStr">
        <is>
          <t>Banks, Charde</t>
        </is>
      </c>
    </row>
    <row r="14">
      <c r="C14" t="inlineStr">
        <is>
          <t>Edmondson, Richard</t>
        </is>
      </c>
    </row>
    <row r="15">
      <c r="C15" t="inlineStr">
        <is>
          <t>Dandy, Winston</t>
        </is>
      </c>
    </row>
    <row r="16">
      <c r="C16" t="inlineStr">
        <is>
          <t>Raney, Joshua</t>
        </is>
      </c>
    </row>
    <row r="17">
      <c r="C17" t="inlineStr">
        <is>
          <t>Case, Shawn</t>
        </is>
      </c>
    </row>
    <row r="18">
      <c r="C18" t="inlineStr">
        <is>
          <t>Sanchez, George</t>
        </is>
      </c>
    </row>
    <row r="19">
      <c r="C19" t="inlineStr">
        <is>
          <t>Dawson, Mike</t>
        </is>
      </c>
    </row>
    <row r="20">
      <c r="C20" t="inlineStr">
        <is>
          <t>Moore, Johney</t>
        </is>
      </c>
    </row>
    <row r="21">
      <c r="C21" t="inlineStr">
        <is>
          <t>Freeman, Jamil (Termed)</t>
        </is>
      </c>
    </row>
    <row r="22">
      <c r="C22" t="inlineStr">
        <is>
          <t>Lemi, Noel (Termed)</t>
        </is>
      </c>
    </row>
    <row r="23">
      <c r="C23" t="inlineStr">
        <is>
          <t>Kennedy, Adam</t>
        </is>
      </c>
    </row>
    <row r="24">
      <c r="C24" t="inlineStr">
        <is>
          <t>Alexander, Gary</t>
        </is>
      </c>
    </row>
    <row r="25">
      <c r="C25" t="inlineStr">
        <is>
          <t>Chandler, Christopher</t>
        </is>
      </c>
    </row>
    <row r="26">
      <c r="C26" t="inlineStr">
        <is>
          <t>McMurry, Barry (Termed)</t>
        </is>
      </c>
    </row>
    <row r="27">
      <c r="C27" t="inlineStr">
        <is>
          <t>Alegbeley, Ladi</t>
        </is>
      </c>
    </row>
    <row r="28">
      <c r="C28" t="inlineStr">
        <is>
          <t>Cawthon, Joshua</t>
        </is>
      </c>
    </row>
    <row r="29">
      <c r="C29" t="inlineStr">
        <is>
          <t>Open 1</t>
        </is>
      </c>
    </row>
    <row r="30">
      <c r="C30" t="inlineStr">
        <is>
          <t>Open 2</t>
        </is>
      </c>
    </row>
    <row r="31">
      <c r="C31" t="inlineStr">
        <is>
          <t>Open 3</t>
        </is>
      </c>
    </row>
    <row r="32">
      <c r="C32" t="inlineStr">
        <is>
          <t>Open 4</t>
        </is>
      </c>
    </row>
    <row r="33">
      <c r="C33" t="inlineStr">
        <is>
          <t>Open 5</t>
        </is>
      </c>
    </row>
    <row r="34">
      <c r="C34" t="inlineStr">
        <is>
          <t>Open 6</t>
        </is>
      </c>
    </row>
    <row r="35">
      <c r="C35" t="inlineStr">
        <is>
          <t>Open 7</t>
        </is>
      </c>
    </row>
    <row r="36">
      <c r="C36" t="inlineStr">
        <is>
          <t>Open 8</t>
        </is>
      </c>
    </row>
    <row r="37">
      <c r="C37" t="inlineStr">
        <is>
          <t>Open 9</t>
        </is>
      </c>
    </row>
    <row r="38">
      <c r="C38" t="inlineStr">
        <is>
          <t>Open 10</t>
        </is>
      </c>
    </row>
  </sheetData>
  <pageMargins bottom="0.75" footer="0.3" header="0.3" left="0.7" right="0.7" top="0.75"/>
  <tableParts count="2">
    <tablePart r:id="rId1"/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AI293"/>
  <sheetViews>
    <sheetView workbookViewId="0">
      <pane activePane="bottomLeft" state="frozen" topLeftCell="A2" ySplit="1"/>
      <selection activeCell="P1" sqref="P1"/>
      <selection activeCell="J25" pane="bottomLeft" sqref="J25"/>
    </sheetView>
  </sheetViews>
  <sheetFormatPr baseColWidth="8" defaultRowHeight="14.4"/>
  <cols>
    <col bestFit="1" customWidth="1" max="1" min="1" style="20" width="5.6640625"/>
    <col customWidth="1" max="2" min="2" style="100" width="7.88671875"/>
    <col bestFit="1" customWidth="1" max="3" min="3" style="20" width="50.44140625"/>
    <col customWidth="1" max="4" min="4" style="20" width="7.109375"/>
    <col customWidth="1" max="5" min="5" style="20" width="6.5546875"/>
    <col customWidth="1" max="6" min="6" style="20" width="7.109375"/>
    <col customWidth="1" max="7" min="7" style="20" width="7.6640625"/>
    <col customWidth="1" max="8" min="8" style="20" width="8.33203125"/>
    <col customWidth="1" max="9" min="9" style="20" width="9"/>
    <col customWidth="1" max="10" min="10" style="20" width="7.88671875"/>
    <col customWidth="1" max="11" min="11" style="20" width="4.88671875"/>
    <col customWidth="1" max="12" min="12" style="100" width="7.88671875"/>
    <col bestFit="1" customWidth="1" max="13" min="13" style="20" width="56.88671875"/>
    <col customWidth="1" max="14" min="14" style="20" width="53.44140625"/>
    <col customWidth="1" max="15" min="15" style="20" width="17"/>
    <col customWidth="1" max="16" min="16" style="20" width="4.44140625"/>
    <col customWidth="1" max="17" min="17" style="222" width="5.88671875"/>
    <col customWidth="1" max="18" min="18" style="20" width="13.44140625"/>
    <col customWidth="1" max="19" min="19" style="20" width="25.5546875"/>
    <col customWidth="1" max="20" min="20" style="20" width="19.44140625"/>
    <col customWidth="1" max="21" min="21" style="20" width="19.88671875"/>
    <col customWidth="1" max="22" min="22" style="20" width="6.6640625"/>
    <col customWidth="1" max="24" min="23" style="20" width="8.33203125"/>
    <col customWidth="1" max="25" min="25" style="20" width="7.44140625"/>
    <col customWidth="1" max="26" min="26" style="20" width="8.109375"/>
    <col customWidth="1" max="27" min="27" style="20" width="9.44140625"/>
    <col customWidth="1" max="28" min="28" style="20" width="9.5546875"/>
    <col customWidth="1" max="29" min="29" style="20" width="9.109375"/>
    <col customWidth="1" max="30" min="30" style="20" width="9"/>
    <col customWidth="1" max="31" min="31" style="20" width="8.44140625"/>
    <col customWidth="1" max="32" min="32" style="20" width="7.33203125"/>
    <col customWidth="1" max="33" min="33" style="20" width="7"/>
    <col customWidth="1" max="34" min="34" style="20" width="8.44140625"/>
    <col bestFit="1" customWidth="1" max="35" min="35" style="20" width="14.6640625"/>
  </cols>
  <sheetData>
    <row customHeight="1" ht="60.75" r="1" s="20" thickBot="1">
      <c r="A1" s="189" t="inlineStr">
        <is>
          <t>Wave</t>
        </is>
      </c>
      <c r="B1" s="190" t="inlineStr">
        <is>
          <t>Facility ID</t>
        </is>
      </c>
      <c r="C1" s="191" t="inlineStr">
        <is>
          <t>WIN 10 Upgrade Date</t>
        </is>
      </c>
      <c r="D1" s="187" t="inlineStr">
        <is>
          <t xml:space="preserve">HCHB+75 days
HCHB
</t>
        </is>
      </c>
      <c r="E1" s="188" t="inlineStr">
        <is>
          <t>H-4
HCHB
OLH Training</t>
        </is>
      </c>
      <c r="F1" s="188" t="inlineStr">
        <is>
          <t>HCHB Go Live Date</t>
        </is>
      </c>
      <c r="G1" s="186" t="inlineStr">
        <is>
          <t>Tech Resources</t>
        </is>
      </c>
      <c r="H1" s="186" t="inlineStr">
        <is>
          <t>Number of Sites</t>
        </is>
      </c>
      <c r="I1" s="192" t="inlineStr">
        <is>
          <t>WIN 10 Upgraded</t>
        </is>
      </c>
      <c r="J1" s="192" t="inlineStr">
        <is>
          <t>CI Facility Number</t>
        </is>
      </c>
      <c r="K1" s="192" t="inlineStr">
        <is>
          <t>Old CI</t>
        </is>
      </c>
      <c r="L1" s="193" t="inlineStr">
        <is>
          <t>Facility ID</t>
        </is>
      </c>
      <c r="M1" s="192" t="inlineStr">
        <is>
          <t>Site Name 
(Intake sites in Bold)
(Blue background indicates Corp/Regional Offices)</t>
        </is>
      </c>
      <c r="N1" s="194" t="inlineStr">
        <is>
          <t>Street Address</t>
        </is>
      </c>
      <c r="O1" s="194" t="inlineStr">
        <is>
          <t>City</t>
        </is>
      </c>
      <c r="P1" s="194" t="inlineStr">
        <is>
          <t>State</t>
        </is>
      </c>
      <c r="Q1" s="195" t="inlineStr">
        <is>
          <t>ZIP</t>
        </is>
      </c>
      <c r="R1" s="194" t="inlineStr">
        <is>
          <t>Main Number</t>
        </is>
      </c>
      <c r="S1" s="194" t="inlineStr">
        <is>
          <t>Executive Director</t>
        </is>
      </c>
      <c r="T1" s="194" t="inlineStr">
        <is>
          <t>Office MGR</t>
        </is>
      </c>
      <c r="U1" s="181" t="inlineStr">
        <is>
          <t>Subnet</t>
        </is>
      </c>
      <c r="V1" s="180" t="inlineStr">
        <is>
          <t xml:space="preserve">Shares Network </t>
        </is>
      </c>
      <c r="W1" s="198" t="inlineStr">
        <is>
          <t>Total Employees</t>
        </is>
      </c>
      <c r="X1" s="198" t="inlineStr">
        <is>
          <t>Estimate Total Employees</t>
        </is>
      </c>
      <c r="Y1" s="198" t="inlineStr">
        <is>
          <t>Approx. VDI Users</t>
        </is>
      </c>
      <c r="Z1" s="198" t="inlineStr">
        <is>
          <t>Estimate Total Laptops to Reimage</t>
        </is>
      </c>
      <c r="AA1" s="198" t="inlineStr">
        <is>
          <t>Actual Total Laptops to Reimage</t>
        </is>
      </c>
      <c r="AB1" s="198" t="inlineStr">
        <is>
          <t>Estimate Total Laptops to Replace</t>
        </is>
      </c>
      <c r="AC1" s="198" t="inlineStr">
        <is>
          <t>Total Laptops to Replace</t>
        </is>
      </c>
      <c r="AD1" s="197" t="inlineStr">
        <is>
          <t>Estimate Total Desktops To Replace</t>
        </is>
      </c>
      <c r="AE1" s="197" t="inlineStr">
        <is>
          <t>Total Thin Clients to Install</t>
        </is>
      </c>
      <c r="AF1" s="199" t="inlineStr">
        <is>
          <t>%VDI</t>
        </is>
      </c>
      <c r="AG1" s="197" t="inlineStr">
        <is>
          <t>System Scan Site Total</t>
        </is>
      </c>
      <c r="AH1" s="197" t="inlineStr">
        <is>
          <t>Site Survey Total</t>
        </is>
      </c>
      <c r="AI1" s="196" t="inlineStr">
        <is>
          <t>Job</t>
        </is>
      </c>
    </row>
    <row r="2">
      <c r="A2" s="315" t="inlineStr">
        <is>
          <t>Alpha</t>
        </is>
      </c>
      <c r="B2" s="174" t="n">
        <v>5049201</v>
      </c>
      <c r="C2" s="175" t="n">
        <v>43640</v>
      </c>
      <c r="D2" s="175">
        <f>F2-35</f>
        <v/>
      </c>
      <c r="E2" s="176" t="n">
        <v>43662</v>
      </c>
      <c r="F2" s="37" t="n">
        <v>43690</v>
      </c>
      <c r="G2" s="318" t="n">
        <v>2</v>
      </c>
      <c r="H2" s="318" t="n">
        <v>2</v>
      </c>
      <c r="I2" s="318" t="inlineStr">
        <is>
          <t>Yes</t>
        </is>
      </c>
      <c r="J2" s="323" t="inlineStr">
        <is>
          <t>Y-6964</t>
        </is>
      </c>
      <c r="K2" s="237" t="inlineStr">
        <is>
          <t>WS</t>
        </is>
      </c>
      <c r="L2" s="177" t="n">
        <v>5049201</v>
      </c>
      <c r="M2" s="178" t="inlineStr">
        <is>
          <t>5049 HH - SALISBURY</t>
        </is>
      </c>
      <c r="N2" s="32" t="inlineStr">
        <is>
          <t>1834 West Jake Alexander Blvd. STE 503</t>
        </is>
      </c>
      <c r="O2" s="32" t="inlineStr">
        <is>
          <t>Salisbury</t>
        </is>
      </c>
      <c r="P2" s="32" t="inlineStr">
        <is>
          <t>NC</t>
        </is>
      </c>
      <c r="Q2" s="179" t="n">
        <v>28147</v>
      </c>
      <c r="R2" s="32" t="inlineStr">
        <is>
          <t>(704)636-3334</t>
        </is>
      </c>
      <c r="S2" s="32" t="inlineStr">
        <is>
          <t>Donna Willis</t>
        </is>
      </c>
      <c r="T2" s="32" t="inlineStr">
        <is>
          <t>Aulen Sellers-Cook</t>
        </is>
      </c>
      <c r="U2" s="29" t="inlineStr">
        <is>
          <t>10.25.92</t>
        </is>
      </c>
      <c r="V2" s="32" t="n"/>
      <c r="W2" s="36" t="n">
        <v>53</v>
      </c>
      <c r="X2" s="36" t="n">
        <v>49</v>
      </c>
      <c r="Y2" s="66">
        <f>W2-Z2-AB2</f>
        <v/>
      </c>
      <c r="Z2" s="36" t="n">
        <v>5</v>
      </c>
      <c r="AA2" s="36" t="n">
        <v>5</v>
      </c>
      <c r="AB2" s="36" t="n">
        <v>0</v>
      </c>
      <c r="AC2" s="36" t="n">
        <v>0</v>
      </c>
      <c r="AD2" s="237" t="n">
        <v>10</v>
      </c>
      <c r="AE2" s="237" t="n">
        <v>14</v>
      </c>
      <c r="AF2" s="211">
        <f>SUM(AE2/X2)</f>
        <v/>
      </c>
      <c r="AG2" s="237" t="n">
        <v>15</v>
      </c>
      <c r="AH2" s="237" t="n"/>
      <c r="AI2" s="67" t="inlineStr">
        <is>
          <t>WIN 10 Upgrade</t>
        </is>
      </c>
    </row>
    <row r="3">
      <c r="A3" s="316" t="n"/>
      <c r="B3" s="91" t="n">
        <v>5056201</v>
      </c>
      <c r="C3" s="28" t="n">
        <v>43640</v>
      </c>
      <c r="D3" s="28">
        <f>F3-35</f>
        <v/>
      </c>
      <c r="E3" s="119" t="n">
        <v>43662</v>
      </c>
      <c r="F3" s="46" t="n">
        <v>43690</v>
      </c>
      <c r="G3" s="306" t="n"/>
      <c r="H3" s="306" t="n"/>
      <c r="I3" s="288" t="inlineStr">
        <is>
          <t>Yes</t>
        </is>
      </c>
      <c r="J3" s="308" t="inlineStr">
        <is>
          <t>Y-6964</t>
        </is>
      </c>
      <c r="K3" s="238" t="inlineStr">
        <is>
          <t>WS</t>
        </is>
      </c>
      <c r="L3" s="118" t="n">
        <v>5056201</v>
      </c>
      <c r="M3" s="21" t="inlineStr">
        <is>
          <t>5056 HH - IREDELL CO</t>
        </is>
      </c>
      <c r="N3" s="22" t="inlineStr">
        <is>
          <t xml:space="preserve">1905 East Broad Street  </t>
        </is>
      </c>
      <c r="O3" s="22" t="inlineStr">
        <is>
          <t>Statesville</t>
        </is>
      </c>
      <c r="P3" s="22" t="inlineStr">
        <is>
          <t>NC</t>
        </is>
      </c>
      <c r="Q3" s="101" t="n">
        <v>28625</v>
      </c>
      <c r="R3" s="22" t="inlineStr">
        <is>
          <t>(704)872-3606</t>
        </is>
      </c>
      <c r="S3" s="22" t="inlineStr">
        <is>
          <t>Christine Rombough</t>
        </is>
      </c>
      <c r="T3" s="22" t="n"/>
      <c r="U3" s="23" t="inlineStr">
        <is>
          <t>10.25.94</t>
        </is>
      </c>
      <c r="V3" s="22" t="n"/>
      <c r="W3" s="24" t="n">
        <v>73</v>
      </c>
      <c r="X3" s="24" t="n">
        <v>66</v>
      </c>
      <c r="Y3" s="66">
        <f>W3-Z3-AB3</f>
        <v/>
      </c>
      <c r="Z3" s="24" t="n">
        <v>1</v>
      </c>
      <c r="AA3" s="24" t="n">
        <v>3</v>
      </c>
      <c r="AB3" s="24" t="n">
        <v>2</v>
      </c>
      <c r="AC3" s="24" t="n">
        <v>5</v>
      </c>
      <c r="AD3" s="238" t="n">
        <v>10</v>
      </c>
      <c r="AE3" s="238" t="n">
        <v>19</v>
      </c>
      <c r="AF3" s="182">
        <f>SUM(AE3/X3)</f>
        <v/>
      </c>
      <c r="AG3" s="238" t="n">
        <v>13</v>
      </c>
      <c r="AH3" s="238" t="n">
        <v>27</v>
      </c>
      <c r="AI3" s="27" t="inlineStr">
        <is>
          <t>WIN 10 Upgrade</t>
        </is>
      </c>
    </row>
    <row customHeight="1" ht="26.4" r="4" s="20">
      <c r="A4" s="316" t="n"/>
      <c r="B4" s="94" t="n">
        <v>2475201</v>
      </c>
      <c r="C4" s="28" t="n">
        <v>43640</v>
      </c>
      <c r="D4" s="28">
        <f>F4-35</f>
        <v/>
      </c>
      <c r="E4" s="119" t="n">
        <v>43662</v>
      </c>
      <c r="F4" s="47" t="n">
        <v>43690</v>
      </c>
      <c r="G4" s="308" t="n">
        <v>1</v>
      </c>
      <c r="H4" s="309" t="n">
        <v>1</v>
      </c>
      <c r="I4" s="288" t="inlineStr">
        <is>
          <t>Yes</t>
        </is>
      </c>
      <c r="J4" s="313" t="inlineStr">
        <is>
          <t>Y-2191</t>
        </is>
      </c>
      <c r="K4" s="238" t="inlineStr">
        <is>
          <t>EC</t>
        </is>
      </c>
      <c r="L4" s="96" t="n">
        <v>2475201</v>
      </c>
      <c r="M4" s="23" t="inlineStr">
        <is>
          <t>2475 HH - PANAMA CITY</t>
        </is>
      </c>
      <c r="N4" s="23" t="inlineStr">
        <is>
          <t xml:space="preserve">1013 Beck Avenue  </t>
        </is>
      </c>
      <c r="O4" s="23" t="inlineStr">
        <is>
          <t>Panama City</t>
        </is>
      </c>
      <c r="P4" s="23" t="inlineStr">
        <is>
          <t>FL</t>
        </is>
      </c>
      <c r="Q4" s="104" t="n">
        <v>32401</v>
      </c>
      <c r="R4" s="23" t="inlineStr">
        <is>
          <t>(850)769-3398</t>
        </is>
      </c>
      <c r="S4" s="62" t="inlineStr">
        <is>
          <t>Gwen Kady</t>
        </is>
      </c>
      <c r="T4" s="62" t="inlineStr">
        <is>
          <t>Lindsey Demro</t>
        </is>
      </c>
      <c r="U4" s="22" t="inlineStr">
        <is>
          <t>10.24.204</t>
        </is>
      </c>
      <c r="V4" s="54" t="n"/>
      <c r="W4" s="55" t="n">
        <v>70</v>
      </c>
      <c r="X4" s="55" t="n">
        <v>70</v>
      </c>
      <c r="Y4" s="66">
        <f>W4-Z4-AB4</f>
        <v/>
      </c>
      <c r="Z4" s="57" t="n">
        <v>10</v>
      </c>
      <c r="AA4" s="57" t="n">
        <v>9</v>
      </c>
      <c r="AB4" s="57" t="n">
        <v>0</v>
      </c>
      <c r="AC4" s="57" t="n">
        <v>0</v>
      </c>
      <c r="AD4" s="57" t="n">
        <v>17</v>
      </c>
      <c r="AE4" s="57" t="n">
        <v>9</v>
      </c>
      <c r="AF4" s="185">
        <f>SUM(AE4/X4)</f>
        <v/>
      </c>
      <c r="AG4" s="57">
        <f>SUM(Z4,AB4,AD4)</f>
        <v/>
      </c>
      <c r="AH4" s="57" t="n"/>
      <c r="AI4" s="120" t="inlineStr">
        <is>
          <t>WIN 10 Upgrade</t>
        </is>
      </c>
    </row>
    <row r="5">
      <c r="A5" s="316" t="n"/>
      <c r="B5" s="94" t="n">
        <v>5033201</v>
      </c>
      <c r="C5" s="35" t="n">
        <v>43640</v>
      </c>
      <c r="D5" s="35">
        <f>F5-35</f>
        <v/>
      </c>
      <c r="E5" s="121" t="n">
        <v>43662</v>
      </c>
      <c r="F5" s="47" t="n">
        <v>43690</v>
      </c>
      <c r="G5" s="309" t="n">
        <v>2</v>
      </c>
      <c r="H5" s="313" t="n">
        <v>2</v>
      </c>
      <c r="I5" s="288" t="inlineStr">
        <is>
          <t>Yes</t>
        </is>
      </c>
      <c r="J5" s="309" t="inlineStr">
        <is>
          <t>Y-1143</t>
        </is>
      </c>
      <c r="K5" s="238" t="inlineStr">
        <is>
          <t>WS</t>
        </is>
      </c>
      <c r="L5" s="96" t="n">
        <v>5033201</v>
      </c>
      <c r="M5" s="23" t="inlineStr">
        <is>
          <t>5033 HH - KINSTON</t>
        </is>
      </c>
      <c r="N5" s="23" t="inlineStr">
        <is>
          <t>2111 North Queen Street STE C</t>
        </is>
      </c>
      <c r="O5" s="23" t="inlineStr">
        <is>
          <t>Kinston</t>
        </is>
      </c>
      <c r="P5" s="23" t="inlineStr">
        <is>
          <t>NC</t>
        </is>
      </c>
      <c r="Q5" s="104" t="n">
        <v>28501</v>
      </c>
      <c r="R5" s="23" t="inlineStr">
        <is>
          <t>(252)522-1458</t>
        </is>
      </c>
      <c r="S5" s="23" t="inlineStr">
        <is>
          <t>Ginger Whaley</t>
        </is>
      </c>
      <c r="T5" s="23" t="inlineStr">
        <is>
          <t>Wilma Edwards</t>
        </is>
      </c>
      <c r="U5" s="23" t="inlineStr">
        <is>
          <t>10.25.84</t>
        </is>
      </c>
      <c r="V5" s="23" t="n"/>
      <c r="W5" s="24" t="n">
        <v>33</v>
      </c>
      <c r="X5" s="24" t="n">
        <v>34</v>
      </c>
      <c r="Y5" s="66">
        <f>W5-Z5-AB5</f>
        <v/>
      </c>
      <c r="Z5" s="48" t="n">
        <v>4</v>
      </c>
      <c r="AA5" s="48" t="n">
        <v>4</v>
      </c>
      <c r="AB5" s="48" t="n">
        <v>0</v>
      </c>
      <c r="AC5" s="48" t="n">
        <v>1</v>
      </c>
      <c r="AD5" s="48" t="n">
        <v>5</v>
      </c>
      <c r="AE5" s="48" t="n">
        <v>9</v>
      </c>
      <c r="AF5" s="182">
        <f>SUM(AE5/X5)</f>
        <v/>
      </c>
      <c r="AG5" s="48">
        <f>SUM(Z5,AB5,AD5)</f>
        <v/>
      </c>
      <c r="AH5" s="48" t="n"/>
      <c r="AI5" s="49" t="inlineStr">
        <is>
          <t>WIN 10 Upgrade</t>
        </is>
      </c>
    </row>
    <row customHeight="1" ht="15.75" r="6" s="20" thickBot="1">
      <c r="A6" s="317" t="n"/>
      <c r="B6" s="169" t="n">
        <v>5031201</v>
      </c>
      <c r="C6" s="132" t="n">
        <v>43640</v>
      </c>
      <c r="D6" s="132">
        <f>F6-35</f>
        <v/>
      </c>
      <c r="E6" s="133" t="n">
        <v>43662</v>
      </c>
      <c r="F6" s="134" t="n">
        <v>43690</v>
      </c>
      <c r="G6" s="306" t="n"/>
      <c r="H6" s="306" t="n"/>
      <c r="I6" s="291" t="inlineStr">
        <is>
          <t>Yes</t>
        </is>
      </c>
      <c r="J6" s="289" t="inlineStr">
        <is>
          <t>Y-1143</t>
        </is>
      </c>
      <c r="K6" s="239" t="inlineStr">
        <is>
          <t>WS</t>
        </is>
      </c>
      <c r="L6" s="131" t="n">
        <v>5031201</v>
      </c>
      <c r="M6" s="135" t="inlineStr">
        <is>
          <t>5031 HH - GOLDSBORO</t>
        </is>
      </c>
      <c r="N6" s="135" t="inlineStr">
        <is>
          <t xml:space="preserve">1200 Parkway Dr.  </t>
        </is>
      </c>
      <c r="O6" s="135" t="inlineStr">
        <is>
          <t>Goldsboro</t>
        </is>
      </c>
      <c r="P6" s="135" t="inlineStr">
        <is>
          <t>NC</t>
        </is>
      </c>
      <c r="Q6" s="136" t="n">
        <v>27534</v>
      </c>
      <c r="R6" s="135" t="inlineStr">
        <is>
          <t>(919)731-7254</t>
        </is>
      </c>
      <c r="S6" s="135" t="inlineStr">
        <is>
          <t>Debra Walker</t>
        </is>
      </c>
      <c r="T6" s="135" t="n"/>
      <c r="U6" s="135" t="inlineStr">
        <is>
          <t>10.25.77</t>
        </is>
      </c>
      <c r="V6" s="135" t="n"/>
      <c r="W6" s="137" t="n">
        <v>51</v>
      </c>
      <c r="X6" s="137" t="n">
        <v>39</v>
      </c>
      <c r="Y6" s="66">
        <f>W6-Z6-AB6</f>
        <v/>
      </c>
      <c r="Z6" s="138" t="n">
        <v>3</v>
      </c>
      <c r="AA6" s="138" t="n">
        <v>4</v>
      </c>
      <c r="AB6" s="138" t="n">
        <v>0</v>
      </c>
      <c r="AC6" s="138" t="n">
        <v>0</v>
      </c>
      <c r="AD6" s="138" t="n">
        <v>6</v>
      </c>
      <c r="AE6" s="138" t="n">
        <v>16</v>
      </c>
      <c r="AF6" s="212">
        <f>SUM(AE6/X6)</f>
        <v/>
      </c>
      <c r="AG6" s="138">
        <f>SUM(Z6,AB6,AD6)</f>
        <v/>
      </c>
      <c r="AH6" s="138" t="n"/>
      <c r="AI6" s="139" t="inlineStr">
        <is>
          <t>WIN 10 Upgrade</t>
        </is>
      </c>
    </row>
    <row customHeight="1" ht="14.4" r="7" s="20">
      <c r="A7" s="319" t="inlineStr">
        <is>
          <t>Wave 1</t>
        </is>
      </c>
      <c r="B7" s="170" t="n">
        <v>5023201</v>
      </c>
      <c r="C7" s="142" t="n">
        <v>43647</v>
      </c>
      <c r="D7" s="142">
        <f>F7-35</f>
        <v/>
      </c>
      <c r="E7" s="143" t="n">
        <v>43662</v>
      </c>
      <c r="F7" s="144" t="n">
        <v>43690</v>
      </c>
      <c r="G7" s="320" t="n">
        <v>1</v>
      </c>
      <c r="H7" s="321" t="n">
        <v>2</v>
      </c>
      <c r="I7" s="321" t="inlineStr">
        <is>
          <t>Yes</t>
        </is>
      </c>
      <c r="J7" s="320" t="inlineStr">
        <is>
          <t>Y-1143</t>
        </is>
      </c>
      <c r="K7" s="240" t="inlineStr">
        <is>
          <t>WS</t>
        </is>
      </c>
      <c r="L7" s="141" t="n">
        <v>5023201</v>
      </c>
      <c r="M7" s="145" t="inlineStr">
        <is>
          <t>5023 HH - KIMEL PARK</t>
        </is>
      </c>
      <c r="N7" s="145" t="inlineStr">
        <is>
          <t>2000 Frontis Plaza Blvd STE 300</t>
        </is>
      </c>
      <c r="O7" s="145" t="inlineStr">
        <is>
          <t>Winston-Salem</t>
        </is>
      </c>
      <c r="P7" s="145" t="inlineStr">
        <is>
          <t>NC</t>
        </is>
      </c>
      <c r="Q7" s="146" t="n">
        <v>27103</v>
      </c>
      <c r="R7" s="145" t="inlineStr">
        <is>
          <t>(336)659-3300</t>
        </is>
      </c>
      <c r="S7" s="147" t="n"/>
      <c r="T7" s="147" t="n"/>
      <c r="U7" s="147" t="inlineStr">
        <is>
          <t>10.25.34</t>
        </is>
      </c>
      <c r="V7" s="145" t="n">
        <v>5027</v>
      </c>
      <c r="W7" s="148" t="n">
        <v>44</v>
      </c>
      <c r="X7" s="148" t="n">
        <v>41</v>
      </c>
      <c r="Y7" s="66">
        <f>W7-Z7-AB7</f>
        <v/>
      </c>
      <c r="Z7" s="149" t="n">
        <v>7</v>
      </c>
      <c r="AA7" s="149" t="n">
        <v>8</v>
      </c>
      <c r="AB7" s="149" t="n">
        <v>1</v>
      </c>
      <c r="AC7" s="149" t="n">
        <v>2</v>
      </c>
      <c r="AD7" s="149" t="n">
        <v>6</v>
      </c>
      <c r="AE7" s="149" t="n">
        <v>17</v>
      </c>
      <c r="AF7" s="213">
        <f>SUM(AE7/X7)</f>
        <v/>
      </c>
      <c r="AG7" s="149">
        <f>SUM(Z7,AB7,AD7)</f>
        <v/>
      </c>
      <c r="AH7" s="149" t="n"/>
      <c r="AI7" s="150" t="inlineStr">
        <is>
          <t>WIN 10 Upgrade</t>
        </is>
      </c>
    </row>
    <row r="8">
      <c r="A8" s="316" t="n"/>
      <c r="B8" s="93" t="n">
        <v>5027201</v>
      </c>
      <c r="C8" s="39" t="n">
        <v>43647</v>
      </c>
      <c r="D8" s="39">
        <f>F8-35</f>
        <v/>
      </c>
      <c r="E8" s="40" t="n">
        <v>43662</v>
      </c>
      <c r="F8" s="41" t="n">
        <v>43690</v>
      </c>
      <c r="G8" s="306" t="n"/>
      <c r="H8" s="306" t="n"/>
      <c r="I8" s="124" t="inlineStr">
        <is>
          <t>Yes</t>
        </is>
      </c>
      <c r="J8" s="124" t="inlineStr">
        <is>
          <t>Y-1143</t>
        </is>
      </c>
      <c r="K8" s="241" t="inlineStr">
        <is>
          <t>WS</t>
        </is>
      </c>
      <c r="L8" s="122" t="n">
        <v>5027201</v>
      </c>
      <c r="M8" s="42" t="inlineStr">
        <is>
          <t>5027 HH - WAKE FOREST JV  (fka 2353) Intake?</t>
        </is>
      </c>
      <c r="N8" s="42" t="inlineStr">
        <is>
          <t>2000 Frontis Plaza Blvd STE 303</t>
        </is>
      </c>
      <c r="O8" s="42" t="inlineStr">
        <is>
          <t>Winston-Salem</t>
        </is>
      </c>
      <c r="P8" s="42" t="inlineStr">
        <is>
          <t>NC</t>
        </is>
      </c>
      <c r="Q8" s="103" t="n">
        <v>27103</v>
      </c>
      <c r="R8" s="42" t="inlineStr">
        <is>
          <t>(336)760-1838</t>
        </is>
      </c>
      <c r="S8" s="43" t="inlineStr">
        <is>
          <t>Kristen Craver</t>
        </is>
      </c>
      <c r="T8" s="43" t="n"/>
      <c r="U8" s="80" t="inlineStr">
        <is>
          <t>10.24.26</t>
        </is>
      </c>
      <c r="V8" s="42" t="n">
        <v>5023</v>
      </c>
      <c r="W8" s="25" t="n">
        <v>34</v>
      </c>
      <c r="X8" s="25" t="n">
        <v>28</v>
      </c>
      <c r="Y8" s="183">
        <f>W8-Z8-AB8</f>
        <v/>
      </c>
      <c r="Z8" s="44" t="n">
        <v>4</v>
      </c>
      <c r="AA8" s="44" t="n">
        <v>4</v>
      </c>
      <c r="AB8" s="44" t="n">
        <v>1</v>
      </c>
      <c r="AC8" s="44" t="n">
        <v>1</v>
      </c>
      <c r="AD8" s="44" t="n">
        <v>9</v>
      </c>
      <c r="AE8" s="44" t="n">
        <v>14</v>
      </c>
      <c r="AF8" s="26">
        <f>SUM(AE8/X8)</f>
        <v/>
      </c>
      <c r="AG8" s="44">
        <f>SUM(Z8,AB8,AD8)</f>
        <v/>
      </c>
      <c r="AH8" s="44" t="n"/>
      <c r="AI8" s="123" t="inlineStr">
        <is>
          <t>WIN 10 Upgrade</t>
        </is>
      </c>
    </row>
    <row r="9">
      <c r="A9" s="316" t="n"/>
      <c r="B9" s="94" t="n">
        <v>5047201</v>
      </c>
      <c r="C9" s="45" t="n">
        <v>43647</v>
      </c>
      <c r="D9" s="45">
        <f>F9-35</f>
        <v/>
      </c>
      <c r="E9" s="46" t="n">
        <v>43662</v>
      </c>
      <c r="F9" s="47" t="n">
        <v>43690</v>
      </c>
      <c r="G9" s="309" t="n">
        <v>1</v>
      </c>
      <c r="H9" s="314" t="n">
        <v>1</v>
      </c>
      <c r="I9" s="314" t="inlineStr">
        <is>
          <t>Yes</t>
        </is>
      </c>
      <c r="J9" s="308" t="inlineStr">
        <is>
          <t>Y-6964</t>
        </is>
      </c>
      <c r="K9" s="86" t="inlineStr">
        <is>
          <t>WS</t>
        </is>
      </c>
      <c r="L9" s="96" t="n">
        <v>5047201</v>
      </c>
      <c r="M9" s="23" t="inlineStr">
        <is>
          <t>5047 HH - KING</t>
        </is>
      </c>
      <c r="N9" s="23" t="inlineStr">
        <is>
          <t>621 Ingram Drive STE B</t>
        </is>
      </c>
      <c r="O9" s="23" t="inlineStr">
        <is>
          <t>King</t>
        </is>
      </c>
      <c r="P9" s="23" t="inlineStr">
        <is>
          <t>NC</t>
        </is>
      </c>
      <c r="Q9" s="104" t="n">
        <v>27021</v>
      </c>
      <c r="R9" s="23" t="inlineStr">
        <is>
          <t>(336)983-2110</t>
        </is>
      </c>
      <c r="S9" s="23" t="inlineStr">
        <is>
          <t>Michelle Roseman</t>
        </is>
      </c>
      <c r="T9" s="23" t="n"/>
      <c r="U9" s="23" t="inlineStr">
        <is>
          <t>10.25.83</t>
        </is>
      </c>
      <c r="V9" s="23" t="n"/>
      <c r="W9" s="24" t="n">
        <v>56</v>
      </c>
      <c r="X9" s="24" t="n">
        <v>52</v>
      </c>
      <c r="Y9" s="66">
        <f>W9-Z9-AB9</f>
        <v/>
      </c>
      <c r="Z9" s="48" t="n">
        <v>3</v>
      </c>
      <c r="AA9" s="48" t="n">
        <v>5</v>
      </c>
      <c r="AB9" s="48" t="n">
        <v>3</v>
      </c>
      <c r="AC9" s="48" t="n">
        <v>6</v>
      </c>
      <c r="AD9" s="48" t="n">
        <v>10</v>
      </c>
      <c r="AE9" s="48" t="n">
        <v>11</v>
      </c>
      <c r="AF9" s="182">
        <f>SUM(AE9/X9)</f>
        <v/>
      </c>
      <c r="AG9" s="48">
        <f>SUM(Z9,AB9,AD9)</f>
        <v/>
      </c>
      <c r="AH9" s="48" t="n"/>
      <c r="AI9" s="49" t="inlineStr">
        <is>
          <t>WIN 10 Upgrade</t>
        </is>
      </c>
    </row>
    <row r="10">
      <c r="A10" s="316" t="n"/>
      <c r="B10" s="93" t="n">
        <v>2472201</v>
      </c>
      <c r="C10" s="50" t="n">
        <v>43647</v>
      </c>
      <c r="D10" s="50">
        <f>F10-35</f>
        <v/>
      </c>
      <c r="E10" s="51" t="n">
        <v>43662</v>
      </c>
      <c r="F10" s="41" t="n">
        <v>43690</v>
      </c>
      <c r="G10" s="52" t="n">
        <v>1</v>
      </c>
      <c r="H10" s="125" t="n">
        <v>1</v>
      </c>
      <c r="I10" s="125" t="inlineStr">
        <is>
          <t>Yes</t>
        </is>
      </c>
      <c r="J10" s="125" t="inlineStr">
        <is>
          <t>Y-2191</t>
        </is>
      </c>
      <c r="K10" s="242" t="inlineStr">
        <is>
          <t>EC</t>
        </is>
      </c>
      <c r="L10" s="122" t="n">
        <v>2472201</v>
      </c>
      <c r="M10" s="42" t="inlineStr">
        <is>
          <t>2472 HH - FT WALTON BEACH  Intake</t>
        </is>
      </c>
      <c r="N10" s="42" t="inlineStr">
        <is>
          <t>340 Beal Parkway NW STE A</t>
        </is>
      </c>
      <c r="O10" s="42" t="inlineStr">
        <is>
          <t>Fort Walton Beach</t>
        </is>
      </c>
      <c r="P10" s="42" t="inlineStr">
        <is>
          <t>FL</t>
        </is>
      </c>
      <c r="Q10" s="103" t="n">
        <v>32548</v>
      </c>
      <c r="R10" s="42" t="inlineStr">
        <is>
          <t>(850)862-3240</t>
        </is>
      </c>
      <c r="S10" s="43" t="inlineStr">
        <is>
          <t>Kerry Colvin</t>
        </is>
      </c>
      <c r="T10" s="43" t="inlineStr">
        <is>
          <t>Jill Harvard</t>
        </is>
      </c>
      <c r="U10" s="43" t="inlineStr">
        <is>
          <t>10.24.186</t>
        </is>
      </c>
      <c r="V10" s="42" t="n"/>
      <c r="W10" s="25" t="n">
        <v>50</v>
      </c>
      <c r="X10" s="25" t="n">
        <v>46</v>
      </c>
      <c r="Y10" s="183">
        <f>W10-Z10-AB10</f>
        <v/>
      </c>
      <c r="Z10" s="44" t="n">
        <v>12</v>
      </c>
      <c r="AA10" s="44" t="n">
        <v>38</v>
      </c>
      <c r="AB10" s="44" t="n">
        <v>2</v>
      </c>
      <c r="AC10" s="44" t="n">
        <v>1</v>
      </c>
      <c r="AD10" s="44" t="n">
        <v>8</v>
      </c>
      <c r="AE10" s="44" t="n">
        <v>6</v>
      </c>
      <c r="AF10" s="26">
        <f>SUM(AE10/X10)</f>
        <v/>
      </c>
      <c r="AG10" s="44">
        <f>SUM(Z10,AB10,AD10)</f>
        <v/>
      </c>
      <c r="AH10" s="44">
        <f>SUM(AA10,AC10,AE10)</f>
        <v/>
      </c>
      <c r="AI10" s="123" t="inlineStr">
        <is>
          <t>WIN 10 Upgrade</t>
        </is>
      </c>
    </row>
    <row customHeight="1" ht="26.4" r="11" s="20">
      <c r="A11" s="316" t="n"/>
      <c r="B11" s="94" t="n">
        <v>5034201</v>
      </c>
      <c r="C11" s="53" t="n">
        <v>43647</v>
      </c>
      <c r="D11" s="53">
        <f>F11-35</f>
        <v/>
      </c>
      <c r="E11" s="46" t="n">
        <v>43662</v>
      </c>
      <c r="F11" s="47" t="n">
        <v>43690</v>
      </c>
      <c r="G11" s="308" t="n">
        <v>1</v>
      </c>
      <c r="H11" s="308" t="n">
        <v>2</v>
      </c>
      <c r="I11" s="308" t="inlineStr">
        <is>
          <t>Yes</t>
        </is>
      </c>
      <c r="J11" s="309" t="inlineStr">
        <is>
          <t>Y-1143</t>
        </is>
      </c>
      <c r="K11" s="120" t="inlineStr">
        <is>
          <t>WS</t>
        </is>
      </c>
      <c r="L11" s="96" t="n">
        <v>5034201</v>
      </c>
      <c r="M11" s="23" t="inlineStr">
        <is>
          <t>5034 HH - MOREHEAD</t>
        </is>
      </c>
      <c r="N11" s="23" t="inlineStr">
        <is>
          <t>Cypress Bay Plaza, 5167 US Hwy 70 West STE 100</t>
        </is>
      </c>
      <c r="O11" s="23" t="inlineStr">
        <is>
          <t>Morehead City</t>
        </is>
      </c>
      <c r="P11" s="23" t="inlineStr">
        <is>
          <t>NC</t>
        </is>
      </c>
      <c r="Q11" s="104" t="n">
        <v>28557</v>
      </c>
      <c r="R11" s="23" t="inlineStr">
        <is>
          <t>(252)726-9300</t>
        </is>
      </c>
      <c r="S11" s="54" t="inlineStr">
        <is>
          <t>Debra Vitelle</t>
        </is>
      </c>
      <c r="T11" s="54" t="n"/>
      <c r="U11" s="23" t="inlineStr">
        <is>
          <t>10.25.87</t>
        </is>
      </c>
      <c r="V11" s="54" t="n"/>
      <c r="W11" s="55" t="n">
        <v>25</v>
      </c>
      <c r="X11" s="55" t="n">
        <v>25</v>
      </c>
      <c r="Y11" s="66">
        <f>W11-Z11-AB11</f>
        <v/>
      </c>
      <c r="Z11" s="57" t="n">
        <v>3</v>
      </c>
      <c r="AA11" s="57" t="n">
        <v>6</v>
      </c>
      <c r="AB11" s="57" t="n">
        <v>4</v>
      </c>
      <c r="AC11" s="57" t="n">
        <v>1</v>
      </c>
      <c r="AD11" s="57" t="n">
        <v>3</v>
      </c>
      <c r="AE11" s="57" t="n">
        <v>6</v>
      </c>
      <c r="AF11" s="185">
        <f>SUM(AE11/X11)</f>
        <v/>
      </c>
      <c r="AG11" s="57">
        <f>SUM(Z11,AB11,AD11)</f>
        <v/>
      </c>
      <c r="AH11" s="57">
        <f>SUM(AA11,AC11,AE11)</f>
        <v/>
      </c>
      <c r="AI11" s="120" t="inlineStr">
        <is>
          <t>WIN 10 Upgrade</t>
        </is>
      </c>
    </row>
    <row customHeight="1" ht="26.4" r="12" s="20">
      <c r="A12" s="316" t="n"/>
      <c r="B12" s="94" t="n">
        <v>5036201</v>
      </c>
      <c r="C12" s="53" t="n">
        <v>43647</v>
      </c>
      <c r="D12" s="53">
        <f>F12-35</f>
        <v/>
      </c>
      <c r="E12" s="46" t="n">
        <v>43662</v>
      </c>
      <c r="F12" s="47" t="n">
        <v>43690</v>
      </c>
      <c r="G12" s="306" t="n"/>
      <c r="H12" s="306" t="n"/>
      <c r="I12" s="308" t="inlineStr">
        <is>
          <t>Yes</t>
        </is>
      </c>
      <c r="J12" s="309" t="inlineStr">
        <is>
          <t>Y-1143</t>
        </is>
      </c>
      <c r="K12" s="120" t="inlineStr">
        <is>
          <t>WS</t>
        </is>
      </c>
      <c r="L12" s="96" t="n">
        <v>5036201</v>
      </c>
      <c r="M12" s="23" t="inlineStr">
        <is>
          <t>5036 HH - POLLOCKSVILLE</t>
        </is>
      </c>
      <c r="N12" s="23" t="inlineStr">
        <is>
          <t xml:space="preserve">P. O. Box 399, 124 Main Street  </t>
        </is>
      </c>
      <c r="O12" s="23" t="inlineStr">
        <is>
          <t>Pollocksville</t>
        </is>
      </c>
      <c r="P12" s="23" t="inlineStr">
        <is>
          <t>NC</t>
        </is>
      </c>
      <c r="Q12" s="104" t="n">
        <v>28573</v>
      </c>
      <c r="R12" s="23" t="inlineStr">
        <is>
          <t>(252)224-1012</t>
        </is>
      </c>
      <c r="S12" s="54" t="inlineStr">
        <is>
          <t>Kimberly Carder</t>
        </is>
      </c>
      <c r="T12" s="54" t="n"/>
      <c r="U12" s="23" t="inlineStr">
        <is>
          <t>10.25.89</t>
        </is>
      </c>
      <c r="V12" s="54" t="n"/>
      <c r="W12" s="55" t="n">
        <v>52</v>
      </c>
      <c r="X12" s="55" t="n">
        <v>54</v>
      </c>
      <c r="Y12" s="66">
        <f>W12-Z12-AB12</f>
        <v/>
      </c>
      <c r="Z12" s="57" t="n">
        <v>5</v>
      </c>
      <c r="AA12" s="57" t="n">
        <v>7</v>
      </c>
      <c r="AB12" s="57" t="n">
        <v>0</v>
      </c>
      <c r="AC12" s="57" t="n">
        <v>0</v>
      </c>
      <c r="AD12" s="57" t="n">
        <v>9</v>
      </c>
      <c r="AE12" s="57" t="n">
        <v>7</v>
      </c>
      <c r="AF12" s="185">
        <f>SUM(AE12/X12)</f>
        <v/>
      </c>
      <c r="AG12" s="57">
        <f>SUM(Z12,AB12,AD12)</f>
        <v/>
      </c>
      <c r="AH12" s="57">
        <f>SUM(AA12,AC12,AE12)</f>
        <v/>
      </c>
      <c r="AI12" s="120" t="inlineStr">
        <is>
          <t>WIN 10 Upgrade</t>
        </is>
      </c>
    </row>
    <row r="13">
      <c r="A13" s="316" t="n"/>
      <c r="B13" s="94" t="n">
        <v>5029201</v>
      </c>
      <c r="C13" s="53" t="n">
        <v>43647</v>
      </c>
      <c r="D13" s="53">
        <f>F13-35</f>
        <v/>
      </c>
      <c r="E13" s="46" t="n">
        <v>43662</v>
      </c>
      <c r="F13" s="47" t="n">
        <v>43690</v>
      </c>
      <c r="G13" s="309" t="n">
        <v>1</v>
      </c>
      <c r="H13" s="313" t="n">
        <v>2</v>
      </c>
      <c r="I13" s="313" t="inlineStr">
        <is>
          <t>Yes</t>
        </is>
      </c>
      <c r="J13" s="309" t="inlineStr">
        <is>
          <t>Y-1143</t>
        </is>
      </c>
      <c r="K13" s="243" t="inlineStr">
        <is>
          <t>WS</t>
        </is>
      </c>
      <c r="L13" s="96" t="n">
        <v>5029201</v>
      </c>
      <c r="M13" s="23" t="inlineStr">
        <is>
          <t>5029 HH - YOUNGSVILLE</t>
        </is>
      </c>
      <c r="N13" s="23" t="inlineStr">
        <is>
          <t xml:space="preserve">74 Wheaton Avenue  </t>
        </is>
      </c>
      <c r="O13" s="23" t="inlineStr">
        <is>
          <t>Youngsville</t>
        </is>
      </c>
      <c r="P13" s="23" t="inlineStr">
        <is>
          <t>NC</t>
        </is>
      </c>
      <c r="Q13" s="104" t="n">
        <v>27596</v>
      </c>
      <c r="R13" s="23" t="inlineStr">
        <is>
          <t>(919)554-2279</t>
        </is>
      </c>
      <c r="S13" s="22" t="inlineStr">
        <is>
          <t>Jessica Richardson</t>
        </is>
      </c>
      <c r="T13" s="22" t="n"/>
      <c r="U13" s="22" t="inlineStr">
        <is>
          <t>10.25.101</t>
        </is>
      </c>
      <c r="V13" s="23" t="n"/>
      <c r="W13" s="24" t="n">
        <v>33</v>
      </c>
      <c r="X13" s="24" t="n">
        <v>28</v>
      </c>
      <c r="Y13" s="66">
        <f>W13-Z13-AB13</f>
        <v/>
      </c>
      <c r="Z13" s="48" t="n">
        <v>3</v>
      </c>
      <c r="AA13" s="48" t="n">
        <v>3</v>
      </c>
      <c r="AB13" s="48" t="n">
        <v>0</v>
      </c>
      <c r="AC13" s="48" t="n">
        <v>2</v>
      </c>
      <c r="AD13" s="48" t="n">
        <v>6</v>
      </c>
      <c r="AE13" s="48" t="n">
        <v>9</v>
      </c>
      <c r="AF13" s="182">
        <f>SUM(AE13/X13)</f>
        <v/>
      </c>
      <c r="AG13" s="48">
        <f>SUM(Z13,AB13,AD13)</f>
        <v/>
      </c>
      <c r="AH13" s="48">
        <f>SUM(AA13,AC13,AE13)</f>
        <v/>
      </c>
      <c r="AI13" s="49" t="inlineStr">
        <is>
          <t>WIN 10 Upgrade</t>
        </is>
      </c>
    </row>
    <row r="14">
      <c r="A14" s="316" t="n"/>
      <c r="B14" s="94" t="n">
        <v>1294201</v>
      </c>
      <c r="C14" s="53" t="n">
        <v>43647</v>
      </c>
      <c r="D14" s="53">
        <f>F14-35</f>
        <v/>
      </c>
      <c r="E14" s="46" t="n">
        <v>43662</v>
      </c>
      <c r="F14" s="47" t="n">
        <v>43690</v>
      </c>
      <c r="G14" s="306" t="n"/>
      <c r="H14" s="306" t="n"/>
      <c r="I14" s="313" t="inlineStr">
        <is>
          <t>Yes</t>
        </is>
      </c>
      <c r="J14" s="309" t="inlineStr">
        <is>
          <t>Y-1143</t>
        </is>
      </c>
      <c r="K14" s="243" t="n"/>
      <c r="L14" s="96" t="n">
        <v>1294201</v>
      </c>
      <c r="M14" s="23" t="inlineStr">
        <is>
          <t>1294 HH - LILLINGTON NC</t>
        </is>
      </c>
      <c r="N14" s="23" t="inlineStr">
        <is>
          <t xml:space="preserve">87 W Cornelius Harnett Boulevard  </t>
        </is>
      </c>
      <c r="O14" s="23" t="inlineStr">
        <is>
          <t>Lillington</t>
        </is>
      </c>
      <c r="P14" s="23" t="inlineStr">
        <is>
          <t>NC</t>
        </is>
      </c>
      <c r="Q14" s="104" t="n">
        <v>27546</v>
      </c>
      <c r="R14" s="23" t="inlineStr">
        <is>
          <t>(910)808-4556</t>
        </is>
      </c>
      <c r="S14" s="22" t="inlineStr">
        <is>
          <t>Laura Hardison</t>
        </is>
      </c>
      <c r="T14" s="22" t="n"/>
      <c r="U14" s="22" t="inlineStr">
        <is>
          <t>10.160.254</t>
        </is>
      </c>
      <c r="V14" s="23" t="n"/>
      <c r="W14" s="24" t="n">
        <v>20</v>
      </c>
      <c r="X14" s="24" t="n">
        <v>21</v>
      </c>
      <c r="Y14" s="66">
        <f>W14-Z14-AB14</f>
        <v/>
      </c>
      <c r="Z14" s="238" t="n">
        <v>0</v>
      </c>
      <c r="AA14" s="238" t="n">
        <v>2</v>
      </c>
      <c r="AB14" s="48" t="n">
        <v>0</v>
      </c>
      <c r="AC14" s="48" t="n">
        <v>0</v>
      </c>
      <c r="AD14" s="48" t="n">
        <v>4</v>
      </c>
      <c r="AE14" s="48" t="n">
        <v>4</v>
      </c>
      <c r="AF14" s="182">
        <f>SUM(AE14/X14)</f>
        <v/>
      </c>
      <c r="AG14" s="48">
        <f>SUM(Z14,AB14,AD14)</f>
        <v/>
      </c>
      <c r="AH14" s="48">
        <f>SUM(AA14,AC14,AE14)</f>
        <v/>
      </c>
      <c r="AI14" s="49" t="inlineStr">
        <is>
          <t>WIN 10 Upgrade</t>
        </is>
      </c>
    </row>
    <row r="15">
      <c r="A15" s="316" t="n"/>
      <c r="B15" s="94" t="n">
        <v>5058201</v>
      </c>
      <c r="C15" s="53" t="n">
        <v>43647</v>
      </c>
      <c r="D15" s="53">
        <f>F15-35</f>
        <v/>
      </c>
      <c r="E15" s="60" t="n">
        <v>43662</v>
      </c>
      <c r="F15" s="47" t="n">
        <v>43690</v>
      </c>
      <c r="G15" s="309" t="n">
        <v>1</v>
      </c>
      <c r="H15" s="313" t="n">
        <v>1</v>
      </c>
      <c r="I15" s="313" t="inlineStr">
        <is>
          <t>Yes</t>
        </is>
      </c>
      <c r="J15" s="313" t="inlineStr">
        <is>
          <t>Y-6964</t>
        </is>
      </c>
      <c r="K15" s="243" t="inlineStr">
        <is>
          <t>CH</t>
        </is>
      </c>
      <c r="L15" s="96" t="n">
        <v>5058201</v>
      </c>
      <c r="M15" s="23" t="inlineStr">
        <is>
          <t>5058 HH - ASHEVILLE</t>
        </is>
      </c>
      <c r="N15" s="23" t="inlineStr">
        <is>
          <t xml:space="preserve">9 Olde Eastwood Village Blvd.  </t>
        </is>
      </c>
      <c r="O15" s="23" t="inlineStr">
        <is>
          <t>Asheville</t>
        </is>
      </c>
      <c r="P15" s="23" t="inlineStr">
        <is>
          <t>NC</t>
        </is>
      </c>
      <c r="Q15" s="104" t="n">
        <v>28803</v>
      </c>
      <c r="R15" s="23" t="inlineStr">
        <is>
          <t>(828)298-1370</t>
        </is>
      </c>
      <c r="S15" s="23" t="inlineStr">
        <is>
          <t>Jennifer Parker</t>
        </is>
      </c>
      <c r="T15" s="23" t="n"/>
      <c r="U15" s="23" t="inlineStr">
        <is>
          <t>10.25.69</t>
        </is>
      </c>
      <c r="V15" s="23" t="n"/>
      <c r="W15" s="24" t="n">
        <v>212</v>
      </c>
      <c r="X15" s="24" t="n">
        <v>203</v>
      </c>
      <c r="Y15" s="66">
        <f>W15-Z15-AB15</f>
        <v/>
      </c>
      <c r="Z15" s="48" t="n">
        <v>10</v>
      </c>
      <c r="AA15" s="48" t="n">
        <v>10</v>
      </c>
      <c r="AB15" s="48" t="n">
        <v>2</v>
      </c>
      <c r="AC15" s="48" t="n">
        <v>4</v>
      </c>
      <c r="AD15" s="48" t="n">
        <v>18</v>
      </c>
      <c r="AE15" s="48" t="n">
        <v>29</v>
      </c>
      <c r="AF15" s="182">
        <f>SUM(AE15/X15)</f>
        <v/>
      </c>
      <c r="AG15" s="48">
        <f>SUM(Z15,AB15,AD15)</f>
        <v/>
      </c>
      <c r="AH15" s="48">
        <f>SUM(AA15,AC15,AE15)</f>
        <v/>
      </c>
      <c r="AI15" s="49" t="inlineStr">
        <is>
          <t>WIN 10 Upgrade</t>
        </is>
      </c>
    </row>
    <row r="16">
      <c r="A16" s="316" t="n"/>
      <c r="B16" s="94" t="n">
        <v>5032201</v>
      </c>
      <c r="C16" s="53" t="n">
        <v>43647</v>
      </c>
      <c r="D16" s="53">
        <f>F16-35</f>
        <v/>
      </c>
      <c r="E16" s="46" t="n">
        <v>43662</v>
      </c>
      <c r="F16" s="47" t="n">
        <v>43690</v>
      </c>
      <c r="G16" s="309" t="n">
        <v>1</v>
      </c>
      <c r="H16" s="313" t="n">
        <v>2</v>
      </c>
      <c r="I16" s="313" t="inlineStr">
        <is>
          <t>Yes</t>
        </is>
      </c>
      <c r="J16" s="309" t="inlineStr">
        <is>
          <t>Y-1143</t>
        </is>
      </c>
      <c r="K16" s="243" t="inlineStr">
        <is>
          <t>WS</t>
        </is>
      </c>
      <c r="L16" s="96" t="n">
        <v>5032201</v>
      </c>
      <c r="M16" s="23" t="inlineStr">
        <is>
          <t>5032 HH - GREENVILLE NC</t>
        </is>
      </c>
      <c r="N16" s="23" t="inlineStr">
        <is>
          <t>1970 West Arlington Blvd. STE B-2</t>
        </is>
      </c>
      <c r="O16" s="23" t="inlineStr">
        <is>
          <t>Greenville</t>
        </is>
      </c>
      <c r="P16" s="23" t="inlineStr">
        <is>
          <t>NC</t>
        </is>
      </c>
      <c r="Q16" s="104" t="n">
        <v>27834</v>
      </c>
      <c r="R16" s="23" t="inlineStr">
        <is>
          <t>(252)353-3300</t>
        </is>
      </c>
      <c r="S16" s="23" t="inlineStr">
        <is>
          <t>June Grimsley</t>
        </is>
      </c>
      <c r="T16" s="23" t="inlineStr">
        <is>
          <t>Tanya Letchworth</t>
        </is>
      </c>
      <c r="U16" s="23" t="inlineStr">
        <is>
          <t>10.25.79</t>
        </is>
      </c>
      <c r="V16" s="23" t="n"/>
      <c r="W16" s="24" t="n">
        <v>75</v>
      </c>
      <c r="X16" s="24" t="n">
        <v>65</v>
      </c>
      <c r="Y16" s="66">
        <f>W16-Z16-AB16</f>
        <v/>
      </c>
      <c r="Z16" s="48" t="n">
        <v>6</v>
      </c>
      <c r="AA16" s="48" t="n">
        <v>7</v>
      </c>
      <c r="AB16" s="48" t="n">
        <v>0</v>
      </c>
      <c r="AC16" s="48" t="n">
        <v>1</v>
      </c>
      <c r="AD16" s="48" t="n">
        <v>12</v>
      </c>
      <c r="AE16" s="48" t="n">
        <v>10</v>
      </c>
      <c r="AF16" s="182">
        <f>SUM(AE16/X16)</f>
        <v/>
      </c>
      <c r="AG16" s="48">
        <f>SUM(Z16,AB16,AD16)</f>
        <v/>
      </c>
      <c r="AH16" s="48">
        <f>SUM(AA16,AC16,AE16)</f>
        <v/>
      </c>
      <c r="AI16" s="49" t="inlineStr">
        <is>
          <t>WIN 10 Upgrade</t>
        </is>
      </c>
    </row>
    <row r="17">
      <c r="A17" s="316" t="n"/>
      <c r="B17" s="94" t="n">
        <v>5038201</v>
      </c>
      <c r="C17" s="53" t="n">
        <v>43647</v>
      </c>
      <c r="D17" s="53">
        <f>F17-35</f>
        <v/>
      </c>
      <c r="E17" s="46" t="n">
        <v>43662</v>
      </c>
      <c r="F17" s="47" t="n">
        <v>43690</v>
      </c>
      <c r="G17" s="306" t="n"/>
      <c r="H17" s="306" t="n"/>
      <c r="I17" s="313" t="inlineStr">
        <is>
          <t>Yes</t>
        </is>
      </c>
      <c r="J17" s="309" t="inlineStr">
        <is>
          <t>Y-1143</t>
        </is>
      </c>
      <c r="K17" s="243" t="inlineStr">
        <is>
          <t>WS</t>
        </is>
      </c>
      <c r="L17" s="96" t="n">
        <v>5038201</v>
      </c>
      <c r="M17" s="23" t="inlineStr">
        <is>
          <t>5038 HH - WASHINGTON</t>
        </is>
      </c>
      <c r="N17" s="23" t="inlineStr">
        <is>
          <t xml:space="preserve">1638 Carolina Ave.  </t>
        </is>
      </c>
      <c r="O17" s="23" t="inlineStr">
        <is>
          <t>Washington</t>
        </is>
      </c>
      <c r="P17" s="23" t="inlineStr">
        <is>
          <t>NC</t>
        </is>
      </c>
      <c r="Q17" s="104" t="n">
        <v>27889</v>
      </c>
      <c r="R17" s="23" t="inlineStr">
        <is>
          <t>(252)946-7145</t>
        </is>
      </c>
      <c r="S17" s="23" t="inlineStr">
        <is>
          <t>Christy Watkins</t>
        </is>
      </c>
      <c r="T17" s="23" t="inlineStr">
        <is>
          <t>Erin Wichard</t>
        </is>
      </c>
      <c r="U17" s="23" t="inlineStr">
        <is>
          <t>10.25.95</t>
        </is>
      </c>
      <c r="V17" s="23" t="n"/>
      <c r="W17" s="24" t="n">
        <v>99</v>
      </c>
      <c r="X17" s="24" t="n">
        <v>89</v>
      </c>
      <c r="Y17" s="66">
        <f>W17-Z17-AB17</f>
        <v/>
      </c>
      <c r="Z17" s="48" t="n">
        <v>6</v>
      </c>
      <c r="AA17" s="48" t="n">
        <v>5</v>
      </c>
      <c r="AB17" s="48" t="n">
        <v>0</v>
      </c>
      <c r="AC17" s="48" t="n">
        <v>0</v>
      </c>
      <c r="AD17" s="48" t="n">
        <v>13</v>
      </c>
      <c r="AE17" s="48" t="n">
        <v>20</v>
      </c>
      <c r="AF17" s="182">
        <f>SUM(AE17/X17)</f>
        <v/>
      </c>
      <c r="AG17" s="48">
        <f>SUM(Z17,AB17,AD17)</f>
        <v/>
      </c>
      <c r="AH17" s="48">
        <f>SUM(AA17,AC17,AE17)</f>
        <v/>
      </c>
      <c r="AI17" s="49" t="inlineStr">
        <is>
          <t>WIN 10 Upgrade</t>
        </is>
      </c>
    </row>
    <row r="18">
      <c r="A18" s="316" t="n"/>
      <c r="B18" s="94" t="n">
        <v>5060201</v>
      </c>
      <c r="C18" s="45" t="n">
        <v>43647</v>
      </c>
      <c r="D18" s="45">
        <f>F18-35</f>
        <v/>
      </c>
      <c r="E18" s="46" t="n">
        <v>43662</v>
      </c>
      <c r="F18" s="47" t="n">
        <v>43690</v>
      </c>
      <c r="G18" s="309" t="n">
        <v>1</v>
      </c>
      <c r="H18" s="314" t="n">
        <v>2</v>
      </c>
      <c r="I18" s="314" t="inlineStr">
        <is>
          <t>Yes</t>
        </is>
      </c>
      <c r="J18" s="308" t="inlineStr">
        <is>
          <t>Y-6964</t>
        </is>
      </c>
      <c r="K18" s="86" t="inlineStr">
        <is>
          <t>CH</t>
        </is>
      </c>
      <c r="L18" s="96" t="n">
        <v>5060201</v>
      </c>
      <c r="M18" s="23" t="inlineStr">
        <is>
          <t>5060 HH - HICKORY</t>
        </is>
      </c>
      <c r="N18" s="23" t="inlineStr">
        <is>
          <t>1771 Tate Blvd. SE STE 104</t>
        </is>
      </c>
      <c r="O18" s="23" t="inlineStr">
        <is>
          <t>Hickory</t>
        </is>
      </c>
      <c r="P18" s="23" t="inlineStr">
        <is>
          <t>NC</t>
        </is>
      </c>
      <c r="Q18" s="104" t="n">
        <v>28602</v>
      </c>
      <c r="R18" s="23" t="inlineStr">
        <is>
          <t>(828)322-6131</t>
        </is>
      </c>
      <c r="S18" s="23" t="inlineStr">
        <is>
          <t>Bobbi Willis</t>
        </is>
      </c>
      <c r="T18" s="23" t="n"/>
      <c r="U18" s="23" t="inlineStr">
        <is>
          <t>10.25.81</t>
        </is>
      </c>
      <c r="V18" s="23" t="n">
        <v>5061</v>
      </c>
      <c r="W18" s="24" t="n">
        <v>56</v>
      </c>
      <c r="X18" s="24" t="n">
        <v>53</v>
      </c>
      <c r="Y18" s="66">
        <f>W18-Z18-AB18</f>
        <v/>
      </c>
      <c r="Z18" s="214" t="n">
        <v>7</v>
      </c>
      <c r="AA18" s="214" t="n">
        <v>1</v>
      </c>
      <c r="AB18" s="214" t="n">
        <v>2</v>
      </c>
      <c r="AC18" s="214" t="n">
        <v>0</v>
      </c>
      <c r="AD18" s="214" t="n">
        <v>25</v>
      </c>
      <c r="AE18" s="214" t="n">
        <v>12</v>
      </c>
      <c r="AF18" s="215">
        <f>SUM(AE18/X18)</f>
        <v/>
      </c>
      <c r="AG18" s="214">
        <f>SUM(Z18,AB18,AD18)</f>
        <v/>
      </c>
      <c r="AH18" s="214">
        <f>SUM(AA18,AC18,AE18)</f>
        <v/>
      </c>
      <c r="AI18" s="49" t="inlineStr">
        <is>
          <t>WIN 10 Upgrade</t>
        </is>
      </c>
    </row>
    <row r="19">
      <c r="A19" s="316" t="n"/>
      <c r="B19" s="94" t="n">
        <v>5061201</v>
      </c>
      <c r="C19" s="45" t="n">
        <v>43647</v>
      </c>
      <c r="D19" s="45">
        <f>F19-35</f>
        <v/>
      </c>
      <c r="E19" s="46" t="n">
        <v>43662</v>
      </c>
      <c r="F19" s="47" t="n">
        <v>43690</v>
      </c>
      <c r="G19" s="306" t="n"/>
      <c r="H19" s="306" t="n"/>
      <c r="I19" s="314" t="inlineStr">
        <is>
          <t>Yes</t>
        </is>
      </c>
      <c r="J19" s="308" t="inlineStr">
        <is>
          <t>Y-6964</t>
        </is>
      </c>
      <c r="K19" s="86" t="inlineStr">
        <is>
          <t>CH</t>
        </is>
      </c>
      <c r="L19" s="96" t="n">
        <v>5061201</v>
      </c>
      <c r="M19" s="23" t="inlineStr">
        <is>
          <t>5061 HH - HICKORY (Healthfield)</t>
        </is>
      </c>
      <c r="N19" s="23" t="inlineStr">
        <is>
          <t>1771 Tate Blvd. SE STE 101</t>
        </is>
      </c>
      <c r="O19" s="23" t="inlineStr">
        <is>
          <t>Hickory</t>
        </is>
      </c>
      <c r="P19" s="23" t="inlineStr">
        <is>
          <t>NC</t>
        </is>
      </c>
      <c r="Q19" s="104" t="n">
        <v>28602</v>
      </c>
      <c r="R19" s="23" t="inlineStr">
        <is>
          <t>(828)328-8090</t>
        </is>
      </c>
      <c r="S19" s="23" t="inlineStr">
        <is>
          <t>Bobbi Willis</t>
        </is>
      </c>
      <c r="T19" s="23" t="n"/>
      <c r="U19" s="23" t="inlineStr">
        <is>
          <t>10.25.81</t>
        </is>
      </c>
      <c r="V19" s="23" t="n">
        <v>5060</v>
      </c>
      <c r="W19" s="24" t="n">
        <v>87</v>
      </c>
      <c r="X19" s="24" t="n">
        <v>83</v>
      </c>
      <c r="Y19" s="66">
        <f>W19-Z19-AB19</f>
        <v/>
      </c>
      <c r="Z19" s="214" t="n"/>
      <c r="AA19" s="214" t="n">
        <v>14</v>
      </c>
      <c r="AB19" s="214" t="n"/>
      <c r="AC19" s="214" t="n">
        <v>0</v>
      </c>
      <c r="AD19" s="214" t="n"/>
      <c r="AE19" s="214" t="n">
        <v>23</v>
      </c>
      <c r="AF19" s="215">
        <f>SUM(AE19/X19)</f>
        <v/>
      </c>
      <c r="AG19" s="214">
        <f>SUM(Z19,AB19,AD19)</f>
        <v/>
      </c>
      <c r="AH19" s="214">
        <f>SUM(AA19,AC19,AE19)</f>
        <v/>
      </c>
      <c r="AI19" s="49" t="inlineStr">
        <is>
          <t>WIN 10 Upgrade</t>
        </is>
      </c>
    </row>
    <row r="20">
      <c r="A20" s="316" t="n"/>
      <c r="B20" s="94" t="n">
        <v>5063201</v>
      </c>
      <c r="C20" s="45" t="n">
        <v>43654</v>
      </c>
      <c r="D20" s="45">
        <f>F20-35</f>
        <v/>
      </c>
      <c r="E20" s="46" t="n">
        <v>43662</v>
      </c>
      <c r="F20" s="47" t="n">
        <v>43690</v>
      </c>
      <c r="G20" s="309" t="n">
        <v>1</v>
      </c>
      <c r="H20" s="314" t="n">
        <v>2</v>
      </c>
      <c r="I20" s="314" t="inlineStr">
        <is>
          <t>Yes</t>
        </is>
      </c>
      <c r="J20" s="308" t="inlineStr">
        <is>
          <t>Y-6964</t>
        </is>
      </c>
      <c r="K20" s="86" t="inlineStr">
        <is>
          <t>CH</t>
        </is>
      </c>
      <c r="L20" s="96" t="n">
        <v>5063201</v>
      </c>
      <c r="M20" s="23" t="inlineStr">
        <is>
          <t>5063 HH - SHELBY</t>
        </is>
      </c>
      <c r="N20" s="23" t="inlineStr">
        <is>
          <t xml:space="preserve">1405 N Lafayette Street  </t>
        </is>
      </c>
      <c r="O20" s="23" t="inlineStr">
        <is>
          <t>Shelby</t>
        </is>
      </c>
      <c r="P20" s="23" t="inlineStr">
        <is>
          <t>NC</t>
        </is>
      </c>
      <c r="Q20" s="104" t="n">
        <v>28150</v>
      </c>
      <c r="R20" s="23" t="inlineStr">
        <is>
          <t>(704)484-3294</t>
        </is>
      </c>
      <c r="S20" s="23" t="inlineStr">
        <is>
          <t>Melissa Lackey</t>
        </is>
      </c>
      <c r="T20" s="23" t="inlineStr">
        <is>
          <t>Chasity Goode</t>
        </is>
      </c>
      <c r="U20" s="23" t="inlineStr">
        <is>
          <t>10.25.93</t>
        </is>
      </c>
      <c r="V20" s="23" t="n"/>
      <c r="W20" s="24" t="n">
        <v>115</v>
      </c>
      <c r="X20" s="24" t="n">
        <v>113</v>
      </c>
      <c r="Y20" s="66">
        <f>W20-Z20-AB20</f>
        <v/>
      </c>
      <c r="Z20" s="48" t="n">
        <v>6</v>
      </c>
      <c r="AA20" s="48" t="n">
        <v>10</v>
      </c>
      <c r="AB20" s="48" t="n">
        <v>3</v>
      </c>
      <c r="AC20" s="48" t="n">
        <v>5</v>
      </c>
      <c r="AD20" s="48" t="n">
        <v>19</v>
      </c>
      <c r="AE20" s="48" t="n">
        <v>28</v>
      </c>
      <c r="AF20" s="182">
        <f>SUM(AE20/X20)</f>
        <v/>
      </c>
      <c r="AG20" s="48">
        <f>SUM(Z20,AB20,AD20)</f>
        <v/>
      </c>
      <c r="AH20" s="48">
        <f>SUM(AA20,AC20,AE20)</f>
        <v/>
      </c>
      <c r="AI20" s="49" t="inlineStr">
        <is>
          <t>WIN 10 Upgrade</t>
        </is>
      </c>
    </row>
    <row customHeight="1" ht="15.75" r="21" s="20" thickBot="1">
      <c r="A21" s="317" t="n"/>
      <c r="B21" s="169" t="n">
        <v>6989201</v>
      </c>
      <c r="C21" s="151" t="n">
        <v>43654</v>
      </c>
      <c r="D21" s="151">
        <f>F21-35</f>
        <v/>
      </c>
      <c r="E21" s="152" t="n">
        <v>43662</v>
      </c>
      <c r="F21" s="134" t="n">
        <v>43690</v>
      </c>
      <c r="G21" s="306" t="n"/>
      <c r="H21" s="306" t="n"/>
      <c r="I21" s="296" t="inlineStr">
        <is>
          <t>Yes</t>
        </is>
      </c>
      <c r="J21" s="297" t="inlineStr">
        <is>
          <t>Y-6964</t>
        </is>
      </c>
      <c r="K21" s="244" t="n"/>
      <c r="L21" s="131" t="n">
        <v>6989201</v>
      </c>
      <c r="M21" s="135" t="inlineStr">
        <is>
          <t>6989 HH - LINCOLN COUNTY</t>
        </is>
      </c>
      <c r="N21" s="135" t="inlineStr">
        <is>
          <t xml:space="preserve">308 S Academy Street  </t>
        </is>
      </c>
      <c r="O21" s="135" t="inlineStr">
        <is>
          <t>Lincolnton</t>
        </is>
      </c>
      <c r="P21" s="135" t="inlineStr">
        <is>
          <t>NC</t>
        </is>
      </c>
      <c r="Q21" s="136" t="n">
        <v>28092</v>
      </c>
      <c r="R21" s="135" t="inlineStr">
        <is>
          <t>(704)736-4570</t>
        </is>
      </c>
      <c r="S21" s="153" t="n"/>
      <c r="T21" s="153" t="n"/>
      <c r="U21" s="153" t="inlineStr">
        <is>
          <t>10.234.49</t>
        </is>
      </c>
      <c r="V21" s="135" t="n"/>
      <c r="W21" s="137" t="n">
        <v>26</v>
      </c>
      <c r="X21" s="137" t="n">
        <v>28</v>
      </c>
      <c r="Y21" s="66">
        <f>W21-Z21-AB21</f>
        <v/>
      </c>
      <c r="Z21" s="138" t="n">
        <v>0</v>
      </c>
      <c r="AA21" s="138" t="n">
        <v>2</v>
      </c>
      <c r="AB21" s="138" t="n">
        <v>0</v>
      </c>
      <c r="AC21" s="138" t="n">
        <v>0</v>
      </c>
      <c r="AD21" s="138" t="n">
        <v>5</v>
      </c>
      <c r="AE21" s="138" t="n">
        <v>6</v>
      </c>
      <c r="AF21" s="212">
        <f>SUM(AE21/X21)</f>
        <v/>
      </c>
      <c r="AG21" s="138">
        <f>SUM(Z21,AB21,AD21)</f>
        <v/>
      </c>
      <c r="AH21" s="138">
        <f>SUM(AA21,AC21,AE21)</f>
        <v/>
      </c>
      <c r="AI21" s="139" t="inlineStr">
        <is>
          <t>WIN 10 Upgrade</t>
        </is>
      </c>
    </row>
    <row customHeight="1" ht="14.4" r="22" s="20">
      <c r="A22" s="322" t="inlineStr">
        <is>
          <t>Wave 2</t>
        </is>
      </c>
      <c r="B22" s="170" t="n">
        <v>2439201</v>
      </c>
      <c r="C22" s="154" t="n">
        <v>43661</v>
      </c>
      <c r="D22" s="154">
        <f>F22-35</f>
        <v/>
      </c>
      <c r="E22" s="155">
        <f>F22-28</f>
        <v/>
      </c>
      <c r="F22" s="144" t="n">
        <v>43739</v>
      </c>
      <c r="G22" s="156" t="n">
        <v>1</v>
      </c>
      <c r="H22" s="156" t="n">
        <v>1</v>
      </c>
      <c r="I22" s="156" t="inlineStr">
        <is>
          <t>Yes</t>
        </is>
      </c>
      <c r="J22" s="156" t="inlineStr">
        <is>
          <t>Y-6956</t>
        </is>
      </c>
      <c r="K22" s="161" t="n"/>
      <c r="L22" s="141" t="n">
        <v>2439201</v>
      </c>
      <c r="M22" s="145" t="inlineStr">
        <is>
          <t>2439 HH - STROUDSBURG PA + Bethlehem Drop Site</t>
        </is>
      </c>
      <c r="N22" s="145" t="inlineStr">
        <is>
          <t>1250 N. 9th St. STE 105</t>
        </is>
      </c>
      <c r="O22" s="145" t="inlineStr">
        <is>
          <t>Stroudsburg</t>
        </is>
      </c>
      <c r="P22" s="145" t="inlineStr">
        <is>
          <t>PA</t>
        </is>
      </c>
      <c r="Q22" s="146" t="n">
        <v>18360</v>
      </c>
      <c r="R22" s="145" t="inlineStr">
        <is>
          <t>(570)424-7790</t>
        </is>
      </c>
      <c r="S22" s="157" t="inlineStr">
        <is>
          <t>Lisa Goldner</t>
        </is>
      </c>
      <c r="T22" s="157" t="inlineStr">
        <is>
          <t>Paula Desmond</t>
        </is>
      </c>
      <c r="U22" s="147" t="inlineStr">
        <is>
          <t>10.25.140</t>
        </is>
      </c>
      <c r="V22" s="158" t="n"/>
      <c r="W22" s="159" t="n">
        <v>79</v>
      </c>
      <c r="X22" s="159" t="n">
        <v>71</v>
      </c>
      <c r="Y22" s="66">
        <f>W22-Z22-AB22</f>
        <v/>
      </c>
      <c r="Z22" s="160" t="n">
        <v>6</v>
      </c>
      <c r="AA22" s="160" t="n">
        <v>7</v>
      </c>
      <c r="AB22" s="160" t="n">
        <v>3</v>
      </c>
      <c r="AC22" s="160" t="n">
        <v>6</v>
      </c>
      <c r="AD22" s="160" t="n">
        <v>15</v>
      </c>
      <c r="AE22" s="160" t="n">
        <v>13</v>
      </c>
      <c r="AF22" s="216">
        <f>SUM(AE22/X22)</f>
        <v/>
      </c>
      <c r="AG22" s="160">
        <f>SUM(Z22,AB22,AD22)</f>
        <v/>
      </c>
      <c r="AH22" s="160">
        <f>SUM(AA22,AC22,AE22)</f>
        <v/>
      </c>
      <c r="AI22" s="161" t="inlineStr">
        <is>
          <t>WIN 10 Upgrade</t>
        </is>
      </c>
    </row>
    <row customHeight="1" ht="26.4" r="23" s="20">
      <c r="A23" s="316" t="n"/>
      <c r="B23" s="94" t="n">
        <v>2399201</v>
      </c>
      <c r="C23" s="53" t="n">
        <v>43661</v>
      </c>
      <c r="D23" s="53">
        <f>F23-35</f>
        <v/>
      </c>
      <c r="E23" s="61">
        <f>F23-28</f>
        <v/>
      </c>
      <c r="F23" s="47" t="n">
        <v>43739</v>
      </c>
      <c r="G23" s="308" t="n">
        <v>1</v>
      </c>
      <c r="H23" s="308" t="n">
        <v>1</v>
      </c>
      <c r="I23" s="308" t="inlineStr">
        <is>
          <t>Yes</t>
        </is>
      </c>
      <c r="J23" s="308" t="inlineStr">
        <is>
          <t>Y-6956</t>
        </is>
      </c>
      <c r="K23" s="120" t="n"/>
      <c r="L23" s="96" t="n">
        <v>2399201</v>
      </c>
      <c r="M23" s="23" t="inlineStr">
        <is>
          <t>2399 HH - AKRON</t>
        </is>
      </c>
      <c r="N23" s="23" t="inlineStr">
        <is>
          <t>1531 Boettler Road STE E</t>
        </is>
      </c>
      <c r="O23" s="23" t="inlineStr">
        <is>
          <t>Uniontown</t>
        </is>
      </c>
      <c r="P23" s="23" t="inlineStr">
        <is>
          <t>OH</t>
        </is>
      </c>
      <c r="Q23" s="104" t="n">
        <v>44685</v>
      </c>
      <c r="R23" s="23" t="inlineStr">
        <is>
          <t>(330)644-4447</t>
        </is>
      </c>
      <c r="S23" s="62" t="inlineStr">
        <is>
          <t>Cynthia Rodeman</t>
        </is>
      </c>
      <c r="T23" s="62" t="n"/>
      <c r="U23" s="22" t="inlineStr">
        <is>
          <t>10.160.181</t>
        </is>
      </c>
      <c r="V23" s="54" t="n"/>
      <c r="W23" s="55" t="n">
        <v>28</v>
      </c>
      <c r="X23" s="55" t="n">
        <v>26</v>
      </c>
      <c r="Y23" s="66">
        <f>W23-Z23-AB23</f>
        <v/>
      </c>
      <c r="Z23" s="57" t="n">
        <v>4</v>
      </c>
      <c r="AA23" s="57" t="n">
        <v>4</v>
      </c>
      <c r="AB23" s="57" t="n">
        <v>1</v>
      </c>
      <c r="AC23" s="57" t="n">
        <v>0</v>
      </c>
      <c r="AD23" s="57" t="n">
        <v>4</v>
      </c>
      <c r="AE23" s="57" t="n">
        <v>4</v>
      </c>
      <c r="AF23" s="185">
        <f>SUM(AE23/X23)</f>
        <v/>
      </c>
      <c r="AG23" s="57">
        <f>SUM(Z23,AB23,AD23)</f>
        <v/>
      </c>
      <c r="AH23" s="57">
        <f>SUM(AA23,AC23,AE23)</f>
        <v/>
      </c>
      <c r="AI23" s="120" t="inlineStr">
        <is>
          <t>WIN 10 Upgrade</t>
        </is>
      </c>
    </row>
    <row r="24">
      <c r="A24" s="316" t="n"/>
      <c r="B24" s="94" t="n">
        <v>2473201</v>
      </c>
      <c r="C24" s="53" t="n">
        <v>43668</v>
      </c>
      <c r="D24" s="53">
        <f>F24-35</f>
        <v/>
      </c>
      <c r="E24" s="60" t="n">
        <v>43662</v>
      </c>
      <c r="F24" s="47" t="n">
        <v>43690</v>
      </c>
      <c r="G24" s="309" t="n">
        <v>1</v>
      </c>
      <c r="H24" s="313" t="n">
        <v>1</v>
      </c>
      <c r="I24" s="313" t="inlineStr">
        <is>
          <t>Yes</t>
        </is>
      </c>
      <c r="J24" s="313" t="inlineStr">
        <is>
          <t>Y-2191</t>
        </is>
      </c>
      <c r="K24" s="243" t="inlineStr">
        <is>
          <t>EC</t>
        </is>
      </c>
      <c r="L24" s="96" t="n">
        <v>2473201</v>
      </c>
      <c r="M24" s="23" t="inlineStr">
        <is>
          <t>2473 HH - CRESTVIEW</t>
        </is>
      </c>
      <c r="N24" s="23" t="inlineStr">
        <is>
          <t xml:space="preserve">370 W Redstone Ave  </t>
        </is>
      </c>
      <c r="O24" s="23" t="inlineStr">
        <is>
          <t>Crestview</t>
        </is>
      </c>
      <c r="P24" s="23" t="inlineStr">
        <is>
          <t>FL</t>
        </is>
      </c>
      <c r="Q24" s="104" t="n">
        <v>32536</v>
      </c>
      <c r="R24" s="23" t="inlineStr">
        <is>
          <t>(850)682-9615</t>
        </is>
      </c>
      <c r="S24" s="22" t="inlineStr">
        <is>
          <t>Dionne Stauffer</t>
        </is>
      </c>
      <c r="T24" s="22" t="inlineStr">
        <is>
          <t>Marcia Clifton</t>
        </is>
      </c>
      <c r="U24" s="22" t="inlineStr">
        <is>
          <t>10.24.182</t>
        </is>
      </c>
      <c r="V24" s="23" t="n"/>
      <c r="W24" s="24" t="n">
        <v>37</v>
      </c>
      <c r="X24" s="24" t="n">
        <v>33</v>
      </c>
      <c r="Y24" s="66">
        <f>W24-Z24-AB24</f>
        <v/>
      </c>
      <c r="Z24" s="48" t="n">
        <v>9</v>
      </c>
      <c r="AA24" s="48" t="n">
        <v>10</v>
      </c>
      <c r="AB24" s="48" t="n">
        <v>2</v>
      </c>
      <c r="AC24" s="48" t="n">
        <v>2</v>
      </c>
      <c r="AD24" s="48" t="n">
        <v>5</v>
      </c>
      <c r="AE24" s="48" t="n">
        <v>12</v>
      </c>
      <c r="AF24" s="182">
        <f>SUM(AE24/X24)</f>
        <v/>
      </c>
      <c r="AG24" s="48">
        <f>SUM(Z24,AB24,AD24)</f>
        <v/>
      </c>
      <c r="AH24" s="48">
        <f>SUM(AA24,AC24,AE24)</f>
        <v/>
      </c>
      <c r="AI24" s="85" t="inlineStr">
        <is>
          <t>WIN 10 Upgrade</t>
        </is>
      </c>
    </row>
    <row customHeight="1" ht="26.4" r="25" s="20">
      <c r="A25" s="316" t="n"/>
      <c r="B25" s="94" t="n">
        <v>5030201</v>
      </c>
      <c r="C25" s="53" t="n">
        <v>43668</v>
      </c>
      <c r="D25" s="53">
        <f>F25-35</f>
        <v/>
      </c>
      <c r="E25" s="61" t="n">
        <v>43662</v>
      </c>
      <c r="F25" s="47" t="n">
        <v>43690</v>
      </c>
      <c r="G25" s="308" t="n">
        <v>2</v>
      </c>
      <c r="H25" s="308" t="n">
        <v>1</v>
      </c>
      <c r="I25" s="308" t="inlineStr">
        <is>
          <t>Yes</t>
        </is>
      </c>
      <c r="J25" s="309" t="inlineStr">
        <is>
          <t>Y-1143</t>
        </is>
      </c>
      <c r="K25" s="120" t="inlineStr">
        <is>
          <t>WS</t>
        </is>
      </c>
      <c r="L25" s="96" t="n">
        <v>5030201</v>
      </c>
      <c r="M25" s="23" t="inlineStr">
        <is>
          <t>5030 HH - RALEIGH</t>
        </is>
      </c>
      <c r="N25" s="23" t="inlineStr">
        <is>
          <t>3301 Benson Drive STE 222</t>
        </is>
      </c>
      <c r="O25" s="23" t="inlineStr">
        <is>
          <t>Raleigh</t>
        </is>
      </c>
      <c r="P25" s="23" t="inlineStr">
        <is>
          <t>NC</t>
        </is>
      </c>
      <c r="Q25" s="104" t="n">
        <v>27609</v>
      </c>
      <c r="R25" s="23" t="inlineStr">
        <is>
          <t>(919)881-9492</t>
        </is>
      </c>
      <c r="S25" s="54" t="inlineStr">
        <is>
          <t>Pamela Williams</t>
        </is>
      </c>
      <c r="T25" s="54" t="inlineStr">
        <is>
          <t>Carol Allen</t>
        </is>
      </c>
      <c r="U25" s="23" t="inlineStr">
        <is>
          <t>10.25.90</t>
        </is>
      </c>
      <c r="V25" s="54" t="n"/>
      <c r="W25" s="55" t="n">
        <v>127</v>
      </c>
      <c r="X25" s="55" t="n">
        <v>92</v>
      </c>
      <c r="Y25" s="66">
        <f>W25-Z25-AB25</f>
        <v/>
      </c>
      <c r="Z25" s="57" t="n">
        <v>20</v>
      </c>
      <c r="AA25" s="57" t="n">
        <v>22</v>
      </c>
      <c r="AB25" s="57" t="n">
        <v>2</v>
      </c>
      <c r="AC25" s="57" t="n">
        <v>10</v>
      </c>
      <c r="AD25" s="57" t="n">
        <v>16</v>
      </c>
      <c r="AE25" s="57" t="n">
        <v>23</v>
      </c>
      <c r="AF25" s="185">
        <f>SUM(AE25/X25)</f>
        <v/>
      </c>
      <c r="AG25" s="57">
        <f>SUM(Z25,AB25,AD25)</f>
        <v/>
      </c>
      <c r="AH25" s="57">
        <f>SUM(AA25,AC25,AE25)</f>
        <v/>
      </c>
      <c r="AI25" s="120" t="inlineStr">
        <is>
          <t>WIN 10 Upgrade</t>
        </is>
      </c>
    </row>
    <row customHeight="1" ht="26.4" r="26" s="20">
      <c r="A26" s="316" t="n"/>
      <c r="B26" s="94" t="n">
        <v>5084201</v>
      </c>
      <c r="C26" s="53" t="n">
        <v>43668</v>
      </c>
      <c r="D26" s="53">
        <f>F26-35</f>
        <v/>
      </c>
      <c r="E26" s="61">
        <f>F26-28</f>
        <v/>
      </c>
      <c r="F26" s="47" t="n">
        <v>43739</v>
      </c>
      <c r="G26" s="308" t="n">
        <v>2</v>
      </c>
      <c r="H26" s="308" t="n">
        <v>2</v>
      </c>
      <c r="I26" s="308" t="inlineStr">
        <is>
          <t>Yes</t>
        </is>
      </c>
      <c r="J26" s="308" t="inlineStr">
        <is>
          <t>Y-6964</t>
        </is>
      </c>
      <c r="K26" s="120" t="inlineStr">
        <is>
          <t>VB</t>
        </is>
      </c>
      <c r="L26" s="96" t="n">
        <v>5084201</v>
      </c>
      <c r="M26" s="23" t="inlineStr">
        <is>
          <t xml:space="preserve">5084 HH - KNOXVILLE </t>
        </is>
      </c>
      <c r="N26" s="23" t="inlineStr">
        <is>
          <t>320 North Cedar Bluff Road STE 380/360</t>
        </is>
      </c>
      <c r="O26" s="23" t="inlineStr">
        <is>
          <t>Knoxville</t>
        </is>
      </c>
      <c r="P26" s="23" t="inlineStr">
        <is>
          <t>TN</t>
        </is>
      </c>
      <c r="Q26" s="104" t="n">
        <v>37923</v>
      </c>
      <c r="R26" s="23" t="inlineStr">
        <is>
          <t>(865)690-7767</t>
        </is>
      </c>
      <c r="S26" s="62" t="inlineStr">
        <is>
          <t>Bethany Runions</t>
        </is>
      </c>
      <c r="T26" s="62" t="inlineStr">
        <is>
          <t>Kimberly Hall</t>
        </is>
      </c>
      <c r="U26" s="22" t="inlineStr">
        <is>
          <t>10.21.62</t>
        </is>
      </c>
      <c r="V26" s="54" t="n"/>
      <c r="W26" s="55" t="n">
        <v>30</v>
      </c>
      <c r="X26" s="55" t="n">
        <v>29</v>
      </c>
      <c r="Y26" s="66">
        <f>W26-Z26-AB26</f>
        <v/>
      </c>
      <c r="Z26" s="57" t="n">
        <v>4</v>
      </c>
      <c r="AA26" s="57" t="n">
        <v>7</v>
      </c>
      <c r="AB26" s="57" t="n">
        <v>0</v>
      </c>
      <c r="AC26" s="57" t="n">
        <v>0</v>
      </c>
      <c r="AD26" s="57" t="n">
        <v>3</v>
      </c>
      <c r="AE26" s="57" t="n">
        <v>7</v>
      </c>
      <c r="AF26" s="185">
        <f>SUM(AE26/X26)</f>
        <v/>
      </c>
      <c r="AG26" s="57">
        <f>SUM(Z26,AB26,AD26)</f>
        <v/>
      </c>
      <c r="AH26" s="57">
        <f>SUM(AA26,AC26,AE26)</f>
        <v/>
      </c>
      <c r="AI26" s="120" t="inlineStr">
        <is>
          <t>WIN 10 Upgrade</t>
        </is>
      </c>
    </row>
    <row customHeight="1" ht="15.75" r="27" s="20" thickBot="1">
      <c r="A27" s="317" t="n"/>
      <c r="B27" s="169" t="n">
        <v>5083201</v>
      </c>
      <c r="C27" s="162" t="n">
        <v>43668</v>
      </c>
      <c r="D27" s="162">
        <f>F27-35</f>
        <v/>
      </c>
      <c r="E27" s="163">
        <f>F27-28</f>
        <v/>
      </c>
      <c r="F27" s="134" t="n">
        <v>43739</v>
      </c>
      <c r="G27" s="306" t="n"/>
      <c r="H27" s="306" t="n"/>
      <c r="I27" s="297" t="inlineStr">
        <is>
          <t>Yes</t>
        </is>
      </c>
      <c r="J27" s="297" t="inlineStr">
        <is>
          <t>Y-6964</t>
        </is>
      </c>
      <c r="K27" s="168" t="inlineStr">
        <is>
          <t>VB</t>
        </is>
      </c>
      <c r="L27" s="131" t="n">
        <v>5083201</v>
      </c>
      <c r="M27" s="135" t="inlineStr">
        <is>
          <t>5083 HH - KINGSPORT</t>
        </is>
      </c>
      <c r="N27" s="135" t="inlineStr">
        <is>
          <t>2004 American Way STE 121</t>
        </is>
      </c>
      <c r="O27" s="135" t="inlineStr">
        <is>
          <t>Kingsport</t>
        </is>
      </c>
      <c r="P27" s="135" t="inlineStr">
        <is>
          <t>TN</t>
        </is>
      </c>
      <c r="Q27" s="136" t="n">
        <v>37660</v>
      </c>
      <c r="R27" s="135" t="inlineStr">
        <is>
          <t>(423)230-1000</t>
        </is>
      </c>
      <c r="S27" s="164" t="inlineStr">
        <is>
          <t>Valerie Flint</t>
        </is>
      </c>
      <c r="T27" s="164" t="inlineStr">
        <is>
          <t>Danielle Bowman</t>
        </is>
      </c>
      <c r="U27" s="153" t="inlineStr">
        <is>
          <t>10.25.172</t>
        </is>
      </c>
      <c r="V27" s="165" t="n"/>
      <c r="W27" s="166" t="n">
        <v>36</v>
      </c>
      <c r="X27" s="166" t="n">
        <v>37</v>
      </c>
      <c r="Y27" s="66">
        <f>W27-Z27-AB27</f>
        <v/>
      </c>
      <c r="Z27" s="167" t="n">
        <v>5</v>
      </c>
      <c r="AA27" s="167" t="n">
        <v>5</v>
      </c>
      <c r="AB27" s="167" t="n">
        <v>1</v>
      </c>
      <c r="AC27" s="167" t="n">
        <v>0</v>
      </c>
      <c r="AD27" s="167" t="n">
        <v>4</v>
      </c>
      <c r="AE27" s="167" t="n">
        <v>10</v>
      </c>
      <c r="AF27" s="217">
        <f>SUM(AE27/X27)</f>
        <v/>
      </c>
      <c r="AG27" s="167">
        <f>SUM(Z27,AB27,AD27)</f>
        <v/>
      </c>
      <c r="AH27" s="167">
        <f>SUM(AA27,AC27,AE27)</f>
        <v/>
      </c>
      <c r="AI27" s="168" t="inlineStr">
        <is>
          <t>WIN 10 Upgrade</t>
        </is>
      </c>
    </row>
    <row customHeight="1" ht="26.4" r="28" s="20">
      <c r="A28" s="171" t="n"/>
      <c r="B28" s="92" t="n">
        <v>5085201</v>
      </c>
      <c r="C28" s="83" t="n">
        <v>43682</v>
      </c>
      <c r="D28" s="83">
        <f>F28-35</f>
        <v/>
      </c>
      <c r="E28" s="84">
        <f>F28-28</f>
        <v/>
      </c>
      <c r="F28" s="38" t="n">
        <v>43739</v>
      </c>
      <c r="G28" s="323" t="n">
        <v>1</v>
      </c>
      <c r="H28" s="323" t="n">
        <v>2</v>
      </c>
      <c r="I28" s="323" t="inlineStr">
        <is>
          <t>Yes</t>
        </is>
      </c>
      <c r="J28" s="323" t="inlineStr">
        <is>
          <t>Y-6964</t>
        </is>
      </c>
      <c r="K28" s="140" t="inlineStr">
        <is>
          <t>VB</t>
        </is>
      </c>
      <c r="L28" s="130" t="n">
        <v>5085201</v>
      </c>
      <c r="M28" s="29" t="inlineStr">
        <is>
          <t>5085 HH - CHATTANOOGA</t>
        </is>
      </c>
      <c r="N28" s="29" t="inlineStr">
        <is>
          <t>5751 Cornelison Road Bldg 6400 B STE 100</t>
        </is>
      </c>
      <c r="O28" s="29" t="inlineStr">
        <is>
          <t>Chattanooga</t>
        </is>
      </c>
      <c r="P28" s="29" t="inlineStr">
        <is>
          <t>TN</t>
        </is>
      </c>
      <c r="Q28" s="102" t="n">
        <v>37411</v>
      </c>
      <c r="R28" s="29" t="inlineStr">
        <is>
          <t>(423)892-1122</t>
        </is>
      </c>
      <c r="S28" s="31" t="inlineStr">
        <is>
          <t>Bethany Runions</t>
        </is>
      </c>
      <c r="T28" s="31" t="inlineStr">
        <is>
          <t>September Smith</t>
        </is>
      </c>
      <c r="U28" s="32" t="inlineStr">
        <is>
          <t>10.25.170</t>
        </is>
      </c>
      <c r="V28" s="30" t="n"/>
      <c r="W28" s="33" t="n">
        <v>16</v>
      </c>
      <c r="X28" s="33" t="n">
        <v>10</v>
      </c>
      <c r="Y28" s="66">
        <f>W28-Z28-AB28</f>
        <v/>
      </c>
      <c r="Z28" s="34" t="n">
        <v>5</v>
      </c>
      <c r="AA28" s="34" t="n">
        <v>3</v>
      </c>
      <c r="AB28" s="34" t="n">
        <v>0</v>
      </c>
      <c r="AC28" s="34" t="n">
        <v>1</v>
      </c>
      <c r="AD28" s="34" t="n">
        <v>3</v>
      </c>
      <c r="AE28" s="34" t="n">
        <v>4</v>
      </c>
      <c r="AF28" s="218">
        <f>SUM(AE28/X28)</f>
        <v/>
      </c>
      <c r="AG28" s="34">
        <f>SUM(Z28,AB28,AD28)</f>
        <v/>
      </c>
      <c r="AH28" s="34">
        <f>SUM(AA28,AC28,AE28)</f>
        <v/>
      </c>
      <c r="AI28" s="140" t="inlineStr">
        <is>
          <t>WIN 10 Upgrade</t>
        </is>
      </c>
    </row>
    <row customHeight="1" ht="26.4" r="29" s="20">
      <c r="A29" s="172" t="n"/>
      <c r="B29" s="94" t="n">
        <v>2468201</v>
      </c>
      <c r="C29" s="53" t="n">
        <v>43682</v>
      </c>
      <c r="D29" s="53">
        <f>F29-35</f>
        <v/>
      </c>
      <c r="E29" s="61">
        <f>F29-28</f>
        <v/>
      </c>
      <c r="F29" s="47" t="n">
        <v>43781</v>
      </c>
      <c r="G29" s="306" t="n"/>
      <c r="H29" s="306" t="n"/>
      <c r="I29" s="308" t="inlineStr">
        <is>
          <t>Yes</t>
        </is>
      </c>
      <c r="J29" s="309" t="inlineStr">
        <is>
          <t>Y-6952</t>
        </is>
      </c>
      <c r="K29" s="120" t="inlineStr">
        <is>
          <t>GA</t>
        </is>
      </c>
      <c r="L29" s="96" t="n">
        <v>2468201</v>
      </c>
      <c r="M29" s="23" t="inlineStr">
        <is>
          <t>2468 HH - ROME</t>
        </is>
      </c>
      <c r="N29" s="23" t="inlineStr">
        <is>
          <t>504 Riverside Parkway NE STE 500</t>
        </is>
      </c>
      <c r="O29" s="23" t="inlineStr">
        <is>
          <t>Rome</t>
        </is>
      </c>
      <c r="P29" s="23" t="inlineStr">
        <is>
          <t>GA</t>
        </is>
      </c>
      <c r="Q29" s="104" t="n">
        <v>30161</v>
      </c>
      <c r="R29" s="23" t="inlineStr">
        <is>
          <t>(706)235-1841</t>
        </is>
      </c>
      <c r="S29" s="22" t="inlineStr">
        <is>
          <t>Melissa Touchstone, AVP Ops</t>
        </is>
      </c>
      <c r="T29" s="62" t="inlineStr">
        <is>
          <t>Jana Hunter</t>
        </is>
      </c>
      <c r="U29" s="22" t="inlineStr">
        <is>
          <t>10.24.235</t>
        </is>
      </c>
      <c r="V29" s="54" t="n"/>
      <c r="W29" s="55" t="n">
        <v>71</v>
      </c>
      <c r="X29" s="55" t="n">
        <v>65</v>
      </c>
      <c r="Y29" s="66">
        <f>W29-Z29-AB29</f>
        <v/>
      </c>
      <c r="Z29" s="57" t="n">
        <v>5</v>
      </c>
      <c r="AA29" s="57" t="n">
        <v>6</v>
      </c>
      <c r="AB29" s="57" t="n">
        <v>1</v>
      </c>
      <c r="AC29" s="57" t="n">
        <v>2</v>
      </c>
      <c r="AD29" s="57" t="n">
        <v>5</v>
      </c>
      <c r="AE29" s="57" t="n">
        <v>13</v>
      </c>
      <c r="AF29" s="185">
        <f>SUM(AE29/X29)</f>
        <v/>
      </c>
      <c r="AG29" s="57">
        <f>SUM(Z29,AB29,AD29)</f>
        <v/>
      </c>
      <c r="AH29" s="57">
        <f>SUM(AA29,AC29,AE29)</f>
        <v/>
      </c>
      <c r="AI29" s="120" t="inlineStr">
        <is>
          <t>WIN 10 Upgrade</t>
        </is>
      </c>
    </row>
    <row customHeight="1" ht="26.4" r="30" s="20">
      <c r="A30" s="172" t="inlineStr">
        <is>
          <t xml:space="preserve"> </t>
        </is>
      </c>
      <c r="B30" s="94" t="n">
        <v>5080201</v>
      </c>
      <c r="C30" s="53" t="n">
        <v>43682</v>
      </c>
      <c r="D30" s="53">
        <f>F30-35</f>
        <v/>
      </c>
      <c r="E30" s="61">
        <f>F30-28</f>
        <v/>
      </c>
      <c r="F30" s="47" t="n">
        <v>43739</v>
      </c>
      <c r="G30" s="308" t="n">
        <v>1</v>
      </c>
      <c r="H30" s="308" t="n">
        <v>2</v>
      </c>
      <c r="I30" s="308" t="inlineStr">
        <is>
          <t>Yes</t>
        </is>
      </c>
      <c r="J30" s="308" t="inlineStr">
        <is>
          <t>Y-6964</t>
        </is>
      </c>
      <c r="K30" s="120" t="inlineStr">
        <is>
          <t>VB</t>
        </is>
      </c>
      <c r="L30" s="96" t="n">
        <v>5080201</v>
      </c>
      <c r="M30" s="23" t="inlineStr">
        <is>
          <t>5080 HH - LEBANON TN</t>
        </is>
      </c>
      <c r="N30" s="23" t="inlineStr">
        <is>
          <t>115 Winwood Dr. STE 101</t>
        </is>
      </c>
      <c r="O30" s="23" t="inlineStr">
        <is>
          <t>Lebanon</t>
        </is>
      </c>
      <c r="P30" s="23" t="inlineStr">
        <is>
          <t>TN</t>
        </is>
      </c>
      <c r="Q30" s="104" t="n">
        <v>37087</v>
      </c>
      <c r="R30" s="23" t="inlineStr">
        <is>
          <t>(615)449-0045</t>
        </is>
      </c>
      <c r="S30" s="62" t="inlineStr">
        <is>
          <t>Tracy Reddick</t>
        </is>
      </c>
      <c r="T30" s="62" t="inlineStr">
        <is>
          <t>Rita Maynard</t>
        </is>
      </c>
      <c r="U30" s="22" t="inlineStr">
        <is>
          <t>10.25.173</t>
        </is>
      </c>
      <c r="V30" s="54" t="n"/>
      <c r="W30" s="55" t="n">
        <v>38</v>
      </c>
      <c r="X30" s="55" t="n">
        <v>34</v>
      </c>
      <c r="Y30" s="66">
        <f>W30-Z30-AB30</f>
        <v/>
      </c>
      <c r="Z30" s="57" t="n">
        <v>3</v>
      </c>
      <c r="AA30" s="57" t="n">
        <v>4</v>
      </c>
      <c r="AB30" s="57" t="n">
        <v>1</v>
      </c>
      <c r="AC30" s="57" t="n">
        <v>1</v>
      </c>
      <c r="AD30" s="57" t="n">
        <v>8</v>
      </c>
      <c r="AE30" s="57" t="n">
        <v>9</v>
      </c>
      <c r="AF30" s="185">
        <f>SUM(AE30/X30)</f>
        <v/>
      </c>
      <c r="AG30" s="57">
        <f>SUM(Z30,AB30,AD30)</f>
        <v/>
      </c>
      <c r="AH30" s="57">
        <f>SUM(AA30,AC30,AE30)</f>
        <v/>
      </c>
      <c r="AI30" s="120" t="inlineStr">
        <is>
          <t>WIN 10 Upgrade</t>
        </is>
      </c>
    </row>
    <row customHeight="1" ht="26.4" r="31" s="20">
      <c r="A31" s="172" t="n"/>
      <c r="B31" s="94" t="n">
        <v>5082201</v>
      </c>
      <c r="C31" s="53" t="n">
        <v>43682</v>
      </c>
      <c r="D31" s="53">
        <f>F31-35</f>
        <v/>
      </c>
      <c r="E31" s="61">
        <f>F31-28</f>
        <v/>
      </c>
      <c r="F31" s="47" t="n">
        <v>43739</v>
      </c>
      <c r="G31" s="306" t="n"/>
      <c r="H31" s="306" t="n"/>
      <c r="I31" s="308" t="inlineStr">
        <is>
          <t>Yes</t>
        </is>
      </c>
      <c r="J31" s="308" t="inlineStr">
        <is>
          <t>Y-6964</t>
        </is>
      </c>
      <c r="K31" s="120" t="inlineStr">
        <is>
          <t>VB</t>
        </is>
      </c>
      <c r="L31" s="96" t="n">
        <v>5082201</v>
      </c>
      <c r="M31" s="23" t="inlineStr">
        <is>
          <t>5082 HH - SMYRNA</t>
        </is>
      </c>
      <c r="N31" s="23" t="inlineStr">
        <is>
          <t>697 President Place STE 303B</t>
        </is>
      </c>
      <c r="O31" s="23" t="inlineStr">
        <is>
          <t>Smyrna</t>
        </is>
      </c>
      <c r="P31" s="23" t="inlineStr">
        <is>
          <t>TN</t>
        </is>
      </c>
      <c r="Q31" s="104" t="n">
        <v>37167</v>
      </c>
      <c r="R31" s="23" t="inlineStr">
        <is>
          <t>(615)220-6183</t>
        </is>
      </c>
      <c r="S31" s="54" t="inlineStr">
        <is>
          <t>Stephanie Todd, CTC</t>
        </is>
      </c>
      <c r="T31" s="54" t="n"/>
      <c r="U31" s="23" t="inlineStr">
        <is>
          <t>10.25.175</t>
        </is>
      </c>
      <c r="V31" s="54" t="n"/>
      <c r="W31" s="55" t="n">
        <v>11</v>
      </c>
      <c r="X31" s="55" t="n">
        <v>9</v>
      </c>
      <c r="Y31" s="66">
        <f>W31-Z31-AB31</f>
        <v/>
      </c>
      <c r="Z31" s="57" t="n">
        <v>0</v>
      </c>
      <c r="AA31" s="57" t="n">
        <v>0</v>
      </c>
      <c r="AB31" s="57" t="n">
        <v>0</v>
      </c>
      <c r="AC31" s="57" t="n">
        <v>0</v>
      </c>
      <c r="AD31" s="57" t="n">
        <v>0</v>
      </c>
      <c r="AE31" s="57" t="n">
        <v>2</v>
      </c>
      <c r="AF31" s="185">
        <f>SUM(AE31/X31)</f>
        <v/>
      </c>
      <c r="AG31" s="57">
        <f>SUM(Z31,AB31,AD31)</f>
        <v/>
      </c>
      <c r="AH31" s="57">
        <f>SUM(AA31,AC31,AE31)</f>
        <v/>
      </c>
      <c r="AI31" s="120" t="inlineStr">
        <is>
          <t>WIN 10 Upgrade</t>
        </is>
      </c>
    </row>
    <row customHeight="1" ht="26.4" r="32" s="20">
      <c r="A32" s="172" t="n"/>
      <c r="B32" s="94" t="n">
        <v>2655201</v>
      </c>
      <c r="C32" s="53" t="n">
        <v>43689</v>
      </c>
      <c r="D32" s="53">
        <f>F32-35</f>
        <v/>
      </c>
      <c r="E32" s="61">
        <f>F32-28</f>
        <v/>
      </c>
      <c r="F32" s="47" t="n">
        <v>43739</v>
      </c>
      <c r="G32" s="308" t="n">
        <v>3</v>
      </c>
      <c r="H32" s="308" t="n">
        <v>1</v>
      </c>
      <c r="I32" s="308" t="inlineStr">
        <is>
          <t>Yes</t>
        </is>
      </c>
      <c r="J32" s="308" t="n"/>
      <c r="K32" s="120" t="n"/>
      <c r="L32" s="96" t="n">
        <v>2655201</v>
      </c>
      <c r="M32" s="23" t="inlineStr">
        <is>
          <t>2655 HH - SEATTLE</t>
        </is>
      </c>
      <c r="N32" s="23" t="inlineStr">
        <is>
          <t>155 NE 100th Street STE 510</t>
        </is>
      </c>
      <c r="O32" s="23" t="inlineStr">
        <is>
          <t>Seattle</t>
        </is>
      </c>
      <c r="P32" s="23" t="inlineStr">
        <is>
          <t>WA</t>
        </is>
      </c>
      <c r="Q32" s="104" t="n">
        <v>98125</v>
      </c>
      <c r="R32" s="23" t="inlineStr">
        <is>
          <t>(206)729-7773</t>
        </is>
      </c>
      <c r="S32" s="62" t="inlineStr">
        <is>
          <t>Sandra Winmill</t>
        </is>
      </c>
      <c r="T32" s="62" t="inlineStr">
        <is>
          <t>Eileen Vargas</t>
        </is>
      </c>
      <c r="U32" s="22" t="inlineStr">
        <is>
          <t>10.24.33</t>
        </is>
      </c>
      <c r="V32" s="54" t="n"/>
      <c r="W32" s="55" t="n">
        <v>47</v>
      </c>
      <c r="X32" s="55" t="n">
        <v>42</v>
      </c>
      <c r="Y32" s="66">
        <f>W32-Z32-AB32</f>
        <v/>
      </c>
      <c r="Z32" s="57" t="n">
        <v>12</v>
      </c>
      <c r="AA32" s="57" t="n">
        <v>9</v>
      </c>
      <c r="AB32" s="57" t="n">
        <v>1</v>
      </c>
      <c r="AC32" s="57" t="n">
        <v>0</v>
      </c>
      <c r="AD32" s="57" t="n">
        <v>18</v>
      </c>
      <c r="AE32" s="57" t="n">
        <v>14</v>
      </c>
      <c r="AF32" s="185">
        <f>SUM(AE32/X32)</f>
        <v/>
      </c>
      <c r="AG32" s="57">
        <f>SUM(Z32,AB32,AD32)</f>
        <v/>
      </c>
      <c r="AH32" s="57">
        <f>SUM(AA32,AC32,AE32)</f>
        <v/>
      </c>
      <c r="AI32" s="120" t="inlineStr">
        <is>
          <t>WIN 10 Upgrade</t>
        </is>
      </c>
    </row>
    <row customHeight="1" ht="26.4" r="33" s="20">
      <c r="A33" s="172" t="n"/>
      <c r="B33" s="94" t="n">
        <v>7026201</v>
      </c>
      <c r="C33" s="53" t="n">
        <v>43689</v>
      </c>
      <c r="D33" s="53">
        <f>F33-35</f>
        <v/>
      </c>
      <c r="E33" s="61">
        <f>F33-28</f>
        <v/>
      </c>
      <c r="F33" s="47" t="n">
        <v>43739</v>
      </c>
      <c r="G33" s="308" t="n">
        <v>2</v>
      </c>
      <c r="H33" s="308" t="n">
        <v>2</v>
      </c>
      <c r="I33" s="308" t="inlineStr">
        <is>
          <t>Yes</t>
        </is>
      </c>
      <c r="J33" s="308" t="n"/>
      <c r="K33" s="120" t="n"/>
      <c r="L33" s="96" t="n">
        <v>7026201</v>
      </c>
      <c r="M33" s="64" t="inlineStr">
        <is>
          <t>7026 HH - EVERETT (fka 2654)</t>
        </is>
      </c>
      <c r="N33" s="65" t="inlineStr">
        <is>
          <t>728 134TH ST SW, Suite 203</t>
        </is>
      </c>
      <c r="O33" s="65" t="inlineStr">
        <is>
          <t>Everett</t>
        </is>
      </c>
      <c r="P33" s="65" t="inlineStr">
        <is>
          <t>WA</t>
        </is>
      </c>
      <c r="Q33" s="104" t="n">
        <v>98204</v>
      </c>
      <c r="R33" s="23" t="inlineStr">
        <is>
          <t>(425)745-4345</t>
        </is>
      </c>
      <c r="S33" s="54" t="inlineStr">
        <is>
          <t>Dori Shane</t>
        </is>
      </c>
      <c r="T33" s="54" t="inlineStr">
        <is>
          <t>Jennifer Garcia</t>
        </is>
      </c>
      <c r="U33" s="23" t="inlineStr">
        <is>
          <t>10.25.114</t>
        </is>
      </c>
      <c r="V33" s="54" t="n"/>
      <c r="W33" s="55" t="n">
        <v>31</v>
      </c>
      <c r="X33" s="55" t="n">
        <v>30</v>
      </c>
      <c r="Y33" s="66">
        <f>W33-Z33-AB33</f>
        <v/>
      </c>
      <c r="Z33" s="57" t="n">
        <v>5</v>
      </c>
      <c r="AA33" s="57" t="n">
        <v>7</v>
      </c>
      <c r="AB33" s="57" t="n">
        <v>0</v>
      </c>
      <c r="AC33" s="57" t="n">
        <v>0</v>
      </c>
      <c r="AD33" s="57" t="n">
        <v>7</v>
      </c>
      <c r="AE33" s="57" t="n">
        <v>13</v>
      </c>
      <c r="AF33" s="185">
        <f>SUM(AE33/X33)</f>
        <v/>
      </c>
      <c r="AG33" s="57">
        <f>SUM(Z33,AB33,AD33)</f>
        <v/>
      </c>
      <c r="AH33" s="57">
        <f>SUM(AA33,AC33,AE33)</f>
        <v/>
      </c>
      <c r="AI33" s="120" t="inlineStr">
        <is>
          <t>WIN 10 Upgrade</t>
        </is>
      </c>
    </row>
    <row customHeight="1" ht="26.4" r="34" s="20">
      <c r="A34" s="172" t="n"/>
      <c r="B34" s="94" t="n">
        <v>7027201</v>
      </c>
      <c r="C34" s="53" t="n">
        <v>43689</v>
      </c>
      <c r="D34" s="53">
        <f>F34-35</f>
        <v/>
      </c>
      <c r="E34" s="61">
        <f>F34-28</f>
        <v/>
      </c>
      <c r="F34" s="47" t="n">
        <v>43739</v>
      </c>
      <c r="G34" s="306" t="n"/>
      <c r="H34" s="306" t="n"/>
      <c r="I34" s="308" t="inlineStr">
        <is>
          <t>Yes</t>
        </is>
      </c>
      <c r="J34" s="308" t="n"/>
      <c r="K34" s="120" t="n"/>
      <c r="L34" s="96" t="n">
        <v>7027201</v>
      </c>
      <c r="M34" s="23" t="inlineStr">
        <is>
          <t>7027 HH - BELLEVUE WA</t>
        </is>
      </c>
      <c r="N34" s="23" t="inlineStr">
        <is>
          <t>10940 NE 33rd Place STE 103</t>
        </is>
      </c>
      <c r="O34" s="23" t="inlineStr">
        <is>
          <t>Bellevue</t>
        </is>
      </c>
      <c r="P34" s="23" t="inlineStr">
        <is>
          <t>WA</t>
        </is>
      </c>
      <c r="Q34" s="104" t="n">
        <v>98004</v>
      </c>
      <c r="R34" s="23" t="inlineStr">
        <is>
          <t>(425)827-2415</t>
        </is>
      </c>
      <c r="S34" s="54" t="inlineStr">
        <is>
          <t>Annalisa Atienza</t>
        </is>
      </c>
      <c r="T34" s="54" t="inlineStr">
        <is>
          <t>Erin King</t>
        </is>
      </c>
      <c r="U34" s="23" t="inlineStr">
        <is>
          <t>10.25.111</t>
        </is>
      </c>
      <c r="V34" s="54" t="n"/>
      <c r="W34" s="55" t="n">
        <v>35</v>
      </c>
      <c r="X34" s="55" t="n">
        <v>39</v>
      </c>
      <c r="Y34" s="66">
        <f>W34-Z34-AB34</f>
        <v/>
      </c>
      <c r="Z34" s="57" t="n">
        <v>6</v>
      </c>
      <c r="AA34" s="57" t="n">
        <v>8</v>
      </c>
      <c r="AB34" s="57" t="n">
        <v>1</v>
      </c>
      <c r="AC34" s="57" t="n">
        <v>1</v>
      </c>
      <c r="AD34" s="57" t="n">
        <v>6</v>
      </c>
      <c r="AE34" s="57" t="n">
        <v>12</v>
      </c>
      <c r="AF34" s="185">
        <f>SUM(AE34/X34)</f>
        <v/>
      </c>
      <c r="AG34" s="57">
        <f>SUM(Z34,AB34,AD34)</f>
        <v/>
      </c>
      <c r="AH34" s="57">
        <f>SUM(AA34,AC34,AE34)</f>
        <v/>
      </c>
      <c r="AI34" s="120" t="inlineStr">
        <is>
          <t>WIN 10 Upgrade</t>
        </is>
      </c>
    </row>
    <row customHeight="1" ht="26.4" r="35" s="20">
      <c r="A35" s="172" t="n"/>
      <c r="B35" s="94" t="n">
        <v>2438201</v>
      </c>
      <c r="C35" s="53" t="n">
        <v>43689</v>
      </c>
      <c r="D35" s="53">
        <f>F35-35</f>
        <v/>
      </c>
      <c r="E35" s="61">
        <f>F35-28</f>
        <v/>
      </c>
      <c r="F35" s="47" t="n">
        <v>43739</v>
      </c>
      <c r="G35" s="308" t="n">
        <v>2</v>
      </c>
      <c r="H35" s="308" t="n">
        <v>2</v>
      </c>
      <c r="I35" s="308" t="inlineStr">
        <is>
          <t>Yes</t>
        </is>
      </c>
      <c r="J35" s="309" t="inlineStr">
        <is>
          <t>Y-6956</t>
        </is>
      </c>
      <c r="K35" s="120" t="inlineStr">
        <is>
          <t>NY</t>
        </is>
      </c>
      <c r="L35" s="96" t="n">
        <v>2438201</v>
      </c>
      <c r="M35" s="23" t="inlineStr">
        <is>
          <t>2438 HH - WESTBURY</t>
        </is>
      </c>
      <c r="N35" s="23" t="inlineStr">
        <is>
          <t>865 Merrick Avenue STE 340 South</t>
        </is>
      </c>
      <c r="O35" s="23" t="inlineStr">
        <is>
          <t>Westbury</t>
        </is>
      </c>
      <c r="P35" s="23" t="inlineStr">
        <is>
          <t>NY</t>
        </is>
      </c>
      <c r="Q35" s="104" t="n">
        <v>11590</v>
      </c>
      <c r="R35" s="23" t="inlineStr">
        <is>
          <t>(516)746-8013</t>
        </is>
      </c>
      <c r="S35" s="62" t="inlineStr">
        <is>
          <t>James Egan</t>
        </is>
      </c>
      <c r="T35" s="62" t="n"/>
      <c r="U35" s="22" t="inlineStr">
        <is>
          <t>10.25.123</t>
        </is>
      </c>
      <c r="V35" s="54" t="n"/>
      <c r="W35" s="55" t="n">
        <v>49</v>
      </c>
      <c r="X35" s="55" t="n">
        <v>41</v>
      </c>
      <c r="Y35" s="66">
        <f>W35-Z35-AB35</f>
        <v/>
      </c>
      <c r="Z35" s="57" t="n">
        <v>6</v>
      </c>
      <c r="AA35" s="57" t="n">
        <v>5</v>
      </c>
      <c r="AB35" s="57" t="n">
        <v>0</v>
      </c>
      <c r="AC35" s="57" t="n">
        <v>0</v>
      </c>
      <c r="AD35" s="57" t="n">
        <v>8</v>
      </c>
      <c r="AE35" s="57" t="n">
        <v>10</v>
      </c>
      <c r="AF35" s="185">
        <f>SUM(AE35/X35)</f>
        <v/>
      </c>
      <c r="AG35" s="57">
        <f>SUM(Z35,AB35,AD35)</f>
        <v/>
      </c>
      <c r="AH35" s="57">
        <f>SUM(AA35,AC35,AE35)</f>
        <v/>
      </c>
      <c r="AI35" s="120" t="inlineStr">
        <is>
          <t>WIN 10 Upgrade</t>
        </is>
      </c>
    </row>
    <row customHeight="1" ht="26.4" r="36" s="20">
      <c r="A36" s="172" t="n"/>
      <c r="B36" s="94" t="n">
        <v>3197201</v>
      </c>
      <c r="C36" s="53" t="n">
        <v>43689</v>
      </c>
      <c r="D36" s="53">
        <f>F36-35</f>
        <v/>
      </c>
      <c r="E36" s="61">
        <f>F36-28</f>
        <v/>
      </c>
      <c r="F36" s="47" t="n">
        <v>43739</v>
      </c>
      <c r="G36" s="306" t="n"/>
      <c r="H36" s="306" t="n"/>
      <c r="I36" s="308" t="inlineStr">
        <is>
          <t>Yes</t>
        </is>
      </c>
      <c r="J36" s="309" t="inlineStr">
        <is>
          <t>Y-6956</t>
        </is>
      </c>
      <c r="K36" s="120" t="inlineStr">
        <is>
          <t>NY</t>
        </is>
      </c>
      <c r="L36" s="96" t="n">
        <v>3197201</v>
      </c>
      <c r="M36" s="23" t="inlineStr">
        <is>
          <t>3197 HH - RIVERHEAD NEW</t>
        </is>
      </c>
      <c r="N36" s="23" t="inlineStr">
        <is>
          <t xml:space="preserve">877 East Main St.  </t>
        </is>
      </c>
      <c r="O36" s="23" t="inlineStr">
        <is>
          <t>Riverhead</t>
        </is>
      </c>
      <c r="P36" s="23" t="inlineStr">
        <is>
          <t>NY</t>
        </is>
      </c>
      <c r="Q36" s="104" t="n">
        <v>11901</v>
      </c>
      <c r="R36" s="23" t="inlineStr">
        <is>
          <t>(631)727-5353</t>
        </is>
      </c>
      <c r="S36" s="62" t="inlineStr">
        <is>
          <t>Eric Lawrence</t>
        </is>
      </c>
      <c r="T36" s="62" t="inlineStr">
        <is>
          <t>Val Sutton-Risi</t>
        </is>
      </c>
      <c r="U36" s="22" t="inlineStr">
        <is>
          <t>10.25.122</t>
        </is>
      </c>
      <c r="V36" s="54" t="n"/>
      <c r="W36" s="55" t="n">
        <v>44</v>
      </c>
      <c r="X36" s="55" t="n">
        <v>43</v>
      </c>
      <c r="Y36" s="66">
        <f>W36-Z36-AB36</f>
        <v/>
      </c>
      <c r="Z36" s="57" t="n">
        <v>4</v>
      </c>
      <c r="AA36" s="57" t="n">
        <v>5</v>
      </c>
      <c r="AB36" s="57" t="n">
        <v>0</v>
      </c>
      <c r="AC36" s="57" t="n">
        <v>1</v>
      </c>
      <c r="AD36" s="57" t="n">
        <v>3</v>
      </c>
      <c r="AE36" s="57" t="n">
        <v>12</v>
      </c>
      <c r="AF36" s="185">
        <f>SUM(AE36/X36)</f>
        <v/>
      </c>
      <c r="AG36" s="57">
        <f>SUM(Z36,AB36,AD36)</f>
        <v/>
      </c>
      <c r="AH36" s="57">
        <f>SUM(AA36,AC36,AE36)</f>
        <v/>
      </c>
      <c r="AI36" s="120" t="inlineStr">
        <is>
          <t>WIN 10 Upgrade</t>
        </is>
      </c>
    </row>
    <row customHeight="1" ht="26.4" r="37" s="20">
      <c r="A37" s="172" t="n"/>
      <c r="B37" s="94" t="n">
        <v>2685201</v>
      </c>
      <c r="C37" s="53" t="n">
        <v>43689</v>
      </c>
      <c r="D37" s="53">
        <f>F37-35</f>
        <v/>
      </c>
      <c r="E37" s="61">
        <f>F37-28</f>
        <v/>
      </c>
      <c r="F37" s="47" t="n">
        <v>43739</v>
      </c>
      <c r="G37" s="308" t="n">
        <v>2</v>
      </c>
      <c r="H37" s="308" t="n">
        <v>2</v>
      </c>
      <c r="I37" s="308" t="inlineStr">
        <is>
          <t>Yes</t>
        </is>
      </c>
      <c r="J37" s="308" t="n"/>
      <c r="K37" s="120" t="n"/>
      <c r="L37" s="96" t="n">
        <v>2685201</v>
      </c>
      <c r="M37" s="23" t="inlineStr">
        <is>
          <t>2685 HH - VANCOUVER</t>
        </is>
      </c>
      <c r="N37" s="23" t="inlineStr">
        <is>
          <t>204 SE Stone Mill Drive STE 260</t>
        </is>
      </c>
      <c r="O37" s="23" t="inlineStr">
        <is>
          <t>Vancouver</t>
        </is>
      </c>
      <c r="P37" s="23" t="inlineStr">
        <is>
          <t>WA</t>
        </is>
      </c>
      <c r="Q37" s="104" t="n">
        <v>98684</v>
      </c>
      <c r="R37" s="23" t="inlineStr">
        <is>
          <t>(360)253-7746</t>
        </is>
      </c>
      <c r="S37" s="54" t="inlineStr">
        <is>
          <t>Tamala Reno</t>
        </is>
      </c>
      <c r="T37" s="54" t="inlineStr">
        <is>
          <t>Daniela Jeffries</t>
        </is>
      </c>
      <c r="U37" s="23" t="inlineStr">
        <is>
          <t>10.25.213</t>
        </is>
      </c>
      <c r="V37" s="54" t="n"/>
      <c r="W37" s="55" t="n">
        <v>45</v>
      </c>
      <c r="X37" s="55" t="n">
        <v>38</v>
      </c>
      <c r="Y37" s="66">
        <f>W37-Z37-AB37</f>
        <v/>
      </c>
      <c r="Z37" s="57" t="n">
        <v>4</v>
      </c>
      <c r="AA37" s="57" t="n">
        <v>6</v>
      </c>
      <c r="AB37" s="57" t="n">
        <v>1</v>
      </c>
      <c r="AC37" s="57" t="n">
        <v>2</v>
      </c>
      <c r="AD37" s="57" t="n">
        <v>4</v>
      </c>
      <c r="AE37" s="57" t="n">
        <v>11</v>
      </c>
      <c r="AF37" s="185">
        <f>SUM(AE37/X37)</f>
        <v/>
      </c>
      <c r="AG37" s="57">
        <f>SUM(Z37,AB37,AD37)</f>
        <v/>
      </c>
      <c r="AH37" s="57">
        <f>SUM(AA37,AC37,AE37)</f>
        <v/>
      </c>
      <c r="AI37" s="120" t="inlineStr">
        <is>
          <t>WIN 10 Upgrade</t>
        </is>
      </c>
    </row>
    <row customHeight="1" ht="26.4" r="38" s="20">
      <c r="A38" s="172" t="n"/>
      <c r="B38" s="94" t="n">
        <v>2697201</v>
      </c>
      <c r="C38" s="53" t="n">
        <v>43689</v>
      </c>
      <c r="D38" s="53">
        <f>F38-35</f>
        <v/>
      </c>
      <c r="E38" s="61">
        <f>F38-28</f>
        <v/>
      </c>
      <c r="F38" s="47" t="n">
        <v>43739</v>
      </c>
      <c r="G38" s="306" t="n"/>
      <c r="H38" s="306" t="n"/>
      <c r="I38" s="308" t="inlineStr">
        <is>
          <t>Yes</t>
        </is>
      </c>
      <c r="J38" s="308" t="n"/>
      <c r="K38" s="120" t="n"/>
      <c r="L38" s="96" t="n">
        <v>2697201</v>
      </c>
      <c r="M38" s="23" t="inlineStr">
        <is>
          <t>2697 HH - PORTLAND OR HHA</t>
        </is>
      </c>
      <c r="N38" s="23" t="inlineStr">
        <is>
          <t>4500 Kruse Way STE 310</t>
        </is>
      </c>
      <c r="O38" s="23" t="inlineStr">
        <is>
          <t>Lake Oswego</t>
        </is>
      </c>
      <c r="P38" s="23" t="inlineStr">
        <is>
          <t>OR</t>
        </is>
      </c>
      <c r="Q38" s="104" t="n">
        <v>97035</v>
      </c>
      <c r="R38" s="23" t="inlineStr">
        <is>
          <t>(503)620-3407</t>
        </is>
      </c>
      <c r="S38" s="62" t="inlineStr">
        <is>
          <t>Anna Snow</t>
        </is>
      </c>
      <c r="T38" s="62" t="n"/>
      <c r="U38" s="22" t="inlineStr">
        <is>
          <t>10.25.132</t>
        </is>
      </c>
      <c r="V38" s="54" t="n"/>
      <c r="W38" s="55" t="n">
        <v>33</v>
      </c>
      <c r="X38" s="55" t="n">
        <v>31</v>
      </c>
      <c r="Y38" s="66">
        <f>W38-Z38-AB38</f>
        <v/>
      </c>
      <c r="Z38" s="57" t="n">
        <v>8</v>
      </c>
      <c r="AA38" s="57" t="n">
        <v>6</v>
      </c>
      <c r="AB38" s="57" t="n">
        <v>0</v>
      </c>
      <c r="AC38" s="57" t="n">
        <v>0</v>
      </c>
      <c r="AD38" s="57" t="n">
        <v>8</v>
      </c>
      <c r="AE38" s="57" t="n">
        <v>8</v>
      </c>
      <c r="AF38" s="185">
        <f>SUM(AE38/X38)</f>
        <v/>
      </c>
      <c r="AG38" s="57">
        <f>SUM(Z38,AB38,AD38)</f>
        <v/>
      </c>
      <c r="AH38" s="57">
        <f>SUM(AA38,AC38,AE38)</f>
        <v/>
      </c>
      <c r="AI38" s="120" t="inlineStr">
        <is>
          <t>WIN 10 Upgrade</t>
        </is>
      </c>
    </row>
    <row customHeight="1" ht="26.4" r="39" s="20">
      <c r="A39" s="172" t="n"/>
      <c r="B39" s="94" t="n">
        <v>2395201</v>
      </c>
      <c r="C39" s="53" t="n">
        <v>43689</v>
      </c>
      <c r="D39" s="53">
        <f>F39-35</f>
        <v/>
      </c>
      <c r="E39" s="61">
        <f>F39-28</f>
        <v/>
      </c>
      <c r="F39" s="47" t="n">
        <v>43739</v>
      </c>
      <c r="G39" s="308" t="n">
        <v>2</v>
      </c>
      <c r="H39" s="308" t="n">
        <v>2</v>
      </c>
      <c r="I39" s="308" t="inlineStr">
        <is>
          <t>Yes</t>
        </is>
      </c>
      <c r="J39" s="308" t="inlineStr">
        <is>
          <t>Y-6956</t>
        </is>
      </c>
      <c r="K39" s="120" t="n"/>
      <c r="L39" s="96" t="n">
        <v>2395201</v>
      </c>
      <c r="M39" s="23" t="inlineStr">
        <is>
          <t>2395 HH - GRAND RAPIDS</t>
        </is>
      </c>
      <c r="N39" s="23" t="inlineStr">
        <is>
          <t>625 Kenmoor Avenue SE STE 306</t>
        </is>
      </c>
      <c r="O39" s="23" t="inlineStr">
        <is>
          <t>Grand Rapids</t>
        </is>
      </c>
      <c r="P39" s="23" t="inlineStr">
        <is>
          <t>MI</t>
        </is>
      </c>
      <c r="Q39" s="104" t="n">
        <v>49546</v>
      </c>
      <c r="R39" s="23" t="inlineStr">
        <is>
          <t>(616)942-5744</t>
        </is>
      </c>
      <c r="S39" s="54" t="inlineStr">
        <is>
          <t>Jennifer Mamp</t>
        </is>
      </c>
      <c r="T39" s="54" t="n"/>
      <c r="U39" s="23" t="inlineStr">
        <is>
          <t>10.25.45</t>
        </is>
      </c>
      <c r="V39" s="54" t="n"/>
      <c r="W39" s="55" t="n">
        <v>47</v>
      </c>
      <c r="X39" s="55" t="n">
        <v>35</v>
      </c>
      <c r="Y39" s="66">
        <f>W39-Z39-AB39</f>
        <v/>
      </c>
      <c r="Z39" s="57" t="n">
        <v>7</v>
      </c>
      <c r="AA39" s="57" t="n">
        <v>7</v>
      </c>
      <c r="AB39" s="57" t="n">
        <v>2</v>
      </c>
      <c r="AC39" s="57" t="n">
        <v>7</v>
      </c>
      <c r="AD39" s="57" t="n">
        <v>7</v>
      </c>
      <c r="AE39" s="57" t="n">
        <v>7</v>
      </c>
      <c r="AF39" s="185">
        <f>SUM(AE39/X39)</f>
        <v/>
      </c>
      <c r="AG39" s="57">
        <f>SUM(Z39,AB39,AD39)</f>
        <v/>
      </c>
      <c r="AH39" s="57">
        <f>SUM(AA39,AC39,AE39)</f>
        <v/>
      </c>
      <c r="AI39" s="120" t="inlineStr">
        <is>
          <t>WIN 10 Upgrade</t>
        </is>
      </c>
    </row>
    <row customHeight="1" ht="26.4" r="40" s="20">
      <c r="A40" s="172" t="n"/>
      <c r="B40" s="94" t="n">
        <v>2394201</v>
      </c>
      <c r="C40" s="53" t="n">
        <v>43689</v>
      </c>
      <c r="D40" s="53">
        <f>F40-35</f>
        <v/>
      </c>
      <c r="E40" s="61">
        <f>F40-28</f>
        <v/>
      </c>
      <c r="F40" s="47" t="n">
        <v>43739</v>
      </c>
      <c r="G40" s="306" t="n"/>
      <c r="H40" s="306" t="n"/>
      <c r="I40" s="308" t="inlineStr">
        <is>
          <t>Yes</t>
        </is>
      </c>
      <c r="J40" s="308" t="inlineStr">
        <is>
          <t>Y-6956</t>
        </is>
      </c>
      <c r="K40" s="120" t="n"/>
      <c r="L40" s="96" t="n">
        <v>2394201</v>
      </c>
      <c r="M40" s="23" t="inlineStr">
        <is>
          <t>2394 HH - FLINT</t>
        </is>
      </c>
      <c r="N40" s="23" t="inlineStr">
        <is>
          <t>4458 Oakbridge Drive STE B</t>
        </is>
      </c>
      <c r="O40" s="23" t="inlineStr">
        <is>
          <t>Flint</t>
        </is>
      </c>
      <c r="P40" s="23" t="inlineStr">
        <is>
          <t>MI</t>
        </is>
      </c>
      <c r="Q40" s="104" t="n">
        <v>48532</v>
      </c>
      <c r="R40" s="23" t="inlineStr">
        <is>
          <t>(810)732-9030</t>
        </is>
      </c>
      <c r="S40" s="54" t="inlineStr">
        <is>
          <t>Tobi Rutherford</t>
        </is>
      </c>
      <c r="T40" s="54" t="n"/>
      <c r="U40" s="23" t="inlineStr">
        <is>
          <t>10.25.43</t>
        </is>
      </c>
      <c r="V40" s="54" t="n"/>
      <c r="W40" s="55" t="n">
        <v>40</v>
      </c>
      <c r="X40" s="55" t="n">
        <v>37</v>
      </c>
      <c r="Y40" s="66">
        <f>W40-Z40-AB40</f>
        <v/>
      </c>
      <c r="Z40" s="57" t="n">
        <v>5</v>
      </c>
      <c r="AA40" s="57" t="n">
        <v>3</v>
      </c>
      <c r="AB40" s="57" t="n">
        <v>1</v>
      </c>
      <c r="AC40" s="57" t="n">
        <v>0</v>
      </c>
      <c r="AD40" s="57" t="n">
        <v>6</v>
      </c>
      <c r="AE40" s="57" t="n">
        <v>7</v>
      </c>
      <c r="AF40" s="185">
        <f>SUM(AE40/X40)</f>
        <v/>
      </c>
      <c r="AG40" s="57">
        <f>SUM(Z40,AB40,AD40)</f>
        <v/>
      </c>
      <c r="AH40" s="57">
        <f>SUM(AA40,AC40,AE40)</f>
        <v/>
      </c>
      <c r="AI40" s="120" t="inlineStr">
        <is>
          <t>WIN 10 Upgrade</t>
        </is>
      </c>
    </row>
    <row customHeight="1" ht="26.4" r="41" s="20">
      <c r="A41" s="172" t="n"/>
      <c r="B41" s="94" t="n">
        <v>2393201</v>
      </c>
      <c r="C41" s="53" t="n">
        <v>43689</v>
      </c>
      <c r="D41" s="53">
        <f>F41-35</f>
        <v/>
      </c>
      <c r="E41" s="61">
        <f>F41-28</f>
        <v/>
      </c>
      <c r="F41" s="47" t="n">
        <v>43739</v>
      </c>
      <c r="G41" s="308" t="n">
        <v>1</v>
      </c>
      <c r="H41" s="308" t="n">
        <v>1</v>
      </c>
      <c r="I41" s="308" t="inlineStr">
        <is>
          <t>Yes</t>
        </is>
      </c>
      <c r="J41" s="308" t="inlineStr">
        <is>
          <t>Y-6956</t>
        </is>
      </c>
      <c r="K41" s="120" t="n"/>
      <c r="L41" s="96" t="n">
        <v>2393201</v>
      </c>
      <c r="M41" s="23" t="inlineStr">
        <is>
          <t>2393 HH - KALAMAZOO</t>
        </is>
      </c>
      <c r="N41" s="23" t="inlineStr">
        <is>
          <t>5148 Lovers Lane STE 210</t>
        </is>
      </c>
      <c r="O41" s="23" t="inlineStr">
        <is>
          <t>Portage</t>
        </is>
      </c>
      <c r="P41" s="23" t="inlineStr">
        <is>
          <t>MI</t>
        </is>
      </c>
      <c r="Q41" s="104" t="n">
        <v>49002</v>
      </c>
      <c r="R41" s="23" t="inlineStr">
        <is>
          <t>(269)381-5620</t>
        </is>
      </c>
      <c r="S41" s="54" t="inlineStr">
        <is>
          <t>Kaycie Churchman</t>
        </is>
      </c>
      <c r="T41" s="54" t="n"/>
      <c r="U41" s="23" t="inlineStr">
        <is>
          <t>10.25.46</t>
        </is>
      </c>
      <c r="V41" s="54" t="n"/>
      <c r="W41" s="55" t="n">
        <v>50</v>
      </c>
      <c r="X41" s="55" t="n">
        <v>50</v>
      </c>
      <c r="Y41" s="66">
        <f>W41-Z41-AB41</f>
        <v/>
      </c>
      <c r="Z41" s="57" t="n">
        <v>8</v>
      </c>
      <c r="AA41" s="57" t="n">
        <v>6</v>
      </c>
      <c r="AB41" s="57" t="n">
        <v>2</v>
      </c>
      <c r="AC41" s="57" t="n">
        <v>0</v>
      </c>
      <c r="AD41" s="57" t="n">
        <v>6</v>
      </c>
      <c r="AE41" s="57" t="n">
        <v>10</v>
      </c>
      <c r="AF41" s="185">
        <f>SUM(AE41/X41)</f>
        <v/>
      </c>
      <c r="AG41" s="57">
        <f>SUM(Z41,AB41,AD41)</f>
        <v/>
      </c>
      <c r="AH41" s="57">
        <f>SUM(AA41,AC41,AE41)</f>
        <v/>
      </c>
      <c r="AI41" s="120" t="inlineStr">
        <is>
          <t>WIN 10 Upgrade</t>
        </is>
      </c>
    </row>
    <row customHeight="1" ht="26.4" r="42" s="20">
      <c r="A42" s="172" t="n"/>
      <c r="B42" s="94" t="n">
        <v>2626201</v>
      </c>
      <c r="C42" s="53" t="n">
        <v>43689</v>
      </c>
      <c r="D42" s="53">
        <f>F42-35</f>
        <v/>
      </c>
      <c r="E42" s="61">
        <f>F42-28</f>
        <v/>
      </c>
      <c r="F42" s="47" t="n">
        <v>43739</v>
      </c>
      <c r="G42" s="308" t="n">
        <v>2</v>
      </c>
      <c r="H42" s="308" t="n">
        <v>2</v>
      </c>
      <c r="I42" s="308" t="inlineStr">
        <is>
          <t>Yes</t>
        </is>
      </c>
      <c r="J42" s="308" t="n"/>
      <c r="K42" s="120" t="n"/>
      <c r="L42" s="96" t="n">
        <v>2626201</v>
      </c>
      <c r="M42" s="23" t="inlineStr">
        <is>
          <t>2626 HH - SAN JOSE - HARDEN</t>
        </is>
      </c>
      <c r="N42" s="23" t="inlineStr">
        <is>
          <t xml:space="preserve">1840 The Alameda  </t>
        </is>
      </c>
      <c r="O42" s="23" t="inlineStr">
        <is>
          <t>San Jose</t>
        </is>
      </c>
      <c r="P42" s="23" t="inlineStr">
        <is>
          <t>CA</t>
        </is>
      </c>
      <c r="Q42" s="104" t="n">
        <v>95126</v>
      </c>
      <c r="R42" s="23" t="inlineStr">
        <is>
          <t>(408)283-5100</t>
        </is>
      </c>
      <c r="S42" s="62" t="inlineStr">
        <is>
          <t>Hui Fang</t>
        </is>
      </c>
      <c r="T42" s="62" t="inlineStr">
        <is>
          <t>Meiying Cao</t>
        </is>
      </c>
      <c r="U42" s="22" t="inlineStr">
        <is>
          <t>10.21.227</t>
        </is>
      </c>
      <c r="V42" s="54" t="n"/>
      <c r="W42" s="55" t="n">
        <v>101</v>
      </c>
      <c r="X42" s="55" t="n">
        <v>99</v>
      </c>
      <c r="Y42" s="66">
        <f>W42-Z42-AB42</f>
        <v/>
      </c>
      <c r="Z42" s="57" t="n">
        <v>4</v>
      </c>
      <c r="AA42" s="57" t="n">
        <v>3</v>
      </c>
      <c r="AB42" s="57" t="n">
        <v>0</v>
      </c>
      <c r="AC42" s="57" t="n">
        <v>0</v>
      </c>
      <c r="AD42" s="57" t="n">
        <v>20</v>
      </c>
      <c r="AE42" s="57" t="n">
        <v>19</v>
      </c>
      <c r="AF42" s="185">
        <f>SUM(AE42/X42)</f>
        <v/>
      </c>
      <c r="AG42" s="57">
        <f>SUM(Z42,AB42,AD42)</f>
        <v/>
      </c>
      <c r="AH42" s="57">
        <f>SUM(AA42,AC42,AE42)</f>
        <v/>
      </c>
      <c r="AI42" s="120" t="inlineStr">
        <is>
          <t>WIN 10 Upgrade</t>
        </is>
      </c>
    </row>
    <row customHeight="1" ht="26.4" r="43" s="20">
      <c r="A43" s="172" t="n"/>
      <c r="B43" s="94" t="n">
        <v>2617201</v>
      </c>
      <c r="C43" s="53" t="n">
        <v>43689</v>
      </c>
      <c r="D43" s="53">
        <f>F43-35</f>
        <v/>
      </c>
      <c r="E43" s="61">
        <f>F43-28</f>
        <v/>
      </c>
      <c r="F43" s="47" t="n">
        <v>43739</v>
      </c>
      <c r="G43" s="306" t="n"/>
      <c r="H43" s="306" t="n"/>
      <c r="I43" s="308" t="inlineStr">
        <is>
          <t>Yes</t>
        </is>
      </c>
      <c r="J43" s="308" t="n"/>
      <c r="K43" s="120" t="n"/>
      <c r="L43" s="96" t="n">
        <v>2617201</v>
      </c>
      <c r="M43" s="23" t="inlineStr">
        <is>
          <t>2617 HH - SAN JOSE HHA</t>
        </is>
      </c>
      <c r="N43" s="23" t="inlineStr">
        <is>
          <t>4030 Moorpark Ave. STE 251</t>
        </is>
      </c>
      <c r="O43" s="23" t="inlineStr">
        <is>
          <t>San Jose</t>
        </is>
      </c>
      <c r="P43" s="23" t="inlineStr">
        <is>
          <t>CA</t>
        </is>
      </c>
      <c r="Q43" s="104" t="n">
        <v>95117</v>
      </c>
      <c r="R43" s="23" t="inlineStr">
        <is>
          <t>(408)261-2801</t>
        </is>
      </c>
      <c r="S43" s="62" t="inlineStr">
        <is>
          <t>Anniebeth Nacino</t>
        </is>
      </c>
      <c r="T43" s="62" t="inlineStr">
        <is>
          <t>Grace Guidicotti</t>
        </is>
      </c>
      <c r="U43" s="22" t="inlineStr">
        <is>
          <t>10.24.148</t>
        </is>
      </c>
      <c r="V43" s="54" t="n"/>
      <c r="W43" s="55" t="n">
        <v>38</v>
      </c>
      <c r="X43" s="55" t="n">
        <v>36</v>
      </c>
      <c r="Y43" s="66">
        <f>W43-Z43-AB43</f>
        <v/>
      </c>
      <c r="Z43" s="57" t="n">
        <v>8</v>
      </c>
      <c r="AA43" s="57" t="n">
        <v>7</v>
      </c>
      <c r="AB43" s="57" t="n">
        <v>0</v>
      </c>
      <c r="AC43" s="57" t="n">
        <v>0</v>
      </c>
      <c r="AD43" s="57" t="n">
        <v>4</v>
      </c>
      <c r="AE43" s="57" t="n">
        <v>6</v>
      </c>
      <c r="AF43" s="185">
        <f>SUM(AE43/X43)</f>
        <v/>
      </c>
      <c r="AG43" s="57">
        <f>SUM(Z43,AB43,AD43)</f>
        <v/>
      </c>
      <c r="AH43" s="57">
        <f>SUM(AA43,AC43,AE43)</f>
        <v/>
      </c>
      <c r="AI43" s="120" t="inlineStr">
        <is>
          <t>WIN 10 Upgrade</t>
        </is>
      </c>
    </row>
    <row r="44">
      <c r="A44" s="172" t="n"/>
      <c r="B44" s="94" t="n">
        <v>2436201</v>
      </c>
      <c r="C44" s="53" t="n">
        <v>43696</v>
      </c>
      <c r="D44" s="53">
        <f>F44-35</f>
        <v/>
      </c>
      <c r="E44" s="61">
        <f>F44-28</f>
        <v/>
      </c>
      <c r="F44" s="47" t="n">
        <v>43739</v>
      </c>
      <c r="G44" s="308" t="n">
        <v>2</v>
      </c>
      <c r="H44" s="308" t="n">
        <v>1</v>
      </c>
      <c r="I44" s="308" t="inlineStr">
        <is>
          <t>Yes</t>
        </is>
      </c>
      <c r="J44" s="308" t="inlineStr">
        <is>
          <t>Y-6956</t>
        </is>
      </c>
      <c r="K44" s="120" t="inlineStr">
        <is>
          <t>NY</t>
        </is>
      </c>
      <c r="L44" s="96" t="n">
        <v>2436201</v>
      </c>
      <c r="M44" s="23" t="inlineStr">
        <is>
          <t>2436 HH - HAUPPAUGE</t>
        </is>
      </c>
      <c r="N44" s="23" t="inlineStr">
        <is>
          <t>888 Veterans Memorial Highway STE 210</t>
        </is>
      </c>
      <c r="O44" s="23" t="inlineStr">
        <is>
          <t>Hauppauge</t>
        </is>
      </c>
      <c r="P44" s="23" t="inlineStr">
        <is>
          <t>NY</t>
        </is>
      </c>
      <c r="Q44" s="104" t="n">
        <v>11788</v>
      </c>
      <c r="R44" s="23" t="inlineStr">
        <is>
          <t>(631)232-6030</t>
        </is>
      </c>
      <c r="S44" s="22" t="inlineStr">
        <is>
          <t>Elizabeth Anderson</t>
        </is>
      </c>
      <c r="T44" s="22" t="n"/>
      <c r="U44" s="22" t="inlineStr">
        <is>
          <t>10.25.118</t>
        </is>
      </c>
      <c r="V44" s="23" t="n"/>
      <c r="W44" s="24" t="n">
        <v>77</v>
      </c>
      <c r="X44" s="24" t="n">
        <v>74</v>
      </c>
      <c r="Y44" s="66">
        <f>W44-Z44-AB44</f>
        <v/>
      </c>
      <c r="Z44" s="48" t="n">
        <v>6</v>
      </c>
      <c r="AA44" s="48" t="n">
        <v>7</v>
      </c>
      <c r="AB44" s="48" t="n">
        <v>3</v>
      </c>
      <c r="AC44" s="48" t="n">
        <v>5</v>
      </c>
      <c r="AD44" s="48" t="n">
        <v>16</v>
      </c>
      <c r="AE44" s="48" t="n">
        <v>18</v>
      </c>
      <c r="AF44" s="182">
        <f>SUM(AE44/X44)</f>
        <v/>
      </c>
      <c r="AG44" s="48">
        <f>SUM(Z44,AB44,AD44)</f>
        <v/>
      </c>
      <c r="AH44" s="57">
        <f>SUM(AA44,AC44,AE44)</f>
        <v/>
      </c>
      <c r="AI44" s="85" t="inlineStr">
        <is>
          <t>WIN 10 Upgrade</t>
        </is>
      </c>
    </row>
    <row customHeight="1" ht="26.4" r="45" s="20">
      <c r="A45" s="229" t="n"/>
      <c r="B45" s="94" t="n">
        <v>2623201</v>
      </c>
      <c r="C45" s="53" t="n">
        <v>43703</v>
      </c>
      <c r="D45" s="53">
        <f>F45-35</f>
        <v/>
      </c>
      <c r="E45" s="61">
        <f>F45-28</f>
        <v/>
      </c>
      <c r="F45" s="47" t="n">
        <v>43739</v>
      </c>
      <c r="G45" s="308" t="n">
        <v>2</v>
      </c>
      <c r="H45" s="308" t="n">
        <v>2</v>
      </c>
      <c r="I45" s="308" t="inlineStr">
        <is>
          <t>Yes</t>
        </is>
      </c>
      <c r="J45" s="308" t="n"/>
      <c r="K45" s="120" t="n"/>
      <c r="L45" s="96" t="n">
        <v>2623201</v>
      </c>
      <c r="M45" s="23" t="inlineStr">
        <is>
          <t>2623 HH - OAKLAND</t>
        </is>
      </c>
      <c r="N45" s="23" t="inlineStr">
        <is>
          <t>1301 Marina Village Parkway STE 103</t>
        </is>
      </c>
      <c r="O45" s="23" t="inlineStr">
        <is>
          <t>Alameda</t>
        </is>
      </c>
      <c r="P45" s="23" t="inlineStr">
        <is>
          <t>CA</t>
        </is>
      </c>
      <c r="Q45" s="104" t="n">
        <v>94501</v>
      </c>
      <c r="R45" s="23" t="inlineStr">
        <is>
          <t>(510)835-3268</t>
        </is>
      </c>
      <c r="S45" s="62" t="inlineStr">
        <is>
          <t>Shuchen Chen</t>
        </is>
      </c>
      <c r="T45" s="62" t="inlineStr">
        <is>
          <t>Lu Jiang</t>
        </is>
      </c>
      <c r="U45" s="22" t="inlineStr">
        <is>
          <t>10.21.228</t>
        </is>
      </c>
      <c r="V45" s="54" t="n"/>
      <c r="W45" s="55" t="n">
        <v>76</v>
      </c>
      <c r="X45" s="55" t="n">
        <v>72</v>
      </c>
      <c r="Y45" s="66">
        <f>W45-Z45-AB45</f>
        <v/>
      </c>
      <c r="Z45" s="57" t="n">
        <v>2</v>
      </c>
      <c r="AA45" s="57" t="n">
        <v>1</v>
      </c>
      <c r="AB45" s="57" t="n">
        <v>0</v>
      </c>
      <c r="AC45" s="57" t="n">
        <v>0</v>
      </c>
      <c r="AD45" s="57" t="n">
        <v>13</v>
      </c>
      <c r="AE45" s="57" t="n">
        <v>17</v>
      </c>
      <c r="AF45" s="185">
        <f>SUM(AE45/X45)</f>
        <v/>
      </c>
      <c r="AG45" s="57">
        <f>SUM(Z45,AB45,AD45)</f>
        <v/>
      </c>
      <c r="AH45" s="57">
        <f>SUM(AA45,AC45,AE45)</f>
        <v/>
      </c>
      <c r="AI45" s="120" t="inlineStr">
        <is>
          <t>WIN 10 Upgrade</t>
        </is>
      </c>
    </row>
    <row customHeight="1" ht="26.4" r="46" s="20">
      <c r="A46" s="172" t="n"/>
      <c r="B46" s="94" t="n">
        <v>7021201</v>
      </c>
      <c r="C46" s="53" t="n">
        <v>43703</v>
      </c>
      <c r="D46" s="53" t="n"/>
      <c r="E46" s="61" t="n"/>
      <c r="F46" s="47" t="n">
        <v>43564</v>
      </c>
      <c r="G46" s="306" t="n"/>
      <c r="H46" s="306" t="n"/>
      <c r="I46" s="308" t="inlineStr">
        <is>
          <t>Yes</t>
        </is>
      </c>
      <c r="J46" s="308" t="n"/>
      <c r="K46" s="120" t="n"/>
      <c r="L46" s="96" t="n">
        <v>7021201</v>
      </c>
      <c r="M46" s="64" t="inlineStr">
        <is>
          <t xml:space="preserve">7021 HH - SANTA ROSA </t>
        </is>
      </c>
      <c r="N46" s="23" t="inlineStr">
        <is>
          <t xml:space="preserve">5341 Old Redwood Highway, STE 350 </t>
        </is>
      </c>
      <c r="O46" s="23" t="inlineStr">
        <is>
          <t>Peteluma</t>
        </is>
      </c>
      <c r="P46" s="23" t="inlineStr">
        <is>
          <t>CA</t>
        </is>
      </c>
      <c r="Q46" s="104" t="n">
        <v>94954</v>
      </c>
      <c r="R46" s="23" t="inlineStr">
        <is>
          <t>(707)545-7114</t>
        </is>
      </c>
      <c r="S46" s="62" t="inlineStr">
        <is>
          <t>Beverly Garcia</t>
        </is>
      </c>
      <c r="T46" s="62" t="inlineStr">
        <is>
          <t>Amy Hayes</t>
        </is>
      </c>
      <c r="U46" s="22" t="inlineStr">
        <is>
          <t>10.24.151</t>
        </is>
      </c>
      <c r="V46" s="54" t="n"/>
      <c r="W46" s="55" t="n">
        <v>44</v>
      </c>
      <c r="X46" s="55" t="n">
        <v>42</v>
      </c>
      <c r="Y46" s="66">
        <f>W46-Z46-AB46</f>
        <v/>
      </c>
      <c r="Z46" s="57" t="n">
        <v>4</v>
      </c>
      <c r="AA46" s="57" t="n">
        <v>7</v>
      </c>
      <c r="AB46" s="57" t="n">
        <v>0</v>
      </c>
      <c r="AC46" s="57" t="n">
        <v>0</v>
      </c>
      <c r="AD46" s="57" t="n">
        <v>7</v>
      </c>
      <c r="AE46" s="57" t="n">
        <v>10</v>
      </c>
      <c r="AF46" s="185">
        <f>SUM(AE46/X46)</f>
        <v/>
      </c>
      <c r="AG46" s="57">
        <f>SUM(Z46,AB46,AD46)</f>
        <v/>
      </c>
      <c r="AH46" s="57">
        <f>SUM(AA46,AC46,AE46)</f>
        <v/>
      </c>
      <c r="AI46" s="120" t="inlineStr">
        <is>
          <t>WIN 10 Upgrade</t>
        </is>
      </c>
    </row>
    <row customHeight="1" ht="26.4" r="47" s="20">
      <c r="A47" s="172" t="n"/>
      <c r="B47" s="94" t="n">
        <v>2111201</v>
      </c>
      <c r="C47" s="53" t="n">
        <v>43703</v>
      </c>
      <c r="D47" s="53">
        <f>F47-35</f>
        <v/>
      </c>
      <c r="E47" s="61">
        <f>F47-28</f>
        <v/>
      </c>
      <c r="F47" s="47" t="n">
        <v>43739</v>
      </c>
      <c r="G47" s="308" t="n">
        <v>1</v>
      </c>
      <c r="H47" s="308" t="n">
        <v>2</v>
      </c>
      <c r="I47" s="308" t="inlineStr">
        <is>
          <t>Yes</t>
        </is>
      </c>
      <c r="J47" s="308" t="n"/>
      <c r="K47" s="120" t="n"/>
      <c r="L47" s="96" t="n">
        <v>2111201</v>
      </c>
      <c r="M47" s="23" t="inlineStr">
        <is>
          <t>2111 HH - TACOMA (Equipment Onsite)</t>
        </is>
      </c>
      <c r="N47" s="23" t="inlineStr">
        <is>
          <t>4020 South 56th St. STE 101</t>
        </is>
      </c>
      <c r="O47" s="23" t="inlineStr">
        <is>
          <t>Tacoma</t>
        </is>
      </c>
      <c r="P47" s="23" t="inlineStr">
        <is>
          <t>WA</t>
        </is>
      </c>
      <c r="Q47" s="104" t="n">
        <v>98409</v>
      </c>
      <c r="R47" s="23" t="inlineStr">
        <is>
          <t>(253)475-6862</t>
        </is>
      </c>
      <c r="S47" s="54" t="inlineStr">
        <is>
          <t>Mel Nickel</t>
        </is>
      </c>
      <c r="T47" s="54" t="n"/>
      <c r="U47" s="23" t="inlineStr">
        <is>
          <t>10.25.212</t>
        </is>
      </c>
      <c r="V47" s="54" t="n"/>
      <c r="W47" s="55" t="n">
        <v>60</v>
      </c>
      <c r="X47" s="55" t="n">
        <v>56</v>
      </c>
      <c r="Y47" s="66">
        <f>W47-Z47-AB47</f>
        <v/>
      </c>
      <c r="Z47" s="57" t="n">
        <v>0</v>
      </c>
      <c r="AA47" s="57" t="n">
        <v>11</v>
      </c>
      <c r="AB47" s="57" t="n">
        <v>0</v>
      </c>
      <c r="AC47" s="57" t="n">
        <v>3</v>
      </c>
      <c r="AD47" s="57" t="n">
        <v>12</v>
      </c>
      <c r="AE47" s="57" t="n">
        <v>13</v>
      </c>
      <c r="AF47" s="185">
        <f>SUM(AE47/X47)</f>
        <v/>
      </c>
      <c r="AG47" s="57">
        <f>SUM(Z47,AB47,AD47)</f>
        <v/>
      </c>
      <c r="AH47" s="57">
        <f>SUM(AA47,AC47,AE47)</f>
        <v/>
      </c>
      <c r="AI47" s="120" t="inlineStr">
        <is>
          <t>WIN 10 Upgrade</t>
        </is>
      </c>
    </row>
    <row customHeight="1" ht="26.4" r="48" s="20">
      <c r="A48" s="172" t="n"/>
      <c r="B48" s="94" t="n">
        <v>2730201</v>
      </c>
      <c r="C48" s="53" t="n">
        <v>43703</v>
      </c>
      <c r="D48" s="53">
        <f>F48-35</f>
        <v/>
      </c>
      <c r="E48" s="61">
        <f>F48-28</f>
        <v/>
      </c>
      <c r="F48" s="47" t="n">
        <v>43739</v>
      </c>
      <c r="G48" s="306" t="n"/>
      <c r="H48" s="306" t="n"/>
      <c r="I48" s="308" t="inlineStr">
        <is>
          <t>Yes</t>
        </is>
      </c>
      <c r="J48" s="308" t="n"/>
      <c r="K48" s="120" t="n"/>
      <c r="L48" s="96" t="n">
        <v>2730201</v>
      </c>
      <c r="M48" s="126" t="inlineStr">
        <is>
          <t>2730 HH - PUYALLUP WA (2134 in KD)</t>
        </is>
      </c>
      <c r="N48" s="23" t="inlineStr">
        <is>
          <t>2913 NE 5th Avenue STE 202</t>
        </is>
      </c>
      <c r="O48" s="23" t="inlineStr">
        <is>
          <t>Puyallup</t>
        </is>
      </c>
      <c r="P48" s="23" t="inlineStr">
        <is>
          <t>WA</t>
        </is>
      </c>
      <c r="Q48" s="104" t="n">
        <v>98372</v>
      </c>
      <c r="R48" s="23" t="inlineStr">
        <is>
          <t>(253)435-9953</t>
        </is>
      </c>
      <c r="S48" s="54" t="inlineStr">
        <is>
          <t>Latasha Newkirk</t>
        </is>
      </c>
      <c r="T48" s="54" t="n"/>
      <c r="U48" s="23" t="inlineStr">
        <is>
          <t>10.25.209</t>
        </is>
      </c>
      <c r="V48" s="54" t="n"/>
      <c r="W48" s="55" t="n">
        <v>39</v>
      </c>
      <c r="X48" s="55" t="n">
        <v>37</v>
      </c>
      <c r="Y48" s="66">
        <f>W48-Z48-AB48</f>
        <v/>
      </c>
      <c r="Z48" s="57" t="n">
        <v>2</v>
      </c>
      <c r="AA48" s="57" t="n">
        <v>0</v>
      </c>
      <c r="AB48" s="57" t="n">
        <v>0</v>
      </c>
      <c r="AC48" s="57" t="n">
        <v>0</v>
      </c>
      <c r="AD48" s="57" t="n">
        <v>4</v>
      </c>
      <c r="AE48" s="57" t="n">
        <v>5</v>
      </c>
      <c r="AF48" s="185">
        <f>SUM(AE48/X48)</f>
        <v/>
      </c>
      <c r="AG48" s="57">
        <f>SUM(Z48,AB48,AD48)</f>
        <v/>
      </c>
      <c r="AH48" s="57">
        <f>SUM(AA48,AC48,AE48)</f>
        <v/>
      </c>
      <c r="AI48" s="120" t="inlineStr">
        <is>
          <t>WIN 10 Upgrade</t>
        </is>
      </c>
    </row>
    <row r="49">
      <c r="A49" s="173" t="n"/>
      <c r="B49" s="94" t="n">
        <v>2534201</v>
      </c>
      <c r="C49" s="45" t="n">
        <v>43717</v>
      </c>
      <c r="D49" s="45">
        <f>F49+75</f>
        <v/>
      </c>
      <c r="E49" s="46" t="n"/>
      <c r="F49" s="47" t="n">
        <v>43599</v>
      </c>
      <c r="G49" s="309" t="n">
        <v>1</v>
      </c>
      <c r="H49" s="309" t="n">
        <v>2</v>
      </c>
      <c r="I49" s="309" t="inlineStr">
        <is>
          <t>Yes</t>
        </is>
      </c>
      <c r="J49" s="309" t="inlineStr">
        <is>
          <t>Y-6959</t>
        </is>
      </c>
      <c r="K49" s="85" t="inlineStr">
        <is>
          <t>AL</t>
        </is>
      </c>
      <c r="L49" s="96" t="n">
        <v>2534201</v>
      </c>
      <c r="M49" s="23" t="inlineStr">
        <is>
          <t>2534 HH - FORT PAYNE</t>
        </is>
      </c>
      <c r="N49" s="23" t="inlineStr">
        <is>
          <t xml:space="preserve">716 Gault Avenue N  </t>
        </is>
      </c>
      <c r="O49" s="23" t="inlineStr">
        <is>
          <t>Fort Payne</t>
        </is>
      </c>
      <c r="P49" s="23" t="inlineStr">
        <is>
          <t>AL</t>
        </is>
      </c>
      <c r="Q49" s="104" t="n">
        <v>35967</v>
      </c>
      <c r="R49" s="23" t="inlineStr">
        <is>
          <t>(256)845-8994</t>
        </is>
      </c>
      <c r="S49" s="22" t="inlineStr">
        <is>
          <t>Amanda Chisenhall</t>
        </is>
      </c>
      <c r="T49" s="22" t="n"/>
      <c r="U49" s="22" t="inlineStr">
        <is>
          <t>10.24.103</t>
        </is>
      </c>
      <c r="V49" s="23" t="n"/>
      <c r="W49" s="24" t="n">
        <v>19</v>
      </c>
      <c r="X49" s="24" t="n">
        <v>18</v>
      </c>
      <c r="Y49" s="66">
        <f>W49-Z49-AB49</f>
        <v/>
      </c>
      <c r="Z49" s="48" t="n">
        <v>1</v>
      </c>
      <c r="AA49" s="48" t="n">
        <v>2</v>
      </c>
      <c r="AB49" s="48" t="n">
        <v>1</v>
      </c>
      <c r="AC49" s="48" t="n">
        <v>2</v>
      </c>
      <c r="AD49" s="48" t="n">
        <v>3</v>
      </c>
      <c r="AE49" s="48" t="n">
        <v>3</v>
      </c>
      <c r="AF49" s="182">
        <f>SUM(AE49/X49)</f>
        <v/>
      </c>
      <c r="AG49" s="48">
        <f>SUM(Z49,AB49,AD49)</f>
        <v/>
      </c>
      <c r="AH49" s="57">
        <f>SUM(AA49,AC49,AE49)</f>
        <v/>
      </c>
      <c r="AI49" s="85" t="inlineStr">
        <is>
          <t>WIN 10 Upgrade</t>
        </is>
      </c>
    </row>
    <row r="50">
      <c r="A50" s="173" t="n"/>
      <c r="B50" s="94" t="n">
        <v>2533201</v>
      </c>
      <c r="C50" s="45" t="n">
        <v>43717</v>
      </c>
      <c r="D50" s="45">
        <f>F50+75</f>
        <v/>
      </c>
      <c r="E50" s="46" t="n"/>
      <c r="F50" s="47" t="n">
        <v>43599</v>
      </c>
      <c r="G50" s="306" t="n"/>
      <c r="H50" s="306" t="n"/>
      <c r="I50" s="309" t="inlineStr">
        <is>
          <t>Yes</t>
        </is>
      </c>
      <c r="J50" s="309" t="inlineStr">
        <is>
          <t>Y-6959</t>
        </is>
      </c>
      <c r="K50" s="85" t="inlineStr">
        <is>
          <t>AL</t>
        </is>
      </c>
      <c r="L50" s="96" t="n">
        <v>2533201</v>
      </c>
      <c r="M50" s="23" t="inlineStr">
        <is>
          <t>2533 HH - ALBERTVILLE</t>
        </is>
      </c>
      <c r="N50" s="23" t="inlineStr">
        <is>
          <t xml:space="preserve">700 AL Hwy 75 N  </t>
        </is>
      </c>
      <c r="O50" s="23" t="inlineStr">
        <is>
          <t>Albertville</t>
        </is>
      </c>
      <c r="P50" s="23" t="inlineStr">
        <is>
          <t>AL</t>
        </is>
      </c>
      <c r="Q50" s="104" t="n">
        <v>35951</v>
      </c>
      <c r="R50" s="23" t="inlineStr">
        <is>
          <t>(256)878-1113</t>
        </is>
      </c>
      <c r="S50" s="22" t="inlineStr">
        <is>
          <t>Tiffany Curvin</t>
        </is>
      </c>
      <c r="T50" s="22" t="n"/>
      <c r="U50" s="22" t="inlineStr">
        <is>
          <t>10.24.85</t>
        </is>
      </c>
      <c r="V50" s="23" t="n"/>
      <c r="W50" s="24" t="n">
        <v>27</v>
      </c>
      <c r="X50" s="24" t="n">
        <v>25</v>
      </c>
      <c r="Y50" s="66">
        <f>W50-Z50-AB50</f>
        <v/>
      </c>
      <c r="Z50" s="48" t="n">
        <v>3</v>
      </c>
      <c r="AA50" s="48" t="n">
        <v>4</v>
      </c>
      <c r="AB50" s="48" t="n">
        <v>0</v>
      </c>
      <c r="AC50" s="48" t="n">
        <v>1</v>
      </c>
      <c r="AD50" s="48" t="n">
        <v>5</v>
      </c>
      <c r="AE50" s="48" t="n">
        <v>7</v>
      </c>
      <c r="AF50" s="182">
        <f>SUM(AE50/X50)</f>
        <v/>
      </c>
      <c r="AG50" s="48">
        <f>SUM(Z50,AB50,AD50)</f>
        <v/>
      </c>
      <c r="AH50" s="57">
        <f>SUM(AA50,AC50,AE50)</f>
        <v/>
      </c>
      <c r="AI50" s="85" t="inlineStr">
        <is>
          <t>WIN 10 Upgrade</t>
        </is>
      </c>
    </row>
    <row r="51">
      <c r="A51" s="173" t="n"/>
      <c r="B51" s="94" t="n">
        <v>2536201</v>
      </c>
      <c r="C51" s="45" t="n">
        <v>43724</v>
      </c>
      <c r="D51" s="45">
        <f>F51+75</f>
        <v/>
      </c>
      <c r="E51" s="46" t="n"/>
      <c r="F51" s="47" t="n">
        <v>43599</v>
      </c>
      <c r="G51" s="309" t="n">
        <v>1</v>
      </c>
      <c r="H51" s="309" t="n">
        <v>1</v>
      </c>
      <c r="I51" s="309" t="inlineStr">
        <is>
          <t>Yes</t>
        </is>
      </c>
      <c r="J51" s="309" t="inlineStr">
        <is>
          <t>Y-6959</t>
        </is>
      </c>
      <c r="K51" s="85" t="inlineStr">
        <is>
          <t>AL</t>
        </is>
      </c>
      <c r="L51" s="96" t="n">
        <v>2536201</v>
      </c>
      <c r="M51" s="23" t="inlineStr">
        <is>
          <t>2536 HH - FLORENCE</t>
        </is>
      </c>
      <c r="N51" s="23" t="inlineStr">
        <is>
          <t xml:space="preserve">3242 Florence Boulevard  </t>
        </is>
      </c>
      <c r="O51" s="23" t="inlineStr">
        <is>
          <t>Florence</t>
        </is>
      </c>
      <c r="P51" s="23" t="inlineStr">
        <is>
          <t>AL</t>
        </is>
      </c>
      <c r="Q51" s="104" t="n">
        <v>35634</v>
      </c>
      <c r="R51" s="23" t="inlineStr">
        <is>
          <t>(256)764-9001</t>
        </is>
      </c>
      <c r="S51" s="22" t="inlineStr">
        <is>
          <t>Vicki Tays</t>
        </is>
      </c>
      <c r="T51" s="22" t="inlineStr">
        <is>
          <t>Angie Marks</t>
        </is>
      </c>
      <c r="U51" s="22" t="inlineStr">
        <is>
          <t>10.24.100</t>
        </is>
      </c>
      <c r="V51" s="23" t="n"/>
      <c r="W51" s="24" t="n">
        <v>41</v>
      </c>
      <c r="X51" s="24" t="n">
        <v>35</v>
      </c>
      <c r="Y51" s="66">
        <f>W51-Z51-AB51</f>
        <v/>
      </c>
      <c r="Z51" s="48" t="n">
        <v>2</v>
      </c>
      <c r="AA51" s="48" t="n">
        <v>2</v>
      </c>
      <c r="AB51" s="48" t="n">
        <v>0</v>
      </c>
      <c r="AC51" s="48" t="n">
        <v>0</v>
      </c>
      <c r="AD51" s="48" t="n">
        <v>8</v>
      </c>
      <c r="AE51" s="48" t="n">
        <v>10</v>
      </c>
      <c r="AF51" s="182">
        <f>SUM(AE51/X51)</f>
        <v/>
      </c>
      <c r="AG51" s="48">
        <f>SUM(Z51,AB51,AD51)</f>
        <v/>
      </c>
      <c r="AH51" s="57">
        <f>SUM(AA51,AC51,AE51)</f>
        <v/>
      </c>
      <c r="AI51" s="85" t="inlineStr">
        <is>
          <t>WIN 10 Upgrade</t>
        </is>
      </c>
    </row>
    <row r="52">
      <c r="A52" s="173" t="n"/>
      <c r="B52" s="94" t="n">
        <v>2458201</v>
      </c>
      <c r="C52" s="45" t="n">
        <v>43724</v>
      </c>
      <c r="D52" s="53">
        <f>F52+75</f>
        <v/>
      </c>
      <c r="E52" s="61">
        <f>F52-28</f>
        <v/>
      </c>
      <c r="F52" s="47" t="n">
        <v>43781</v>
      </c>
      <c r="G52" s="309" t="n">
        <v>1</v>
      </c>
      <c r="H52" s="309" t="n">
        <v>1</v>
      </c>
      <c r="I52" s="309" t="inlineStr">
        <is>
          <t>Yes</t>
        </is>
      </c>
      <c r="J52" s="309" t="inlineStr">
        <is>
          <t>Y-6959</t>
        </is>
      </c>
      <c r="K52" s="85" t="inlineStr">
        <is>
          <t>AL</t>
        </is>
      </c>
      <c r="L52" s="96" t="n">
        <v>2458201</v>
      </c>
      <c r="M52" s="23" t="inlineStr">
        <is>
          <t>2458 HH - COLUMBUS GA</t>
        </is>
      </c>
      <c r="N52" s="23" t="inlineStr">
        <is>
          <t>1921 Whittlesey Road STE 310</t>
        </is>
      </c>
      <c r="O52" s="23" t="inlineStr">
        <is>
          <t>Columbus</t>
        </is>
      </c>
      <c r="P52" s="23" t="inlineStr">
        <is>
          <t>GA</t>
        </is>
      </c>
      <c r="Q52" s="104" t="n">
        <v>31904</v>
      </c>
      <c r="R52" s="23" t="inlineStr">
        <is>
          <t>(706)649-7990</t>
        </is>
      </c>
      <c r="S52" s="22" t="inlineStr">
        <is>
          <t>Jessica Hill</t>
        </is>
      </c>
      <c r="T52" s="22" t="inlineStr">
        <is>
          <t>Nikki Taft</t>
        </is>
      </c>
      <c r="U52" s="22" t="inlineStr">
        <is>
          <t>10.24.226</t>
        </is>
      </c>
      <c r="V52" s="23" t="n"/>
      <c r="W52" s="24" t="n">
        <v>43</v>
      </c>
      <c r="X52" s="24" t="n">
        <v>31</v>
      </c>
      <c r="Y52" s="66">
        <f>W52-Z52-AB52</f>
        <v/>
      </c>
      <c r="Z52" s="48" t="n">
        <v>5</v>
      </c>
      <c r="AA52" s="48" t="n">
        <v>9</v>
      </c>
      <c r="AB52" s="48" t="n">
        <v>0</v>
      </c>
      <c r="AC52" s="48" t="n">
        <v>1</v>
      </c>
      <c r="AD52" s="48" t="n">
        <v>6</v>
      </c>
      <c r="AE52" s="48" t="n">
        <v>9</v>
      </c>
      <c r="AF52" s="182">
        <f>SUM(AE52/X52)</f>
        <v/>
      </c>
      <c r="AG52" s="48">
        <f>SUM(Z52,AB52,AD52)</f>
        <v/>
      </c>
      <c r="AH52" s="57">
        <f>SUM(AA52,AC52,AE52)</f>
        <v/>
      </c>
      <c r="AI52" s="85" t="inlineStr">
        <is>
          <t>WIN 10 Upgrade</t>
        </is>
      </c>
    </row>
    <row customHeight="1" ht="16.5" r="53" s="20">
      <c r="A53" s="173" t="inlineStr">
        <is>
          <t xml:space="preserve"> </t>
        </is>
      </c>
      <c r="B53" s="94" t="n">
        <v>2492201</v>
      </c>
      <c r="C53" s="45" t="n">
        <v>43738</v>
      </c>
      <c r="D53" s="45">
        <f>F53+75</f>
        <v/>
      </c>
      <c r="E53" s="46" t="n"/>
      <c r="F53" s="47" t="n">
        <v>43599</v>
      </c>
      <c r="G53" s="309" t="n">
        <v>1</v>
      </c>
      <c r="H53" s="309" t="n">
        <v>1</v>
      </c>
      <c r="I53" s="309" t="inlineStr">
        <is>
          <t>Yes</t>
        </is>
      </c>
      <c r="J53" s="309" t="n"/>
      <c r="K53" s="85" t="inlineStr">
        <is>
          <t>MS</t>
        </is>
      </c>
      <c r="L53" s="96" t="n">
        <v>2492201</v>
      </c>
      <c r="M53" s="23" t="inlineStr">
        <is>
          <t>2492 HH - GILBERTOWN AL</t>
        </is>
      </c>
      <c r="N53" s="23" t="inlineStr">
        <is>
          <t xml:space="preserve">114 North Academy Ave </t>
        </is>
      </c>
      <c r="O53" s="23" t="inlineStr">
        <is>
          <t>Butler</t>
        </is>
      </c>
      <c r="P53" s="23" t="inlineStr">
        <is>
          <t>AL</t>
        </is>
      </c>
      <c r="Q53" s="104" t="n">
        <v>36904</v>
      </c>
      <c r="R53" s="23" t="inlineStr">
        <is>
          <t>(251)843-2808</t>
        </is>
      </c>
      <c r="S53" s="22" t="inlineStr">
        <is>
          <t>Kassie McInnis</t>
        </is>
      </c>
      <c r="T53" s="22" t="inlineStr">
        <is>
          <t>Suzanne Littlepage</t>
        </is>
      </c>
      <c r="U53" s="22" t="inlineStr">
        <is>
          <t>10.24.105</t>
        </is>
      </c>
      <c r="V53" s="23" t="n"/>
      <c r="W53" s="24" t="n">
        <v>27</v>
      </c>
      <c r="X53" s="24" t="n">
        <v>26</v>
      </c>
      <c r="Y53" s="66">
        <f>W53-Z53-AB53</f>
        <v/>
      </c>
      <c r="Z53" s="48" t="n">
        <v>2</v>
      </c>
      <c r="AA53" s="48" t="n">
        <v>3</v>
      </c>
      <c r="AB53" s="48" t="n">
        <v>0</v>
      </c>
      <c r="AC53" s="48" t="n">
        <v>1</v>
      </c>
      <c r="AD53" s="48" t="n">
        <v>3</v>
      </c>
      <c r="AE53" s="48" t="n">
        <v>5</v>
      </c>
      <c r="AF53" s="182">
        <f>SUM(AE53/X53)</f>
        <v/>
      </c>
      <c r="AG53" s="48">
        <f>SUM(Z53,AB53,AD53)</f>
        <v/>
      </c>
      <c r="AH53" s="57">
        <f>SUM(AA53,AC53,AE53)</f>
        <v/>
      </c>
      <c r="AI53" s="85" t="inlineStr">
        <is>
          <t>WIN 10 Upgrade</t>
        </is>
      </c>
    </row>
    <row r="54">
      <c r="A54" s="173" t="n"/>
      <c r="B54" s="94" t="n">
        <v>2490201</v>
      </c>
      <c r="C54" s="45" t="n">
        <v>43773</v>
      </c>
      <c r="D54" s="45">
        <f>F54+75</f>
        <v/>
      </c>
      <c r="E54" s="46" t="n"/>
      <c r="F54" s="47" t="n">
        <v>43599</v>
      </c>
      <c r="G54" s="309" t="n">
        <v>1</v>
      </c>
      <c r="H54" s="309" t="n">
        <v>1</v>
      </c>
      <c r="I54" s="309" t="inlineStr">
        <is>
          <t>Yes</t>
        </is>
      </c>
      <c r="J54" s="309" t="n"/>
      <c r="K54" s="85" t="inlineStr">
        <is>
          <t>MS</t>
        </is>
      </c>
      <c r="L54" s="96" t="n">
        <v>2490201</v>
      </c>
      <c r="M54" s="23" t="inlineStr">
        <is>
          <t>2490 HH - MERIDIAN MS</t>
        </is>
      </c>
      <c r="N54" s="23" t="inlineStr">
        <is>
          <t xml:space="preserve">2600 Old North Hills Street  </t>
        </is>
      </c>
      <c r="O54" s="23" t="inlineStr">
        <is>
          <t>Meridian</t>
        </is>
      </c>
      <c r="P54" s="23" t="inlineStr">
        <is>
          <t>MS</t>
        </is>
      </c>
      <c r="Q54" s="104" t="n">
        <v>39305</v>
      </c>
      <c r="R54" s="23" t="inlineStr">
        <is>
          <t>(601)482-5055</t>
        </is>
      </c>
      <c r="S54" s="23" t="inlineStr">
        <is>
          <t xml:space="preserve">Kimberly Bihn </t>
        </is>
      </c>
      <c r="T54" s="23" t="n"/>
      <c r="U54" s="23" t="inlineStr">
        <is>
          <t>10.25.61</t>
        </is>
      </c>
      <c r="V54" s="23" t="n"/>
      <c r="W54" s="24" t="n">
        <v>46</v>
      </c>
      <c r="X54" s="24" t="n">
        <v>42</v>
      </c>
      <c r="Y54" s="66">
        <f>W54-Z54-AB54</f>
        <v/>
      </c>
      <c r="Z54" s="48" t="n">
        <v>7</v>
      </c>
      <c r="AA54" s="48" t="n">
        <v>9</v>
      </c>
      <c r="AB54" s="48" t="n">
        <v>0</v>
      </c>
      <c r="AC54" s="48" t="n">
        <v>1</v>
      </c>
      <c r="AD54" s="48" t="n">
        <v>5</v>
      </c>
      <c r="AE54" s="48" t="n">
        <v>10</v>
      </c>
      <c r="AF54" s="182">
        <f>SUM(AE54/X54)</f>
        <v/>
      </c>
      <c r="AG54" s="48">
        <f>SUM(Z54,AB54,AD54)</f>
        <v/>
      </c>
      <c r="AH54" s="57">
        <f>SUM(AA54,AC54,AE54)</f>
        <v/>
      </c>
      <c r="AI54" s="85" t="inlineStr">
        <is>
          <t>WIN 10 Upgrade</t>
        </is>
      </c>
    </row>
    <row r="55">
      <c r="A55" s="173" t="n"/>
      <c r="B55" s="94" t="n">
        <v>2491201</v>
      </c>
      <c r="C55" s="45" t="n">
        <v>43773</v>
      </c>
      <c r="D55" s="45">
        <f>F55+75</f>
        <v/>
      </c>
      <c r="E55" s="46" t="n"/>
      <c r="F55" s="47" t="n">
        <v>43599</v>
      </c>
      <c r="G55" s="309" t="n">
        <v>1</v>
      </c>
      <c r="H55" s="309" t="n">
        <v>1</v>
      </c>
      <c r="I55" s="309" t="inlineStr">
        <is>
          <t>Yes</t>
        </is>
      </c>
      <c r="J55" s="309" t="n"/>
      <c r="K55" s="85" t="inlineStr">
        <is>
          <t>MS</t>
        </is>
      </c>
      <c r="L55" s="96" t="n">
        <v>2491201</v>
      </c>
      <c r="M55" s="23" t="inlineStr">
        <is>
          <t>2491 HH - PHILADELPHIA MS</t>
        </is>
      </c>
      <c r="N55" s="23" t="inlineStr">
        <is>
          <t xml:space="preserve">250 Canal Place  </t>
        </is>
      </c>
      <c r="O55" s="23" t="inlineStr">
        <is>
          <t>Philadelphia</t>
        </is>
      </c>
      <c r="P55" s="23" t="inlineStr">
        <is>
          <t>MS</t>
        </is>
      </c>
      <c r="Q55" s="104" t="n">
        <v>39350</v>
      </c>
      <c r="R55" s="23" t="inlineStr">
        <is>
          <t>(601)389-2105</t>
        </is>
      </c>
      <c r="S55" s="23" t="inlineStr">
        <is>
          <t>Juan Sparnecht</t>
        </is>
      </c>
      <c r="T55" s="23" t="inlineStr">
        <is>
          <t>Darlene Bryan</t>
        </is>
      </c>
      <c r="U55" s="23" t="inlineStr">
        <is>
          <t>10.25.63</t>
        </is>
      </c>
      <c r="V55" s="23" t="n"/>
      <c r="W55" s="24" t="n">
        <v>46</v>
      </c>
      <c r="X55" s="24" t="n">
        <v>37</v>
      </c>
      <c r="Y55" s="66">
        <f>W55-Z55-AB55</f>
        <v/>
      </c>
      <c r="Z55" s="48" t="n">
        <v>0</v>
      </c>
      <c r="AA55" s="48" t="n">
        <v>3</v>
      </c>
      <c r="AB55" s="48" t="n">
        <v>2</v>
      </c>
      <c r="AC55" s="48" t="n">
        <v>2</v>
      </c>
      <c r="AD55" s="48" t="n">
        <v>6</v>
      </c>
      <c r="AE55" s="48" t="n">
        <v>10</v>
      </c>
      <c r="AF55" s="182">
        <f>SUM(AE55/X55)</f>
        <v/>
      </c>
      <c r="AG55" s="48">
        <f>SUM(Z55,AB55,AD55)</f>
        <v/>
      </c>
      <c r="AH55" s="57">
        <f>SUM(AA55,AC55,AE55)</f>
        <v/>
      </c>
      <c r="AI55" s="85" t="inlineStr">
        <is>
          <t>WIN 10 Upgrade</t>
        </is>
      </c>
    </row>
    <row r="56">
      <c r="A56" s="173" t="n"/>
      <c r="B56" s="94" t="n">
        <v>2505201</v>
      </c>
      <c r="C56" s="45" t="n">
        <v>43773</v>
      </c>
      <c r="D56" s="45">
        <f>F56+75</f>
        <v/>
      </c>
      <c r="E56" s="46" t="n"/>
      <c r="F56" s="47" t="n">
        <v>43599</v>
      </c>
      <c r="G56" s="309" t="n">
        <v>1</v>
      </c>
      <c r="H56" s="309" t="n">
        <v>1</v>
      </c>
      <c r="I56" s="309" t="inlineStr">
        <is>
          <t>Yes</t>
        </is>
      </c>
      <c r="J56" s="309" t="n"/>
      <c r="K56" s="85" t="inlineStr">
        <is>
          <t>MS</t>
        </is>
      </c>
      <c r="L56" s="96" t="n">
        <v>2505201</v>
      </c>
      <c r="M56" s="23" t="inlineStr">
        <is>
          <t>2505 HH - MADISON</t>
        </is>
      </c>
      <c r="N56" s="23" t="inlineStr">
        <is>
          <t>1082 Gluckstadt Road STE B</t>
        </is>
      </c>
      <c r="O56" s="23" t="inlineStr">
        <is>
          <t>Madison</t>
        </is>
      </c>
      <c r="P56" s="23" t="inlineStr">
        <is>
          <t>MS</t>
        </is>
      </c>
      <c r="Q56" s="104" t="n">
        <v>39110</v>
      </c>
      <c r="R56" s="23" t="inlineStr">
        <is>
          <t>(601)605-2829</t>
        </is>
      </c>
      <c r="S56" s="23" t="inlineStr">
        <is>
          <t>Alice Wooten</t>
        </is>
      </c>
      <c r="T56" s="23" t="n"/>
      <c r="U56" s="23" t="inlineStr">
        <is>
          <t>10.92.10</t>
        </is>
      </c>
      <c r="V56" s="23" t="n"/>
      <c r="W56" s="24" t="n">
        <v>14</v>
      </c>
      <c r="X56" s="24" t="n">
        <v>15</v>
      </c>
      <c r="Y56" s="66">
        <f>W56-Z56-AB56</f>
        <v/>
      </c>
      <c r="Z56" s="48" t="n">
        <v>2</v>
      </c>
      <c r="AA56" s="48" t="n">
        <v>2</v>
      </c>
      <c r="AB56" s="48" t="n">
        <v>0</v>
      </c>
      <c r="AC56" s="48" t="n">
        <v>0</v>
      </c>
      <c r="AD56" s="48" t="n">
        <v>3</v>
      </c>
      <c r="AE56" s="48" t="n">
        <v>3</v>
      </c>
      <c r="AF56" s="182">
        <f>SUM(AE56/X56)</f>
        <v/>
      </c>
      <c r="AG56" s="48">
        <f>SUM(Z56,AB56,AD56)</f>
        <v/>
      </c>
      <c r="AH56" s="57">
        <f>SUM(AA56,AC56,AE56)</f>
        <v/>
      </c>
      <c r="AI56" s="85" t="inlineStr">
        <is>
          <t>WIN 10 Upgrade</t>
        </is>
      </c>
    </row>
    <row r="57">
      <c r="A57" s="173" t="n"/>
      <c r="B57" s="94" t="n">
        <v>2498201</v>
      </c>
      <c r="C57" s="45" t="n">
        <v>43773</v>
      </c>
      <c r="D57" s="45">
        <f>F57+75</f>
        <v/>
      </c>
      <c r="E57" s="46" t="n"/>
      <c r="F57" s="47" t="n">
        <v>43599</v>
      </c>
      <c r="G57" s="309" t="n">
        <v>1</v>
      </c>
      <c r="H57" s="309" t="n">
        <v>1</v>
      </c>
      <c r="I57" s="309" t="inlineStr">
        <is>
          <t>Yes</t>
        </is>
      </c>
      <c r="J57" s="309" t="n"/>
      <c r="K57" s="85" t="inlineStr">
        <is>
          <t>MS</t>
        </is>
      </c>
      <c r="L57" s="96" t="n">
        <v>2498201</v>
      </c>
      <c r="M57" s="23" t="inlineStr">
        <is>
          <t>2498 HH - NEW ALBANY MS</t>
        </is>
      </c>
      <c r="N57" s="23" t="inlineStr">
        <is>
          <t xml:space="preserve">407 Doctors Dr.   </t>
        </is>
      </c>
      <c r="O57" s="23" t="inlineStr">
        <is>
          <t>New Albany</t>
        </is>
      </c>
      <c r="P57" s="23" t="inlineStr">
        <is>
          <t>MS</t>
        </is>
      </c>
      <c r="Q57" s="104" t="n">
        <v>38652</v>
      </c>
      <c r="R57" s="23" t="inlineStr">
        <is>
          <t>(662)534-0106</t>
        </is>
      </c>
      <c r="S57" s="22" t="inlineStr">
        <is>
          <t>Kimberly Brown</t>
        </is>
      </c>
      <c r="T57" s="22" t="n"/>
      <c r="U57" s="22" t="inlineStr">
        <is>
          <t>10.22.10</t>
        </is>
      </c>
      <c r="V57" s="23" t="n"/>
      <c r="W57" s="24" t="n">
        <v>26</v>
      </c>
      <c r="X57" s="24" t="n">
        <v>30</v>
      </c>
      <c r="Y57" s="66">
        <f>W57-Z57-AB57</f>
        <v/>
      </c>
      <c r="Z57" s="48" t="n">
        <v>2</v>
      </c>
      <c r="AA57" s="48" t="n">
        <v>4</v>
      </c>
      <c r="AB57" s="48" t="n">
        <v>1</v>
      </c>
      <c r="AC57" s="48" t="n">
        <v>1</v>
      </c>
      <c r="AD57" s="48" t="n">
        <v>4</v>
      </c>
      <c r="AE57" s="48" t="n">
        <v>6</v>
      </c>
      <c r="AF57" s="182">
        <f>SUM(AE57/X57)</f>
        <v/>
      </c>
      <c r="AG57" s="48">
        <f>SUM(Z57,AB57,AD57)</f>
        <v/>
      </c>
      <c r="AH57" s="57">
        <f>SUM(AA57,AC57,AE57)</f>
        <v/>
      </c>
      <c r="AI57" s="85" t="inlineStr">
        <is>
          <t>WIN 10 Upgrade</t>
        </is>
      </c>
    </row>
    <row r="58">
      <c r="A58" s="173" t="n"/>
      <c r="B58" s="94" t="n">
        <v>2497201</v>
      </c>
      <c r="C58" s="45" t="n">
        <v>43773</v>
      </c>
      <c r="D58" s="45">
        <f>F58+75</f>
        <v/>
      </c>
      <c r="E58" s="46" t="n"/>
      <c r="F58" s="47" t="n">
        <v>43599</v>
      </c>
      <c r="G58" s="309" t="n">
        <v>1</v>
      </c>
      <c r="H58" s="309" t="n">
        <v>1</v>
      </c>
      <c r="I58" s="309" t="inlineStr">
        <is>
          <t>Yes</t>
        </is>
      </c>
      <c r="J58" s="309" t="n"/>
      <c r="K58" s="85" t="inlineStr">
        <is>
          <t>MS</t>
        </is>
      </c>
      <c r="L58" s="96" t="n">
        <v>2497201</v>
      </c>
      <c r="M58" s="23" t="inlineStr">
        <is>
          <t>2497 HH - BOONEVILLE</t>
        </is>
      </c>
      <c r="N58" s="23" t="inlineStr">
        <is>
          <t xml:space="preserve">200 South Second St.   </t>
        </is>
      </c>
      <c r="O58" s="23" t="inlineStr">
        <is>
          <t>Booneville</t>
        </is>
      </c>
      <c r="P58" s="23" t="inlineStr">
        <is>
          <t>MS</t>
        </is>
      </c>
      <c r="Q58" s="104" t="n">
        <v>38829</v>
      </c>
      <c r="R58" s="23" t="inlineStr">
        <is>
          <t>(662)720-0066</t>
        </is>
      </c>
      <c r="S58" s="22" t="inlineStr">
        <is>
          <t>Deborah Fleming</t>
        </is>
      </c>
      <c r="T58" s="22" t="n"/>
      <c r="U58" s="22" t="inlineStr">
        <is>
          <t>10.25.10</t>
        </is>
      </c>
      <c r="V58" s="23" t="n"/>
      <c r="W58" s="24" t="n">
        <v>49</v>
      </c>
      <c r="X58" s="24" t="n">
        <v>46</v>
      </c>
      <c r="Y58" s="66">
        <f>W58-Z58-AB58</f>
        <v/>
      </c>
      <c r="Z58" s="48" t="n">
        <v>2</v>
      </c>
      <c r="AA58" s="48" t="n">
        <v>5</v>
      </c>
      <c r="AB58" s="48" t="n">
        <v>0</v>
      </c>
      <c r="AC58" s="48" t="n">
        <v>0</v>
      </c>
      <c r="AD58" s="48" t="n">
        <v>8</v>
      </c>
      <c r="AE58" s="48" t="n">
        <v>10</v>
      </c>
      <c r="AF58" s="182">
        <f>SUM(AE58/X58)</f>
        <v/>
      </c>
      <c r="AG58" s="48">
        <f>SUM(Z58,AB58,AD58)</f>
        <v/>
      </c>
      <c r="AH58" s="57">
        <f>SUM(AA58,AC58,AE58)</f>
        <v/>
      </c>
      <c r="AI58" s="85" t="inlineStr">
        <is>
          <t>WIN 10 Upgrade</t>
        </is>
      </c>
    </row>
    <row r="59">
      <c r="A59" s="173" t="n"/>
      <c r="B59" s="94" t="n">
        <v>2499201</v>
      </c>
      <c r="C59" s="45" t="n">
        <v>43773</v>
      </c>
      <c r="D59" s="45">
        <f>F59+75</f>
        <v/>
      </c>
      <c r="E59" s="46" t="n"/>
      <c r="F59" s="47" t="n">
        <v>43599</v>
      </c>
      <c r="G59" s="309" t="n">
        <v>1</v>
      </c>
      <c r="H59" s="309" t="n">
        <v>1</v>
      </c>
      <c r="I59" s="309" t="inlineStr">
        <is>
          <t>Yes</t>
        </is>
      </c>
      <c r="J59" s="309" t="n"/>
      <c r="K59" s="85" t="inlineStr">
        <is>
          <t>MS</t>
        </is>
      </c>
      <c r="L59" s="96" t="n">
        <v>2499201</v>
      </c>
      <c r="M59" s="23" t="inlineStr">
        <is>
          <t>2499 HH - RIPLEY MS</t>
        </is>
      </c>
      <c r="N59" s="23" t="inlineStr">
        <is>
          <t>902 North Main Street  STE D</t>
        </is>
      </c>
      <c r="O59" s="23" t="inlineStr">
        <is>
          <t>Ripley</t>
        </is>
      </c>
      <c r="P59" s="23" t="inlineStr">
        <is>
          <t>MS</t>
        </is>
      </c>
      <c r="Q59" s="104" t="n">
        <v>38663</v>
      </c>
      <c r="R59" s="23" t="inlineStr">
        <is>
          <t>(662)837-7005</t>
        </is>
      </c>
      <c r="S59" s="22" t="inlineStr">
        <is>
          <t>Carissa Hopkins</t>
        </is>
      </c>
      <c r="T59" s="22" t="n"/>
      <c r="U59" s="22" t="inlineStr">
        <is>
          <t>10.23.10</t>
        </is>
      </c>
      <c r="V59" s="23" t="n"/>
      <c r="W59" s="24" t="n">
        <v>25</v>
      </c>
      <c r="X59" s="24" t="n">
        <v>27</v>
      </c>
      <c r="Y59" s="66">
        <f>W59-Z59-AB59</f>
        <v/>
      </c>
      <c r="Z59" s="48" t="n">
        <v>1</v>
      </c>
      <c r="AA59" s="48" t="n">
        <v>4</v>
      </c>
      <c r="AB59" s="48" t="n">
        <v>3</v>
      </c>
      <c r="AC59" s="48" t="n">
        <v>0</v>
      </c>
      <c r="AD59" s="48" t="n">
        <v>2</v>
      </c>
      <c r="AE59" s="48" t="n">
        <v>6</v>
      </c>
      <c r="AF59" s="182">
        <f>SUM(AE59/X59)</f>
        <v/>
      </c>
      <c r="AG59" s="48">
        <f>SUM(Z59,AB59,AD59)</f>
        <v/>
      </c>
      <c r="AH59" s="57">
        <f>SUM(AA59,AC59,AE59)</f>
        <v/>
      </c>
      <c r="AI59" s="85" t="inlineStr">
        <is>
          <t>WIN 10 Upgrade</t>
        </is>
      </c>
    </row>
    <row r="60">
      <c r="A60" s="173" t="n"/>
      <c r="B60" s="94" t="n">
        <v>2493201</v>
      </c>
      <c r="C60" s="45" t="n">
        <v>43773</v>
      </c>
      <c r="D60" s="45">
        <f>F60+75</f>
        <v/>
      </c>
      <c r="E60" s="46" t="n"/>
      <c r="F60" s="47" t="n">
        <v>43599</v>
      </c>
      <c r="G60" s="309" t="n">
        <v>1</v>
      </c>
      <c r="H60" s="309" t="n">
        <v>1</v>
      </c>
      <c r="I60" s="309" t="inlineStr">
        <is>
          <t>Yes</t>
        </is>
      </c>
      <c r="J60" s="309" t="n"/>
      <c r="K60" s="85" t="inlineStr">
        <is>
          <t>MS</t>
        </is>
      </c>
      <c r="L60" s="96" t="n">
        <v>2493201</v>
      </c>
      <c r="M60" s="23" t="inlineStr">
        <is>
          <t>2493 HH - TUPELO</t>
        </is>
      </c>
      <c r="N60" s="23" t="inlineStr">
        <is>
          <t>3402 West Main St.</t>
        </is>
      </c>
      <c r="O60" s="23" t="inlineStr">
        <is>
          <t>Tupelo</t>
        </is>
      </c>
      <c r="P60" s="23" t="inlineStr">
        <is>
          <t>MS</t>
        </is>
      </c>
      <c r="Q60" s="104" t="n">
        <v>38801</v>
      </c>
      <c r="R60" s="23" t="inlineStr">
        <is>
          <t>(662)844-9725</t>
        </is>
      </c>
      <c r="S60" s="22" t="inlineStr">
        <is>
          <t>Angela Murphy</t>
        </is>
      </c>
      <c r="T60" s="22" t="inlineStr">
        <is>
          <t>Sandy Winfrey</t>
        </is>
      </c>
      <c r="U60" s="22" t="inlineStr">
        <is>
          <t>10.21.10</t>
        </is>
      </c>
      <c r="V60" s="23" t="n"/>
      <c r="W60" s="24" t="n">
        <v>27</v>
      </c>
      <c r="X60" s="24" t="n">
        <v>25</v>
      </c>
      <c r="Y60" s="66">
        <f>W60-Z60-AB60</f>
        <v/>
      </c>
      <c r="Z60" s="48" t="n">
        <v>3</v>
      </c>
      <c r="AA60" s="48" t="n">
        <v>5</v>
      </c>
      <c r="AB60" s="48" t="n">
        <v>1</v>
      </c>
      <c r="AC60" s="48" t="n">
        <v>1</v>
      </c>
      <c r="AD60" s="48" t="n">
        <v>5</v>
      </c>
      <c r="AE60" s="48" t="n">
        <v>7</v>
      </c>
      <c r="AF60" s="182">
        <f>SUM(AE60/X60)</f>
        <v/>
      </c>
      <c r="AG60" s="48">
        <f>SUM(Z60,AB60,AD60)</f>
        <v/>
      </c>
      <c r="AH60" s="57">
        <f>SUM(AA60,AC60,AE60)</f>
        <v/>
      </c>
      <c r="AI60" s="85" t="inlineStr">
        <is>
          <t>WIN 10 Upgrade</t>
        </is>
      </c>
    </row>
    <row r="61">
      <c r="A61" s="173" t="n"/>
      <c r="B61" s="94" t="n">
        <v>2496201</v>
      </c>
      <c r="C61" s="45" t="n">
        <v>43773</v>
      </c>
      <c r="D61" s="45">
        <f>F61+75</f>
        <v/>
      </c>
      <c r="E61" s="46" t="n"/>
      <c r="F61" s="47" t="n">
        <v>43599</v>
      </c>
      <c r="G61" s="309" t="n">
        <v>1</v>
      </c>
      <c r="H61" s="309" t="n">
        <v>1</v>
      </c>
      <c r="I61" s="309" t="inlineStr">
        <is>
          <t>Yes</t>
        </is>
      </c>
      <c r="J61" s="309" t="n"/>
      <c r="K61" s="85" t="inlineStr">
        <is>
          <t>MS</t>
        </is>
      </c>
      <c r="L61" s="96" t="n">
        <v>2496201</v>
      </c>
      <c r="M61" s="23" t="inlineStr">
        <is>
          <t>2496 HH - AMORY</t>
        </is>
      </c>
      <c r="N61" s="23" t="inlineStr">
        <is>
          <t xml:space="preserve">1225 Hwy 278 East   </t>
        </is>
      </c>
      <c r="O61" s="23" t="inlineStr">
        <is>
          <t>Amory</t>
        </is>
      </c>
      <c r="P61" s="23" t="inlineStr">
        <is>
          <t>MS</t>
        </is>
      </c>
      <c r="Q61" s="104" t="n">
        <v>38821</v>
      </c>
      <c r="R61" s="23" t="inlineStr">
        <is>
          <t>(662)256-5404</t>
        </is>
      </c>
      <c r="S61" s="23" t="inlineStr">
        <is>
          <t>Kelly Mann</t>
        </is>
      </c>
      <c r="T61" s="23" t="n"/>
      <c r="U61" s="23" t="inlineStr">
        <is>
          <t>10.62.10</t>
        </is>
      </c>
      <c r="V61" s="23" t="n"/>
      <c r="W61" s="24" t="n">
        <v>33</v>
      </c>
      <c r="X61" s="24" t="n">
        <v>30</v>
      </c>
      <c r="Y61" s="66">
        <f>W61-Z61-AB61</f>
        <v/>
      </c>
      <c r="Z61" s="48" t="n">
        <v>1</v>
      </c>
      <c r="AA61" s="48" t="n">
        <v>4</v>
      </c>
      <c r="AB61" s="48" t="n">
        <v>1</v>
      </c>
      <c r="AC61" s="48" t="n">
        <v>2</v>
      </c>
      <c r="AD61" s="48" t="n">
        <v>9</v>
      </c>
      <c r="AE61" s="48" t="n">
        <v>7</v>
      </c>
      <c r="AF61" s="182">
        <f>SUM(AE61/X61)</f>
        <v/>
      </c>
      <c r="AG61" s="48">
        <f>SUM(Z61,AB61,AD61)</f>
        <v/>
      </c>
      <c r="AH61" s="57">
        <f>SUM(AA61,AC61,AE61)</f>
        <v/>
      </c>
      <c r="AI61" s="85" t="inlineStr">
        <is>
          <t>WIN 10 Upgrade</t>
        </is>
      </c>
    </row>
    <row r="62">
      <c r="A62" s="173" t="n"/>
      <c r="B62" s="94" t="n">
        <v>2504201</v>
      </c>
      <c r="C62" s="45" t="n">
        <v>43773</v>
      </c>
      <c r="D62" s="45">
        <f>F62+75</f>
        <v/>
      </c>
      <c r="E62" s="46" t="n"/>
      <c r="F62" s="47" t="n">
        <v>43599</v>
      </c>
      <c r="G62" s="309" t="n">
        <v>1</v>
      </c>
      <c r="H62" s="309" t="n">
        <v>1</v>
      </c>
      <c r="I62" s="309" t="inlineStr">
        <is>
          <t>Yes</t>
        </is>
      </c>
      <c r="J62" s="309" t="n"/>
      <c r="K62" s="85" t="inlineStr">
        <is>
          <t>MS</t>
        </is>
      </c>
      <c r="L62" s="96" t="n">
        <v>2504201</v>
      </c>
      <c r="M62" s="23" t="inlineStr">
        <is>
          <t>2504 HH - VICKSBURG</t>
        </is>
      </c>
      <c r="N62" s="23" t="inlineStr">
        <is>
          <t>2080 S. Frontage Rd. STE 101</t>
        </is>
      </c>
      <c r="O62" s="23" t="inlineStr">
        <is>
          <t>Vicksburg</t>
        </is>
      </c>
      <c r="P62" s="23" t="inlineStr">
        <is>
          <t>MS</t>
        </is>
      </c>
      <c r="Q62" s="104" t="n">
        <v>39180</v>
      </c>
      <c r="R62" s="23" t="inlineStr">
        <is>
          <t>(601)638-3808</t>
        </is>
      </c>
      <c r="S62" s="23" t="inlineStr">
        <is>
          <t>Nena Longmire</t>
        </is>
      </c>
      <c r="T62" s="23" t="inlineStr">
        <is>
          <t>Jenny Bowers Sanders</t>
        </is>
      </c>
      <c r="U62" s="23" t="inlineStr">
        <is>
          <t>10.91.10</t>
        </is>
      </c>
      <c r="V62" s="23" t="n"/>
      <c r="W62" s="24" t="n">
        <v>24</v>
      </c>
      <c r="X62" s="24" t="n">
        <v>28</v>
      </c>
      <c r="Y62" s="66">
        <f>W62-Z62-AB62</f>
        <v/>
      </c>
      <c r="Z62" s="48" t="n">
        <v>3</v>
      </c>
      <c r="AA62" s="48" t="n">
        <v>3</v>
      </c>
      <c r="AB62" s="48" t="n">
        <v>2</v>
      </c>
      <c r="AC62" s="48" t="n">
        <v>0</v>
      </c>
      <c r="AD62" s="48" t="n">
        <v>3</v>
      </c>
      <c r="AE62" s="48" t="n">
        <v>7</v>
      </c>
      <c r="AF62" s="182">
        <f>SUM(AE62/X62)</f>
        <v/>
      </c>
      <c r="AG62" s="48">
        <f>SUM(Z62,AB62,AD62)</f>
        <v/>
      </c>
      <c r="AH62" s="57">
        <f>SUM(AA62,AC62,AE62)</f>
        <v/>
      </c>
      <c r="AI62" s="85" t="inlineStr">
        <is>
          <t>WIN 10 Upgrade</t>
        </is>
      </c>
    </row>
    <row r="63">
      <c r="A63" s="173" t="n"/>
      <c r="B63" s="94" t="n">
        <v>2506201</v>
      </c>
      <c r="C63" s="45" t="n">
        <v>43773</v>
      </c>
      <c r="D63" s="45">
        <f>F63+75</f>
        <v/>
      </c>
      <c r="E63" s="46" t="n"/>
      <c r="F63" s="47" t="n">
        <v>43599</v>
      </c>
      <c r="G63" s="309" t="n">
        <v>1</v>
      </c>
      <c r="H63" s="309" t="n">
        <v>1</v>
      </c>
      <c r="I63" s="309" t="inlineStr">
        <is>
          <t>Yes</t>
        </is>
      </c>
      <c r="J63" s="309" t="n"/>
      <c r="K63" s="85" t="inlineStr">
        <is>
          <t>MS</t>
        </is>
      </c>
      <c r="L63" s="96" t="n">
        <v>2506201</v>
      </c>
      <c r="M63" s="23" t="inlineStr">
        <is>
          <t>2506 HH - HAZLEHURST</t>
        </is>
      </c>
      <c r="N63" s="23" t="inlineStr">
        <is>
          <t xml:space="preserve">217 Caldwell Drive   </t>
        </is>
      </c>
      <c r="O63" s="23" t="inlineStr">
        <is>
          <t>Hazlehurst</t>
        </is>
      </c>
      <c r="P63" s="23" t="inlineStr">
        <is>
          <t>MS</t>
        </is>
      </c>
      <c r="Q63" s="104" t="n">
        <v>39083</v>
      </c>
      <c r="R63" s="23" t="inlineStr">
        <is>
          <t>(601)894-2701</t>
        </is>
      </c>
      <c r="S63" s="23" t="inlineStr">
        <is>
          <t>Wendy Falvey</t>
        </is>
      </c>
      <c r="T63" s="23" t="inlineStr">
        <is>
          <t>Renee Smith</t>
        </is>
      </c>
      <c r="U63" s="23" t="inlineStr">
        <is>
          <t>10.32.10</t>
        </is>
      </c>
      <c r="V63" s="23" t="n"/>
      <c r="W63" s="24" t="n">
        <v>26</v>
      </c>
      <c r="X63" s="24" t="n">
        <v>19</v>
      </c>
      <c r="Y63" s="66">
        <f>W63-Z63-AB63</f>
        <v/>
      </c>
      <c r="Z63" s="48" t="n">
        <v>3</v>
      </c>
      <c r="AA63" s="48" t="n">
        <v>3</v>
      </c>
      <c r="AB63" s="48" t="n">
        <v>0</v>
      </c>
      <c r="AC63" s="48" t="n">
        <v>0</v>
      </c>
      <c r="AD63" s="48" t="n">
        <v>6</v>
      </c>
      <c r="AE63" s="48" t="n">
        <v>5</v>
      </c>
      <c r="AF63" s="182">
        <f>SUM(AE63/X63)</f>
        <v/>
      </c>
      <c r="AG63" s="48">
        <f>SUM(Z63,AB63,AD63)</f>
        <v/>
      </c>
      <c r="AH63" s="57">
        <f>SUM(AA63,AC63,AE63)</f>
        <v/>
      </c>
      <c r="AI63" s="85" t="inlineStr">
        <is>
          <t>WIN 10 Upgrade</t>
        </is>
      </c>
    </row>
    <row r="64">
      <c r="A64" s="173" t="n"/>
      <c r="B64" s="94" t="n">
        <v>2508201</v>
      </c>
      <c r="C64" s="45" t="n">
        <v>43780</v>
      </c>
      <c r="D64" s="45">
        <f>F64+75</f>
        <v/>
      </c>
      <c r="E64" s="46" t="n"/>
      <c r="F64" s="47" t="n">
        <v>43599</v>
      </c>
      <c r="G64" s="309" t="n">
        <v>1</v>
      </c>
      <c r="H64" s="309" t="n">
        <v>2</v>
      </c>
      <c r="I64" s="309" t="inlineStr">
        <is>
          <t>Yes</t>
        </is>
      </c>
      <c r="J64" s="309" t="n"/>
      <c r="K64" s="85" t="inlineStr">
        <is>
          <t>MS</t>
        </is>
      </c>
      <c r="L64" s="96" t="n">
        <v>2508201</v>
      </c>
      <c r="M64" s="23" t="inlineStr">
        <is>
          <t>2508 HH - MAGEE</t>
        </is>
      </c>
      <c r="N64" s="23" t="inlineStr">
        <is>
          <t xml:space="preserve">306 2nd Street SE  </t>
        </is>
      </c>
      <c r="O64" s="23" t="inlineStr">
        <is>
          <t>Magee</t>
        </is>
      </c>
      <c r="P64" s="23" t="inlineStr">
        <is>
          <t>MS</t>
        </is>
      </c>
      <c r="Q64" s="104" t="n">
        <v>39111</v>
      </c>
      <c r="R64" s="23" t="inlineStr">
        <is>
          <t>(601)849-6263</t>
        </is>
      </c>
      <c r="S64" s="23" t="inlineStr">
        <is>
          <t>Vicky Stubbs</t>
        </is>
      </c>
      <c r="T64" s="23" t="n"/>
      <c r="U64" s="23" t="inlineStr">
        <is>
          <t>10.34.10</t>
        </is>
      </c>
      <c r="V64" s="23" t="n"/>
      <c r="W64" s="24" t="n">
        <v>26</v>
      </c>
      <c r="X64" s="24" t="n">
        <v>26</v>
      </c>
      <c r="Y64" s="66">
        <f>W64-Z64-AB64</f>
        <v/>
      </c>
      <c r="Z64" s="48" t="n">
        <v>5</v>
      </c>
      <c r="AA64" s="48" t="n">
        <v>4</v>
      </c>
      <c r="AB64" s="48" t="n">
        <v>0</v>
      </c>
      <c r="AC64" s="48" t="n">
        <v>0</v>
      </c>
      <c r="AD64" s="48" t="n">
        <v>7</v>
      </c>
      <c r="AE64" s="48" t="n">
        <v>8</v>
      </c>
      <c r="AF64" s="182">
        <f>SUM(AE64/X64)</f>
        <v/>
      </c>
      <c r="AG64" s="48">
        <f>SUM(Z64,AB64,AD64)</f>
        <v/>
      </c>
      <c r="AH64" s="57">
        <f>SUM(AA64,AC64,AE64)</f>
        <v/>
      </c>
      <c r="AI64" s="85" t="inlineStr">
        <is>
          <t>WIN 10 Upgrade</t>
        </is>
      </c>
    </row>
    <row r="65">
      <c r="A65" s="173" t="n"/>
      <c r="B65" s="94" t="n">
        <v>2507201</v>
      </c>
      <c r="C65" s="45" t="n">
        <v>43780</v>
      </c>
      <c r="D65" s="45">
        <f>F65+75</f>
        <v/>
      </c>
      <c r="E65" s="46" t="n"/>
      <c r="F65" s="47" t="n">
        <v>43599</v>
      </c>
      <c r="G65" s="306" t="n"/>
      <c r="H65" s="306" t="n"/>
      <c r="I65" s="309" t="inlineStr">
        <is>
          <t>Yes</t>
        </is>
      </c>
      <c r="J65" s="309" t="n"/>
      <c r="K65" s="85" t="inlineStr">
        <is>
          <t>MS</t>
        </is>
      </c>
      <c r="L65" s="96" t="n">
        <v>2507201</v>
      </c>
      <c r="M65" s="23" t="inlineStr">
        <is>
          <t>2507 HH - MORTON MS</t>
        </is>
      </c>
      <c r="N65" s="23" t="inlineStr">
        <is>
          <t xml:space="preserve">5325 Hwy 80  </t>
        </is>
      </c>
      <c r="O65" s="23" t="inlineStr">
        <is>
          <t>Morton</t>
        </is>
      </c>
      <c r="P65" s="23" t="inlineStr">
        <is>
          <t>MS</t>
        </is>
      </c>
      <c r="Q65" s="104" t="n">
        <v>39117</v>
      </c>
      <c r="R65" s="23" t="inlineStr">
        <is>
          <t>(601)732-3952</t>
        </is>
      </c>
      <c r="S65" s="23" t="inlineStr">
        <is>
          <t>Jennifer Russell</t>
        </is>
      </c>
      <c r="T65" s="23" t="n"/>
      <c r="U65" s="23" t="inlineStr">
        <is>
          <t>10.94.10</t>
        </is>
      </c>
      <c r="V65" s="23" t="n"/>
      <c r="W65" s="24" t="n">
        <v>27</v>
      </c>
      <c r="X65" s="24" t="n">
        <v>26</v>
      </c>
      <c r="Y65" s="66">
        <f>W65-Z65-AB65</f>
        <v/>
      </c>
      <c r="Z65" s="48" t="n">
        <v>3</v>
      </c>
      <c r="AA65" s="48" t="n">
        <v>7</v>
      </c>
      <c r="AB65" s="48" t="n">
        <v>0</v>
      </c>
      <c r="AC65" s="48" t="n">
        <v>0</v>
      </c>
      <c r="AD65" s="48" t="n">
        <v>6</v>
      </c>
      <c r="AE65" s="48" t="n">
        <v>6</v>
      </c>
      <c r="AF65" s="182">
        <f>SUM(AE65/X65)</f>
        <v/>
      </c>
      <c r="AG65" s="48">
        <f>SUM(Z65,AB65,AD65)</f>
        <v/>
      </c>
      <c r="AH65" s="57">
        <f>SUM(AA65,AC65,AE65)</f>
        <v/>
      </c>
      <c r="AI65" s="85" t="inlineStr">
        <is>
          <t>WIN 10 Upgrade</t>
        </is>
      </c>
    </row>
    <row r="66">
      <c r="A66" s="173" t="n"/>
      <c r="B66" s="94" t="n">
        <v>2494201</v>
      </c>
      <c r="C66" s="45" t="n">
        <v>43780</v>
      </c>
      <c r="D66" s="45">
        <f>F66+75</f>
        <v/>
      </c>
      <c r="E66" s="46" t="n"/>
      <c r="F66" s="47" t="n">
        <v>43599</v>
      </c>
      <c r="G66" s="309" t="n">
        <v>1</v>
      </c>
      <c r="H66" s="309" t="n">
        <v>1</v>
      </c>
      <c r="I66" s="309" t="inlineStr">
        <is>
          <t>Yes</t>
        </is>
      </c>
      <c r="J66" s="309" t="n"/>
      <c r="K66" s="85" t="inlineStr">
        <is>
          <t>MS</t>
        </is>
      </c>
      <c r="L66" s="96" t="n">
        <v>2494201</v>
      </c>
      <c r="M66" s="23" t="inlineStr">
        <is>
          <t>2494 HH - COLUMBUS MS</t>
        </is>
      </c>
      <c r="N66" s="23" t="inlineStr">
        <is>
          <t xml:space="preserve">189 Park Creek Drive  </t>
        </is>
      </c>
      <c r="O66" s="23" t="inlineStr">
        <is>
          <t>Columbus</t>
        </is>
      </c>
      <c r="P66" s="23" t="inlineStr">
        <is>
          <t>MS</t>
        </is>
      </c>
      <c r="Q66" s="104" t="n">
        <v>39705</v>
      </c>
      <c r="R66" s="23" t="inlineStr">
        <is>
          <t>(662)327-9669</t>
        </is>
      </c>
      <c r="S66" s="23" t="inlineStr">
        <is>
          <t>Joni Prescott</t>
        </is>
      </c>
      <c r="T66" s="23" t="inlineStr">
        <is>
          <t>Cassandra Bogan</t>
        </is>
      </c>
      <c r="U66" s="23" t="inlineStr">
        <is>
          <t>10.61.10</t>
        </is>
      </c>
      <c r="V66" s="23" t="n"/>
      <c r="W66" s="24" t="n">
        <v>26</v>
      </c>
      <c r="X66" s="24" t="n">
        <v>26</v>
      </c>
      <c r="Y66" s="66">
        <f>W66-Z66-AB66</f>
        <v/>
      </c>
      <c r="Z66" s="48" t="n">
        <v>4</v>
      </c>
      <c r="AA66" s="48" t="n">
        <v>6</v>
      </c>
      <c r="AB66" s="48" t="n">
        <v>0</v>
      </c>
      <c r="AC66" s="48" t="n">
        <v>1</v>
      </c>
      <c r="AD66" s="48" t="n">
        <v>8</v>
      </c>
      <c r="AE66" s="48" t="n">
        <v>8</v>
      </c>
      <c r="AF66" s="182">
        <f>SUM(AE66/X66)</f>
        <v/>
      </c>
      <c r="AG66" s="48">
        <f>SUM(Z66,AB66,AD66)</f>
        <v/>
      </c>
      <c r="AH66" s="57">
        <f>SUM(AA66,AC66,AE66)</f>
        <v/>
      </c>
      <c r="AI66" s="85" t="inlineStr">
        <is>
          <t>WIN 10 Upgrade</t>
        </is>
      </c>
    </row>
    <row r="67">
      <c r="A67" s="173" t="n"/>
      <c r="B67" s="94" t="n">
        <v>2487201</v>
      </c>
      <c r="C67" s="45" t="n">
        <v>43780</v>
      </c>
      <c r="D67" s="45">
        <f>F67+75</f>
        <v/>
      </c>
      <c r="E67" s="46" t="n"/>
      <c r="F67" s="47" t="n">
        <v>43662</v>
      </c>
      <c r="G67" s="309" t="n">
        <v>1</v>
      </c>
      <c r="H67" s="313" t="n">
        <v>1</v>
      </c>
      <c r="I67" s="313" t="inlineStr">
        <is>
          <t>Yes</t>
        </is>
      </c>
      <c r="J67" s="313" t="inlineStr">
        <is>
          <t>Y-2191</t>
        </is>
      </c>
      <c r="K67" s="243" t="inlineStr">
        <is>
          <t>TM</t>
        </is>
      </c>
      <c r="L67" s="96" t="n">
        <v>2487201</v>
      </c>
      <c r="M67" s="23" t="inlineStr">
        <is>
          <t>2487 HH - OCALA</t>
        </is>
      </c>
      <c r="N67" s="23" t="inlineStr">
        <is>
          <t xml:space="preserve">311 SE 17th Place  </t>
        </is>
      </c>
      <c r="O67" s="23" t="inlineStr">
        <is>
          <t>Ocala</t>
        </is>
      </c>
      <c r="P67" s="23" t="inlineStr">
        <is>
          <t>FL</t>
        </is>
      </c>
      <c r="Q67" s="104" t="n">
        <v>34471</v>
      </c>
      <c r="R67" s="23" t="inlineStr">
        <is>
          <t>(352)402-0660</t>
        </is>
      </c>
      <c r="S67" s="22" t="inlineStr">
        <is>
          <t>Mary Ryals</t>
        </is>
      </c>
      <c r="T67" s="22" t="inlineStr">
        <is>
          <t>Janelle Marshall</t>
        </is>
      </c>
      <c r="U67" s="22" t="inlineStr">
        <is>
          <t>10.24.200</t>
        </is>
      </c>
      <c r="V67" s="23" t="n"/>
      <c r="W67" s="24" t="n">
        <v>57</v>
      </c>
      <c r="X67" s="24" t="n">
        <v>53</v>
      </c>
      <c r="Y67" s="66">
        <f>W67-Z67-AB67</f>
        <v/>
      </c>
      <c r="Z67" s="48" t="n">
        <v>11</v>
      </c>
      <c r="AA67" s="48" t="n">
        <v>6</v>
      </c>
      <c r="AB67" s="48" t="n">
        <v>0</v>
      </c>
      <c r="AC67" s="48" t="n">
        <v>6</v>
      </c>
      <c r="AD67" s="48" t="n">
        <v>7</v>
      </c>
      <c r="AE67" s="48" t="n">
        <v>14</v>
      </c>
      <c r="AF67" s="182">
        <f>SUM(AE67/X67)</f>
        <v/>
      </c>
      <c r="AG67" s="48">
        <f>SUM(Z67,AB67,AD67)</f>
        <v/>
      </c>
      <c r="AH67" s="57">
        <f>SUM(AA67,AC67,AE67)</f>
        <v/>
      </c>
      <c r="AI67" s="85" t="inlineStr">
        <is>
          <t>WIN 10 Upgrade</t>
        </is>
      </c>
    </row>
    <row r="68">
      <c r="A68" s="173" t="n"/>
      <c r="B68" s="94" t="n">
        <v>2488201</v>
      </c>
      <c r="C68" s="45" t="n">
        <v>43780</v>
      </c>
      <c r="D68" s="45">
        <f>F68+75</f>
        <v/>
      </c>
      <c r="E68" s="46" t="n"/>
      <c r="F68" s="47" t="n">
        <v>43564</v>
      </c>
      <c r="G68" s="309" t="n">
        <v>1</v>
      </c>
      <c r="H68" s="313" t="n">
        <v>1</v>
      </c>
      <c r="I68" s="313" t="inlineStr">
        <is>
          <t>Yes</t>
        </is>
      </c>
      <c r="J68" s="313" t="inlineStr">
        <is>
          <t>Y-2191</t>
        </is>
      </c>
      <c r="K68" s="243" t="inlineStr">
        <is>
          <t>TM</t>
        </is>
      </c>
      <c r="L68" s="96" t="n">
        <v>2488201</v>
      </c>
      <c r="M68" s="23" t="inlineStr">
        <is>
          <t>2488 HH - PALATKA-PUTNAM</t>
        </is>
      </c>
      <c r="N68" s="23" t="inlineStr">
        <is>
          <t>205 Zeagler Dr STE 401</t>
        </is>
      </c>
      <c r="O68" s="23" t="inlineStr">
        <is>
          <t>Palatka</t>
        </is>
      </c>
      <c r="P68" s="23" t="inlineStr">
        <is>
          <t>FL</t>
        </is>
      </c>
      <c r="Q68" s="104" t="n">
        <v>32177</v>
      </c>
      <c r="R68" s="23" t="inlineStr">
        <is>
          <t>(386)328-0202</t>
        </is>
      </c>
      <c r="S68" s="22" t="inlineStr">
        <is>
          <t>Kasey Brown</t>
        </is>
      </c>
      <c r="T68" s="22" t="n"/>
      <c r="U68" s="22" t="inlineStr">
        <is>
          <t>10.24.203</t>
        </is>
      </c>
      <c r="V68" s="23" t="n"/>
      <c r="W68" s="24" t="n">
        <v>22</v>
      </c>
      <c r="X68" s="24" t="n">
        <v>20</v>
      </c>
      <c r="Y68" s="66">
        <f>W68-Z68-AB68</f>
        <v/>
      </c>
      <c r="Z68" s="48" t="n">
        <v>9</v>
      </c>
      <c r="AA68" s="48" t="n">
        <v>4</v>
      </c>
      <c r="AB68" s="48" t="n">
        <v>0</v>
      </c>
      <c r="AC68" s="48" t="n">
        <v>1</v>
      </c>
      <c r="AD68" s="48" t="n">
        <v>2</v>
      </c>
      <c r="AE68" s="48" t="n">
        <v>6</v>
      </c>
      <c r="AF68" s="182">
        <f>SUM(AE68/X68)</f>
        <v/>
      </c>
      <c r="AG68" s="48">
        <f>SUM(Z68,AB68,AD68)</f>
        <v/>
      </c>
      <c r="AH68" s="57">
        <f>SUM(AA68,AC68,AE68)</f>
        <v/>
      </c>
      <c r="AI68" s="85" t="inlineStr">
        <is>
          <t>WIN 10 Upgrade</t>
        </is>
      </c>
    </row>
    <row r="69">
      <c r="A69" s="173" t="n"/>
      <c r="B69" s="94" t="n">
        <v>2483201</v>
      </c>
      <c r="C69" s="45" t="n">
        <v>43780</v>
      </c>
      <c r="D69" s="45">
        <f>F69+75</f>
        <v/>
      </c>
      <c r="E69" s="46" t="n"/>
      <c r="F69" s="47" t="n">
        <v>43662</v>
      </c>
      <c r="G69" s="309" t="n">
        <v>1</v>
      </c>
      <c r="H69" s="313" t="n">
        <v>1</v>
      </c>
      <c r="I69" s="313" t="inlineStr">
        <is>
          <t>Yes</t>
        </is>
      </c>
      <c r="J69" s="313" t="inlineStr">
        <is>
          <t>Y-2191</t>
        </is>
      </c>
      <c r="K69" s="243" t="inlineStr">
        <is>
          <t>TM</t>
        </is>
      </c>
      <c r="L69" s="96" t="n">
        <v>2483201</v>
      </c>
      <c r="M69" s="23" t="inlineStr">
        <is>
          <t>2483 HH - ORANGE PARK</t>
        </is>
      </c>
      <c r="N69" s="23" t="inlineStr">
        <is>
          <t>350 Corporate Way STE 250</t>
        </is>
      </c>
      <c r="O69" s="23" t="inlineStr">
        <is>
          <t>Orange Park</t>
        </is>
      </c>
      <c r="P69" s="23" t="inlineStr">
        <is>
          <t>FL</t>
        </is>
      </c>
      <c r="Q69" s="104" t="n">
        <v>32073</v>
      </c>
      <c r="R69" s="23" t="inlineStr">
        <is>
          <t>(904)731-3515</t>
        </is>
      </c>
      <c r="S69" s="22" t="inlineStr">
        <is>
          <t>Anna Niemiec</t>
        </is>
      </c>
      <c r="T69" s="22" t="inlineStr">
        <is>
          <t>Catrilla Stringfield</t>
        </is>
      </c>
      <c r="U69" s="22" t="inlineStr">
        <is>
          <t>10.24.189</t>
        </is>
      </c>
      <c r="V69" s="23" t="n"/>
      <c r="W69" s="24" t="n">
        <v>44</v>
      </c>
      <c r="X69" s="24" t="n">
        <v>41</v>
      </c>
      <c r="Y69" s="66">
        <f>W69-Z69-AB69</f>
        <v/>
      </c>
      <c r="Z69" s="48" t="n">
        <v>11</v>
      </c>
      <c r="AA69" s="48" t="n"/>
      <c r="AB69" s="48" t="n">
        <v>0</v>
      </c>
      <c r="AC69" s="48" t="n"/>
      <c r="AD69" s="48" t="n">
        <v>9</v>
      </c>
      <c r="AE69" s="48" t="n"/>
      <c r="AF69" s="182">
        <f>SUM(AE69/X69)</f>
        <v/>
      </c>
      <c r="AG69" s="48">
        <f>SUM(Z69,AB69,AD69)</f>
        <v/>
      </c>
      <c r="AH69" s="57">
        <f>SUM(AA69,AC69,AE69)</f>
        <v/>
      </c>
      <c r="AI69" s="85" t="inlineStr">
        <is>
          <t>WIN 10 Upgrade</t>
        </is>
      </c>
    </row>
    <row r="70">
      <c r="A70" s="173" t="n"/>
      <c r="B70" s="94" t="n">
        <v>2479201</v>
      </c>
      <c r="C70" s="45" t="n">
        <v>43780</v>
      </c>
      <c r="D70" s="45">
        <f>F70+75</f>
        <v/>
      </c>
      <c r="E70" s="46" t="n"/>
      <c r="F70" s="47" t="n">
        <v>43564</v>
      </c>
      <c r="G70" s="309" t="n">
        <v>1</v>
      </c>
      <c r="H70" s="313" t="n">
        <v>1</v>
      </c>
      <c r="I70" s="309" t="inlineStr">
        <is>
          <t>Yes</t>
        </is>
      </c>
      <c r="J70" s="313" t="inlineStr">
        <is>
          <t>Y-2191</t>
        </is>
      </c>
      <c r="K70" s="85" t="inlineStr">
        <is>
          <t>TM</t>
        </is>
      </c>
      <c r="L70" s="96" t="n">
        <v>2479201</v>
      </c>
      <c r="M70" s="23" t="inlineStr">
        <is>
          <t>2479 HH - DAYTONA BEACH</t>
        </is>
      </c>
      <c r="N70" s="23" t="inlineStr">
        <is>
          <t>1717 North Clyde Morris Blvd. STE 140</t>
        </is>
      </c>
      <c r="O70" s="23" t="inlineStr">
        <is>
          <t>Daytona Beach</t>
        </is>
      </c>
      <c r="P70" s="23" t="inlineStr">
        <is>
          <t>FL</t>
        </is>
      </c>
      <c r="Q70" s="104" t="n">
        <v>32117</v>
      </c>
      <c r="R70" s="23" t="inlineStr">
        <is>
          <t>(386)274-1088</t>
        </is>
      </c>
      <c r="S70" s="22" t="inlineStr">
        <is>
          <t>Jamie Cameron</t>
        </is>
      </c>
      <c r="T70" s="22" t="n"/>
      <c r="U70" s="22" t="inlineStr">
        <is>
          <t>10.24.184</t>
        </is>
      </c>
      <c r="V70" s="23" t="n"/>
      <c r="W70" s="24" t="n">
        <v>44</v>
      </c>
      <c r="X70" s="24" t="n">
        <v>39</v>
      </c>
      <c r="Y70" s="66">
        <f>W70-Z70-AB70</f>
        <v/>
      </c>
      <c r="Z70" s="48" t="n">
        <v>12</v>
      </c>
      <c r="AA70" s="48" t="n">
        <v>9</v>
      </c>
      <c r="AB70" s="48" t="n">
        <v>0</v>
      </c>
      <c r="AC70" s="48" t="n">
        <v>2</v>
      </c>
      <c r="AD70" s="48" t="n">
        <v>6</v>
      </c>
      <c r="AE70" s="48" t="n">
        <v>11</v>
      </c>
      <c r="AF70" s="182">
        <f>SUM(AE70/X70)</f>
        <v/>
      </c>
      <c r="AG70" s="48">
        <f>SUM(Z70,AB70,AD70)</f>
        <v/>
      </c>
      <c r="AH70" s="57">
        <f>SUM(AA70,AC70,AE70)</f>
        <v/>
      </c>
      <c r="AI70" s="85" t="inlineStr">
        <is>
          <t>WIN 10 Upgrade</t>
        </is>
      </c>
    </row>
    <row customHeight="1" ht="16.5" r="71" s="20">
      <c r="A71" s="173" t="inlineStr">
        <is>
          <t xml:space="preserve"> </t>
        </is>
      </c>
      <c r="B71" s="94" t="n">
        <v>2480201</v>
      </c>
      <c r="C71" s="45" t="n">
        <v>43780</v>
      </c>
      <c r="D71" s="45">
        <f>F71+75</f>
        <v/>
      </c>
      <c r="E71" s="46" t="n"/>
      <c r="F71" s="47" t="n">
        <v>43564</v>
      </c>
      <c r="G71" s="309" t="n">
        <v>1</v>
      </c>
      <c r="H71" s="313" t="n">
        <v>1</v>
      </c>
      <c r="I71" s="309" t="inlineStr">
        <is>
          <t>Yes</t>
        </is>
      </c>
      <c r="J71" s="313" t="inlineStr">
        <is>
          <t>Y-2191</t>
        </is>
      </c>
      <c r="K71" s="85" t="inlineStr">
        <is>
          <t>TM</t>
        </is>
      </c>
      <c r="L71" s="96" t="n">
        <v>2480201</v>
      </c>
      <c r="M71" s="23" t="inlineStr">
        <is>
          <t>2480 HH - DELAND</t>
        </is>
      </c>
      <c r="N71" s="23" t="inlineStr">
        <is>
          <t>929 North Spring Garden Ave STE 100</t>
        </is>
      </c>
      <c r="O71" s="23" t="inlineStr">
        <is>
          <t>Deland</t>
        </is>
      </c>
      <c r="P71" s="23" t="inlineStr">
        <is>
          <t>FL</t>
        </is>
      </c>
      <c r="Q71" s="104" t="n">
        <v>32720</v>
      </c>
      <c r="R71" s="23" t="inlineStr">
        <is>
          <t>(386)736-9224</t>
        </is>
      </c>
      <c r="S71" s="22" t="inlineStr">
        <is>
          <t>Janice Price</t>
        </is>
      </c>
      <c r="T71" s="22" t="n"/>
      <c r="U71" s="22" t="inlineStr">
        <is>
          <t>10.24.185</t>
        </is>
      </c>
      <c r="V71" s="23" t="n"/>
      <c r="W71" s="24" t="n">
        <v>49</v>
      </c>
      <c r="X71" s="24" t="n">
        <v>38</v>
      </c>
      <c r="Y71" s="66">
        <f>W71-Z71-AB71</f>
        <v/>
      </c>
      <c r="Z71" s="48" t="n">
        <v>11</v>
      </c>
      <c r="AA71" s="48" t="n">
        <v>7</v>
      </c>
      <c r="AB71" s="48" t="n">
        <v>1</v>
      </c>
      <c r="AC71" s="48" t="n">
        <v>0</v>
      </c>
      <c r="AD71" s="48" t="n">
        <v>6</v>
      </c>
      <c r="AE71" s="48" t="n">
        <v>6</v>
      </c>
      <c r="AF71" s="182">
        <f>SUM(AE71/X71)</f>
        <v/>
      </c>
      <c r="AG71" s="48">
        <f>SUM(Z71,AB71,AD71)</f>
        <v/>
      </c>
      <c r="AH71" s="57">
        <f>SUM(AA71,AC71,AE71)</f>
        <v/>
      </c>
      <c r="AI71" s="85" t="inlineStr">
        <is>
          <t>WIN 10 Upgrade</t>
        </is>
      </c>
    </row>
    <row r="72">
      <c r="A72" s="173" t="n"/>
      <c r="B72" s="94" t="n">
        <v>2495201</v>
      </c>
      <c r="C72" s="45" t="n">
        <v>43787</v>
      </c>
      <c r="D72" s="45">
        <f>F72+75</f>
        <v/>
      </c>
      <c r="E72" s="46" t="n"/>
      <c r="F72" s="47" t="n">
        <v>43599</v>
      </c>
      <c r="G72" s="309" t="n">
        <v>1</v>
      </c>
      <c r="H72" s="309" t="n">
        <v>2</v>
      </c>
      <c r="I72" s="309" t="inlineStr">
        <is>
          <t>Yes</t>
        </is>
      </c>
      <c r="J72" s="309" t="n"/>
      <c r="K72" s="85" t="inlineStr">
        <is>
          <t>MS</t>
        </is>
      </c>
      <c r="L72" s="96" t="n">
        <v>2495201</v>
      </c>
      <c r="M72" s="23" t="inlineStr">
        <is>
          <t>2495 HH - CALHOUN CITY</t>
        </is>
      </c>
      <c r="N72" s="23" t="inlineStr">
        <is>
          <t>200 South Pontotoc Drive, Suite A</t>
        </is>
      </c>
      <c r="O72" s="23" t="inlineStr">
        <is>
          <t>Bruce</t>
        </is>
      </c>
      <c r="P72" s="23" t="inlineStr">
        <is>
          <t>MS</t>
        </is>
      </c>
      <c r="Q72" s="104" t="n">
        <v>38915</v>
      </c>
      <c r="R72" s="23" t="inlineStr">
        <is>
          <t>(662)628-6657</t>
        </is>
      </c>
      <c r="S72" s="23" t="inlineStr">
        <is>
          <t>Autumn Chrestman</t>
        </is>
      </c>
      <c r="T72" s="23" t="inlineStr">
        <is>
          <t>Donna Wall</t>
        </is>
      </c>
      <c r="U72" s="23" t="inlineStr">
        <is>
          <t>10.63.10</t>
        </is>
      </c>
      <c r="V72" s="23" t="n"/>
      <c r="W72" s="24" t="n">
        <v>27</v>
      </c>
      <c r="X72" s="24" t="n">
        <v>27</v>
      </c>
      <c r="Y72" s="66">
        <f>W72-Z72-AB72</f>
        <v/>
      </c>
      <c r="Z72" s="48" t="n">
        <v>6</v>
      </c>
      <c r="AA72" s="48" t="n">
        <v>5</v>
      </c>
      <c r="AB72" s="48" t="n">
        <v>0</v>
      </c>
      <c r="AC72" s="48" t="n">
        <v>0</v>
      </c>
      <c r="AD72" s="48" t="n">
        <v>7</v>
      </c>
      <c r="AE72" s="48" t="n">
        <v>8</v>
      </c>
      <c r="AF72" s="182">
        <f>SUM(AE72/X72)</f>
        <v/>
      </c>
      <c r="AG72" s="48">
        <f>SUM(Z72,AB72,AD72)</f>
        <v/>
      </c>
      <c r="AH72" s="57">
        <f>SUM(AA72,AC72,AE72)</f>
        <v/>
      </c>
      <c r="AI72" s="85" t="inlineStr">
        <is>
          <t>WIN 10 Upgrade</t>
        </is>
      </c>
    </row>
    <row r="73">
      <c r="A73" s="173" t="n"/>
      <c r="B73" s="94" t="n">
        <v>2502201</v>
      </c>
      <c r="C73" s="45" t="n">
        <v>43787</v>
      </c>
      <c r="D73" s="45">
        <f>F73+75</f>
        <v/>
      </c>
      <c r="E73" s="46" t="n"/>
      <c r="F73" s="47" t="n">
        <v>43599</v>
      </c>
      <c r="G73" s="306" t="n"/>
      <c r="H73" s="306" t="n"/>
      <c r="I73" s="309" t="inlineStr">
        <is>
          <t>Yes</t>
        </is>
      </c>
      <c r="J73" s="309" t="n"/>
      <c r="K73" s="85" t="inlineStr">
        <is>
          <t>MS</t>
        </is>
      </c>
      <c r="L73" s="96" t="n">
        <v>2502201</v>
      </c>
      <c r="M73" s="23" t="inlineStr">
        <is>
          <t>2502 HH - STARKVILLE MS</t>
        </is>
      </c>
      <c r="N73" s="23" t="inlineStr">
        <is>
          <t>1085 Stark Road  STE 306</t>
        </is>
      </c>
      <c r="O73" s="23" t="inlineStr">
        <is>
          <t>Starkville</t>
        </is>
      </c>
      <c r="P73" s="23" t="inlineStr">
        <is>
          <t>MS</t>
        </is>
      </c>
      <c r="Q73" s="104" t="n">
        <v>39759</v>
      </c>
      <c r="R73" s="23" t="inlineStr">
        <is>
          <t>(662)323-6777</t>
        </is>
      </c>
      <c r="S73" s="23" t="inlineStr">
        <is>
          <t>Jennifer Alexander</t>
        </is>
      </c>
      <c r="T73" s="23" t="n"/>
      <c r="U73" s="23" t="inlineStr">
        <is>
          <t>10.66.10</t>
        </is>
      </c>
      <c r="V73" s="23" t="n"/>
      <c r="W73" s="24" t="n">
        <v>28</v>
      </c>
      <c r="X73" s="24" t="n">
        <v>27</v>
      </c>
      <c r="Y73" s="66">
        <f>W73-Z73-AB73</f>
        <v/>
      </c>
      <c r="Z73" s="48" t="n">
        <v>4</v>
      </c>
      <c r="AA73" s="48" t="n">
        <v>5</v>
      </c>
      <c r="AB73" s="48" t="n">
        <v>0</v>
      </c>
      <c r="AC73" s="48" t="n">
        <v>2</v>
      </c>
      <c r="AD73" s="48" t="n">
        <v>6</v>
      </c>
      <c r="AE73" s="48" t="n">
        <v>7</v>
      </c>
      <c r="AF73" s="182">
        <f>SUM(AE73/X73)</f>
        <v/>
      </c>
      <c r="AG73" s="48">
        <f>SUM(Z73,AB73,AD73)</f>
        <v/>
      </c>
      <c r="AH73" s="57">
        <f>SUM(AA73,AC73,AE73)</f>
        <v/>
      </c>
      <c r="AI73" s="85" t="inlineStr">
        <is>
          <t>WIN 10 Upgrade</t>
        </is>
      </c>
    </row>
    <row r="74">
      <c r="A74" s="173" t="n"/>
      <c r="B74" s="94" t="n">
        <v>2481201</v>
      </c>
      <c r="C74" s="45" t="n">
        <v>43787</v>
      </c>
      <c r="D74" s="45">
        <f>F74+75</f>
        <v/>
      </c>
      <c r="E74" s="46" t="n"/>
      <c r="F74" s="47" t="n">
        <v>43662</v>
      </c>
      <c r="G74" s="309" t="n">
        <v>2</v>
      </c>
      <c r="H74" s="313" t="n">
        <v>1</v>
      </c>
      <c r="I74" s="313" t="inlineStr">
        <is>
          <t>Yes</t>
        </is>
      </c>
      <c r="J74" s="313" t="inlineStr">
        <is>
          <t>Y-2191</t>
        </is>
      </c>
      <c r="K74" s="243" t="inlineStr">
        <is>
          <t>TM</t>
        </is>
      </c>
      <c r="L74" s="96" t="n">
        <v>2481201</v>
      </c>
      <c r="M74" s="23" t="inlineStr">
        <is>
          <t>2481 HH - GAINESVILLE</t>
        </is>
      </c>
      <c r="N74" s="23" t="inlineStr">
        <is>
          <t>3951 NW 48th Terrace STE 201</t>
        </is>
      </c>
      <c r="O74" s="23" t="inlineStr">
        <is>
          <t>Gainesville</t>
        </is>
      </c>
      <c r="P74" s="23" t="inlineStr">
        <is>
          <t>FL</t>
        </is>
      </c>
      <c r="Q74" s="104" t="n">
        <v>32606</v>
      </c>
      <c r="R74" s="23" t="inlineStr">
        <is>
          <t>(352)376-3221</t>
        </is>
      </c>
      <c r="S74" s="22" t="inlineStr">
        <is>
          <t>Dyan Anderson</t>
        </is>
      </c>
      <c r="T74" s="22" t="inlineStr">
        <is>
          <t>Mary Ellis</t>
        </is>
      </c>
      <c r="U74" s="22" t="inlineStr">
        <is>
          <t>10.24.188</t>
        </is>
      </c>
      <c r="V74" s="23" t="n"/>
      <c r="W74" s="24" t="n">
        <v>56</v>
      </c>
      <c r="X74" s="24" t="n">
        <v>40</v>
      </c>
      <c r="Y74" s="66">
        <f>W74-Z74-AB74</f>
        <v/>
      </c>
      <c r="Z74" s="48" t="n">
        <v>17</v>
      </c>
      <c r="AA74" s="48" t="n">
        <v>9</v>
      </c>
      <c r="AB74" s="48" t="n">
        <v>0</v>
      </c>
      <c r="AC74" s="48" t="n">
        <v>0</v>
      </c>
      <c r="AD74" s="48" t="n">
        <v>9</v>
      </c>
      <c r="AE74" s="48" t="n">
        <v>10</v>
      </c>
      <c r="AF74" s="182">
        <f>SUM(AE74/X74)</f>
        <v/>
      </c>
      <c r="AG74" s="48">
        <f>SUM(Z74,AB74,AD74)</f>
        <v/>
      </c>
      <c r="AH74" s="57">
        <f>SUM(AA74,AC74,AE74)</f>
        <v/>
      </c>
      <c r="AI74" s="85" t="inlineStr">
        <is>
          <t>WIN 10 Upgrade</t>
        </is>
      </c>
    </row>
    <row r="75">
      <c r="A75" s="173" t="n"/>
      <c r="B75" s="94" t="n">
        <v>2489201</v>
      </c>
      <c r="C75" s="45" t="n">
        <v>43787</v>
      </c>
      <c r="D75" s="45">
        <f>F75+75</f>
        <v/>
      </c>
      <c r="E75" s="46" t="n"/>
      <c r="F75" s="47" t="n">
        <v>43690</v>
      </c>
      <c r="G75" s="308" t="n">
        <v>1</v>
      </c>
      <c r="H75" s="309" t="n">
        <v>2</v>
      </c>
      <c r="I75" s="309" t="inlineStr">
        <is>
          <t>Yes</t>
        </is>
      </c>
      <c r="J75" s="313" t="inlineStr">
        <is>
          <t>Y-2191</t>
        </is>
      </c>
      <c r="K75" s="85" t="inlineStr">
        <is>
          <t>TM</t>
        </is>
      </c>
      <c r="L75" s="96" t="n">
        <v>2489201</v>
      </c>
      <c r="M75" s="23" t="inlineStr">
        <is>
          <t>2489 HH - TALLAHASSEE</t>
        </is>
      </c>
      <c r="N75" s="23" t="inlineStr">
        <is>
          <t xml:space="preserve">2450 Tim Gamble Place  </t>
        </is>
      </c>
      <c r="O75" s="23" t="inlineStr">
        <is>
          <t>Tallahassee</t>
        </is>
      </c>
      <c r="P75" s="23" t="inlineStr">
        <is>
          <t>FL</t>
        </is>
      </c>
      <c r="Q75" s="104" t="n">
        <v>32308</v>
      </c>
      <c r="R75" s="23" t="inlineStr">
        <is>
          <t>(850)878-2191</t>
        </is>
      </c>
      <c r="S75" s="22" t="inlineStr">
        <is>
          <t>Andrea Granger</t>
        </is>
      </c>
      <c r="T75" s="22" t="inlineStr">
        <is>
          <t>Deborah McKnight</t>
        </is>
      </c>
      <c r="U75" s="22" t="inlineStr">
        <is>
          <t>10.24.212</t>
        </is>
      </c>
      <c r="V75" s="23" t="n"/>
      <c r="W75" s="24" t="n">
        <v>69</v>
      </c>
      <c r="X75" s="24" t="n">
        <v>62</v>
      </c>
      <c r="Y75" s="66">
        <f>W75-Z75-AB75</f>
        <v/>
      </c>
      <c r="Z75" s="48" t="n">
        <v>10</v>
      </c>
      <c r="AA75" s="48" t="n">
        <v>12</v>
      </c>
      <c r="AB75" s="48" t="n">
        <v>0</v>
      </c>
      <c r="AC75" s="48" t="n">
        <v>0</v>
      </c>
      <c r="AD75" s="48" t="n">
        <v>11</v>
      </c>
      <c r="AE75" s="48" t="n">
        <v>16</v>
      </c>
      <c r="AF75" s="182">
        <f>SUM(AE75/X75)</f>
        <v/>
      </c>
      <c r="AG75" s="48">
        <f>SUM(Z75,AB75,AD75)</f>
        <v/>
      </c>
      <c r="AH75" s="57">
        <f>SUM(AA75,AC75,AE75)</f>
        <v/>
      </c>
      <c r="AI75" s="85" t="inlineStr">
        <is>
          <t>WIN 10 Upgrade</t>
        </is>
      </c>
    </row>
    <row r="76">
      <c r="A76" s="173" t="n"/>
      <c r="B76" s="94" t="n">
        <v>2482201</v>
      </c>
      <c r="C76" s="45" t="n">
        <v>43787</v>
      </c>
      <c r="D76" s="45">
        <f>F76+75</f>
        <v/>
      </c>
      <c r="E76" s="46" t="n"/>
      <c r="F76" s="47" t="n">
        <v>43662</v>
      </c>
      <c r="G76" s="306" t="n"/>
      <c r="H76" s="306" t="n"/>
      <c r="I76" s="313" t="inlineStr">
        <is>
          <t>Yes</t>
        </is>
      </c>
      <c r="J76" s="313" t="inlineStr">
        <is>
          <t>Y-2191</t>
        </is>
      </c>
      <c r="K76" s="243" t="inlineStr">
        <is>
          <t>TM</t>
        </is>
      </c>
      <c r="L76" s="96" t="n">
        <v>2482201</v>
      </c>
      <c r="M76" s="23" t="inlineStr">
        <is>
          <t xml:space="preserve">2482 HH - TRENTON </t>
        </is>
      </c>
      <c r="N76" s="23" t="inlineStr">
        <is>
          <t xml:space="preserve">413 East Wade Street  </t>
        </is>
      </c>
      <c r="O76" s="23" t="inlineStr">
        <is>
          <t>Trenton</t>
        </is>
      </c>
      <c r="P76" s="23" t="inlineStr">
        <is>
          <t>FL</t>
        </is>
      </c>
      <c r="Q76" s="104" t="n">
        <v>32693</v>
      </c>
      <c r="R76" s="23" t="inlineStr">
        <is>
          <t>(352)463-7411</t>
        </is>
      </c>
      <c r="S76" s="22" t="inlineStr">
        <is>
          <t>David Neilson</t>
        </is>
      </c>
      <c r="T76" s="22" t="n"/>
      <c r="U76" s="22" t="inlineStr">
        <is>
          <t>10.24.179</t>
        </is>
      </c>
      <c r="V76" s="23" t="n"/>
      <c r="W76" s="24" t="n">
        <v>35</v>
      </c>
      <c r="X76" s="24" t="n">
        <v>31</v>
      </c>
      <c r="Y76" s="66">
        <f>W76-Z76-AB76</f>
        <v/>
      </c>
      <c r="Z76" s="48" t="n">
        <v>1</v>
      </c>
      <c r="AA76" s="48" t="n">
        <v>2</v>
      </c>
      <c r="AB76" s="48" t="n">
        <v>0</v>
      </c>
      <c r="AC76" s="48" t="n">
        <v>3</v>
      </c>
      <c r="AD76" s="48" t="n">
        <v>6</v>
      </c>
      <c r="AE76" s="48" t="n">
        <v>11</v>
      </c>
      <c r="AF76" s="182">
        <f>SUM(AE76/X76)</f>
        <v/>
      </c>
      <c r="AG76" s="48">
        <f>SUM(Z76,AB76,AD76)</f>
        <v/>
      </c>
      <c r="AH76" s="57">
        <f>SUM(AA76,AC76,AE76)</f>
        <v/>
      </c>
      <c r="AI76" s="85" t="inlineStr">
        <is>
          <t>WIN 10 Upgrade</t>
        </is>
      </c>
    </row>
    <row r="77">
      <c r="A77" s="173" t="n"/>
      <c r="B77" s="94" t="n">
        <v>2484201</v>
      </c>
      <c r="C77" s="45" t="n">
        <v>43787</v>
      </c>
      <c r="D77" s="45">
        <f>F77+75</f>
        <v/>
      </c>
      <c r="E77" s="46" t="n"/>
      <c r="F77" s="47" t="n">
        <v>43662</v>
      </c>
      <c r="G77" s="309" t="n">
        <v>1</v>
      </c>
      <c r="H77" s="313" t="n">
        <v>2</v>
      </c>
      <c r="I77" s="313" t="inlineStr">
        <is>
          <t>Yes</t>
        </is>
      </c>
      <c r="J77" s="313" t="inlineStr">
        <is>
          <t>Y-2191</t>
        </is>
      </c>
      <c r="K77" s="243" t="inlineStr">
        <is>
          <t>TM</t>
        </is>
      </c>
      <c r="L77" s="96" t="n">
        <v>2484201</v>
      </c>
      <c r="M77" s="23" t="inlineStr">
        <is>
          <t>2484 HH - LIVE OAK</t>
        </is>
      </c>
      <c r="N77" s="23" t="inlineStr">
        <is>
          <t xml:space="preserve">712 Ohio Avenue South  </t>
        </is>
      </c>
      <c r="O77" s="23" t="inlineStr">
        <is>
          <t>Live Oak</t>
        </is>
      </c>
      <c r="P77" s="23" t="inlineStr">
        <is>
          <t>FL</t>
        </is>
      </c>
      <c r="Q77" s="104" t="n">
        <v>32064</v>
      </c>
      <c r="R77" s="23" t="inlineStr">
        <is>
          <t>(386)364-4593</t>
        </is>
      </c>
      <c r="S77" s="22" t="inlineStr">
        <is>
          <t>Marsha Jarrell</t>
        </is>
      </c>
      <c r="T77" s="22" t="n"/>
      <c r="U77" s="22" t="inlineStr">
        <is>
          <t>10.24.195</t>
        </is>
      </c>
      <c r="V77" s="23" t="n"/>
      <c r="W77" s="24" t="n">
        <v>23</v>
      </c>
      <c r="X77" s="24" t="n">
        <v>22</v>
      </c>
      <c r="Y77" s="66">
        <f>W77-Z77-AB77</f>
        <v/>
      </c>
      <c r="Z77" s="48" t="n">
        <v>5</v>
      </c>
      <c r="AA77" s="48" t="n">
        <v>3</v>
      </c>
      <c r="AB77" s="48" t="n">
        <v>0</v>
      </c>
      <c r="AC77" s="48" t="n">
        <v>0</v>
      </c>
      <c r="AD77" s="48" t="n">
        <v>7</v>
      </c>
      <c r="AE77" s="48" t="n">
        <v>6</v>
      </c>
      <c r="AF77" s="182">
        <f>SUM(AE77/X77)</f>
        <v/>
      </c>
      <c r="AG77" s="48">
        <f>SUM(Z77,AB77,AD77)</f>
        <v/>
      </c>
      <c r="AH77" s="57">
        <f>SUM(AA77,AC77,AE77)</f>
        <v/>
      </c>
      <c r="AI77" s="85" t="inlineStr">
        <is>
          <t>WIN 10 Upgrade</t>
        </is>
      </c>
    </row>
    <row r="78">
      <c r="A78" s="173" t="n"/>
      <c r="B78" s="94" t="n">
        <v>2485201</v>
      </c>
      <c r="C78" s="45" t="n">
        <v>43787</v>
      </c>
      <c r="D78" s="45">
        <f>F78+75</f>
        <v/>
      </c>
      <c r="E78" s="46" t="n"/>
      <c r="F78" s="47" t="n">
        <v>43662</v>
      </c>
      <c r="G78" s="306" t="n"/>
      <c r="H78" s="306" t="n"/>
      <c r="I78" s="313" t="inlineStr">
        <is>
          <t>Yes</t>
        </is>
      </c>
      <c r="J78" s="313" t="inlineStr">
        <is>
          <t>Y-2191</t>
        </is>
      </c>
      <c r="K78" s="243" t="inlineStr">
        <is>
          <t>TM</t>
        </is>
      </c>
      <c r="L78" s="96" t="n">
        <v>2485201</v>
      </c>
      <c r="M78" s="23" t="inlineStr">
        <is>
          <t>2485 HH - LAKE CITY</t>
        </is>
      </c>
      <c r="N78" s="23" t="inlineStr">
        <is>
          <t>419 SW State Road 247 STE 109</t>
        </is>
      </c>
      <c r="O78" s="23" t="inlineStr">
        <is>
          <t>Lake City</t>
        </is>
      </c>
      <c r="P78" s="23" t="inlineStr">
        <is>
          <t>FL</t>
        </is>
      </c>
      <c r="Q78" s="104" t="n">
        <v>32025</v>
      </c>
      <c r="R78" s="23" t="inlineStr">
        <is>
          <t>(386)758-3490</t>
        </is>
      </c>
      <c r="S78" s="22" t="inlineStr">
        <is>
          <t>Ashley Walker</t>
        </is>
      </c>
      <c r="T78" s="22" t="inlineStr">
        <is>
          <t>Peggy Lewis</t>
        </is>
      </c>
      <c r="U78" s="22" t="inlineStr">
        <is>
          <t>10.24.192</t>
        </is>
      </c>
      <c r="V78" s="23" t="n"/>
      <c r="W78" s="24" t="n">
        <v>39</v>
      </c>
      <c r="X78" s="24" t="n">
        <v>34</v>
      </c>
      <c r="Y78" s="66">
        <f>W78-Z78-AB78</f>
        <v/>
      </c>
      <c r="Z78" s="48" t="n">
        <v>7</v>
      </c>
      <c r="AA78" s="48" t="n">
        <v>4</v>
      </c>
      <c r="AB78" s="48" t="n">
        <v>1</v>
      </c>
      <c r="AC78" s="48" t="n">
        <v>0</v>
      </c>
      <c r="AD78" s="48" t="n">
        <v>9</v>
      </c>
      <c r="AE78" s="48" t="n">
        <v>11</v>
      </c>
      <c r="AF78" s="182">
        <f>SUM(AE78/X78)</f>
        <v/>
      </c>
      <c r="AG78" s="48">
        <f>SUM(Z78,AB78,AD78)</f>
        <v/>
      </c>
      <c r="AH78" s="57">
        <f>SUM(AA78,AC78,AE78)</f>
        <v/>
      </c>
      <c r="AI78" s="85" t="inlineStr">
        <is>
          <t>WIN 10 Upgrade</t>
        </is>
      </c>
    </row>
    <row r="79">
      <c r="A79" s="173" t="n"/>
      <c r="B79" s="94" t="n">
        <v>2477201</v>
      </c>
      <c r="C79" s="45" t="n">
        <v>43787</v>
      </c>
      <c r="D79" s="45">
        <f>F79+75</f>
        <v/>
      </c>
      <c r="E79" s="46" t="n"/>
      <c r="F79" s="47" t="n">
        <v>43690</v>
      </c>
      <c r="G79" s="308" t="n">
        <v>2</v>
      </c>
      <c r="H79" s="309" t="n">
        <v>1</v>
      </c>
      <c r="I79" s="309" t="inlineStr">
        <is>
          <t>Yes</t>
        </is>
      </c>
      <c r="J79" s="313" t="inlineStr">
        <is>
          <t>Y-2191</t>
        </is>
      </c>
      <c r="K79" s="85" t="inlineStr">
        <is>
          <t>EC</t>
        </is>
      </c>
      <c r="L79" s="96" t="n">
        <v>2477201</v>
      </c>
      <c r="M79" s="23" t="inlineStr">
        <is>
          <t>2477 HH - MARIANNA 2</t>
        </is>
      </c>
      <c r="N79" s="23" t="inlineStr">
        <is>
          <t xml:space="preserve">2491 Commercial Park Dr.  </t>
        </is>
      </c>
      <c r="O79" s="23" t="inlineStr">
        <is>
          <t>Marianna</t>
        </is>
      </c>
      <c r="P79" s="23" t="inlineStr">
        <is>
          <t>FL</t>
        </is>
      </c>
      <c r="Q79" s="104" t="n">
        <v>32448</v>
      </c>
      <c r="R79" s="23" t="inlineStr">
        <is>
          <t>(850)526-1932</t>
        </is>
      </c>
      <c r="S79" s="22" t="inlineStr">
        <is>
          <t>Amy Askew</t>
        </is>
      </c>
      <c r="T79" s="22" t="inlineStr">
        <is>
          <t>Joan Helmes</t>
        </is>
      </c>
      <c r="U79" s="22" t="inlineStr">
        <is>
          <t>10.24.197</t>
        </is>
      </c>
      <c r="V79" s="23" t="n"/>
      <c r="W79" s="24" t="n">
        <v>76</v>
      </c>
      <c r="X79" s="24" t="n">
        <v>59</v>
      </c>
      <c r="Y79" s="66">
        <f>W79-Z79-AB79</f>
        <v/>
      </c>
      <c r="Z79" s="48" t="n">
        <v>17</v>
      </c>
      <c r="AA79" s="48" t="n">
        <v>24</v>
      </c>
      <c r="AB79" s="48" t="n">
        <v>3</v>
      </c>
      <c r="AC79" s="48" t="n">
        <v>4</v>
      </c>
      <c r="AD79" s="48" t="n">
        <v>19</v>
      </c>
      <c r="AE79" s="48" t="n">
        <v>28</v>
      </c>
      <c r="AF79" s="182">
        <f>SUM(AE79/X79)</f>
        <v/>
      </c>
      <c r="AG79" s="48">
        <f>SUM(Z79,AB79,AD79)</f>
        <v/>
      </c>
      <c r="AH79" s="57">
        <f>SUM(AA79,AC79,AE79)</f>
        <v/>
      </c>
      <c r="AI79" s="85" t="inlineStr">
        <is>
          <t>WIN 10 Upgrade</t>
        </is>
      </c>
    </row>
    <row r="80">
      <c r="A80" s="173" t="n"/>
      <c r="B80" s="94" t="n">
        <v>2445201</v>
      </c>
      <c r="C80" s="45" t="n">
        <v>43787</v>
      </c>
      <c r="D80" s="45">
        <f>F80+75</f>
        <v/>
      </c>
      <c r="E80" s="46" t="n"/>
      <c r="F80" s="47" t="n">
        <v>43662</v>
      </c>
      <c r="G80" s="309" t="n">
        <v>1</v>
      </c>
      <c r="H80" s="313" t="n">
        <v>1</v>
      </c>
      <c r="I80" s="313" t="inlineStr">
        <is>
          <t>Yes</t>
        </is>
      </c>
      <c r="J80" s="313" t="inlineStr">
        <is>
          <t>Y-6957</t>
        </is>
      </c>
      <c r="K80" s="243" t="inlineStr">
        <is>
          <t>TM</t>
        </is>
      </c>
      <c r="L80" s="96" t="n">
        <v>2445201</v>
      </c>
      <c r="M80" s="23" t="inlineStr">
        <is>
          <t>2445 HH - ORLANDO SOUTH</t>
        </is>
      </c>
      <c r="N80" s="23" t="inlineStr">
        <is>
          <t>4776 New Broad St. STE 110</t>
        </is>
      </c>
      <c r="O80" s="23" t="inlineStr">
        <is>
          <t>Orlando</t>
        </is>
      </c>
      <c r="P80" s="23" t="inlineStr">
        <is>
          <t>FL</t>
        </is>
      </c>
      <c r="Q80" s="104" t="n">
        <v>32814</v>
      </c>
      <c r="R80" s="23" t="inlineStr">
        <is>
          <t>(407)894-5703</t>
        </is>
      </c>
      <c r="S80" s="22" t="inlineStr">
        <is>
          <t>Paula Wunderlich</t>
        </is>
      </c>
      <c r="T80" s="22" t="n"/>
      <c r="U80" s="22" t="inlineStr">
        <is>
          <t>10.24.201</t>
        </is>
      </c>
      <c r="V80" s="23" t="n"/>
      <c r="W80" s="24" t="n">
        <v>101</v>
      </c>
      <c r="X80" s="24" t="n">
        <v>68</v>
      </c>
      <c r="Y80" s="66">
        <f>W80-Z80-AB80</f>
        <v/>
      </c>
      <c r="Z80" s="48" t="n">
        <v>10</v>
      </c>
      <c r="AA80" s="48" t="n">
        <v>12</v>
      </c>
      <c r="AB80" s="48" t="n">
        <v>4</v>
      </c>
      <c r="AC80" s="48" t="n">
        <v>1</v>
      </c>
      <c r="AD80" s="48" t="n">
        <v>16</v>
      </c>
      <c r="AE80" s="48" t="n">
        <v>22</v>
      </c>
      <c r="AF80" s="182">
        <f>SUM(AE80/X80)</f>
        <v/>
      </c>
      <c r="AG80" s="48">
        <f>SUM(Z80,AB80,AD80)</f>
        <v/>
      </c>
      <c r="AH80" s="57">
        <f>SUM(AA80,AC80,AE80)</f>
        <v/>
      </c>
      <c r="AI80" s="85" t="inlineStr">
        <is>
          <t>WIN 10 Upgrade</t>
        </is>
      </c>
    </row>
    <row customHeight="1" ht="26.4" r="81" s="20">
      <c r="A81" s="173" t="n"/>
      <c r="B81" s="94" t="n">
        <v>2474201</v>
      </c>
      <c r="C81" s="45" t="n">
        <v>43787</v>
      </c>
      <c r="D81" s="45">
        <f>F81+75</f>
        <v/>
      </c>
      <c r="E81" s="60" t="n"/>
      <c r="F81" s="47" t="n">
        <v>43690</v>
      </c>
      <c r="G81" s="308" t="n">
        <v>1</v>
      </c>
      <c r="H81" s="313" t="n">
        <v>1</v>
      </c>
      <c r="I81" s="313" t="inlineStr">
        <is>
          <t>Yes</t>
        </is>
      </c>
      <c r="J81" s="313" t="inlineStr">
        <is>
          <t>Y-2191</t>
        </is>
      </c>
      <c r="K81" s="86" t="inlineStr">
        <is>
          <t>EC</t>
        </is>
      </c>
      <c r="L81" s="96" t="n">
        <v>2474201</v>
      </c>
      <c r="M81" s="23" t="inlineStr">
        <is>
          <t xml:space="preserve">2474 HH - MOBILE </t>
        </is>
      </c>
      <c r="N81" s="23" t="inlineStr">
        <is>
          <t xml:space="preserve">824 Western America Drive  </t>
        </is>
      </c>
      <c r="O81" s="23" t="inlineStr">
        <is>
          <t>Mobile</t>
        </is>
      </c>
      <c r="P81" s="23" t="inlineStr">
        <is>
          <t>AL</t>
        </is>
      </c>
      <c r="Q81" s="104" t="n">
        <v>36609</v>
      </c>
      <c r="R81" s="23" t="inlineStr">
        <is>
          <t>(251)316-0917</t>
        </is>
      </c>
      <c r="S81" s="62" t="inlineStr">
        <is>
          <t>Cathy Lomax</t>
        </is>
      </c>
      <c r="T81" s="62" t="inlineStr">
        <is>
          <t>Diana Grimes Cole</t>
        </is>
      </c>
      <c r="U81" s="22" t="inlineStr">
        <is>
          <t>10.24.112</t>
        </is>
      </c>
      <c r="V81" s="54" t="n"/>
      <c r="W81" s="55" t="n">
        <v>45</v>
      </c>
      <c r="X81" s="55" t="n">
        <v>42</v>
      </c>
      <c r="Y81" s="66">
        <f>W81-Z81-AB81</f>
        <v/>
      </c>
      <c r="Z81" s="57" t="n">
        <v>12</v>
      </c>
      <c r="AA81" s="57" t="n">
        <v>10</v>
      </c>
      <c r="AB81" s="57" t="n">
        <v>1</v>
      </c>
      <c r="AC81" s="57" t="n">
        <v>1</v>
      </c>
      <c r="AD81" s="57" t="n">
        <v>11</v>
      </c>
      <c r="AE81" s="57" t="n">
        <v>11</v>
      </c>
      <c r="AF81" s="185">
        <f>SUM(AE81/X81)</f>
        <v/>
      </c>
      <c r="AG81" s="57">
        <f>SUM(Z81,AB81,AD81)</f>
        <v/>
      </c>
      <c r="AH81" s="57">
        <f>SUM(AA81,AC81,AE81)</f>
        <v/>
      </c>
      <c r="AI81" s="120" t="inlineStr">
        <is>
          <t>WIN 10 Upgrade</t>
        </is>
      </c>
    </row>
    <row r="82">
      <c r="A82" s="173" t="n"/>
      <c r="B82" s="94" t="n">
        <v>2447201</v>
      </c>
      <c r="C82" s="45" t="n">
        <v>43801</v>
      </c>
      <c r="D82" s="45">
        <f>F82+75</f>
        <v/>
      </c>
      <c r="E82" s="46" t="n"/>
      <c r="F82" s="47" t="n">
        <v>43662</v>
      </c>
      <c r="G82" s="309" t="n">
        <v>1</v>
      </c>
      <c r="H82" s="313" t="n">
        <v>2</v>
      </c>
      <c r="I82" s="313" t="inlineStr">
        <is>
          <t>Yes</t>
        </is>
      </c>
      <c r="J82" s="313" t="inlineStr">
        <is>
          <t>Y-6957</t>
        </is>
      </c>
      <c r="K82" s="243" t="inlineStr">
        <is>
          <t>TM</t>
        </is>
      </c>
      <c r="L82" s="96" t="n">
        <v>2447201</v>
      </c>
      <c r="M82" s="23" t="inlineStr">
        <is>
          <t>2447 HH - APOPKA (moved to Orlando North)</t>
        </is>
      </c>
      <c r="N82" s="23" t="inlineStr">
        <is>
          <t xml:space="preserve">527 Wekiva Commons Circle  </t>
        </is>
      </c>
      <c r="O82" s="23" t="inlineStr">
        <is>
          <t>Apopka</t>
        </is>
      </c>
      <c r="P82" s="23" t="inlineStr">
        <is>
          <t>FL</t>
        </is>
      </c>
      <c r="Q82" s="104" t="n">
        <v>32712</v>
      </c>
      <c r="R82" s="23" t="inlineStr">
        <is>
          <t>(407)865-7671</t>
        </is>
      </c>
      <c r="S82" s="22" t="inlineStr">
        <is>
          <t>Rita Margolis</t>
        </is>
      </c>
      <c r="T82" s="22" t="n"/>
      <c r="U82" s="22" t="inlineStr">
        <is>
          <t>10.24.177</t>
        </is>
      </c>
      <c r="V82" s="23" t="n"/>
      <c r="W82" s="24" t="n">
        <v>17</v>
      </c>
      <c r="X82" s="24" t="n">
        <v>13</v>
      </c>
      <c r="Y82" s="66">
        <f>W82-Z82-AB82</f>
        <v/>
      </c>
      <c r="Z82" s="48" t="n">
        <v>3</v>
      </c>
      <c r="AA82" s="48" t="n">
        <v>3</v>
      </c>
      <c r="AB82" s="48" t="n">
        <v>0</v>
      </c>
      <c r="AC82" s="48" t="n">
        <v>0</v>
      </c>
      <c r="AD82" s="48" t="n">
        <v>2</v>
      </c>
      <c r="AE82" s="48" t="n">
        <v>5</v>
      </c>
      <c r="AF82" s="182">
        <f>SUM(AE82/X82)</f>
        <v/>
      </c>
      <c r="AG82" s="48">
        <f>SUM(Z82,AB82,AD82)</f>
        <v/>
      </c>
      <c r="AH82" s="57">
        <f>SUM(AA82,AC82,AE82)</f>
        <v/>
      </c>
      <c r="AI82" s="85" t="inlineStr">
        <is>
          <t>WIN 10 Upgrade</t>
        </is>
      </c>
    </row>
    <row r="83">
      <c r="A83" s="173" t="n"/>
      <c r="B83" s="94" t="n">
        <v>2446201</v>
      </c>
      <c r="C83" s="45" t="n">
        <v>43801</v>
      </c>
      <c r="D83" s="45">
        <f>F83+75</f>
        <v/>
      </c>
      <c r="E83" s="46" t="n"/>
      <c r="F83" s="47" t="n">
        <v>43662</v>
      </c>
      <c r="G83" s="306" t="n"/>
      <c r="H83" s="306" t="n"/>
      <c r="I83" s="313" t="inlineStr">
        <is>
          <t>Yes</t>
        </is>
      </c>
      <c r="J83" s="313" t="inlineStr">
        <is>
          <t>Y-6957</t>
        </is>
      </c>
      <c r="K83" s="243" t="inlineStr">
        <is>
          <t>TM</t>
        </is>
      </c>
      <c r="L83" s="96" t="n">
        <v>2446201</v>
      </c>
      <c r="M83" s="23" t="inlineStr">
        <is>
          <t>2446 HH - KISSIMMEE</t>
        </is>
      </c>
      <c r="N83" s="23" t="inlineStr">
        <is>
          <t xml:space="preserve">3296 North Greenwald Way  </t>
        </is>
      </c>
      <c r="O83" s="23" t="inlineStr">
        <is>
          <t>Kissimmee</t>
        </is>
      </c>
      <c r="P83" s="23" t="inlineStr">
        <is>
          <t>FL</t>
        </is>
      </c>
      <c r="Q83" s="104" t="n">
        <v>34741</v>
      </c>
      <c r="R83" s="23" t="inlineStr">
        <is>
          <t>(407)935-1235</t>
        </is>
      </c>
      <c r="S83" s="22" t="inlineStr">
        <is>
          <t>Rita Margolis</t>
        </is>
      </c>
      <c r="T83" s="22" t="n"/>
      <c r="U83" s="22" t="inlineStr">
        <is>
          <t>10.24.190</t>
        </is>
      </c>
      <c r="V83" s="23" t="n"/>
      <c r="W83" s="24" t="n">
        <v>21</v>
      </c>
      <c r="X83" s="24" t="n">
        <v>19</v>
      </c>
      <c r="Y83" s="66">
        <f>W83-Z83-AB83</f>
        <v/>
      </c>
      <c r="Z83" s="48" t="n">
        <v>0</v>
      </c>
      <c r="AA83" s="48" t="n">
        <v>2</v>
      </c>
      <c r="AB83" s="48" t="n">
        <v>2</v>
      </c>
      <c r="AC83" s="48" t="n">
        <v>0</v>
      </c>
      <c r="AD83" s="48" t="n">
        <v>4</v>
      </c>
      <c r="AE83" s="48" t="n">
        <v>8</v>
      </c>
      <c r="AF83" s="182">
        <f>SUM(AE83/X83)</f>
        <v/>
      </c>
      <c r="AG83" s="48">
        <f>SUM(Z83,AB83,AD83)</f>
        <v/>
      </c>
      <c r="AH83" s="57">
        <f>SUM(AA83,AC83,AE83)</f>
        <v/>
      </c>
      <c r="AI83" s="85" t="inlineStr">
        <is>
          <t>WIN 10 Upgrade</t>
        </is>
      </c>
    </row>
    <row customHeight="1" ht="16.5" r="84" s="20">
      <c r="A84" s="173" t="inlineStr">
        <is>
          <t xml:space="preserve"> </t>
        </is>
      </c>
      <c r="B84" s="94" t="n">
        <v>2455201</v>
      </c>
      <c r="C84" s="45" t="n">
        <v>43801</v>
      </c>
      <c r="D84" s="45">
        <f>F84+75</f>
        <v/>
      </c>
      <c r="E84" s="46" t="n"/>
      <c r="F84" s="47" t="n">
        <v>43662</v>
      </c>
      <c r="G84" s="309" t="n">
        <v>1</v>
      </c>
      <c r="H84" s="313" t="n">
        <v>2</v>
      </c>
      <c r="I84" s="313" t="inlineStr">
        <is>
          <t>Yes</t>
        </is>
      </c>
      <c r="J84" s="313" t="inlineStr">
        <is>
          <t>Y-6957</t>
        </is>
      </c>
      <c r="K84" s="243" t="inlineStr">
        <is>
          <t>TM</t>
        </is>
      </c>
      <c r="L84" s="96" t="n">
        <v>2455201</v>
      </c>
      <c r="M84" s="23" t="inlineStr">
        <is>
          <t>2455 HH - BRADENTON EAST</t>
        </is>
      </c>
      <c r="N84" s="23" t="inlineStr">
        <is>
          <t>101 Riverfront Blvd STE 400</t>
        </is>
      </c>
      <c r="O84" s="23" t="inlineStr">
        <is>
          <t>Bradenton</t>
        </is>
      </c>
      <c r="P84" s="23" t="inlineStr">
        <is>
          <t>FL</t>
        </is>
      </c>
      <c r="Q84" s="104" t="n">
        <v>34205</v>
      </c>
      <c r="R84" s="23" t="inlineStr">
        <is>
          <t>(941)749-2990</t>
        </is>
      </c>
      <c r="S84" s="22" t="inlineStr">
        <is>
          <t>Margaret Tsai</t>
        </is>
      </c>
      <c r="T84" s="22" t="inlineStr">
        <is>
          <t>Lisa Kennedy</t>
        </is>
      </c>
      <c r="U84" s="22" t="inlineStr">
        <is>
          <t>10.160.177</t>
        </is>
      </c>
      <c r="V84" s="23" t="n"/>
      <c r="W84" s="24" t="n">
        <v>51</v>
      </c>
      <c r="X84" s="24" t="n">
        <v>37</v>
      </c>
      <c r="Y84" s="66">
        <f>W84-Z84-AB84</f>
        <v/>
      </c>
      <c r="Z84" s="48" t="n">
        <v>8</v>
      </c>
      <c r="AA84" s="48" t="n">
        <v>8</v>
      </c>
      <c r="AB84" s="48" t="n">
        <v>0</v>
      </c>
      <c r="AC84" s="48" t="n">
        <v>3</v>
      </c>
      <c r="AD84" s="48" t="n">
        <v>9</v>
      </c>
      <c r="AE84" s="48" t="n">
        <v>10</v>
      </c>
      <c r="AF84" s="182">
        <f>SUM(AE84/X84)</f>
        <v/>
      </c>
      <c r="AG84" s="48">
        <f>SUM(Z84,AB84,AD84)</f>
        <v/>
      </c>
      <c r="AH84" s="57">
        <f>SUM(AA84,AC84,AE84)</f>
        <v/>
      </c>
      <c r="AI84" s="85" t="inlineStr">
        <is>
          <t>WIN 10 Upgrade</t>
        </is>
      </c>
    </row>
    <row r="85">
      <c r="A85" s="173" t="n"/>
      <c r="B85" s="94" t="n">
        <v>2454201</v>
      </c>
      <c r="C85" s="45" t="n">
        <v>43801</v>
      </c>
      <c r="D85" s="45">
        <f>F85+75</f>
        <v/>
      </c>
      <c r="E85" s="46" t="n"/>
      <c r="F85" s="47" t="n">
        <v>43662</v>
      </c>
      <c r="G85" s="306" t="n"/>
      <c r="H85" s="306" t="n"/>
      <c r="I85" s="313" t="inlineStr">
        <is>
          <t>Yes</t>
        </is>
      </c>
      <c r="J85" s="313" t="inlineStr">
        <is>
          <t>Y-6957</t>
        </is>
      </c>
      <c r="K85" s="243" t="inlineStr">
        <is>
          <t>TM</t>
        </is>
      </c>
      <c r="L85" s="96" t="n">
        <v>2454201</v>
      </c>
      <c r="M85" s="23" t="inlineStr">
        <is>
          <t>2454 HH - SARASOTA</t>
        </is>
      </c>
      <c r="N85" s="23" t="inlineStr">
        <is>
          <t>2601 Cattlemen Road STE 102</t>
        </is>
      </c>
      <c r="O85" s="23" t="inlineStr">
        <is>
          <t>Sarasota</t>
        </is>
      </c>
      <c r="P85" s="23" t="inlineStr">
        <is>
          <t>FL</t>
        </is>
      </c>
      <c r="Q85" s="104" t="n">
        <v>34232</v>
      </c>
      <c r="R85" s="23" t="inlineStr">
        <is>
          <t>(941)363-4590</t>
        </is>
      </c>
      <c r="S85" s="22" t="inlineStr">
        <is>
          <t>Sherry Coval</t>
        </is>
      </c>
      <c r="T85" s="22" t="inlineStr">
        <is>
          <t>Margine Rivera</t>
        </is>
      </c>
      <c r="U85" s="22" t="inlineStr">
        <is>
          <t>10.234.77</t>
        </is>
      </c>
      <c r="V85" s="23" t="n"/>
      <c r="W85" s="24" t="n">
        <v>48</v>
      </c>
      <c r="X85" s="24" t="n">
        <v>38</v>
      </c>
      <c r="Y85" s="66">
        <f>W85-Z85-AB85</f>
        <v/>
      </c>
      <c r="Z85" s="48" t="n">
        <v>2</v>
      </c>
      <c r="AA85" s="48" t="n">
        <v>9</v>
      </c>
      <c r="AB85" s="48" t="n">
        <v>0</v>
      </c>
      <c r="AC85" s="48" t="n">
        <v>0</v>
      </c>
      <c r="AD85" s="48" t="n">
        <v>6</v>
      </c>
      <c r="AE85" s="48" t="n">
        <v>10</v>
      </c>
      <c r="AF85" s="182">
        <f>SUM(AE85/X85)</f>
        <v/>
      </c>
      <c r="AG85" s="48">
        <f>SUM(Z85,AB85,AD85)</f>
        <v/>
      </c>
      <c r="AH85" s="57">
        <f>SUM(AA85,AC85,AE85)</f>
        <v/>
      </c>
      <c r="AI85" s="85" t="inlineStr">
        <is>
          <t>WIN 10 Upgrade</t>
        </is>
      </c>
    </row>
    <row r="86">
      <c r="A86" s="173" t="n"/>
      <c r="B86" s="94" t="n">
        <v>2441201</v>
      </c>
      <c r="C86" s="45" t="n">
        <v>43801</v>
      </c>
      <c r="D86" s="45">
        <f>F86+75</f>
        <v/>
      </c>
      <c r="E86" s="46" t="n"/>
      <c r="F86" s="47" t="n">
        <v>43662</v>
      </c>
      <c r="G86" s="309" t="n">
        <v>1</v>
      </c>
      <c r="H86" s="313" t="n">
        <v>1</v>
      </c>
      <c r="I86" s="313" t="inlineStr">
        <is>
          <t>Yes</t>
        </is>
      </c>
      <c r="J86" s="313" t="inlineStr">
        <is>
          <t>Y-6957</t>
        </is>
      </c>
      <c r="K86" s="243" t="inlineStr">
        <is>
          <t>TM</t>
        </is>
      </c>
      <c r="L86" s="96" t="n">
        <v>2441201</v>
      </c>
      <c r="M86" s="23" t="inlineStr">
        <is>
          <t>2441 HH - LAKELAND</t>
        </is>
      </c>
      <c r="N86" s="23" t="inlineStr">
        <is>
          <t xml:space="preserve">3671 Innovation Drive  </t>
        </is>
      </c>
      <c r="O86" s="23" t="inlineStr">
        <is>
          <t>Lakeland</t>
        </is>
      </c>
      <c r="P86" s="23" t="inlineStr">
        <is>
          <t>FL</t>
        </is>
      </c>
      <c r="Q86" s="104" t="n">
        <v>33812</v>
      </c>
      <c r="R86" s="23" t="inlineStr">
        <is>
          <t>(863)648-9118</t>
        </is>
      </c>
      <c r="S86" s="22" t="inlineStr">
        <is>
          <t>Jessica Young</t>
        </is>
      </c>
      <c r="T86" s="22" t="inlineStr">
        <is>
          <t>Lynne Ross</t>
        </is>
      </c>
      <c r="U86" s="22" t="inlineStr">
        <is>
          <t>10.24.191</t>
        </is>
      </c>
      <c r="V86" s="23" t="n"/>
      <c r="W86" s="24" t="n">
        <v>45</v>
      </c>
      <c r="X86" s="24" t="n">
        <v>39</v>
      </c>
      <c r="Y86" s="66">
        <f>W86-Z86-AB86</f>
        <v/>
      </c>
      <c r="Z86" s="48" t="n">
        <v>6</v>
      </c>
      <c r="AA86" s="48" t="n">
        <v>7</v>
      </c>
      <c r="AB86" s="48" t="n">
        <v>0</v>
      </c>
      <c r="AC86" s="48" t="n">
        <v>0</v>
      </c>
      <c r="AD86" s="48" t="n">
        <v>11</v>
      </c>
      <c r="AE86" s="48" t="n">
        <v>10</v>
      </c>
      <c r="AF86" s="182">
        <f>SUM(AE86/X86)</f>
        <v/>
      </c>
      <c r="AG86" s="48" t="n">
        <v>17</v>
      </c>
      <c r="AH86" s="57">
        <f>SUM(AA86,AC86,AE86)</f>
        <v/>
      </c>
      <c r="AI86" s="85" t="inlineStr">
        <is>
          <t>WIN 10 Upgrade</t>
        </is>
      </c>
    </row>
    <row r="87">
      <c r="A87" s="173" t="n"/>
      <c r="B87" s="94" t="n">
        <v>2442201</v>
      </c>
      <c r="C87" s="45" t="n">
        <v>43815</v>
      </c>
      <c r="D87" s="45">
        <f>F87+75</f>
        <v/>
      </c>
      <c r="E87" s="46" t="n"/>
      <c r="F87" s="47" t="n">
        <v>43662</v>
      </c>
      <c r="G87" s="309" t="n">
        <v>1</v>
      </c>
      <c r="H87" s="313" t="n">
        <v>1</v>
      </c>
      <c r="I87" s="313" t="inlineStr">
        <is>
          <t>Yes</t>
        </is>
      </c>
      <c r="J87" s="313" t="inlineStr">
        <is>
          <t>Y-6957</t>
        </is>
      </c>
      <c r="K87" s="243" t="inlineStr">
        <is>
          <t>TM</t>
        </is>
      </c>
      <c r="L87" s="96" t="n">
        <v>2442201</v>
      </c>
      <c r="M87" s="23" t="inlineStr">
        <is>
          <t>2442 HH - VIERA</t>
        </is>
      </c>
      <c r="N87" s="23" t="inlineStr">
        <is>
          <t>8247 Devereux Drive STE 103</t>
        </is>
      </c>
      <c r="O87" s="23" t="inlineStr">
        <is>
          <t>Melbourne</t>
        </is>
      </c>
      <c r="P87" s="23" t="inlineStr">
        <is>
          <t>FL</t>
        </is>
      </c>
      <c r="Q87" s="104" t="n">
        <v>32940</v>
      </c>
      <c r="R87" s="23" t="inlineStr">
        <is>
          <t>(321)255-9995</t>
        </is>
      </c>
      <c r="S87" s="22" t="inlineStr">
        <is>
          <t>Jo-Ann Harper</t>
        </is>
      </c>
      <c r="T87" s="22" t="inlineStr">
        <is>
          <t>Taquashia Morgan</t>
        </is>
      </c>
      <c r="U87" s="22" t="inlineStr">
        <is>
          <t>10.24.198</t>
        </is>
      </c>
      <c r="V87" s="23" t="n"/>
      <c r="W87" s="24" t="n">
        <v>53</v>
      </c>
      <c r="X87" s="24" t="n">
        <v>38</v>
      </c>
      <c r="Y87" s="66">
        <f>W87-Z87-AB87</f>
        <v/>
      </c>
      <c r="Z87" s="48" t="n">
        <v>3</v>
      </c>
      <c r="AA87" s="48" t="n">
        <v>2</v>
      </c>
      <c r="AB87" s="48" t="n">
        <v>1</v>
      </c>
      <c r="AC87" s="48" t="n">
        <v>2</v>
      </c>
      <c r="AD87" s="48" t="n">
        <v>7</v>
      </c>
      <c r="AE87" s="48" t="n">
        <v>10</v>
      </c>
      <c r="AF87" s="182">
        <f>SUM(AE87/X87)</f>
        <v/>
      </c>
      <c r="AG87" s="48">
        <f>SUM(Z87,AB87,AD87)</f>
        <v/>
      </c>
      <c r="AH87" s="57">
        <f>SUM(AA87,AC87,AE87)</f>
        <v/>
      </c>
      <c r="AI87" s="85" t="inlineStr">
        <is>
          <t>WIN 10 Upgrade</t>
        </is>
      </c>
    </row>
    <row r="88">
      <c r="A88" s="173" t="n"/>
      <c r="B88" s="94" t="n">
        <v>2444201</v>
      </c>
      <c r="C88" s="45" t="n">
        <v>43815</v>
      </c>
      <c r="D88" s="45">
        <f>F88+75</f>
        <v/>
      </c>
      <c r="E88" s="46" t="n"/>
      <c r="F88" s="47" t="n">
        <v>43662</v>
      </c>
      <c r="G88" s="309" t="n">
        <v>1</v>
      </c>
      <c r="H88" s="313" t="n">
        <v>1</v>
      </c>
      <c r="I88" s="313" t="inlineStr">
        <is>
          <t>Yes</t>
        </is>
      </c>
      <c r="J88" s="313" t="inlineStr">
        <is>
          <t>Y-6957</t>
        </is>
      </c>
      <c r="K88" s="243" t="inlineStr">
        <is>
          <t>TM</t>
        </is>
      </c>
      <c r="L88" s="96" t="n">
        <v>2444201</v>
      </c>
      <c r="M88" s="23" t="inlineStr">
        <is>
          <t>2444 HH - PALM BAY</t>
        </is>
      </c>
      <c r="N88" s="23" t="inlineStr">
        <is>
          <t>2080 W Eau Gallie Blvd STE B</t>
        </is>
      </c>
      <c r="O88" s="23" t="inlineStr">
        <is>
          <t>Melbourne</t>
        </is>
      </c>
      <c r="P88" s="23" t="inlineStr">
        <is>
          <t>FL</t>
        </is>
      </c>
      <c r="Q88" s="104" t="n">
        <v>32935</v>
      </c>
      <c r="R88" s="23" t="inlineStr">
        <is>
          <t>(321)725-4799</t>
        </is>
      </c>
      <c r="S88" s="22" t="inlineStr">
        <is>
          <t>Jo-Ann Harper</t>
        </is>
      </c>
      <c r="T88" s="22" t="inlineStr">
        <is>
          <t>Donna Carter</t>
        </is>
      </c>
      <c r="U88" s="22" t="inlineStr">
        <is>
          <t>10.24.199</t>
        </is>
      </c>
      <c r="V88" s="23" t="n"/>
      <c r="W88" s="24" t="n">
        <v>44</v>
      </c>
      <c r="X88" s="24" t="n">
        <v>31</v>
      </c>
      <c r="Y88" s="66">
        <f>W88-Z88-AB88</f>
        <v/>
      </c>
      <c r="Z88" s="48" t="n">
        <v>5</v>
      </c>
      <c r="AA88" s="48" t="n">
        <v>1</v>
      </c>
      <c r="AB88" s="48" t="n">
        <v>1</v>
      </c>
      <c r="AC88" s="48" t="n">
        <v>4</v>
      </c>
      <c r="AD88" s="48" t="n">
        <v>6</v>
      </c>
      <c r="AE88" s="48" t="n">
        <v>10</v>
      </c>
      <c r="AF88" s="182">
        <f>SUM(AE88/X88)</f>
        <v/>
      </c>
      <c r="AG88" s="48">
        <f>SUM(Z88,AB88,AD88)</f>
        <v/>
      </c>
      <c r="AH88" s="57">
        <f>SUM(AA88,AC88,AE88)</f>
        <v/>
      </c>
      <c r="AI88" s="85" t="inlineStr">
        <is>
          <t>WIN 10 Upgrade</t>
        </is>
      </c>
    </row>
    <row r="89">
      <c r="A89" s="173" t="n"/>
      <c r="B89" s="94" t="n">
        <v>2452201</v>
      </c>
      <c r="C89" s="45" t="n">
        <v>43815</v>
      </c>
      <c r="D89" s="45">
        <f>F89+75</f>
        <v/>
      </c>
      <c r="E89" s="46" t="n"/>
      <c r="F89" s="47" t="n">
        <v>43564</v>
      </c>
      <c r="G89" s="309" t="n">
        <v>2</v>
      </c>
      <c r="H89" s="309" t="n">
        <v>2</v>
      </c>
      <c r="I89" s="309" t="inlineStr">
        <is>
          <t>Yes</t>
        </is>
      </c>
      <c r="J89" s="313" t="inlineStr">
        <is>
          <t>Y-6957</t>
        </is>
      </c>
      <c r="K89" s="85" t="inlineStr">
        <is>
          <t>TM</t>
        </is>
      </c>
      <c r="L89" s="96" t="n">
        <v>2452201</v>
      </c>
      <c r="M89" s="23" t="inlineStr">
        <is>
          <t>2452 HH - TAMPA DALE MABRY</t>
        </is>
      </c>
      <c r="N89" s="23" t="inlineStr">
        <is>
          <t>4511 North Himes Ave STE 240</t>
        </is>
      </c>
      <c r="O89" s="23" t="inlineStr">
        <is>
          <t>Tampa</t>
        </is>
      </c>
      <c r="P89" s="23" t="inlineStr">
        <is>
          <t>FL</t>
        </is>
      </c>
      <c r="Q89" s="104" t="n">
        <v>33614</v>
      </c>
      <c r="R89" s="23" t="inlineStr">
        <is>
          <t>(813)961-8446</t>
        </is>
      </c>
      <c r="S89" s="22" t="inlineStr">
        <is>
          <t>Brenda Gerst</t>
        </is>
      </c>
      <c r="T89" s="22" t="inlineStr">
        <is>
          <t>Darlene Johnson</t>
        </is>
      </c>
      <c r="U89" s="22" t="inlineStr">
        <is>
          <t>10.160.129</t>
        </is>
      </c>
      <c r="V89" s="23" t="n"/>
      <c r="W89" s="24" t="n">
        <v>61</v>
      </c>
      <c r="X89" s="24" t="n">
        <v>49</v>
      </c>
      <c r="Y89" s="66">
        <f>W89-Z89-AB89</f>
        <v/>
      </c>
      <c r="Z89" s="48" t="n">
        <v>21</v>
      </c>
      <c r="AA89" s="48" t="n">
        <v>9</v>
      </c>
      <c r="AB89" s="48" t="n">
        <v>1</v>
      </c>
      <c r="AC89" s="48" t="n">
        <v>0</v>
      </c>
      <c r="AD89" s="48" t="n">
        <v>15</v>
      </c>
      <c r="AE89" s="48" t="n">
        <v>10</v>
      </c>
      <c r="AF89" s="182">
        <f>SUM(AE89/X89)</f>
        <v/>
      </c>
      <c r="AG89" s="48">
        <f>SUM(Z89,AB89,AD89)</f>
        <v/>
      </c>
      <c r="AH89" s="57">
        <f>SUM(AA89,AC89,AE89)</f>
        <v/>
      </c>
      <c r="AI89" s="85" t="inlineStr">
        <is>
          <t>WIN 10 Upgrade</t>
        </is>
      </c>
    </row>
    <row r="90">
      <c r="A90" s="173" t="n"/>
      <c r="B90" s="93" t="n">
        <v>6957097</v>
      </c>
      <c r="C90" s="39" t="n">
        <v>43815</v>
      </c>
      <c r="D90" s="39" t="n"/>
      <c r="E90" s="40" t="n"/>
      <c r="F90" s="41" t="n"/>
      <c r="G90" s="306" t="n"/>
      <c r="H90" s="306" t="n"/>
      <c r="I90" s="52" t="inlineStr">
        <is>
          <t>Yes</t>
        </is>
      </c>
      <c r="J90" s="125" t="inlineStr">
        <is>
          <t>Y-6957</t>
        </is>
      </c>
      <c r="K90" s="123" t="inlineStr">
        <is>
          <t>TM</t>
        </is>
      </c>
      <c r="L90" s="122" t="n">
        <v>6957097</v>
      </c>
      <c r="M90" s="42" t="inlineStr">
        <is>
          <t>A110 Southeast Central Intake</t>
        </is>
      </c>
      <c r="N90" s="42" t="inlineStr">
        <is>
          <t>4511 North Himes Ave, STE 240</t>
        </is>
      </c>
      <c r="O90" s="42" t="inlineStr">
        <is>
          <t>Tampa</t>
        </is>
      </c>
      <c r="P90" s="42" t="inlineStr">
        <is>
          <t>FL</t>
        </is>
      </c>
      <c r="Q90" s="103" t="n">
        <v>33614</v>
      </c>
      <c r="R90" s="42" t="inlineStr">
        <is>
          <t>(800) 282-3010</t>
        </is>
      </c>
      <c r="S90" s="43" t="inlineStr">
        <is>
          <t>Sabrina Bolta</t>
        </is>
      </c>
      <c r="T90" s="43" t="n"/>
      <c r="U90" s="43" t="n"/>
      <c r="V90" s="42" t="n">
        <v>2452</v>
      </c>
      <c r="W90" s="25" t="n">
        <v>17</v>
      </c>
      <c r="X90" s="25" t="n">
        <v>16</v>
      </c>
      <c r="Y90" s="183">
        <f>W90-Z90-AB90</f>
        <v/>
      </c>
      <c r="Z90" s="44" t="n"/>
      <c r="AA90" s="44" t="n"/>
      <c r="AB90" s="44" t="n"/>
      <c r="AC90" s="44" t="n">
        <v>3</v>
      </c>
      <c r="AD90" s="44" t="n"/>
      <c r="AE90" s="44" t="n">
        <v>9</v>
      </c>
      <c r="AF90" s="26">
        <f>SUM(AE90/X90)</f>
        <v/>
      </c>
      <c r="AG90" s="44" t="n"/>
      <c r="AH90" s="58">
        <f>SUM(AA90,AC90,AE90)</f>
        <v/>
      </c>
      <c r="AI90" s="123" t="inlineStr">
        <is>
          <t>WIN 10 Upgrade</t>
        </is>
      </c>
    </row>
    <row r="91">
      <c r="A91" s="173" t="n"/>
      <c r="B91" s="94" t="n">
        <v>2532201</v>
      </c>
      <c r="C91" s="45" t="n">
        <v>43815</v>
      </c>
      <c r="D91" s="45">
        <f>F91+75</f>
        <v/>
      </c>
      <c r="E91" s="46" t="n"/>
      <c r="F91" s="47" t="n">
        <v>43599</v>
      </c>
      <c r="G91" s="309" t="n">
        <v>1</v>
      </c>
      <c r="H91" s="309" t="n">
        <v>2</v>
      </c>
      <c r="I91" s="309" t="inlineStr">
        <is>
          <t>Yes</t>
        </is>
      </c>
      <c r="J91" s="309" t="inlineStr">
        <is>
          <t>Y-6959</t>
        </is>
      </c>
      <c r="K91" s="85" t="inlineStr">
        <is>
          <t>AL</t>
        </is>
      </c>
      <c r="L91" s="96" t="n">
        <v>2532201</v>
      </c>
      <c r="M91" s="23" t="inlineStr">
        <is>
          <t>2532 HH - ANNISTON</t>
        </is>
      </c>
      <c r="N91" s="23" t="inlineStr">
        <is>
          <t xml:space="preserve">1328 Greenbrier Dear Road  </t>
        </is>
      </c>
      <c r="O91" s="23" t="inlineStr">
        <is>
          <t>Anniston</t>
        </is>
      </c>
      <c r="P91" s="23" t="inlineStr">
        <is>
          <t>AL</t>
        </is>
      </c>
      <c r="Q91" s="104" t="n">
        <v>36207</v>
      </c>
      <c r="R91" s="23" t="inlineStr">
        <is>
          <t>(256)835-7101</t>
        </is>
      </c>
      <c r="S91" s="22" t="inlineStr">
        <is>
          <t>Donna Honaker</t>
        </is>
      </c>
      <c r="T91" s="22" t="inlineStr">
        <is>
          <t>Tami Crumley</t>
        </is>
      </c>
      <c r="U91" s="22" t="inlineStr">
        <is>
          <t>10.24.87</t>
        </is>
      </c>
      <c r="V91" s="23" t="n"/>
      <c r="W91" s="24" t="n">
        <v>31</v>
      </c>
      <c r="X91" s="24" t="n">
        <v>25</v>
      </c>
      <c r="Y91" s="66">
        <f>W91-Z91-AB91</f>
        <v/>
      </c>
      <c r="Z91" s="48" t="n">
        <v>3</v>
      </c>
      <c r="AA91" s="48" t="n">
        <v>1</v>
      </c>
      <c r="AB91" s="48" t="n">
        <v>0</v>
      </c>
      <c r="AC91" s="48" t="n">
        <v>1</v>
      </c>
      <c r="AD91" s="48" t="n">
        <v>3</v>
      </c>
      <c r="AE91" s="48" t="n">
        <v>8</v>
      </c>
      <c r="AF91" s="182">
        <f>SUM(AE91/X91)</f>
        <v/>
      </c>
      <c r="AG91" s="48">
        <f>SUM(Z91,AB91,AD91)</f>
        <v/>
      </c>
      <c r="AH91" s="57">
        <f>SUM(AA91,AC91,AE91)</f>
        <v/>
      </c>
      <c r="AI91" s="85" t="inlineStr">
        <is>
          <t>WIN 10 Upgrade</t>
        </is>
      </c>
    </row>
    <row r="92">
      <c r="A92" s="173" t="n"/>
      <c r="B92" s="94" t="n">
        <v>2535201</v>
      </c>
      <c r="C92" s="45" t="n">
        <v>43815</v>
      </c>
      <c r="D92" s="45">
        <f>F92+75</f>
        <v/>
      </c>
      <c r="E92" s="46" t="n"/>
      <c r="F92" s="47" t="n">
        <v>43599</v>
      </c>
      <c r="G92" s="306" t="n"/>
      <c r="H92" s="306" t="n"/>
      <c r="I92" s="309" t="inlineStr">
        <is>
          <t>Yes</t>
        </is>
      </c>
      <c r="J92" s="309" t="inlineStr">
        <is>
          <t>Y-6959</t>
        </is>
      </c>
      <c r="K92" s="85" t="inlineStr">
        <is>
          <t>AL</t>
        </is>
      </c>
      <c r="L92" s="96" t="n">
        <v>2535201</v>
      </c>
      <c r="M92" s="23" t="inlineStr">
        <is>
          <t>2535 HH - RAINBOW CITY</t>
        </is>
      </c>
      <c r="N92" s="23" t="inlineStr">
        <is>
          <t>3225 Rainbow Drive STE 256</t>
        </is>
      </c>
      <c r="O92" s="23" t="inlineStr">
        <is>
          <t>Rainbow City</t>
        </is>
      </c>
      <c r="P92" s="23" t="inlineStr">
        <is>
          <t>AL</t>
        </is>
      </c>
      <c r="Q92" s="104" t="n">
        <v>35906</v>
      </c>
      <c r="R92" s="23" t="inlineStr">
        <is>
          <t>(256)442-1138</t>
        </is>
      </c>
      <c r="S92" s="68" t="inlineStr">
        <is>
          <t>Caroline Milwee</t>
        </is>
      </c>
      <c r="T92" s="68" t="inlineStr">
        <is>
          <t>Angela Barron</t>
        </is>
      </c>
      <c r="U92" s="68" t="inlineStr">
        <is>
          <t>10.24.120</t>
        </is>
      </c>
      <c r="V92" s="23" t="n"/>
      <c r="W92" s="24" t="n">
        <v>41</v>
      </c>
      <c r="X92" s="24" t="n">
        <v>36</v>
      </c>
      <c r="Y92" s="66">
        <f>W92-Z92-AB92</f>
        <v/>
      </c>
      <c r="Z92" s="48" t="n">
        <v>3</v>
      </c>
      <c r="AA92" s="48" t="n">
        <v>7</v>
      </c>
      <c r="AB92" s="48" t="n">
        <v>0</v>
      </c>
      <c r="AC92" s="48" t="n">
        <v>1</v>
      </c>
      <c r="AD92" s="48" t="n">
        <v>9</v>
      </c>
      <c r="AE92" s="48" t="n">
        <v>13</v>
      </c>
      <c r="AF92" s="182">
        <f>SUM(AE92/X92)</f>
        <v/>
      </c>
      <c r="AG92" s="48">
        <f>SUM(Z92,AB92,AD92)</f>
        <v/>
      </c>
      <c r="AH92" s="57">
        <f>SUM(AA92,AC92,AE92)</f>
        <v/>
      </c>
      <c r="AI92" s="85" t="inlineStr">
        <is>
          <t>WIN 10 Upgrade</t>
        </is>
      </c>
    </row>
    <row r="93">
      <c r="A93" s="173" t="n"/>
      <c r="B93" s="94" t="n">
        <v>2540201</v>
      </c>
      <c r="C93" s="45" t="n">
        <v>43815</v>
      </c>
      <c r="D93" s="45">
        <f>F93+75</f>
        <v/>
      </c>
      <c r="E93" s="46" t="n"/>
      <c r="F93" s="47" t="n">
        <v>43599</v>
      </c>
      <c r="G93" s="309" t="n">
        <v>1</v>
      </c>
      <c r="H93" s="309" t="n">
        <v>2</v>
      </c>
      <c r="I93" s="309" t="inlineStr">
        <is>
          <t>Yes</t>
        </is>
      </c>
      <c r="J93" s="309" t="inlineStr">
        <is>
          <t>Y-6959</t>
        </is>
      </c>
      <c r="K93" s="85" t="inlineStr">
        <is>
          <t>AL</t>
        </is>
      </c>
      <c r="L93" s="96" t="n">
        <v>2540201</v>
      </c>
      <c r="M93" s="23" t="inlineStr">
        <is>
          <t>2540 HH - MUSCLE SHOALS</t>
        </is>
      </c>
      <c r="N93" s="23" t="inlineStr">
        <is>
          <t xml:space="preserve">716 State Street  </t>
        </is>
      </c>
      <c r="O93" s="23" t="inlineStr">
        <is>
          <t>Muscle Shoals</t>
        </is>
      </c>
      <c r="P93" s="23" t="inlineStr">
        <is>
          <t>AL</t>
        </is>
      </c>
      <c r="Q93" s="104" t="n">
        <v>35661</v>
      </c>
      <c r="R93" s="23" t="inlineStr">
        <is>
          <t>(256)389-2855</t>
        </is>
      </c>
      <c r="S93" s="22" t="inlineStr">
        <is>
          <t>Terri Kennamore</t>
        </is>
      </c>
      <c r="T93" s="22" t="inlineStr">
        <is>
          <t>Shanna Gardner</t>
        </is>
      </c>
      <c r="U93" s="22" t="inlineStr">
        <is>
          <t>10.24.114</t>
        </is>
      </c>
      <c r="V93" s="23" t="n"/>
      <c r="W93" s="24" t="n">
        <v>29</v>
      </c>
      <c r="X93" s="24" t="n">
        <v>29</v>
      </c>
      <c r="Y93" s="66">
        <f>W93-Z93-AB93</f>
        <v/>
      </c>
      <c r="Z93" s="48" t="n">
        <v>2</v>
      </c>
      <c r="AA93" s="48" t="n">
        <v>4</v>
      </c>
      <c r="AB93" s="48" t="n">
        <v>0</v>
      </c>
      <c r="AC93" s="48" t="n">
        <v>1</v>
      </c>
      <c r="AD93" s="48" t="n">
        <v>3</v>
      </c>
      <c r="AE93" s="48" t="n">
        <v>8</v>
      </c>
      <c r="AF93" s="182">
        <f>SUM(AE93/X93)</f>
        <v/>
      </c>
      <c r="AG93" s="48">
        <f>SUM(Z93,AB93,AD93)</f>
        <v/>
      </c>
      <c r="AH93" s="57">
        <f>SUM(AA93,AC93,AE93)</f>
        <v/>
      </c>
      <c r="AI93" s="85" t="inlineStr">
        <is>
          <t>WIN 10 Upgrade</t>
        </is>
      </c>
    </row>
    <row r="94">
      <c r="A94" s="173" t="n"/>
      <c r="B94" s="94" t="n">
        <v>2538201</v>
      </c>
      <c r="C94" s="45" t="n">
        <v>43815</v>
      </c>
      <c r="D94" s="45">
        <f>F94+75</f>
        <v/>
      </c>
      <c r="E94" s="46" t="n"/>
      <c r="F94" s="47" t="n">
        <v>43599</v>
      </c>
      <c r="G94" s="306" t="n"/>
      <c r="H94" s="306" t="n"/>
      <c r="I94" s="309" t="inlineStr">
        <is>
          <t>Yes</t>
        </is>
      </c>
      <c r="J94" s="309" t="inlineStr">
        <is>
          <t>Y-6959</t>
        </is>
      </c>
      <c r="K94" s="85" t="inlineStr">
        <is>
          <t>AL</t>
        </is>
      </c>
      <c r="L94" s="96" t="n">
        <v>2538201</v>
      </c>
      <c r="M94" s="23" t="inlineStr">
        <is>
          <t>2538 HH - RUSSELLVILLE</t>
        </is>
      </c>
      <c r="N94" s="23" t="inlineStr">
        <is>
          <t xml:space="preserve">12200 Highway 43 Bypass  </t>
        </is>
      </c>
      <c r="O94" s="23" t="inlineStr">
        <is>
          <t>Russellville</t>
        </is>
      </c>
      <c r="P94" s="23" t="inlineStr">
        <is>
          <t>AL</t>
        </is>
      </c>
      <c r="Q94" s="104" t="n">
        <v>35653</v>
      </c>
      <c r="R94" s="23" t="inlineStr">
        <is>
          <t>(256)332-3375</t>
        </is>
      </c>
      <c r="S94" s="68" t="inlineStr">
        <is>
          <t>Mollie Henson</t>
        </is>
      </c>
      <c r="T94" s="68" t="inlineStr">
        <is>
          <t>Kelly Caldwell</t>
        </is>
      </c>
      <c r="U94" s="68" t="inlineStr">
        <is>
          <t>10.24.121</t>
        </is>
      </c>
      <c r="V94" s="23" t="n"/>
      <c r="W94" s="24" t="n">
        <v>39</v>
      </c>
      <c r="X94" s="24" t="n">
        <v>34</v>
      </c>
      <c r="Y94" s="66">
        <f>W94-Z94-AB94</f>
        <v/>
      </c>
      <c r="Z94" s="48" t="n">
        <v>3</v>
      </c>
      <c r="AA94" s="48" t="n">
        <v>5</v>
      </c>
      <c r="AB94" s="48" t="n">
        <v>0</v>
      </c>
      <c r="AC94" s="48" t="n">
        <v>0</v>
      </c>
      <c r="AD94" s="48" t="n">
        <v>6</v>
      </c>
      <c r="AE94" s="48" t="n">
        <v>12</v>
      </c>
      <c r="AF94" s="182">
        <f>SUM(AE94/X94)</f>
        <v/>
      </c>
      <c r="AG94" s="48">
        <f>SUM(Z94,AB94,AD94)</f>
        <v/>
      </c>
      <c r="AH94" s="57">
        <f>SUM(AA94,AC94,AE94)</f>
        <v/>
      </c>
      <c r="AI94" s="85" t="inlineStr">
        <is>
          <t>WIN 10 Upgrade</t>
        </is>
      </c>
    </row>
    <row r="95">
      <c r="A95" s="173" t="n"/>
      <c r="B95" s="94" t="n">
        <v>2543201</v>
      </c>
      <c r="C95" s="45" t="n">
        <v>43815</v>
      </c>
      <c r="D95" s="45">
        <f>F95+75</f>
        <v/>
      </c>
      <c r="E95" s="46" t="n"/>
      <c r="F95" s="47" t="n">
        <v>43599</v>
      </c>
      <c r="G95" s="309" t="n">
        <v>1</v>
      </c>
      <c r="H95" s="309" t="n">
        <v>2</v>
      </c>
      <c r="I95" s="309" t="inlineStr">
        <is>
          <t>Yes</t>
        </is>
      </c>
      <c r="J95" s="309" t="inlineStr">
        <is>
          <t>Y-6959</t>
        </is>
      </c>
      <c r="K95" s="85" t="inlineStr">
        <is>
          <t>AL</t>
        </is>
      </c>
      <c r="L95" s="96" t="n">
        <v>2543201</v>
      </c>
      <c r="M95" s="23" t="inlineStr">
        <is>
          <t>2543 HH - JASPER</t>
        </is>
      </c>
      <c r="N95" s="23" t="inlineStr">
        <is>
          <t>1458 Jones Dairy Road STE 100</t>
        </is>
      </c>
      <c r="O95" s="23" t="inlineStr">
        <is>
          <t>Jasper</t>
        </is>
      </c>
      <c r="P95" s="23" t="inlineStr">
        <is>
          <t>AL</t>
        </is>
      </c>
      <c r="Q95" s="104" t="n">
        <v>35501</v>
      </c>
      <c r="R95" s="23" t="inlineStr">
        <is>
          <t>(205)221-5234</t>
        </is>
      </c>
      <c r="S95" s="22" t="inlineStr">
        <is>
          <t>Deanna Barrett</t>
        </is>
      </c>
      <c r="T95" s="22" t="inlineStr">
        <is>
          <t>Janis Rutland</t>
        </is>
      </c>
      <c r="U95" s="22" t="inlineStr">
        <is>
          <t>10.24.109</t>
        </is>
      </c>
      <c r="V95" s="23" t="n"/>
      <c r="W95" s="24" t="n">
        <v>32</v>
      </c>
      <c r="X95" s="24" t="n">
        <v>28</v>
      </c>
      <c r="Y95" s="66">
        <f>W95-Z95-AB95</f>
        <v/>
      </c>
      <c r="Z95" s="48" t="n">
        <v>2</v>
      </c>
      <c r="AA95" s="48" t="n">
        <v>3</v>
      </c>
      <c r="AB95" s="48" t="n">
        <v>0</v>
      </c>
      <c r="AC95" s="48" t="n">
        <v>0</v>
      </c>
      <c r="AD95" s="48" t="n">
        <v>5</v>
      </c>
      <c r="AE95" s="48" t="n">
        <v>10</v>
      </c>
      <c r="AF95" s="182">
        <f>SUM(AE95/X95)</f>
        <v/>
      </c>
      <c r="AG95" s="48">
        <f>SUM(Z95,AB95,AD95)</f>
        <v/>
      </c>
      <c r="AH95" s="57">
        <f>SUM(AA95,AC95,AE95)</f>
        <v/>
      </c>
      <c r="AI95" s="85" t="inlineStr">
        <is>
          <t>WIN 10 Upgrade</t>
        </is>
      </c>
    </row>
    <row r="96">
      <c r="A96" s="173" t="n"/>
      <c r="B96" s="94" t="n">
        <v>2542201</v>
      </c>
      <c r="C96" s="45" t="n">
        <v>43815</v>
      </c>
      <c r="D96" s="45">
        <f>F96+75</f>
        <v/>
      </c>
      <c r="E96" s="46" t="n"/>
      <c r="F96" s="47" t="n">
        <v>43599</v>
      </c>
      <c r="G96" s="306" t="n"/>
      <c r="H96" s="306" t="n"/>
      <c r="I96" s="309" t="inlineStr">
        <is>
          <t>Yes</t>
        </is>
      </c>
      <c r="J96" s="309" t="inlineStr">
        <is>
          <t>Y-6959</t>
        </is>
      </c>
      <c r="K96" s="85" t="inlineStr">
        <is>
          <t>AL</t>
        </is>
      </c>
      <c r="L96" s="96" t="n">
        <v>2542201</v>
      </c>
      <c r="M96" s="23" t="inlineStr">
        <is>
          <t>2542 HH - CULLMAN</t>
        </is>
      </c>
      <c r="N96" s="23" t="inlineStr">
        <is>
          <t>1015 1st Ave SW STE A</t>
        </is>
      </c>
      <c r="O96" s="23" t="inlineStr">
        <is>
          <t>Cullman</t>
        </is>
      </c>
      <c r="P96" s="23" t="inlineStr">
        <is>
          <t>AL</t>
        </is>
      </c>
      <c r="Q96" s="104" t="n">
        <v>35055</v>
      </c>
      <c r="R96" s="23" t="inlineStr">
        <is>
          <t>(256)739-2992</t>
        </is>
      </c>
      <c r="S96" s="22" t="inlineStr">
        <is>
          <t>Narissa Alexander</t>
        </is>
      </c>
      <c r="T96" s="22" t="inlineStr">
        <is>
          <t>Tammy Green</t>
        </is>
      </c>
      <c r="U96" s="22" t="inlineStr">
        <is>
          <t>10.24.94</t>
        </is>
      </c>
      <c r="V96" s="23" t="n"/>
      <c r="W96" s="24" t="n">
        <v>31</v>
      </c>
      <c r="X96" s="24" t="n">
        <v>27</v>
      </c>
      <c r="Y96" s="66">
        <f>W96-Z96-AB96</f>
        <v/>
      </c>
      <c r="Z96" s="48" t="n">
        <v>1</v>
      </c>
      <c r="AA96" s="48" t="n">
        <v>2</v>
      </c>
      <c r="AB96" s="48" t="n">
        <v>1</v>
      </c>
      <c r="AC96" s="48" t="n">
        <v>0</v>
      </c>
      <c r="AD96" s="48" t="n">
        <v>8</v>
      </c>
      <c r="AE96" s="48" t="n">
        <v>7</v>
      </c>
      <c r="AF96" s="182">
        <f>SUM(AE96/X96)</f>
        <v/>
      </c>
      <c r="AG96" s="48">
        <f>SUM(Z96,AB96,AD96)</f>
        <v/>
      </c>
      <c r="AH96" s="57">
        <f>SUM(AA96,AC96,AE96)</f>
        <v/>
      </c>
      <c r="AI96" s="85" t="inlineStr">
        <is>
          <t>WIN 10 Upgrade</t>
        </is>
      </c>
    </row>
    <row r="97">
      <c r="A97" s="173" t="n"/>
      <c r="B97" s="94" t="n">
        <v>2541201</v>
      </c>
      <c r="C97" s="45" t="n">
        <v>43815</v>
      </c>
      <c r="D97" s="45">
        <f>F97+75</f>
        <v/>
      </c>
      <c r="E97" s="46" t="n"/>
      <c r="F97" s="47" t="n">
        <v>43599</v>
      </c>
      <c r="G97" s="309" t="n">
        <v>2</v>
      </c>
      <c r="H97" s="309" t="n">
        <v>1</v>
      </c>
      <c r="I97" s="309" t="inlineStr">
        <is>
          <t>Yes</t>
        </is>
      </c>
      <c r="J97" s="309" t="inlineStr">
        <is>
          <t>Y-6959</t>
        </is>
      </c>
      <c r="K97" s="85" t="inlineStr">
        <is>
          <t>AL</t>
        </is>
      </c>
      <c r="L97" s="96" t="n">
        <v>2541201</v>
      </c>
      <c r="M97" s="23" t="inlineStr">
        <is>
          <t>2541 HH - HUNTSVILLE</t>
        </is>
      </c>
      <c r="N97" s="23" t="inlineStr">
        <is>
          <t>7067 Old Madison Pike NW STE 105</t>
        </is>
      </c>
      <c r="O97" s="23" t="inlineStr">
        <is>
          <t>Huntsville</t>
        </is>
      </c>
      <c r="P97" s="23" t="inlineStr">
        <is>
          <t>AL</t>
        </is>
      </c>
      <c r="Q97" s="104" t="n">
        <v>35806</v>
      </c>
      <c r="R97" s="23" t="inlineStr">
        <is>
          <t>(256)881-3266</t>
        </is>
      </c>
      <c r="S97" s="22" t="inlineStr">
        <is>
          <t>Paula Pressnell</t>
        </is>
      </c>
      <c r="T97" s="22" t="inlineStr">
        <is>
          <t>Jeremy Cox</t>
        </is>
      </c>
      <c r="U97" s="22" t="inlineStr">
        <is>
          <t>10.24.108</t>
        </is>
      </c>
      <c r="V97" s="23" t="n"/>
      <c r="W97" s="24" t="n">
        <v>57</v>
      </c>
      <c r="X97" s="24" t="n">
        <v>51</v>
      </c>
      <c r="Y97" s="66">
        <f>W97-Z97-AB97</f>
        <v/>
      </c>
      <c r="Z97" s="48" t="n">
        <v>4</v>
      </c>
      <c r="AA97" s="48" t="n">
        <v>11</v>
      </c>
      <c r="AB97" s="48" t="n">
        <v>4</v>
      </c>
      <c r="AC97" s="48" t="n">
        <v>3</v>
      </c>
      <c r="AD97" s="48" t="n">
        <v>15</v>
      </c>
      <c r="AE97" s="48" t="n">
        <v>12</v>
      </c>
      <c r="AF97" s="182">
        <f>SUM(AE97/X97)</f>
        <v/>
      </c>
      <c r="AG97" s="48">
        <f>SUM(Z97,AB97,AD97)</f>
        <v/>
      </c>
      <c r="AH97" s="57">
        <f>SUM(AA97,AC97,AE97)</f>
        <v/>
      </c>
      <c r="AI97" s="85" t="inlineStr">
        <is>
          <t>WIN 10 Upgrade</t>
        </is>
      </c>
    </row>
    <row customHeight="1" ht="26.4" r="98" s="20">
      <c r="A98" s="173" t="n"/>
      <c r="B98" s="94" t="n">
        <v>2470201</v>
      </c>
      <c r="C98" s="45" t="n">
        <v>43815</v>
      </c>
      <c r="D98" s="45">
        <f>F98+75</f>
        <v/>
      </c>
      <c r="E98" s="60" t="n"/>
      <c r="F98" s="47" t="n">
        <v>43690</v>
      </c>
      <c r="G98" s="308" t="n">
        <v>1</v>
      </c>
      <c r="H98" s="309" t="n">
        <v>2</v>
      </c>
      <c r="I98" s="313" t="inlineStr">
        <is>
          <t>Yes</t>
        </is>
      </c>
      <c r="J98" s="313" t="inlineStr">
        <is>
          <t>Y-2191</t>
        </is>
      </c>
      <c r="K98" s="245" t="inlineStr">
        <is>
          <t>AL</t>
        </is>
      </c>
      <c r="L98" s="96" t="n">
        <v>2470201</v>
      </c>
      <c r="M98" s="23" t="inlineStr">
        <is>
          <t xml:space="preserve">2470 HH - DAPHNE </t>
        </is>
      </c>
      <c r="N98" s="23" t="inlineStr">
        <is>
          <t>9037 Independence Avenue STE B</t>
        </is>
      </c>
      <c r="O98" s="23" t="inlineStr">
        <is>
          <t>Daphne</t>
        </is>
      </c>
      <c r="P98" s="23" t="inlineStr">
        <is>
          <t>AL</t>
        </is>
      </c>
      <c r="Q98" s="104" t="n">
        <v>36526</v>
      </c>
      <c r="R98" s="23" t="inlineStr">
        <is>
          <t>(251)621-0882</t>
        </is>
      </c>
      <c r="S98" s="62" t="inlineStr">
        <is>
          <t>Genny Holley</t>
        </is>
      </c>
      <c r="T98" s="62" t="inlineStr">
        <is>
          <t>Clana Douglas</t>
        </is>
      </c>
      <c r="U98" s="22" t="inlineStr">
        <is>
          <t>10.24.95</t>
        </is>
      </c>
      <c r="V98" s="54" t="n"/>
      <c r="W98" s="55" t="n">
        <v>52</v>
      </c>
      <c r="X98" s="55" t="n">
        <v>43</v>
      </c>
      <c r="Y98" s="66">
        <f>W98-Z98-AB98</f>
        <v/>
      </c>
      <c r="Z98" s="57" t="n">
        <v>7</v>
      </c>
      <c r="AA98" s="57" t="n">
        <v>4</v>
      </c>
      <c r="AB98" s="57" t="n">
        <v>0</v>
      </c>
      <c r="AC98" s="57" t="n">
        <v>7</v>
      </c>
      <c r="AD98" s="57" t="n">
        <v>11</v>
      </c>
      <c r="AE98" s="57" t="n">
        <v>15</v>
      </c>
      <c r="AF98" s="185">
        <f>SUM(AE98/X98)</f>
        <v/>
      </c>
      <c r="AG98" s="57">
        <f>SUM(Z98,AB98,AD98)</f>
        <v/>
      </c>
      <c r="AH98" s="57">
        <f>SUM(AA98,AC98,AE98)</f>
        <v/>
      </c>
      <c r="AI98" s="120" t="inlineStr">
        <is>
          <t>WIN 10 Upgrade</t>
        </is>
      </c>
    </row>
    <row customHeight="1" ht="26.4" r="99" s="20">
      <c r="A99" s="173" t="n"/>
      <c r="B99" s="94" t="n">
        <v>7019201</v>
      </c>
      <c r="C99" s="45" t="n">
        <v>43815</v>
      </c>
      <c r="D99" s="45">
        <f>F99+75</f>
        <v/>
      </c>
      <c r="E99" s="60" t="n"/>
      <c r="F99" s="47" t="n">
        <v>43690</v>
      </c>
      <c r="G99" s="306" t="n"/>
      <c r="H99" s="306" t="n"/>
      <c r="I99" s="313" t="inlineStr">
        <is>
          <t>Yes</t>
        </is>
      </c>
      <c r="J99" s="313" t="inlineStr">
        <is>
          <t>Y-2191</t>
        </is>
      </c>
      <c r="K99" s="245" t="inlineStr">
        <is>
          <t>AL</t>
        </is>
      </c>
      <c r="L99" s="96" t="n">
        <v>7019201</v>
      </c>
      <c r="M99" s="23" t="inlineStr">
        <is>
          <t xml:space="preserve">7019 HH - FOLEY </t>
        </is>
      </c>
      <c r="N99" s="23" t="inlineStr">
        <is>
          <t>1628 N McKenzie St  STE 101</t>
        </is>
      </c>
      <c r="O99" s="23" t="inlineStr">
        <is>
          <t>Foley</t>
        </is>
      </c>
      <c r="P99" s="23" t="inlineStr">
        <is>
          <t>AL</t>
        </is>
      </c>
      <c r="Q99" s="104" t="n">
        <v>36535</v>
      </c>
      <c r="R99" s="23" t="inlineStr">
        <is>
          <t>251 943 3002</t>
        </is>
      </c>
      <c r="S99" s="62" t="inlineStr">
        <is>
          <t>Traci Vickrey</t>
        </is>
      </c>
      <c r="T99" s="62" t="inlineStr">
        <is>
          <t>Jacqueline Rhodes</t>
        </is>
      </c>
      <c r="U99" s="22" t="inlineStr">
        <is>
          <t>10.24.102</t>
        </is>
      </c>
      <c r="V99" s="54" t="n"/>
      <c r="W99" s="55" t="n">
        <v>27</v>
      </c>
      <c r="X99" s="55" t="n">
        <v>27</v>
      </c>
      <c r="Y99" s="66">
        <f>W99-Z99-AB99</f>
        <v/>
      </c>
      <c r="Z99" s="57" t="n">
        <v>2</v>
      </c>
      <c r="AA99" s="57" t="n">
        <v>2</v>
      </c>
      <c r="AB99" s="57" t="n">
        <v>1</v>
      </c>
      <c r="AC99" s="57" t="n">
        <v>6</v>
      </c>
      <c r="AD99" s="57" t="n">
        <v>5</v>
      </c>
      <c r="AE99" s="57" t="n">
        <v>9</v>
      </c>
      <c r="AF99" s="185">
        <f>SUM(AE99/X99)</f>
        <v/>
      </c>
      <c r="AG99" s="57">
        <f>SUM(Z99,AB99,AD99)</f>
        <v/>
      </c>
      <c r="AH99" s="57">
        <f>SUM(AA99,AC99,AE99)</f>
        <v/>
      </c>
      <c r="AI99" s="120" t="inlineStr">
        <is>
          <t>WIN 10 Upgrade</t>
        </is>
      </c>
    </row>
    <row r="100">
      <c r="A100" s="173" t="n"/>
      <c r="B100" s="94" t="n">
        <v>2503201</v>
      </c>
      <c r="C100" s="45" t="n">
        <v>43815</v>
      </c>
      <c r="D100" s="45">
        <f>F100+75</f>
        <v/>
      </c>
      <c r="E100" s="46" t="n"/>
      <c r="F100" s="47" t="n">
        <v>43599</v>
      </c>
      <c r="G100" s="309" t="n">
        <v>2</v>
      </c>
      <c r="H100" s="309" t="n">
        <v>2</v>
      </c>
      <c r="I100" s="313" t="inlineStr">
        <is>
          <t>Yes</t>
        </is>
      </c>
      <c r="J100" s="309" t="n"/>
      <c r="K100" s="85" t="inlineStr">
        <is>
          <t>MS</t>
        </is>
      </c>
      <c r="L100" s="96" t="n">
        <v>2503201</v>
      </c>
      <c r="M100" s="23" t="inlineStr">
        <is>
          <t>2503 HH - JACKSON MS</t>
        </is>
      </c>
      <c r="N100" s="23" t="inlineStr">
        <is>
          <t xml:space="preserve">106 Riverview Drive  </t>
        </is>
      </c>
      <c r="O100" s="23" t="inlineStr">
        <is>
          <t>Flowood</t>
        </is>
      </c>
      <c r="P100" s="23" t="inlineStr">
        <is>
          <t>MS</t>
        </is>
      </c>
      <c r="Q100" s="104" t="n">
        <v>39232</v>
      </c>
      <c r="R100" s="23" t="inlineStr">
        <is>
          <t>(601)362-7801</t>
        </is>
      </c>
      <c r="S100" s="23" t="inlineStr">
        <is>
          <t>Marcia Todd</t>
        </is>
      </c>
      <c r="T100" s="23" t="inlineStr">
        <is>
          <t>Stacey Roth</t>
        </is>
      </c>
      <c r="U100" s="23" t="inlineStr">
        <is>
          <t>10.31.10</t>
        </is>
      </c>
      <c r="V100" s="23" t="n"/>
      <c r="W100" s="24" t="n">
        <v>42</v>
      </c>
      <c r="X100" s="24" t="n">
        <v>37</v>
      </c>
      <c r="Y100" s="66">
        <f>W100-Z100-AB100</f>
        <v/>
      </c>
      <c r="Z100" s="48" t="n">
        <v>6</v>
      </c>
      <c r="AA100" s="48" t="n">
        <v>5</v>
      </c>
      <c r="AB100" s="48" t="n">
        <v>1</v>
      </c>
      <c r="AC100" s="48" t="n">
        <v>0</v>
      </c>
      <c r="AD100" s="48" t="n">
        <v>13</v>
      </c>
      <c r="AE100" s="48" t="n">
        <v>15</v>
      </c>
      <c r="AF100" s="182">
        <f>SUM(AE100/X100)</f>
        <v/>
      </c>
      <c r="AG100" s="48">
        <f>SUM(Z100,AB100,AD100)</f>
        <v/>
      </c>
      <c r="AH100" s="57">
        <f>SUM(AA100,AC100,AE100)</f>
        <v/>
      </c>
      <c r="AI100" s="85" t="inlineStr">
        <is>
          <t>WIN 10 Upgrade</t>
        </is>
      </c>
    </row>
    <row r="101">
      <c r="A101" s="173" t="n"/>
      <c r="B101" s="93" t="n">
        <v>3775097</v>
      </c>
      <c r="C101" s="39" t="n">
        <v>43815</v>
      </c>
      <c r="D101" s="39" t="n"/>
      <c r="E101" s="40" t="n"/>
      <c r="F101" s="41" t="n"/>
      <c r="G101" s="306" t="n"/>
      <c r="H101" s="306" t="n"/>
      <c r="I101" s="125" t="inlineStr">
        <is>
          <t>Yes</t>
        </is>
      </c>
      <c r="J101" s="52" t="n"/>
      <c r="K101" s="123" t="inlineStr">
        <is>
          <t>MS</t>
        </is>
      </c>
      <c r="L101" s="122" t="n">
        <v>3775097</v>
      </c>
      <c r="M101" s="42" t="inlineStr">
        <is>
          <t xml:space="preserve">3775 HH - Mississippi Central Intake </t>
        </is>
      </c>
      <c r="N101" s="42" t="inlineStr">
        <is>
          <t xml:space="preserve">106 Riverview Drive  </t>
        </is>
      </c>
      <c r="O101" s="42" t="inlineStr">
        <is>
          <t>Flowood</t>
        </is>
      </c>
      <c r="P101" s="42" t="inlineStr">
        <is>
          <t>MS</t>
        </is>
      </c>
      <c r="Q101" s="103" t="n">
        <v>39232</v>
      </c>
      <c r="R101" s="42" t="inlineStr">
        <is>
          <t>(601)362-7801</t>
        </is>
      </c>
      <c r="S101" s="42" t="n"/>
      <c r="T101" s="42" t="n"/>
      <c r="U101" s="42" t="inlineStr">
        <is>
          <t>10.31.10</t>
        </is>
      </c>
      <c r="V101" s="42" t="n">
        <v>2503</v>
      </c>
      <c r="W101" s="25" t="n">
        <v>4</v>
      </c>
      <c r="X101" s="25" t="n">
        <v>0</v>
      </c>
      <c r="Y101" s="183">
        <f>W101-Z101-AB101</f>
        <v/>
      </c>
      <c r="Z101" s="44" t="n"/>
      <c r="AA101" s="44" t="n"/>
      <c r="AB101" s="44" t="n"/>
      <c r="AC101" s="44" t="n"/>
      <c r="AD101" s="44" t="n"/>
      <c r="AE101" s="44" t="n"/>
      <c r="AF101" s="26">
        <f>SUM(AE101/X101)</f>
        <v/>
      </c>
      <c r="AG101" s="44" t="n"/>
      <c r="AH101" s="58">
        <f>SUM(AA101,AC101,AE101)</f>
        <v/>
      </c>
      <c r="AI101" s="123" t="inlineStr">
        <is>
          <t>WIN 10 Upgrade</t>
        </is>
      </c>
    </row>
    <row r="102">
      <c r="A102" s="173" t="n"/>
      <c r="B102" s="94" t="n">
        <v>2539201</v>
      </c>
      <c r="C102" s="45" t="n">
        <v>43836</v>
      </c>
      <c r="D102" s="45">
        <f>F102+75</f>
        <v/>
      </c>
      <c r="E102" s="46" t="n"/>
      <c r="F102" s="47" t="n">
        <v>43599</v>
      </c>
      <c r="G102" s="309" t="n">
        <v>1</v>
      </c>
      <c r="H102" s="309" t="n">
        <v>2</v>
      </c>
      <c r="I102" s="309" t="inlineStr">
        <is>
          <t>Yes</t>
        </is>
      </c>
      <c r="J102" s="309" t="inlineStr">
        <is>
          <t>Y-6959</t>
        </is>
      </c>
      <c r="K102" s="85" t="inlineStr">
        <is>
          <t>AL</t>
        </is>
      </c>
      <c r="L102" s="96" t="n">
        <v>2539201</v>
      </c>
      <c r="M102" s="23" t="inlineStr">
        <is>
          <t>2539 HH - ATHENS AL</t>
        </is>
      </c>
      <c r="N102" s="23" t="inlineStr">
        <is>
          <t xml:space="preserve">905A South Clinton Street  </t>
        </is>
      </c>
      <c r="O102" s="23" t="inlineStr">
        <is>
          <t>Athens</t>
        </is>
      </c>
      <c r="P102" s="23" t="inlineStr">
        <is>
          <t>AL</t>
        </is>
      </c>
      <c r="Q102" s="104" t="n">
        <v>35611</v>
      </c>
      <c r="R102" s="23" t="inlineStr">
        <is>
          <t>(256)232-9180</t>
        </is>
      </c>
      <c r="S102" s="22" t="inlineStr">
        <is>
          <t>Jerri Williams</t>
        </is>
      </c>
      <c r="T102" s="22" t="inlineStr">
        <is>
          <t>Brooke Richardson</t>
        </is>
      </c>
      <c r="U102" s="22" t="inlineStr">
        <is>
          <t>10.24.88</t>
        </is>
      </c>
      <c r="V102" s="23" t="n"/>
      <c r="W102" s="24" t="n">
        <v>38</v>
      </c>
      <c r="X102" s="24" t="n">
        <v>39</v>
      </c>
      <c r="Y102" s="66">
        <f>W102-Z102-AB102</f>
        <v/>
      </c>
      <c r="Z102" s="48" t="n">
        <v>3</v>
      </c>
      <c r="AA102" s="48" t="n">
        <v>2</v>
      </c>
      <c r="AB102" s="48" t="n">
        <v>0</v>
      </c>
      <c r="AC102" s="48" t="n">
        <v>1</v>
      </c>
      <c r="AD102" s="48" t="n">
        <v>9</v>
      </c>
      <c r="AE102" s="48" t="n">
        <v>7</v>
      </c>
      <c r="AF102" s="182">
        <f>SUM(AE102/X102)</f>
        <v/>
      </c>
      <c r="AG102" s="48">
        <f>SUM(Z102,AB102,AD102)</f>
        <v/>
      </c>
      <c r="AH102" s="57">
        <f>SUM(AA102,AC102,AE102)</f>
        <v/>
      </c>
      <c r="AI102" s="85" t="inlineStr">
        <is>
          <t>WIN 10 Upgrade</t>
        </is>
      </c>
    </row>
    <row r="103">
      <c r="A103" s="173" t="n"/>
      <c r="B103" s="94" t="n">
        <v>2537201</v>
      </c>
      <c r="C103" s="45" t="n">
        <v>43836</v>
      </c>
      <c r="D103" s="45">
        <f>F103+75</f>
        <v/>
      </c>
      <c r="E103" s="46" t="n"/>
      <c r="F103" s="47" t="n">
        <v>43599</v>
      </c>
      <c r="G103" s="306" t="n"/>
      <c r="H103" s="306" t="n"/>
      <c r="I103" s="309" t="inlineStr">
        <is>
          <t>No</t>
        </is>
      </c>
      <c r="J103" s="309" t="inlineStr">
        <is>
          <t>Y-6959</t>
        </is>
      </c>
      <c r="K103" s="85" t="inlineStr">
        <is>
          <t>AL</t>
        </is>
      </c>
      <c r="L103" s="96" t="n">
        <v>2537201</v>
      </c>
      <c r="M103" s="23" t="inlineStr">
        <is>
          <t>2537 HH - MOULTON</t>
        </is>
      </c>
      <c r="N103" s="23" t="inlineStr">
        <is>
          <t>20 Almon Drive STE C</t>
        </is>
      </c>
      <c r="O103" s="23" t="inlineStr">
        <is>
          <t>Moulton</t>
        </is>
      </c>
      <c r="P103" s="23" t="inlineStr">
        <is>
          <t>AL</t>
        </is>
      </c>
      <c r="Q103" s="104" t="n">
        <v>35650</v>
      </c>
      <c r="R103" s="23" t="inlineStr">
        <is>
          <t>(256)974-2741</t>
        </is>
      </c>
      <c r="S103" s="22" t="inlineStr">
        <is>
          <t>Pamela Parris Garrison</t>
        </is>
      </c>
      <c r="T103" s="22" t="inlineStr">
        <is>
          <t>Belinda Kimbrough</t>
        </is>
      </c>
      <c r="U103" s="22" t="inlineStr">
        <is>
          <t>10.24.113</t>
        </is>
      </c>
      <c r="V103" s="23" t="n"/>
      <c r="W103" s="24" t="n">
        <v>32</v>
      </c>
      <c r="X103" s="24" t="n">
        <v>23</v>
      </c>
      <c r="Y103" s="66">
        <f>W103-Z103-AB103</f>
        <v/>
      </c>
      <c r="Z103" s="48" t="n">
        <v>3</v>
      </c>
      <c r="AA103" s="48" t="n">
        <v>3</v>
      </c>
      <c r="AB103" s="48" t="n">
        <v>0</v>
      </c>
      <c r="AC103" s="48" t="n">
        <v>0</v>
      </c>
      <c r="AD103" s="48" t="n">
        <v>5</v>
      </c>
      <c r="AE103" s="48" t="n">
        <v>8</v>
      </c>
      <c r="AF103" s="182">
        <f>SUM(AE103/X103)</f>
        <v/>
      </c>
      <c r="AG103" s="48">
        <f>SUM(Z103,AB103,AD103)</f>
        <v/>
      </c>
      <c r="AH103" s="57">
        <f>SUM(AA103,AC103,AE103)</f>
        <v/>
      </c>
      <c r="AI103" s="85" t="inlineStr">
        <is>
          <t>WIN 10 Upgrade</t>
        </is>
      </c>
    </row>
    <row r="104">
      <c r="A104" s="173" t="n"/>
      <c r="B104" s="94" t="n">
        <v>2524201</v>
      </c>
      <c r="C104" s="45" t="n">
        <v>43836</v>
      </c>
      <c r="D104" s="45">
        <f>F104+75</f>
        <v/>
      </c>
      <c r="E104" s="46" t="n"/>
      <c r="F104" s="47" t="n">
        <v>43627</v>
      </c>
      <c r="G104" s="309" t="n">
        <v>1</v>
      </c>
      <c r="H104" s="309" t="n">
        <v>2</v>
      </c>
      <c r="I104" s="309" t="inlineStr">
        <is>
          <t>Yes</t>
        </is>
      </c>
      <c r="J104" s="309" t="inlineStr">
        <is>
          <t>Y-6959</t>
        </is>
      </c>
      <c r="K104" s="85" t="inlineStr">
        <is>
          <t>AL</t>
        </is>
      </c>
      <c r="L104" s="96" t="n">
        <v>2524201</v>
      </c>
      <c r="M104" s="23" t="inlineStr">
        <is>
          <t>2524 HH - SYLACAUGA</t>
        </is>
      </c>
      <c r="N104" s="23" t="inlineStr">
        <is>
          <t xml:space="preserve">1025 West Fort Williams St.  </t>
        </is>
      </c>
      <c r="O104" s="23" t="inlineStr">
        <is>
          <t>Sylacauga</t>
        </is>
      </c>
      <c r="P104" s="23" t="inlineStr">
        <is>
          <t>AL</t>
        </is>
      </c>
      <c r="Q104" s="104" t="n">
        <v>35150</v>
      </c>
      <c r="R104" s="23" t="inlineStr">
        <is>
          <t>(256)249-4363</t>
        </is>
      </c>
      <c r="S104" s="22" t="inlineStr">
        <is>
          <t>Tracy Haney</t>
        </is>
      </c>
      <c r="T104" s="22" t="n"/>
      <c r="U104" s="22" t="inlineStr">
        <is>
          <t>10.24.123</t>
        </is>
      </c>
      <c r="V104" s="23" t="n"/>
      <c r="W104" s="24" t="n">
        <v>13</v>
      </c>
      <c r="X104" s="24" t="n">
        <v>13</v>
      </c>
      <c r="Y104" s="66">
        <f>W104-Z104-AB104</f>
        <v/>
      </c>
      <c r="Z104" s="48" t="n">
        <v>2</v>
      </c>
      <c r="AA104" s="48" t="n">
        <v>1</v>
      </c>
      <c r="AB104" s="48" t="n">
        <v>0</v>
      </c>
      <c r="AC104" s="48" t="n">
        <v>0</v>
      </c>
      <c r="AD104" s="48" t="n">
        <v>5</v>
      </c>
      <c r="AE104" s="48" t="n">
        <v>7</v>
      </c>
      <c r="AF104" s="182">
        <f>SUM(AE104/X104)</f>
        <v/>
      </c>
      <c r="AG104" s="48">
        <f>SUM(Z104,AB104,AD104)</f>
        <v/>
      </c>
      <c r="AH104" s="57">
        <f>SUM(AA104,AC104,AE104)</f>
        <v/>
      </c>
      <c r="AI104" s="85" t="inlineStr">
        <is>
          <t>WIN 10 Upgrade</t>
        </is>
      </c>
    </row>
    <row r="105">
      <c r="A105" s="173" t="n"/>
      <c r="B105" s="94" t="n">
        <v>2527201</v>
      </c>
      <c r="C105" s="45" t="n">
        <v>43836</v>
      </c>
      <c r="D105" s="45">
        <f>F105+75</f>
        <v/>
      </c>
      <c r="E105" s="46" t="n"/>
      <c r="F105" s="47" t="n">
        <v>43627</v>
      </c>
      <c r="G105" s="306" t="n"/>
      <c r="H105" s="306" t="n"/>
      <c r="I105" s="309" t="inlineStr">
        <is>
          <t>Yes</t>
        </is>
      </c>
      <c r="J105" s="309" t="inlineStr">
        <is>
          <t>Y-6959</t>
        </is>
      </c>
      <c r="K105" s="85" t="inlineStr">
        <is>
          <t>AL</t>
        </is>
      </c>
      <c r="L105" s="96" t="n">
        <v>2527201</v>
      </c>
      <c r="M105" s="23" t="inlineStr">
        <is>
          <t>2527 HH - PELL CITY</t>
        </is>
      </c>
      <c r="N105" s="23" t="inlineStr">
        <is>
          <t xml:space="preserve">614 Martin Street North  </t>
        </is>
      </c>
      <c r="O105" s="23" t="inlineStr">
        <is>
          <t>Pell City</t>
        </is>
      </c>
      <c r="P105" s="23" t="inlineStr">
        <is>
          <t>AL</t>
        </is>
      </c>
      <c r="Q105" s="104" t="n">
        <v>35125</v>
      </c>
      <c r="R105" s="23" t="inlineStr">
        <is>
          <t>(205)338-8440</t>
        </is>
      </c>
      <c r="S105" s="22" t="inlineStr">
        <is>
          <t>Robin Jones (previously Nye)</t>
        </is>
      </c>
      <c r="T105" s="22" t="n"/>
      <c r="U105" s="22" t="inlineStr">
        <is>
          <t>10.24.116</t>
        </is>
      </c>
      <c r="V105" s="23" t="n"/>
      <c r="W105" s="24" t="n">
        <v>13</v>
      </c>
      <c r="X105" s="24" t="n">
        <v>13</v>
      </c>
      <c r="Y105" s="66">
        <f>W105-Z105-AB105</f>
        <v/>
      </c>
      <c r="Z105" s="48" t="n">
        <v>2</v>
      </c>
      <c r="AA105" s="48" t="n">
        <v>2</v>
      </c>
      <c r="AB105" s="48" t="n">
        <v>0</v>
      </c>
      <c r="AC105" s="48" t="n">
        <v>0</v>
      </c>
      <c r="AD105" s="48" t="n">
        <v>5</v>
      </c>
      <c r="AE105" s="48" t="n">
        <v>8</v>
      </c>
      <c r="AF105" s="182">
        <f>SUM(AE105/X105)</f>
        <v/>
      </c>
      <c r="AG105" s="48">
        <f>SUM(Z105,AB105,AD105)</f>
        <v/>
      </c>
      <c r="AH105" s="57">
        <f>SUM(AA105,AC105,AE105)</f>
        <v/>
      </c>
      <c r="AI105" s="85" t="inlineStr">
        <is>
          <t>WIN 10 Upgrade</t>
        </is>
      </c>
    </row>
    <row r="106">
      <c r="A106" s="173" t="n"/>
      <c r="B106" s="94" t="n">
        <v>2510201</v>
      </c>
      <c r="C106" s="45" t="n">
        <v>43836</v>
      </c>
      <c r="D106" s="45">
        <f>F106+75</f>
        <v/>
      </c>
      <c r="E106" s="46" t="n"/>
      <c r="F106" s="47" t="n">
        <v>43627</v>
      </c>
      <c r="G106" s="309" t="n">
        <v>1</v>
      </c>
      <c r="H106" s="309" t="n">
        <v>1</v>
      </c>
      <c r="I106" s="309" t="inlineStr">
        <is>
          <t>Yes</t>
        </is>
      </c>
      <c r="J106" s="309" t="inlineStr">
        <is>
          <t>Y-6959</t>
        </is>
      </c>
      <c r="K106" s="85" t="inlineStr">
        <is>
          <t>AL</t>
        </is>
      </c>
      <c r="L106" s="96" t="n">
        <v>2510201</v>
      </c>
      <c r="M106" s="23" t="inlineStr">
        <is>
          <t>2510 HH - ENTERPRISE</t>
        </is>
      </c>
      <c r="N106" s="23" t="inlineStr">
        <is>
          <t xml:space="preserve">1239 Rucker Blvd.  </t>
        </is>
      </c>
      <c r="O106" s="23" t="inlineStr">
        <is>
          <t>Enterprise</t>
        </is>
      </c>
      <c r="P106" s="23" t="inlineStr">
        <is>
          <t>AL</t>
        </is>
      </c>
      <c r="Q106" s="104" t="n">
        <v>36330</v>
      </c>
      <c r="R106" s="23" t="inlineStr">
        <is>
          <t>(334)347-0234</t>
        </is>
      </c>
      <c r="S106" s="22" t="inlineStr">
        <is>
          <t>Shasta Moore</t>
        </is>
      </c>
      <c r="T106" s="22" t="inlineStr">
        <is>
          <t>Teresa Boop</t>
        </is>
      </c>
      <c r="U106" s="22" t="inlineStr">
        <is>
          <t>10.24.98</t>
        </is>
      </c>
      <c r="V106" s="23" t="n"/>
      <c r="W106" s="24" t="n">
        <v>33</v>
      </c>
      <c r="X106" s="24" t="n">
        <v>28</v>
      </c>
      <c r="Y106" s="66">
        <f>W106-Z106-AB106</f>
        <v/>
      </c>
      <c r="Z106" s="48" t="n">
        <v>4</v>
      </c>
      <c r="AA106" s="48" t="n">
        <v>1</v>
      </c>
      <c r="AB106" s="48" t="n">
        <v>1</v>
      </c>
      <c r="AC106" s="48" t="n">
        <v>4</v>
      </c>
      <c r="AD106" s="48" t="n">
        <v>11</v>
      </c>
      <c r="AE106" s="48" t="n">
        <v>17</v>
      </c>
      <c r="AF106" s="182">
        <f>SUM(AE106/X106)</f>
        <v/>
      </c>
      <c r="AG106" s="48">
        <f>SUM(Z106,AB106,AD106)</f>
        <v/>
      </c>
      <c r="AH106" s="57">
        <f>SUM(AA106,AC106,AE106)</f>
        <v/>
      </c>
      <c r="AI106" s="85" t="inlineStr">
        <is>
          <t>WIN 10 Upgrade</t>
        </is>
      </c>
    </row>
    <row r="107">
      <c r="A107" s="173" t="n"/>
      <c r="B107" s="94" t="n">
        <v>2509201</v>
      </c>
      <c r="C107" s="45" t="n">
        <v>43836</v>
      </c>
      <c r="D107" s="45">
        <f>F107+75</f>
        <v/>
      </c>
      <c r="E107" s="46" t="n"/>
      <c r="F107" s="47" t="n">
        <v>43627</v>
      </c>
      <c r="G107" s="309" t="n">
        <v>1</v>
      </c>
      <c r="H107" s="309" t="n">
        <v>2</v>
      </c>
      <c r="I107" s="309" t="inlineStr">
        <is>
          <t>Yes</t>
        </is>
      </c>
      <c r="J107" s="309" t="inlineStr">
        <is>
          <t>Y-6959</t>
        </is>
      </c>
      <c r="K107" s="85" t="inlineStr">
        <is>
          <t>AL</t>
        </is>
      </c>
      <c r="L107" s="96" t="n">
        <v>2509201</v>
      </c>
      <c r="M107" s="23" t="inlineStr">
        <is>
          <t>2509 HH - ANDALUSIA</t>
        </is>
      </c>
      <c r="N107" s="23" t="inlineStr">
        <is>
          <t xml:space="preserve">1309 Antioch Road  </t>
        </is>
      </c>
      <c r="O107" s="23" t="inlineStr">
        <is>
          <t>Andalusia</t>
        </is>
      </c>
      <c r="P107" s="23" t="inlineStr">
        <is>
          <t>AL</t>
        </is>
      </c>
      <c r="Q107" s="104" t="n">
        <v>36420</v>
      </c>
      <c r="R107" s="23" t="inlineStr">
        <is>
          <t>(334)222-2172</t>
        </is>
      </c>
      <c r="S107" s="22" t="inlineStr">
        <is>
          <t>Sharon Kinsaul</t>
        </is>
      </c>
      <c r="T107" s="22" t="n"/>
      <c r="U107" s="22" t="inlineStr">
        <is>
          <t>10.24.86</t>
        </is>
      </c>
      <c r="V107" s="23" t="n"/>
      <c r="W107" s="24" t="n">
        <v>25</v>
      </c>
      <c r="X107" s="24" t="n">
        <v>21</v>
      </c>
      <c r="Y107" s="66">
        <f>W107-Z107-AB107</f>
        <v/>
      </c>
      <c r="Z107" s="48" t="n">
        <v>4</v>
      </c>
      <c r="AA107" s="48" t="n">
        <v>3</v>
      </c>
      <c r="AB107" s="48" t="n">
        <v>0</v>
      </c>
      <c r="AC107" s="48" t="n">
        <v>0</v>
      </c>
      <c r="AD107" s="48" t="n">
        <v>8</v>
      </c>
      <c r="AE107" s="48" t="n">
        <v>8</v>
      </c>
      <c r="AF107" s="182">
        <f>SUM(AE107/X107)</f>
        <v/>
      </c>
      <c r="AG107" s="48">
        <f>SUM(Z107,AB107,AD107)</f>
        <v/>
      </c>
      <c r="AH107" s="57">
        <f>SUM(AA107,AC107,AE107)</f>
        <v/>
      </c>
      <c r="AI107" s="85" t="inlineStr">
        <is>
          <t>WIN 10 Upgrade</t>
        </is>
      </c>
    </row>
    <row r="108">
      <c r="A108" s="173" t="n"/>
      <c r="B108" s="94" t="n">
        <v>2511201</v>
      </c>
      <c r="C108" s="45" t="n">
        <v>43836</v>
      </c>
      <c r="D108" s="45">
        <f>F108+75</f>
        <v/>
      </c>
      <c r="E108" s="46" t="n"/>
      <c r="F108" s="47" t="n">
        <v>43627</v>
      </c>
      <c r="G108" s="306" t="n"/>
      <c r="H108" s="306" t="n"/>
      <c r="I108" s="309" t="inlineStr">
        <is>
          <t>Yes</t>
        </is>
      </c>
      <c r="J108" s="309" t="inlineStr">
        <is>
          <t>Y-6959</t>
        </is>
      </c>
      <c r="K108" s="85" t="inlineStr">
        <is>
          <t>AL</t>
        </is>
      </c>
      <c r="L108" s="96" t="n">
        <v>2511201</v>
      </c>
      <c r="M108" s="23" t="inlineStr">
        <is>
          <t>2511 HH - GENEVA</t>
        </is>
      </c>
      <c r="N108" s="23" t="inlineStr">
        <is>
          <t>1204 W. Magnolia Ave</t>
        </is>
      </c>
      <c r="O108" s="23" t="inlineStr">
        <is>
          <t>Geneva</t>
        </is>
      </c>
      <c r="P108" s="23" t="inlineStr">
        <is>
          <t>AL</t>
        </is>
      </c>
      <c r="Q108" s="104" t="n">
        <v>36340</v>
      </c>
      <c r="R108" s="23" t="inlineStr">
        <is>
          <t>(334)684-3919</t>
        </is>
      </c>
      <c r="S108" s="68" t="inlineStr">
        <is>
          <t>JulieCarol Stephens</t>
        </is>
      </c>
      <c r="T108" s="68" t="n"/>
      <c r="U108" s="68" t="inlineStr">
        <is>
          <t>10.24.104</t>
        </is>
      </c>
      <c r="V108" s="23" t="n"/>
      <c r="W108" s="24" t="n">
        <v>23</v>
      </c>
      <c r="X108" s="24" t="n">
        <v>19</v>
      </c>
      <c r="Y108" s="66">
        <f>W108-Z108-AB108</f>
        <v/>
      </c>
      <c r="Z108" s="48" t="n">
        <v>3</v>
      </c>
      <c r="AA108" s="48" t="n">
        <v>3</v>
      </c>
      <c r="AB108" s="48" t="n">
        <v>0</v>
      </c>
      <c r="AC108" s="48" t="n">
        <v>0</v>
      </c>
      <c r="AD108" s="48" t="n">
        <v>6</v>
      </c>
      <c r="AE108" s="48" t="n">
        <v>7</v>
      </c>
      <c r="AF108" s="182">
        <f>SUM(AE108/X108)</f>
        <v/>
      </c>
      <c r="AG108" s="48">
        <f>SUM(Z108,AB108,AD108)</f>
        <v/>
      </c>
      <c r="AH108" s="57">
        <f>SUM(AA108,AC108,AE108)</f>
        <v/>
      </c>
      <c r="AI108" s="85" t="inlineStr">
        <is>
          <t>WIN 10 Upgrade</t>
        </is>
      </c>
    </row>
    <row r="109">
      <c r="A109" s="173" t="n"/>
      <c r="B109" s="94" t="n">
        <v>2531201</v>
      </c>
      <c r="C109" s="45" t="n">
        <v>43836</v>
      </c>
      <c r="D109" s="45">
        <f>F109+75</f>
        <v/>
      </c>
      <c r="E109" s="46" t="n"/>
      <c r="F109" s="47" t="n">
        <v>43627</v>
      </c>
      <c r="G109" s="312" t="n">
        <v>2</v>
      </c>
      <c r="H109" s="309" t="n">
        <v>2</v>
      </c>
      <c r="I109" s="309" t="inlineStr">
        <is>
          <t>Yes</t>
        </is>
      </c>
      <c r="J109" s="309" t="inlineStr">
        <is>
          <t>Y-6959</t>
        </is>
      </c>
      <c r="K109" s="85" t="inlineStr">
        <is>
          <t>AL</t>
        </is>
      </c>
      <c r="L109" s="96" t="n">
        <v>2531201</v>
      </c>
      <c r="M109" s="23" t="inlineStr">
        <is>
          <t>2531 HH - MONTGOMERY</t>
        </is>
      </c>
      <c r="N109" s="23" t="inlineStr">
        <is>
          <t xml:space="preserve">11123 Chantilly Parkway, Unit L  </t>
        </is>
      </c>
      <c r="O109" s="23" t="inlineStr">
        <is>
          <t>Pike Road</t>
        </is>
      </c>
      <c r="P109" s="23" t="inlineStr">
        <is>
          <t>AL</t>
        </is>
      </c>
      <c r="Q109" s="104" t="n">
        <v>36064</v>
      </c>
      <c r="R109" s="23" t="inlineStr">
        <is>
          <t>(334)270-1151</t>
        </is>
      </c>
      <c r="S109" s="22" t="inlineStr">
        <is>
          <t>Sherry Ingram</t>
        </is>
      </c>
      <c r="T109" s="22" t="inlineStr">
        <is>
          <t>Lydia Gallardo</t>
        </is>
      </c>
      <c r="U109" s="22" t="inlineStr">
        <is>
          <t>10.24.118</t>
        </is>
      </c>
      <c r="V109" s="23" t="n"/>
      <c r="W109" s="24" t="n">
        <v>48</v>
      </c>
      <c r="X109" s="24" t="n">
        <v>29</v>
      </c>
      <c r="Y109" s="66">
        <f>W109-Z109-AB109</f>
        <v/>
      </c>
      <c r="Z109" s="48" t="n">
        <v>10</v>
      </c>
      <c r="AA109" s="48" t="n">
        <v>9</v>
      </c>
      <c r="AB109" s="48" t="n">
        <v>0</v>
      </c>
      <c r="AC109" s="48" t="n">
        <v>7</v>
      </c>
      <c r="AD109" s="48" t="n">
        <v>10</v>
      </c>
      <c r="AE109" s="48" t="n">
        <v>21</v>
      </c>
      <c r="AF109" s="182">
        <f>SUM(AE109/X109)</f>
        <v/>
      </c>
      <c r="AG109" s="48">
        <f>SUM(Z109,AB109,AD109)</f>
        <v/>
      </c>
      <c r="AH109" s="57">
        <f>SUM(AA109,AC109,AE109)</f>
        <v/>
      </c>
      <c r="AI109" s="85" t="inlineStr">
        <is>
          <t>WIN 10 Upgrade</t>
        </is>
      </c>
    </row>
    <row customHeight="1" ht="14.4" r="110" s="20">
      <c r="A110" s="173" t="n"/>
      <c r="B110" s="94" t="n">
        <v>2526201</v>
      </c>
      <c r="C110" s="45" t="n">
        <v>43836</v>
      </c>
      <c r="D110" s="45">
        <f>F110+75</f>
        <v/>
      </c>
      <c r="E110" s="46" t="n"/>
      <c r="F110" s="47" t="n">
        <v>43627</v>
      </c>
      <c r="G110" s="306" t="n"/>
      <c r="H110" s="306" t="n"/>
      <c r="I110" s="309" t="inlineStr">
        <is>
          <t>Yes</t>
        </is>
      </c>
      <c r="J110" s="309" t="inlineStr">
        <is>
          <t>Y-6959</t>
        </is>
      </c>
      <c r="K110" s="85" t="inlineStr">
        <is>
          <t>AL</t>
        </is>
      </c>
      <c r="L110" s="96" t="n">
        <v>2526201</v>
      </c>
      <c r="M110" s="23" t="inlineStr">
        <is>
          <t>2526 HH - CLANTON</t>
        </is>
      </c>
      <c r="N110" s="23" t="inlineStr">
        <is>
          <t xml:space="preserve">118 6th Street South  </t>
        </is>
      </c>
      <c r="O110" s="23" t="inlineStr">
        <is>
          <t>Clanton</t>
        </is>
      </c>
      <c r="P110" s="23" t="inlineStr">
        <is>
          <t>AL</t>
        </is>
      </c>
      <c r="Q110" s="104" t="n">
        <v>35045</v>
      </c>
      <c r="R110" s="23" t="inlineStr">
        <is>
          <t>(205)755-9926</t>
        </is>
      </c>
      <c r="S110" s="22" t="inlineStr">
        <is>
          <t>Karen Varner</t>
        </is>
      </c>
      <c r="T110" s="22" t="inlineStr">
        <is>
          <t>Patricia Taddicken</t>
        </is>
      </c>
      <c r="U110" s="22" t="inlineStr">
        <is>
          <t>10.24.93</t>
        </is>
      </c>
      <c r="V110" s="23" t="n"/>
      <c r="W110" s="24" t="n">
        <v>19</v>
      </c>
      <c r="X110" s="24" t="n">
        <v>14</v>
      </c>
      <c r="Y110" s="66">
        <f>W110-Z110-AB110</f>
        <v/>
      </c>
      <c r="Z110" s="48" t="n">
        <v>3</v>
      </c>
      <c r="AA110" s="48" t="n">
        <v>3</v>
      </c>
      <c r="AB110" s="48" t="n">
        <v>0</v>
      </c>
      <c r="AC110" s="48" t="n">
        <v>1</v>
      </c>
      <c r="AD110" s="48" t="n">
        <v>3</v>
      </c>
      <c r="AE110" s="48" t="n">
        <v>6</v>
      </c>
      <c r="AF110" s="182">
        <f>SUM(AE110/X110)</f>
        <v/>
      </c>
      <c r="AG110" s="48">
        <f>SUM(Z110,AB110,AD110)</f>
        <v/>
      </c>
      <c r="AH110" s="57">
        <f>SUM(AA110,AC110,AE110)</f>
        <v/>
      </c>
      <c r="AI110" s="85" t="inlineStr">
        <is>
          <t>WIN 10 Upgrade</t>
        </is>
      </c>
    </row>
    <row r="111">
      <c r="A111" s="173" t="n"/>
      <c r="B111" s="94" t="n">
        <v>2529201</v>
      </c>
      <c r="C111" s="45" t="n">
        <v>43836</v>
      </c>
      <c r="D111" s="45">
        <f>F111+75</f>
        <v/>
      </c>
      <c r="E111" s="46" t="n"/>
      <c r="F111" s="47" t="n">
        <v>43627</v>
      </c>
      <c r="G111" s="308" t="n">
        <v>1</v>
      </c>
      <c r="H111" s="308" t="n">
        <v>1</v>
      </c>
      <c r="I111" s="309" t="inlineStr">
        <is>
          <t>Yes</t>
        </is>
      </c>
      <c r="J111" s="309" t="inlineStr">
        <is>
          <t>Y-6959</t>
        </is>
      </c>
      <c r="K111" s="85" t="inlineStr">
        <is>
          <t>AL</t>
        </is>
      </c>
      <c r="L111" s="96" t="n">
        <v>2529201</v>
      </c>
      <c r="M111" s="23" t="inlineStr">
        <is>
          <t>2529 HH - SELMA</t>
        </is>
      </c>
      <c r="N111" s="23" t="inlineStr">
        <is>
          <t xml:space="preserve">200 Central Park Place  </t>
        </is>
      </c>
      <c r="O111" s="23" t="inlineStr">
        <is>
          <t>Selma</t>
        </is>
      </c>
      <c r="P111" s="23" t="inlineStr">
        <is>
          <t>AL</t>
        </is>
      </c>
      <c r="Q111" s="104" t="n">
        <v>36701</v>
      </c>
      <c r="R111" s="23" t="inlineStr">
        <is>
          <t>(334)872-6637</t>
        </is>
      </c>
      <c r="S111" s="22" t="inlineStr">
        <is>
          <t>Wanda Winfield</t>
        </is>
      </c>
      <c r="T111" s="22" t="inlineStr">
        <is>
          <t>Sharron Stewart</t>
        </is>
      </c>
      <c r="U111" s="22" t="inlineStr">
        <is>
          <t>10.24.122</t>
        </is>
      </c>
      <c r="V111" s="23" t="n"/>
      <c r="W111" s="24" t="n">
        <v>20</v>
      </c>
      <c r="X111" s="24" t="n">
        <v>18</v>
      </c>
      <c r="Y111" s="66">
        <f>W111-Z111-AB111</f>
        <v/>
      </c>
      <c r="Z111" s="48" t="n">
        <v>4</v>
      </c>
      <c r="AA111" s="48" t="n">
        <v>4</v>
      </c>
      <c r="AB111" s="48" t="n">
        <v>0</v>
      </c>
      <c r="AC111" s="48" t="n">
        <v>0</v>
      </c>
      <c r="AD111" s="48" t="n">
        <v>4</v>
      </c>
      <c r="AE111" s="48" t="n">
        <v>12</v>
      </c>
      <c r="AF111" s="182">
        <f>SUM(AE111/X111)</f>
        <v/>
      </c>
      <c r="AG111" s="48">
        <f>SUM(Z111,AB111,AD111)</f>
        <v/>
      </c>
      <c r="AH111" s="57">
        <f>SUM(AA111,AC111,AE111)</f>
        <v/>
      </c>
      <c r="AI111" s="85" t="inlineStr">
        <is>
          <t>WIN 10 Upgrade</t>
        </is>
      </c>
    </row>
    <row customHeight="1" ht="16.5" r="112" s="20">
      <c r="A112" s="173" t="inlineStr">
        <is>
          <t xml:space="preserve"> </t>
        </is>
      </c>
      <c r="B112" s="94" t="n">
        <v>3807201</v>
      </c>
      <c r="C112" s="45" t="n">
        <v>43836</v>
      </c>
      <c r="D112" s="45">
        <f>F112+75</f>
        <v/>
      </c>
      <c r="E112" s="46" t="n"/>
      <c r="F112" s="47" t="n">
        <v>43627</v>
      </c>
      <c r="G112" s="308" t="n">
        <v>1</v>
      </c>
      <c r="H112" s="308" t="n">
        <v>1</v>
      </c>
      <c r="I112" s="309" t="inlineStr">
        <is>
          <t>Yes</t>
        </is>
      </c>
      <c r="J112" s="309" t="inlineStr">
        <is>
          <t>Y-6959</t>
        </is>
      </c>
      <c r="K112" s="85" t="inlineStr">
        <is>
          <t>AL</t>
        </is>
      </c>
      <c r="L112" s="96" t="n">
        <v>3807201</v>
      </c>
      <c r="M112" s="23" t="inlineStr">
        <is>
          <t>3807 HH - THOMASVILLE</t>
        </is>
      </c>
      <c r="N112" s="23" t="inlineStr">
        <is>
          <t xml:space="preserve">16820 US Highway 19 N  </t>
        </is>
      </c>
      <c r="O112" s="23" t="inlineStr">
        <is>
          <t>Thomasville</t>
        </is>
      </c>
      <c r="P112" s="23" t="inlineStr">
        <is>
          <t>GA</t>
        </is>
      </c>
      <c r="Q112" s="104" t="n">
        <v>31757</v>
      </c>
      <c r="R112" s="23" t="inlineStr">
        <is>
          <t>(229)233-6255</t>
        </is>
      </c>
      <c r="S112" s="22" t="inlineStr">
        <is>
          <t>Melissa Richardson</t>
        </is>
      </c>
      <c r="T112" s="22" t="n"/>
      <c r="U112" s="22" t="inlineStr">
        <is>
          <t>10.160.170</t>
        </is>
      </c>
      <c r="V112" s="23" t="n"/>
      <c r="W112" s="24" t="n">
        <v>49</v>
      </c>
      <c r="X112" s="24" t="n">
        <v>44</v>
      </c>
      <c r="Y112" s="66">
        <f>W112-Z112-AB112</f>
        <v/>
      </c>
      <c r="Z112" s="48" t="n">
        <v>3</v>
      </c>
      <c r="AA112" s="48" t="n">
        <v>6</v>
      </c>
      <c r="AB112" s="48" t="n">
        <v>0</v>
      </c>
      <c r="AC112" s="48" t="n">
        <v>1</v>
      </c>
      <c r="AD112" s="48" t="n">
        <v>12</v>
      </c>
      <c r="AE112" s="48" t="n">
        <v>8</v>
      </c>
      <c r="AF112" s="182">
        <f>SUM(AE112/X112)</f>
        <v/>
      </c>
      <c r="AG112" s="48">
        <f>SUM(Z112,AB112,AD112)</f>
        <v/>
      </c>
      <c r="AH112" s="57">
        <f>SUM(AA112,AC112,AE112)</f>
        <v/>
      </c>
      <c r="AI112" s="85" t="inlineStr">
        <is>
          <t>WIN 10 Upgrade</t>
        </is>
      </c>
    </row>
    <row r="113">
      <c r="A113" s="173" t="n"/>
      <c r="B113" s="94" t="n">
        <v>2513201</v>
      </c>
      <c r="C113" s="45" t="n">
        <v>43836</v>
      </c>
      <c r="D113" s="45">
        <f>F113+75</f>
        <v/>
      </c>
      <c r="E113" s="46" t="n"/>
      <c r="F113" s="47" t="n">
        <v>43627</v>
      </c>
      <c r="G113" s="308" t="n">
        <v>1</v>
      </c>
      <c r="H113" s="308" t="n">
        <v>1</v>
      </c>
      <c r="I113" s="309" t="inlineStr">
        <is>
          <t>Yes</t>
        </is>
      </c>
      <c r="J113" s="309" t="inlineStr">
        <is>
          <t>Y-6959</t>
        </is>
      </c>
      <c r="K113" s="85" t="inlineStr">
        <is>
          <t>AL</t>
        </is>
      </c>
      <c r="L113" s="96" t="n">
        <v>2513201</v>
      </c>
      <c r="M113" s="23" t="inlineStr">
        <is>
          <t>2513 HH - BAINBRIDGE GA</t>
        </is>
      </c>
      <c r="N113" s="23" t="inlineStr">
        <is>
          <t xml:space="preserve">430 East Shotwell Street  </t>
        </is>
      </c>
      <c r="O113" s="23" t="inlineStr">
        <is>
          <t>Bainbridge</t>
        </is>
      </c>
      <c r="P113" s="23" t="inlineStr">
        <is>
          <t>GA</t>
        </is>
      </c>
      <c r="Q113" s="104" t="n">
        <v>39819</v>
      </c>
      <c r="R113" s="23" t="inlineStr">
        <is>
          <t>(229)246-1941</t>
        </is>
      </c>
      <c r="S113" s="22" t="inlineStr">
        <is>
          <t>Anna Trawick</t>
        </is>
      </c>
      <c r="T113" s="22" t="n"/>
      <c r="U113" s="22" t="inlineStr">
        <is>
          <t>10.24.224</t>
        </is>
      </c>
      <c r="V113" s="23" t="n"/>
      <c r="W113" s="24" t="n">
        <v>62</v>
      </c>
      <c r="X113" s="24" t="n">
        <v>56</v>
      </c>
      <c r="Y113" s="66">
        <f>W113-Z113-AB113</f>
        <v/>
      </c>
      <c r="Z113" s="48" t="n">
        <v>9</v>
      </c>
      <c r="AA113" s="48" t="n">
        <v>4</v>
      </c>
      <c r="AB113" s="48" t="n">
        <v>2</v>
      </c>
      <c r="AC113" s="48" t="n">
        <v>4</v>
      </c>
      <c r="AD113" s="48" t="n">
        <v>9</v>
      </c>
      <c r="AE113" s="48" t="n">
        <v>11</v>
      </c>
      <c r="AF113" s="182">
        <f>SUM(AE113/X113)</f>
        <v/>
      </c>
      <c r="AG113" s="48">
        <f>SUM(Z113,AB113,AD113)</f>
        <v/>
      </c>
      <c r="AH113" s="57">
        <f>SUM(AA113,AC113,AE113)</f>
        <v/>
      </c>
      <c r="AI113" s="85" t="inlineStr">
        <is>
          <t>WIN 10 Upgrade</t>
        </is>
      </c>
    </row>
    <row r="114">
      <c r="A114" s="173" t="n"/>
      <c r="B114" s="94" t="n">
        <v>2525201</v>
      </c>
      <c r="C114" s="45" t="n">
        <v>43836</v>
      </c>
      <c r="D114" s="45">
        <f>F114+75</f>
        <v/>
      </c>
      <c r="E114" s="46" t="n"/>
      <c r="F114" s="47" t="n">
        <v>43627</v>
      </c>
      <c r="G114" s="309" t="n">
        <v>2</v>
      </c>
      <c r="H114" s="309" t="n">
        <v>1</v>
      </c>
      <c r="I114" s="309" t="inlineStr">
        <is>
          <t>Yes</t>
        </is>
      </c>
      <c r="J114" s="309" t="inlineStr">
        <is>
          <t>Y-6959</t>
        </is>
      </c>
      <c r="K114" s="85" t="inlineStr">
        <is>
          <t>AL</t>
        </is>
      </c>
      <c r="L114" s="96" t="n">
        <v>2525201</v>
      </c>
      <c r="M114" s="23" t="inlineStr">
        <is>
          <t>2525 HH - BIRMINGHAM</t>
        </is>
      </c>
      <c r="N114" s="23" t="inlineStr">
        <is>
          <t>2100 Riverchase Center     Bldg 400 STE 450</t>
        </is>
      </c>
      <c r="O114" s="23" t="inlineStr">
        <is>
          <t>Hoover</t>
        </is>
      </c>
      <c r="P114" s="23" t="inlineStr">
        <is>
          <t>AL</t>
        </is>
      </c>
      <c r="Q114" s="104" t="n">
        <v>35244</v>
      </c>
      <c r="R114" s="23" t="inlineStr">
        <is>
          <t>(205)739-7800</t>
        </is>
      </c>
      <c r="S114" s="22" t="inlineStr">
        <is>
          <t>Amy Terrell</t>
        </is>
      </c>
      <c r="T114" s="22" t="inlineStr">
        <is>
          <t>Misti Parsons</t>
        </is>
      </c>
      <c r="U114" s="22" t="inlineStr">
        <is>
          <t>10.24.89</t>
        </is>
      </c>
      <c r="V114" s="23" t="n"/>
      <c r="W114" s="226" t="n">
        <v>71</v>
      </c>
      <c r="X114" s="226" t="n">
        <v>39</v>
      </c>
      <c r="Y114" s="66">
        <f>W114-Z114-AB114</f>
        <v/>
      </c>
      <c r="Z114" s="227" t="n">
        <v>25</v>
      </c>
      <c r="AA114" s="227" t="n">
        <v>5</v>
      </c>
      <c r="AB114" s="227" t="n">
        <v>3</v>
      </c>
      <c r="AC114" s="227" t="n">
        <v>5</v>
      </c>
      <c r="AD114" s="227" t="n">
        <v>9</v>
      </c>
      <c r="AE114" s="227" t="n">
        <v>7</v>
      </c>
      <c r="AF114" s="182">
        <f>SUM(AE114/X114)</f>
        <v/>
      </c>
      <c r="AG114" s="48">
        <f>SUM(Z114,AB114,AD114)</f>
        <v/>
      </c>
      <c r="AH114" s="57">
        <f>SUM(AA114,AC114,AE114)</f>
        <v/>
      </c>
      <c r="AI114" s="85" t="inlineStr">
        <is>
          <t>WIN 10 Upgrade</t>
        </is>
      </c>
    </row>
    <row r="115">
      <c r="A115" s="173" t="n"/>
      <c r="B115" s="94" t="n">
        <v>2459201</v>
      </c>
      <c r="C115" s="45" t="n">
        <v>43843</v>
      </c>
      <c r="D115" s="53">
        <f>F115+75</f>
        <v/>
      </c>
      <c r="E115" s="61">
        <f>F115-28</f>
        <v/>
      </c>
      <c r="F115" s="47" t="n">
        <v>43781</v>
      </c>
      <c r="G115" s="309" t="n">
        <v>1</v>
      </c>
      <c r="H115" s="309" t="n">
        <v>1</v>
      </c>
      <c r="I115" s="309" t="inlineStr">
        <is>
          <t>Yes</t>
        </is>
      </c>
      <c r="J115" s="309" t="inlineStr">
        <is>
          <t>Y-6959</t>
        </is>
      </c>
      <c r="K115" s="85" t="inlineStr">
        <is>
          <t>AL</t>
        </is>
      </c>
      <c r="L115" s="96" t="n">
        <v>2459201</v>
      </c>
      <c r="M115" s="23" t="inlineStr">
        <is>
          <t>2459 HH - PHENIX CITY</t>
        </is>
      </c>
      <c r="N115" s="23" t="inlineStr">
        <is>
          <t>River Chase Office Park, 5009 River Chase Dr., Bldg 100 STE D</t>
        </is>
      </c>
      <c r="O115" s="23" t="inlineStr">
        <is>
          <t>Phenix City</t>
        </is>
      </c>
      <c r="P115" s="23" t="inlineStr">
        <is>
          <t>AL</t>
        </is>
      </c>
      <c r="Q115" s="104" t="n">
        <v>36867</v>
      </c>
      <c r="R115" s="23" t="inlineStr">
        <is>
          <t>(334)297-6900</t>
        </is>
      </c>
      <c r="S115" s="22" t="inlineStr">
        <is>
          <t>Brittany Waddell</t>
        </is>
      </c>
      <c r="T115" s="22" t="n"/>
      <c r="U115" s="22" t="inlineStr">
        <is>
          <t>10.24.117</t>
        </is>
      </c>
      <c r="V115" s="23" t="n"/>
      <c r="W115" s="24" t="n">
        <v>29</v>
      </c>
      <c r="X115" s="24" t="n">
        <v>23</v>
      </c>
      <c r="Y115" s="66">
        <f>W115-Z115-AB115</f>
        <v/>
      </c>
      <c r="Z115" s="48" t="n">
        <v>8</v>
      </c>
      <c r="AA115" s="48" t="n">
        <v>3</v>
      </c>
      <c r="AB115" s="48" t="n">
        <v>0</v>
      </c>
      <c r="AC115" s="48" t="n">
        <v>1</v>
      </c>
      <c r="AD115" s="48" t="n">
        <v>2</v>
      </c>
      <c r="AE115" s="48" t="n">
        <v>3</v>
      </c>
      <c r="AF115" s="182">
        <f>SUM(AE115/X115)</f>
        <v/>
      </c>
      <c r="AG115" s="48">
        <f>SUM(Z115,AB115,AD115)</f>
        <v/>
      </c>
      <c r="AH115" s="57">
        <f>SUM(AA115,AC115,AE115)</f>
        <v/>
      </c>
      <c r="AI115" s="85" t="inlineStr">
        <is>
          <t>WIN 10 Upgrade</t>
        </is>
      </c>
    </row>
    <row r="116">
      <c r="A116" s="184" t="n"/>
      <c r="B116" s="94" t="n">
        <v>2514201</v>
      </c>
      <c r="C116" s="45" t="n">
        <v>43843</v>
      </c>
      <c r="D116" s="45">
        <f>F116+75</f>
        <v/>
      </c>
      <c r="E116" s="46" t="n"/>
      <c r="F116" s="47" t="n">
        <v>43627</v>
      </c>
      <c r="G116" s="309" t="n">
        <v>1</v>
      </c>
      <c r="H116" s="309" t="n">
        <v>1</v>
      </c>
      <c r="I116" s="309" t="inlineStr">
        <is>
          <t>Yes</t>
        </is>
      </c>
      <c r="J116" s="309" t="n"/>
      <c r="K116" s="85" t="inlineStr">
        <is>
          <t>AL</t>
        </is>
      </c>
      <c r="L116" s="96" t="n">
        <v>2514201</v>
      </c>
      <c r="M116" s="23" t="inlineStr">
        <is>
          <t>2514 HH - TRUSSVILLE (now known as HOMEWOOD)</t>
        </is>
      </c>
      <c r="N116" s="23" t="inlineStr">
        <is>
          <t>2100 Southbridge Parkway STE 480</t>
        </is>
      </c>
      <c r="O116" s="23" t="inlineStr">
        <is>
          <t>Birmingham</t>
        </is>
      </c>
      <c r="P116" s="23" t="inlineStr">
        <is>
          <t>AL</t>
        </is>
      </c>
      <c r="Q116" s="104" t="n">
        <v>35209</v>
      </c>
      <c r="R116" s="23" t="inlineStr">
        <is>
          <t>(205)836-0777</t>
        </is>
      </c>
      <c r="S116" s="22" t="inlineStr">
        <is>
          <t>Catherine Kelley</t>
        </is>
      </c>
      <c r="T116" s="22" t="inlineStr">
        <is>
          <t>Rosalyn Johnson</t>
        </is>
      </c>
      <c r="U116" s="22" t="inlineStr">
        <is>
          <t>10.24.90</t>
        </is>
      </c>
      <c r="V116" s="23" t="n"/>
      <c r="W116" s="24" t="n">
        <v>55</v>
      </c>
      <c r="X116" s="24" t="n">
        <v>41</v>
      </c>
      <c r="Y116" s="66">
        <f>W116-Z116-AB116</f>
        <v/>
      </c>
      <c r="Z116" s="48" t="n">
        <v>8</v>
      </c>
      <c r="AA116" s="48" t="n">
        <v>6</v>
      </c>
      <c r="AB116" s="48" t="n">
        <v>0</v>
      </c>
      <c r="AC116" s="48" t="n">
        <v>0</v>
      </c>
      <c r="AD116" s="48" t="n">
        <v>5</v>
      </c>
      <c r="AE116" s="48" t="n">
        <v>12</v>
      </c>
      <c r="AF116" s="182">
        <f>SUM(AE116/X116)</f>
        <v/>
      </c>
      <c r="AG116" s="48">
        <f>SUM(Z116,AB116,AD116)</f>
        <v/>
      </c>
      <c r="AH116" s="57">
        <f>SUM(AA116,AC116,AE116)</f>
        <v/>
      </c>
      <c r="AI116" s="85" t="inlineStr">
        <is>
          <t>WIN 10 Upgrade</t>
        </is>
      </c>
    </row>
    <row r="117">
      <c r="A117" s="173" t="n"/>
      <c r="B117" s="94" t="n">
        <v>2383201</v>
      </c>
      <c r="C117" s="45" t="n">
        <v>43843</v>
      </c>
      <c r="D117" s="45">
        <f>F117+75</f>
        <v/>
      </c>
      <c r="E117" s="46" t="n"/>
      <c r="F117" s="47" t="n">
        <v>43564</v>
      </c>
      <c r="G117" s="309" t="n">
        <v>1</v>
      </c>
      <c r="H117" s="309" t="n">
        <v>1</v>
      </c>
      <c r="I117" s="309" t="inlineStr">
        <is>
          <t>Yes</t>
        </is>
      </c>
      <c r="J117" s="309" t="n"/>
      <c r="K117" s="85" t="inlineStr">
        <is>
          <t xml:space="preserve"> </t>
        </is>
      </c>
      <c r="L117" s="96" t="n">
        <v>2383201</v>
      </c>
      <c r="M117" s="23" t="inlineStr">
        <is>
          <t>2383 HH - CEDAR RAPIDS</t>
        </is>
      </c>
      <c r="N117" s="23" t="inlineStr">
        <is>
          <t xml:space="preserve">1305 Boyson Loop Suite B </t>
        </is>
      </c>
      <c r="O117" s="23" t="inlineStr">
        <is>
          <t>Hiawatha</t>
        </is>
      </c>
      <c r="P117" s="23" t="inlineStr">
        <is>
          <t>IA</t>
        </is>
      </c>
      <c r="Q117" s="104" t="n">
        <v>52233</v>
      </c>
      <c r="R117" s="23" t="inlineStr">
        <is>
          <t>(319)393-4742</t>
        </is>
      </c>
      <c r="S117" s="22" t="inlineStr">
        <is>
          <t>Theresa Pint</t>
        </is>
      </c>
      <c r="T117" s="22" t="n"/>
      <c r="U117" s="22" t="inlineStr">
        <is>
          <t>10.24.246</t>
        </is>
      </c>
      <c r="V117" s="23" t="n"/>
      <c r="W117" s="24" t="n">
        <v>41</v>
      </c>
      <c r="X117" s="24" t="n">
        <v>36</v>
      </c>
      <c r="Y117" s="66">
        <f>W117-Z117-AB117</f>
        <v/>
      </c>
      <c r="Z117" s="48" t="n">
        <v>11</v>
      </c>
      <c r="AA117" s="48" t="n">
        <v>5</v>
      </c>
      <c r="AB117" s="48" t="n">
        <v>0</v>
      </c>
      <c r="AC117" s="48" t="n">
        <v>0</v>
      </c>
      <c r="AD117" s="48" t="n">
        <v>5</v>
      </c>
      <c r="AE117" s="48" t="n">
        <v>6</v>
      </c>
      <c r="AF117" s="182">
        <f>SUM(AE117/X117)</f>
        <v/>
      </c>
      <c r="AG117" s="48">
        <f>SUM(Z117,AB117,AD117)</f>
        <v/>
      </c>
      <c r="AH117" s="57">
        <f>SUM(AA117,AC117,AE117)</f>
        <v/>
      </c>
      <c r="AI117" s="85" t="inlineStr">
        <is>
          <t>WIN 10 Upgrade</t>
        </is>
      </c>
    </row>
    <row r="118">
      <c r="A118" s="173" t="n"/>
      <c r="B118" s="94" t="n">
        <v>2644201</v>
      </c>
      <c r="C118" s="45" t="n">
        <v>43843</v>
      </c>
      <c r="D118" s="45">
        <f>F118+75</f>
        <v/>
      </c>
      <c r="E118" s="46" t="n"/>
      <c r="F118" s="47" t="n">
        <v>43599</v>
      </c>
      <c r="G118" s="308" t="n">
        <v>1</v>
      </c>
      <c r="H118" s="308" t="n">
        <v>1</v>
      </c>
      <c r="I118" s="309" t="inlineStr">
        <is>
          <t>Yes</t>
        </is>
      </c>
      <c r="J118" s="309" t="n"/>
      <c r="K118" s="85" t="n"/>
      <c r="L118" s="96" t="n">
        <v>2644201</v>
      </c>
      <c r="M118" s="23" t="inlineStr">
        <is>
          <t>2644 HH - MESA AZ</t>
        </is>
      </c>
      <c r="N118" s="23" t="inlineStr">
        <is>
          <t>1910 South Stapely Drive STE 107</t>
        </is>
      </c>
      <c r="O118" s="23" t="inlineStr">
        <is>
          <t>Mesa</t>
        </is>
      </c>
      <c r="P118" s="23" t="inlineStr">
        <is>
          <t>AZ</t>
        </is>
      </c>
      <c r="Q118" s="104" t="n">
        <v>85204</v>
      </c>
      <c r="R118" s="23" t="inlineStr">
        <is>
          <t>(480)558-7504</t>
        </is>
      </c>
      <c r="S118" s="22" t="inlineStr">
        <is>
          <t>Suellen Meadows</t>
        </is>
      </c>
      <c r="T118" s="22" t="n"/>
      <c r="U118" s="22" t="inlineStr">
        <is>
          <t>10.24.134</t>
        </is>
      </c>
      <c r="V118" s="23" t="n"/>
      <c r="W118" s="24" t="n">
        <v>66</v>
      </c>
      <c r="X118" s="24" t="n">
        <v>49</v>
      </c>
      <c r="Y118" s="66">
        <f>W118-Z118-AB118</f>
        <v/>
      </c>
      <c r="Z118" s="48" t="n">
        <v>11</v>
      </c>
      <c r="AA118" s="48" t="n">
        <v>10</v>
      </c>
      <c r="AB118" s="48" t="n">
        <v>0</v>
      </c>
      <c r="AC118" s="48" t="n">
        <v>2</v>
      </c>
      <c r="AD118" s="48" t="n">
        <v>8</v>
      </c>
      <c r="AE118" s="48" t="n">
        <v>11</v>
      </c>
      <c r="AF118" s="182">
        <f>SUM(AE118/X118)</f>
        <v/>
      </c>
      <c r="AG118" s="48">
        <f>SUM(Z118,AB118,AD118)</f>
        <v/>
      </c>
      <c r="AH118" s="57">
        <f>SUM(AA118,AC118,AE118)</f>
        <v/>
      </c>
      <c r="AI118" s="85" t="inlineStr">
        <is>
          <t>WIN 10 Upgrade</t>
        </is>
      </c>
    </row>
    <row r="119">
      <c r="A119" s="173" t="n"/>
      <c r="B119" s="94" t="n">
        <v>2640201</v>
      </c>
      <c r="C119" s="45" t="n">
        <v>43843</v>
      </c>
      <c r="D119" s="45">
        <f>F119+75</f>
        <v/>
      </c>
      <c r="E119" s="46" t="n"/>
      <c r="F119" s="47" t="n">
        <v>43599</v>
      </c>
      <c r="G119" s="308" t="n">
        <v>1</v>
      </c>
      <c r="H119" s="308" t="n">
        <v>1</v>
      </c>
      <c r="I119" s="309" t="inlineStr">
        <is>
          <t>Yes</t>
        </is>
      </c>
      <c r="J119" s="309" t="n"/>
      <c r="K119" s="85" t="n"/>
      <c r="L119" s="96" t="n">
        <v>2640201</v>
      </c>
      <c r="M119" s="23" t="inlineStr">
        <is>
          <t>2640 HH - PHOENIX - CENTRAL</t>
        </is>
      </c>
      <c r="N119" s="23" t="inlineStr">
        <is>
          <t>14050 North 83rd Avenue STE 150</t>
        </is>
      </c>
      <c r="O119" s="23" t="inlineStr">
        <is>
          <t>Peoria</t>
        </is>
      </c>
      <c r="P119" s="23" t="inlineStr">
        <is>
          <t>AZ</t>
        </is>
      </c>
      <c r="Q119" s="104" t="n">
        <v>85381</v>
      </c>
      <c r="R119" s="23" t="inlineStr">
        <is>
          <t>(623)979-7471</t>
        </is>
      </c>
      <c r="S119" s="22" t="inlineStr">
        <is>
          <t>Erin Hetrick</t>
        </is>
      </c>
      <c r="T119" s="22" t="n"/>
      <c r="U119" s="22" t="inlineStr">
        <is>
          <t>10.24.135</t>
        </is>
      </c>
      <c r="V119" s="23" t="n"/>
      <c r="W119" s="24" t="n">
        <v>41</v>
      </c>
      <c r="X119" s="24" t="n">
        <v>28</v>
      </c>
      <c r="Y119" s="66">
        <f>W119-Z119-AB119</f>
        <v/>
      </c>
      <c r="Z119" s="48" t="n">
        <v>7</v>
      </c>
      <c r="AA119" s="48" t="n">
        <v>7</v>
      </c>
      <c r="AB119" s="48" t="n">
        <v>0</v>
      </c>
      <c r="AC119" s="48" t="n">
        <v>1</v>
      </c>
      <c r="AD119" s="48" t="n">
        <v>8</v>
      </c>
      <c r="AE119" s="48" t="n">
        <v>7</v>
      </c>
      <c r="AF119" s="182">
        <f>SUM(AE119/X119)</f>
        <v/>
      </c>
      <c r="AG119" s="48">
        <f>SUM(Z119,AB119,AD119)</f>
        <v/>
      </c>
      <c r="AH119" s="57">
        <f>SUM(AA119,AC119,AE119)</f>
        <v/>
      </c>
      <c r="AI119" s="85" t="inlineStr">
        <is>
          <t>WIN 10 Upgrade</t>
        </is>
      </c>
    </row>
    <row r="120">
      <c r="A120" s="173" t="n"/>
      <c r="B120" s="94" t="n">
        <v>7023201</v>
      </c>
      <c r="C120" s="45" t="n">
        <v>43843</v>
      </c>
      <c r="D120" s="45">
        <f>F120+75</f>
        <v/>
      </c>
      <c r="E120" s="46" t="n"/>
      <c r="F120" s="47" t="n">
        <v>43599</v>
      </c>
      <c r="G120" s="309" t="n">
        <v>2</v>
      </c>
      <c r="H120" s="309" t="n">
        <v>1</v>
      </c>
      <c r="I120" s="309" t="inlineStr">
        <is>
          <t>Yes</t>
        </is>
      </c>
      <c r="J120" s="309" t="n"/>
      <c r="K120" s="85" t="n"/>
      <c r="L120" s="96" t="n">
        <v>7023201</v>
      </c>
      <c r="M120" s="69" t="inlineStr">
        <is>
          <t>7023 HH - RENO (fka 2603)</t>
        </is>
      </c>
      <c r="N120" s="23" t="inlineStr">
        <is>
          <t>5424 Louie Lane STE B</t>
        </is>
      </c>
      <c r="O120" s="23" t="inlineStr">
        <is>
          <t>Reno</t>
        </is>
      </c>
      <c r="P120" s="23" t="inlineStr">
        <is>
          <t>NV</t>
        </is>
      </c>
      <c r="Q120" s="104" t="n">
        <v>89511</v>
      </c>
      <c r="R120" s="23" t="inlineStr">
        <is>
          <t>(775)858-1900</t>
        </is>
      </c>
      <c r="S120" s="22" t="inlineStr">
        <is>
          <t>Debra Doran</t>
        </is>
      </c>
      <c r="T120" s="22" t="n"/>
      <c r="U120" s="22" t="inlineStr">
        <is>
          <t>10.25.114</t>
        </is>
      </c>
      <c r="V120" s="23" t="n"/>
      <c r="W120" s="24" t="n">
        <v>111</v>
      </c>
      <c r="X120" s="24" t="n">
        <v>79</v>
      </c>
      <c r="Y120" s="66">
        <f>W120-Z120-AB120</f>
        <v/>
      </c>
      <c r="Z120" s="48" t="n">
        <v>0</v>
      </c>
      <c r="AA120" s="48" t="n">
        <v>13</v>
      </c>
      <c r="AB120" s="48" t="n">
        <v>1</v>
      </c>
      <c r="AC120" s="48" t="n">
        <v>1</v>
      </c>
      <c r="AD120" s="48" t="n">
        <v>14</v>
      </c>
      <c r="AE120" s="48" t="n">
        <v>15</v>
      </c>
      <c r="AF120" s="182">
        <f>SUM(AE120/X120)</f>
        <v/>
      </c>
      <c r="AG120" s="48">
        <f>SUM(Z120,AB120,AD120)</f>
        <v/>
      </c>
      <c r="AH120" s="57">
        <f>SUM(AA120,AC120,AE120)</f>
        <v/>
      </c>
      <c r="AI120" s="85" t="inlineStr">
        <is>
          <t>WIN 10 Upgrade</t>
        </is>
      </c>
    </row>
    <row r="121">
      <c r="A121" s="173" t="n"/>
      <c r="B121" s="94" t="n">
        <v>7025201</v>
      </c>
      <c r="C121" s="45" t="n">
        <v>43843</v>
      </c>
      <c r="D121" s="45">
        <f>F121+75</f>
        <v/>
      </c>
      <c r="E121" s="46" t="n"/>
      <c r="F121" s="47" t="n">
        <v>43599</v>
      </c>
      <c r="G121" s="309" t="n">
        <v>1</v>
      </c>
      <c r="H121" s="309" t="n">
        <v>1</v>
      </c>
      <c r="I121" s="309" t="inlineStr">
        <is>
          <t>Yes</t>
        </is>
      </c>
      <c r="J121" s="309" t="n"/>
      <c r="K121" s="85" t="n"/>
      <c r="L121" s="96" t="n">
        <v>7025201</v>
      </c>
      <c r="M121" s="23" t="inlineStr">
        <is>
          <t>7025 HH - FERNLEY</t>
        </is>
      </c>
      <c r="N121" s="23" t="inlineStr">
        <is>
          <t>415 Highway 95A South STE F-604</t>
        </is>
      </c>
      <c r="O121" s="23" t="inlineStr">
        <is>
          <t>Fernley</t>
        </is>
      </c>
      <c r="P121" s="23" t="inlineStr">
        <is>
          <t>NV</t>
        </is>
      </c>
      <c r="Q121" s="104" t="n">
        <v>89408</v>
      </c>
      <c r="R121" s="23" t="inlineStr">
        <is>
          <t>(775)575-1286</t>
        </is>
      </c>
      <c r="S121" s="22" t="inlineStr">
        <is>
          <t>Heather Ludeman</t>
        </is>
      </c>
      <c r="T121" s="22" t="n"/>
      <c r="U121" s="22" t="inlineStr">
        <is>
          <t>10.24.150</t>
        </is>
      </c>
      <c r="V121" s="23" t="n"/>
      <c r="W121" s="24" t="n">
        <v>30</v>
      </c>
      <c r="X121" s="24" t="n">
        <v>28</v>
      </c>
      <c r="Y121" s="66">
        <f>W121-Z121-AB121</f>
        <v/>
      </c>
      <c r="Z121" s="48" t="n">
        <v>1</v>
      </c>
      <c r="AA121" s="48" t="n">
        <v>2</v>
      </c>
      <c r="AB121" s="48" t="n">
        <v>0</v>
      </c>
      <c r="AC121" s="48" t="n">
        <v>0</v>
      </c>
      <c r="AD121" s="48" t="n">
        <v>4</v>
      </c>
      <c r="AE121" s="48" t="n">
        <v>11</v>
      </c>
      <c r="AF121" s="182">
        <f>SUM(AE121/X121)</f>
        <v/>
      </c>
      <c r="AG121" s="48">
        <f>SUM(Z121,AB121,AD121)</f>
        <v/>
      </c>
      <c r="AH121" s="57">
        <f>SUM(AA121,AC121,AE121)</f>
        <v/>
      </c>
      <c r="AI121" s="85" t="inlineStr">
        <is>
          <t>WIN 10 Upgrade</t>
        </is>
      </c>
    </row>
    <row r="122">
      <c r="A122" s="173" t="n"/>
      <c r="B122" s="94" t="n">
        <v>2380201</v>
      </c>
      <c r="C122" s="45" t="n">
        <v>43843</v>
      </c>
      <c r="D122" s="45">
        <f>F122+75</f>
        <v/>
      </c>
      <c r="E122" s="46" t="n"/>
      <c r="F122" s="47" t="n">
        <v>43662</v>
      </c>
      <c r="G122" s="309" t="n">
        <v>1</v>
      </c>
      <c r="H122" s="313" t="n">
        <v>1</v>
      </c>
      <c r="I122" s="309" t="inlineStr">
        <is>
          <t>Yes</t>
        </is>
      </c>
      <c r="J122" s="313" t="n"/>
      <c r="K122" s="243" t="n"/>
      <c r="L122" s="96" t="n">
        <v>2380201</v>
      </c>
      <c r="M122" s="23" t="inlineStr">
        <is>
          <t>2380 HH - ROCK ISLAND</t>
        </is>
      </c>
      <c r="N122" s="23" t="inlineStr">
        <is>
          <t>1600 Fourth Ave STE 201</t>
        </is>
      </c>
      <c r="O122" s="23" t="inlineStr">
        <is>
          <t>Rock Island</t>
        </is>
      </c>
      <c r="P122" s="23" t="inlineStr">
        <is>
          <t>IL</t>
        </is>
      </c>
      <c r="Q122" s="104" t="n">
        <v>61201</v>
      </c>
      <c r="R122" s="23" t="inlineStr">
        <is>
          <t>(309)786-3700</t>
        </is>
      </c>
      <c r="S122" s="22" t="inlineStr">
        <is>
          <t>Corena Ferguson</t>
        </is>
      </c>
      <c r="T122" s="22" t="n"/>
      <c r="U122" s="22" t="inlineStr">
        <is>
          <t>10.24.248</t>
        </is>
      </c>
      <c r="V122" s="23" t="n"/>
      <c r="W122" s="24" t="n">
        <v>27</v>
      </c>
      <c r="X122" s="24" t="n">
        <v>27</v>
      </c>
      <c r="Y122" s="66">
        <f>W122-Z122-AB122</f>
        <v/>
      </c>
      <c r="Z122" s="48" t="n">
        <v>10</v>
      </c>
      <c r="AA122" s="48" t="n">
        <v>3</v>
      </c>
      <c r="AB122" s="48" t="n">
        <v>1</v>
      </c>
      <c r="AC122" s="48" t="n">
        <v>2</v>
      </c>
      <c r="AD122" s="48" t="n">
        <v>6</v>
      </c>
      <c r="AE122" s="48" t="n">
        <v>7</v>
      </c>
      <c r="AF122" s="182">
        <f>SUM(AE122/X122)</f>
        <v/>
      </c>
      <c r="AG122" s="48">
        <f>SUM(Z122,AB122,AD122)</f>
        <v/>
      </c>
      <c r="AH122" s="57">
        <f>SUM(AA122,AC122,AE122)</f>
        <v/>
      </c>
      <c r="AI122" s="85" t="inlineStr">
        <is>
          <t>WIN 10 Upgrade</t>
        </is>
      </c>
    </row>
    <row r="123">
      <c r="A123" s="173" t="n"/>
      <c r="B123" s="94" t="n">
        <v>7024201</v>
      </c>
      <c r="C123" s="45" t="n">
        <v>43843</v>
      </c>
      <c r="D123" s="45">
        <f>F123+75</f>
        <v/>
      </c>
      <c r="E123" s="46" t="n"/>
      <c r="F123" s="47" t="n">
        <v>43599</v>
      </c>
      <c r="G123" s="309" t="n">
        <v>2</v>
      </c>
      <c r="H123" s="309" t="n">
        <v>1</v>
      </c>
      <c r="I123" s="309" t="inlineStr">
        <is>
          <t>Yes</t>
        </is>
      </c>
      <c r="J123" s="309" t="n"/>
      <c r="K123" s="85" t="n"/>
      <c r="L123" s="96" t="n">
        <v>7024201</v>
      </c>
      <c r="M123" s="69" t="inlineStr">
        <is>
          <t xml:space="preserve">7024 HH - CARSON CITY </t>
        </is>
      </c>
      <c r="N123" s="23" t="inlineStr">
        <is>
          <t>725 Basque Way STE 3</t>
        </is>
      </c>
      <c r="O123" s="23" t="inlineStr">
        <is>
          <t>Carson City</t>
        </is>
      </c>
      <c r="P123" s="23" t="inlineStr">
        <is>
          <t>NV</t>
        </is>
      </c>
      <c r="Q123" s="104" t="n">
        <v>89706</v>
      </c>
      <c r="R123" s="23" t="inlineStr">
        <is>
          <t>(775)884-0100</t>
        </is>
      </c>
      <c r="S123" s="22" t="inlineStr">
        <is>
          <t>Tobias DeLuca</t>
        </is>
      </c>
      <c r="T123" s="22" t="n"/>
      <c r="U123" s="22" t="inlineStr">
        <is>
          <t>10.24.151</t>
        </is>
      </c>
      <c r="V123" s="23" t="n"/>
      <c r="W123" s="24" t="n">
        <v>89</v>
      </c>
      <c r="X123" s="24" t="n">
        <v>59</v>
      </c>
      <c r="Y123" s="66">
        <f>W123-Z123-AB123</f>
        <v/>
      </c>
      <c r="Z123" s="48" t="n">
        <v>2</v>
      </c>
      <c r="AA123" s="48" t="n">
        <v>2</v>
      </c>
      <c r="AB123" s="48" t="n">
        <v>0</v>
      </c>
      <c r="AC123" s="48" t="n">
        <v>0</v>
      </c>
      <c r="AD123" s="48" t="n">
        <v>9</v>
      </c>
      <c r="AE123" s="48" t="n">
        <v>14</v>
      </c>
      <c r="AF123" s="182">
        <f>SUM(AE123/X123)</f>
        <v/>
      </c>
      <c r="AG123" s="48">
        <f>SUM(Z123,AB123,AD123)</f>
        <v/>
      </c>
      <c r="AH123" s="57">
        <f>SUM(AA123,AC123,AE123)</f>
        <v/>
      </c>
      <c r="AI123" s="85" t="inlineStr">
        <is>
          <t>WIN 10 Upgrade</t>
        </is>
      </c>
    </row>
    <row r="124">
      <c r="A124" s="173" t="n"/>
      <c r="B124" s="94" t="n">
        <v>2643201</v>
      </c>
      <c r="C124" s="45" t="n">
        <v>43843</v>
      </c>
      <c r="D124" s="45">
        <f>F124+75</f>
        <v/>
      </c>
      <c r="E124" s="46" t="n"/>
      <c r="F124" s="47" t="n">
        <v>43599</v>
      </c>
      <c r="G124" s="309" t="n">
        <v>1</v>
      </c>
      <c r="H124" s="309" t="n">
        <v>2</v>
      </c>
      <c r="I124" s="309" t="inlineStr">
        <is>
          <t>Yes</t>
        </is>
      </c>
      <c r="J124" s="309" t="n"/>
      <c r="K124" s="85" t="n"/>
      <c r="L124" s="96" t="n">
        <v>2643201</v>
      </c>
      <c r="M124" s="23" t="inlineStr">
        <is>
          <t>2643 HH - SCOTTSDALE</t>
        </is>
      </c>
      <c r="N124" s="23" t="inlineStr">
        <is>
          <t>16620 North 40th Street STE D4</t>
        </is>
      </c>
      <c r="O124" s="23" t="inlineStr">
        <is>
          <t>Phoenix</t>
        </is>
      </c>
      <c r="P124" s="23" t="inlineStr">
        <is>
          <t>AZ</t>
        </is>
      </c>
      <c r="Q124" s="104" t="n">
        <v>85032</v>
      </c>
      <c r="R124" s="23" t="inlineStr">
        <is>
          <t>(602)992-0709</t>
        </is>
      </c>
      <c r="S124" s="22" t="inlineStr">
        <is>
          <t>Darlene Kaminski</t>
        </is>
      </c>
      <c r="T124" s="22" t="n"/>
      <c r="U124" s="22" t="inlineStr">
        <is>
          <t>10.24.136</t>
        </is>
      </c>
      <c r="V124" s="23" t="n"/>
      <c r="W124" s="24" t="n">
        <v>23</v>
      </c>
      <c r="X124" s="24" t="n">
        <v>25</v>
      </c>
      <c r="Y124" s="66">
        <f>W124-Z124-AB124</f>
        <v/>
      </c>
      <c r="Z124" s="48" t="n">
        <v>4</v>
      </c>
      <c r="AA124" s="48" t="n">
        <v>2</v>
      </c>
      <c r="AB124" s="48" t="n">
        <v>1</v>
      </c>
      <c r="AC124" s="48" t="n">
        <v>3</v>
      </c>
      <c r="AD124" s="48" t="n">
        <v>4</v>
      </c>
      <c r="AE124" s="48" t="n">
        <v>10</v>
      </c>
      <c r="AF124" s="182">
        <f>SUM(AE124/X124)</f>
        <v/>
      </c>
      <c r="AG124" s="48">
        <f>SUM(Z124,AB124,AD124)</f>
        <v/>
      </c>
      <c r="AH124" s="57">
        <f>SUM(AA124,AC124,AE124)</f>
        <v/>
      </c>
      <c r="AI124" s="85" t="inlineStr">
        <is>
          <t>WIN 10 Upgrade</t>
        </is>
      </c>
    </row>
    <row r="125">
      <c r="A125" s="173" t="n"/>
      <c r="B125" s="94" t="n">
        <v>2650201</v>
      </c>
      <c r="C125" s="45" t="n">
        <v>43843</v>
      </c>
      <c r="D125" s="45">
        <f>F125+75</f>
        <v/>
      </c>
      <c r="E125" s="46" t="n"/>
      <c r="F125" s="47" t="n">
        <v>43599</v>
      </c>
      <c r="G125" s="306" t="n"/>
      <c r="H125" s="306" t="n"/>
      <c r="I125" s="309" t="inlineStr">
        <is>
          <t>Yes</t>
        </is>
      </c>
      <c r="J125" s="309" t="n"/>
      <c r="K125" s="85" t="n"/>
      <c r="L125" s="96" t="n">
        <v>2650201</v>
      </c>
      <c r="M125" s="23" t="inlineStr">
        <is>
          <t>2650 HH - TUCSON</t>
        </is>
      </c>
      <c r="N125" s="23" t="inlineStr">
        <is>
          <t>5255 E. Williams Circle STE 6400</t>
        </is>
      </c>
      <c r="O125" s="23" t="inlineStr">
        <is>
          <t>Tucson</t>
        </is>
      </c>
      <c r="P125" s="23" t="inlineStr">
        <is>
          <t>AZ</t>
        </is>
      </c>
      <c r="Q125" s="104" t="n">
        <v>85711</v>
      </c>
      <c r="R125" s="23" t="inlineStr">
        <is>
          <t>(520)731-1333</t>
        </is>
      </c>
      <c r="S125" s="22" t="inlineStr">
        <is>
          <t>Tammy Susdorf</t>
        </is>
      </c>
      <c r="T125" s="22" t="inlineStr">
        <is>
          <t>Julie Gaines</t>
        </is>
      </c>
      <c r="U125" s="22" t="inlineStr">
        <is>
          <t>10.24.138</t>
        </is>
      </c>
      <c r="V125" s="23" t="n"/>
      <c r="W125" s="24" t="n">
        <v>48</v>
      </c>
      <c r="X125" s="24" t="n"/>
      <c r="Y125" s="66">
        <f>W125-Z125-AB125</f>
        <v/>
      </c>
      <c r="Z125" s="48" t="n">
        <v>7</v>
      </c>
      <c r="AA125" s="48" t="n">
        <v>6</v>
      </c>
      <c r="AB125" s="48" t="n">
        <v>0</v>
      </c>
      <c r="AC125" s="48" t="n">
        <v>0</v>
      </c>
      <c r="AD125" s="48" t="n">
        <v>11</v>
      </c>
      <c r="AE125" s="48" t="n">
        <v>17</v>
      </c>
      <c r="AF125" s="182">
        <f>SUM(AE125/X125)</f>
        <v/>
      </c>
      <c r="AG125" s="48">
        <f>SUM(Z125,AB125,AD125)</f>
        <v/>
      </c>
      <c r="AH125" s="57">
        <f>SUM(AA125,AC125,AE125)</f>
        <v/>
      </c>
      <c r="AI125" s="85" t="inlineStr">
        <is>
          <t>WIN 10 Upgrade</t>
        </is>
      </c>
    </row>
    <row r="126">
      <c r="A126" s="173" t="n"/>
      <c r="B126" s="94" t="n">
        <v>2528201</v>
      </c>
      <c r="C126" s="45" t="n">
        <v>43850</v>
      </c>
      <c r="D126" s="45">
        <f>F126+75</f>
        <v/>
      </c>
      <c r="E126" s="46" t="n"/>
      <c r="F126" s="47" t="n">
        <v>43627</v>
      </c>
      <c r="G126" s="308" t="n">
        <v>1</v>
      </c>
      <c r="H126" s="308" t="n">
        <v>1</v>
      </c>
      <c r="I126" s="309" t="inlineStr">
        <is>
          <t>Yes</t>
        </is>
      </c>
      <c r="J126" s="309" t="inlineStr">
        <is>
          <t>Y-6959</t>
        </is>
      </c>
      <c r="K126" s="85" t="inlineStr">
        <is>
          <t>AL</t>
        </is>
      </c>
      <c r="L126" s="96" t="n">
        <v>2528201</v>
      </c>
      <c r="M126" s="23" t="inlineStr">
        <is>
          <t>2528 HH - PRATTVILLE</t>
        </is>
      </c>
      <c r="N126" s="23" t="inlineStr">
        <is>
          <t xml:space="preserve">1988 Fairview Avenue  </t>
        </is>
      </c>
      <c r="O126" s="23" t="inlineStr">
        <is>
          <t>Prattville</t>
        </is>
      </c>
      <c r="P126" s="23" t="inlineStr">
        <is>
          <t>AL</t>
        </is>
      </c>
      <c r="Q126" s="104" t="n">
        <v>36066</v>
      </c>
      <c r="R126" s="23" t="inlineStr">
        <is>
          <t>(334)361-9806</t>
        </is>
      </c>
      <c r="S126" s="22" t="inlineStr">
        <is>
          <t>Lynne Williams Vickery</t>
        </is>
      </c>
      <c r="T126" s="22" t="inlineStr">
        <is>
          <t>Doris Gidley</t>
        </is>
      </c>
      <c r="U126" s="22" t="inlineStr">
        <is>
          <t>10.24.119</t>
        </is>
      </c>
      <c r="V126" s="23" t="n"/>
      <c r="W126" s="24" t="n">
        <v>47</v>
      </c>
      <c r="X126" s="24" t="n"/>
      <c r="Y126" s="66">
        <f>W126-Z126-AB126</f>
        <v/>
      </c>
      <c r="Z126" s="48" t="n">
        <v>6</v>
      </c>
      <c r="AA126" s="48" t="n">
        <v>4</v>
      </c>
      <c r="AB126" s="48" t="n">
        <v>0</v>
      </c>
      <c r="AC126" s="48" t="n">
        <v>1</v>
      </c>
      <c r="AD126" s="48" t="n">
        <v>17</v>
      </c>
      <c r="AE126" s="48" t="n">
        <v>14</v>
      </c>
      <c r="AF126" s="182">
        <f>SUM(AE126/X126)</f>
        <v/>
      </c>
      <c r="AG126" s="48">
        <f>SUM(Z126,AB126,AD126)</f>
        <v/>
      </c>
      <c r="AH126" s="57">
        <f>SUM(AA126,AC126,AE126)</f>
        <v/>
      </c>
      <c r="AI126" s="85" t="inlineStr">
        <is>
          <t>WIN 10 Upgrade</t>
        </is>
      </c>
    </row>
    <row r="127">
      <c r="A127" s="173" t="n"/>
      <c r="B127" s="94" t="n">
        <v>2512201</v>
      </c>
      <c r="C127" s="45" t="n">
        <v>43850</v>
      </c>
      <c r="D127" s="45">
        <f>F127+75</f>
        <v/>
      </c>
      <c r="E127" s="46" t="n"/>
      <c r="F127" s="47" t="n">
        <v>43627</v>
      </c>
      <c r="G127" s="308" t="n">
        <v>1</v>
      </c>
      <c r="H127" s="309" t="n">
        <v>1</v>
      </c>
      <c r="I127" s="309" t="inlineStr">
        <is>
          <t>Yes</t>
        </is>
      </c>
      <c r="J127" s="309" t="inlineStr">
        <is>
          <t>Y-6959</t>
        </is>
      </c>
      <c r="K127" s="85" t="inlineStr">
        <is>
          <t>AL</t>
        </is>
      </c>
      <c r="L127" s="96" t="n">
        <v>2512201</v>
      </c>
      <c r="M127" s="23" t="inlineStr">
        <is>
          <t>2512 HH - DOTHAN 2</t>
        </is>
      </c>
      <c r="N127" s="23" t="inlineStr">
        <is>
          <t xml:space="preserve">2740 Headland Avenue  </t>
        </is>
      </c>
      <c r="O127" s="23" t="inlineStr">
        <is>
          <t>Dothan</t>
        </is>
      </c>
      <c r="P127" s="23" t="inlineStr">
        <is>
          <t>AL</t>
        </is>
      </c>
      <c r="Q127" s="104" t="n">
        <v>36303</v>
      </c>
      <c r="R127" s="23" t="inlineStr">
        <is>
          <t>(334)944-2290</t>
        </is>
      </c>
      <c r="S127" s="22" t="inlineStr">
        <is>
          <t>Jennifer Wade</t>
        </is>
      </c>
      <c r="T127" s="22" t="n"/>
      <c r="U127" s="22" t="inlineStr">
        <is>
          <t>10.24.97</t>
        </is>
      </c>
      <c r="V127" s="23" t="n"/>
      <c r="W127" s="24" t="n">
        <v>46</v>
      </c>
      <c r="X127" s="24" t="n"/>
      <c r="Y127" s="66">
        <f>W127-Z127-AB127</f>
        <v/>
      </c>
      <c r="Z127" s="48" t="n">
        <v>8</v>
      </c>
      <c r="AA127" s="48" t="n">
        <v>10</v>
      </c>
      <c r="AB127" s="48" t="n">
        <v>1</v>
      </c>
      <c r="AC127" s="48" t="n">
        <v>0</v>
      </c>
      <c r="AD127" s="48" t="n">
        <v>5</v>
      </c>
      <c r="AE127" s="48" t="n">
        <v>10</v>
      </c>
      <c r="AF127" s="182">
        <f>SUM(AE127/X127)</f>
        <v/>
      </c>
      <c r="AG127" s="48">
        <f>SUM(Z127,AB127,AD127)</f>
        <v/>
      </c>
      <c r="AH127" s="57">
        <f>SUM(AA127,AC127,AE127)</f>
        <v/>
      </c>
      <c r="AI127" s="85" t="inlineStr">
        <is>
          <t>WIN 10 Upgrade</t>
        </is>
      </c>
    </row>
    <row r="128">
      <c r="A128" s="173" t="n"/>
      <c r="B128" s="94" t="n">
        <v>2397201</v>
      </c>
      <c r="C128" s="45" t="n">
        <v>43850</v>
      </c>
      <c r="D128" s="45">
        <f>F128+75</f>
        <v/>
      </c>
      <c r="E128" s="46" t="n"/>
      <c r="F128" s="47" t="n">
        <v>43662</v>
      </c>
      <c r="G128" s="308" t="n">
        <v>1</v>
      </c>
      <c r="H128" s="308" t="n">
        <v>1</v>
      </c>
      <c r="I128" s="309" t="inlineStr">
        <is>
          <t>Yes</t>
        </is>
      </c>
      <c r="J128" s="313" t="n"/>
      <c r="K128" s="243" t="n"/>
      <c r="L128" s="96" t="n">
        <v>2397201</v>
      </c>
      <c r="M128" s="23" t="inlineStr">
        <is>
          <t>2397 HH - INDIANAPOLIS NORTH</t>
        </is>
      </c>
      <c r="N128" s="23" t="inlineStr">
        <is>
          <t>8606 Allisonville Rd STE 350</t>
        </is>
      </c>
      <c r="O128" s="23" t="inlineStr">
        <is>
          <t>Indianapolis</t>
        </is>
      </c>
      <c r="P128" s="23" t="inlineStr">
        <is>
          <t>IN</t>
        </is>
      </c>
      <c r="Q128" s="104" t="n">
        <v>46250</v>
      </c>
      <c r="R128" s="23" t="inlineStr">
        <is>
          <t>(317)915-1440</t>
        </is>
      </c>
      <c r="S128" s="22" t="inlineStr">
        <is>
          <t>Bobbie Furr</t>
        </is>
      </c>
      <c r="T128" s="22" t="n"/>
      <c r="U128" s="22" t="inlineStr">
        <is>
          <t>10.24.253</t>
        </is>
      </c>
      <c r="V128" s="23" t="n"/>
      <c r="W128" s="24" t="n">
        <v>34</v>
      </c>
      <c r="X128" s="24" t="n"/>
      <c r="Y128" s="66">
        <f>W128-Z128-AB128</f>
        <v/>
      </c>
      <c r="Z128" s="48" t="n">
        <v>12</v>
      </c>
      <c r="AA128" s="48" t="n">
        <v>10</v>
      </c>
      <c r="AB128" s="48" t="n">
        <v>0</v>
      </c>
      <c r="AC128" s="48" t="n">
        <v>2</v>
      </c>
      <c r="AD128" s="48" t="n">
        <v>8</v>
      </c>
      <c r="AE128" s="48" t="n">
        <v>10</v>
      </c>
      <c r="AF128" s="182">
        <f>SUM(AE128/X128)</f>
        <v/>
      </c>
      <c r="AG128" s="48">
        <f>SUM(Z128,AB128,AD128)</f>
        <v/>
      </c>
      <c r="AH128" s="57">
        <f>SUM(AA128,AC128,AE128)</f>
        <v/>
      </c>
      <c r="AI128" s="85" t="inlineStr">
        <is>
          <t>WIN 10 Upgrade</t>
        </is>
      </c>
    </row>
    <row r="129">
      <c r="A129" s="173" t="n"/>
      <c r="B129" s="94" t="n">
        <v>2433201</v>
      </c>
      <c r="C129" s="45" t="n">
        <v>43850</v>
      </c>
      <c r="D129" s="45">
        <f>F129+75</f>
        <v/>
      </c>
      <c r="E129" s="46" t="n"/>
      <c r="F129" s="47" t="n">
        <v>43662</v>
      </c>
      <c r="G129" s="308" t="n">
        <v>1</v>
      </c>
      <c r="H129" s="309" t="n">
        <v>1</v>
      </c>
      <c r="I129" s="309" t="inlineStr">
        <is>
          <t>Yes</t>
        </is>
      </c>
      <c r="J129" s="313" t="n"/>
      <c r="K129" s="243" t="n"/>
      <c r="L129" s="96" t="n">
        <v>2433201</v>
      </c>
      <c r="M129" s="23" t="inlineStr">
        <is>
          <t>2433 HH - INDIANAPOLIS SOUTH</t>
        </is>
      </c>
      <c r="N129" s="23" t="inlineStr">
        <is>
          <t>701 East County Line Road STE 205</t>
        </is>
      </c>
      <c r="O129" s="23" t="inlineStr">
        <is>
          <t>Greenwood</t>
        </is>
      </c>
      <c r="P129" s="23" t="inlineStr">
        <is>
          <t>IN</t>
        </is>
      </c>
      <c r="Q129" s="104" t="n">
        <v>46143</v>
      </c>
      <c r="R129" s="23" t="inlineStr">
        <is>
          <t>(317)881-3483</t>
        </is>
      </c>
      <c r="S129" s="22" t="inlineStr">
        <is>
          <t>Susan Ruble</t>
        </is>
      </c>
      <c r="T129" s="22" t="n"/>
      <c r="U129" s="22" t="inlineStr">
        <is>
          <t>10.24.252</t>
        </is>
      </c>
      <c r="V129" s="23" t="n"/>
      <c r="W129" s="24" t="n">
        <v>32</v>
      </c>
      <c r="X129" s="24" t="n"/>
      <c r="Y129" s="66">
        <f>W129-Z129-AB129</f>
        <v/>
      </c>
      <c r="Z129" s="48" t="n">
        <v>6</v>
      </c>
      <c r="AA129" s="48" t="n">
        <v>4</v>
      </c>
      <c r="AB129" s="48" t="n">
        <v>1</v>
      </c>
      <c r="AC129" s="48" t="n">
        <v>0</v>
      </c>
      <c r="AD129" s="48" t="n">
        <v>11</v>
      </c>
      <c r="AE129" s="48" t="n">
        <v>5</v>
      </c>
      <c r="AF129" s="182">
        <f>SUM(AE129/X129)</f>
        <v/>
      </c>
      <c r="AG129" s="48">
        <f>SUM(Z129,AB129,AD129)</f>
        <v/>
      </c>
      <c r="AH129" s="57">
        <f>SUM(AA129,AC129,AE129)</f>
        <v/>
      </c>
      <c r="AI129" s="85" t="inlineStr">
        <is>
          <t>WIN 10 Upgrade</t>
        </is>
      </c>
    </row>
    <row r="130">
      <c r="A130" s="173" t="n"/>
      <c r="B130" s="94" t="n">
        <v>7010201</v>
      </c>
      <c r="C130" s="45" t="n">
        <v>43850</v>
      </c>
      <c r="D130" s="45">
        <f>F130+75</f>
        <v/>
      </c>
      <c r="E130" s="46" t="n"/>
      <c r="F130" s="47" t="n">
        <v>43662</v>
      </c>
      <c r="G130" s="308" t="n">
        <v>1</v>
      </c>
      <c r="H130" s="308" t="n">
        <v>1</v>
      </c>
      <c r="I130" s="309" t="inlineStr">
        <is>
          <t>Yes</t>
        </is>
      </c>
      <c r="J130" s="313" t="n"/>
      <c r="K130" s="243" t="n"/>
      <c r="L130" s="96" t="n">
        <v>7010201</v>
      </c>
      <c r="M130" s="23" t="inlineStr">
        <is>
          <t>7010 HH - MUNCIE</t>
        </is>
      </c>
      <c r="N130" s="23" t="inlineStr">
        <is>
          <t>400 N High Street STE 202</t>
        </is>
      </c>
      <c r="O130" s="23" t="inlineStr">
        <is>
          <t>Muncie</t>
        </is>
      </c>
      <c r="P130" s="23" t="inlineStr">
        <is>
          <t>IN</t>
        </is>
      </c>
      <c r="Q130" s="104" t="n">
        <v>47305</v>
      </c>
      <c r="R130" s="23" t="inlineStr">
        <is>
          <t>(765)282-0351</t>
        </is>
      </c>
      <c r="S130" s="23" t="inlineStr">
        <is>
          <t>Tamera Nibarger</t>
        </is>
      </c>
      <c r="T130" s="23" t="inlineStr">
        <is>
          <t>Kelli McCord</t>
        </is>
      </c>
      <c r="U130" s="23" t="inlineStr">
        <is>
          <t>10.25.2</t>
        </is>
      </c>
      <c r="V130" s="23" t="n"/>
      <c r="W130" s="24" t="n">
        <v>32</v>
      </c>
      <c r="X130" s="24" t="n"/>
      <c r="Y130" s="66">
        <f>W130-Z130-AB130</f>
        <v/>
      </c>
      <c r="Z130" s="48" t="n">
        <v>5</v>
      </c>
      <c r="AA130" s="48" t="n">
        <v>2</v>
      </c>
      <c r="AB130" s="48" t="n">
        <v>1</v>
      </c>
      <c r="AC130" s="48" t="n">
        <v>3</v>
      </c>
      <c r="AD130" s="48" t="n">
        <v>4</v>
      </c>
      <c r="AE130" s="48" t="n">
        <v>7</v>
      </c>
      <c r="AF130" s="182">
        <f>SUM(AE130/X130)</f>
        <v/>
      </c>
      <c r="AG130" s="48">
        <f>SUM(Z130,AB130,AD130)</f>
        <v/>
      </c>
      <c r="AH130" s="57">
        <f>SUM(AA130,AC130,AE130)</f>
        <v/>
      </c>
      <c r="AI130" s="85" t="inlineStr">
        <is>
          <t>WIN 10 Upgrade</t>
        </is>
      </c>
    </row>
    <row customHeight="1" ht="26.4" r="131" s="20">
      <c r="A131" s="173" t="n"/>
      <c r="B131" s="94" t="n">
        <v>2387201</v>
      </c>
      <c r="C131" s="45" t="n">
        <v>43850</v>
      </c>
      <c r="D131" s="53">
        <f>F131+75</f>
        <v/>
      </c>
      <c r="E131" s="61" t="n"/>
      <c r="F131" s="47" t="n">
        <v>43711</v>
      </c>
      <c r="G131" s="308" t="n">
        <v>1</v>
      </c>
      <c r="H131" s="308" t="n">
        <v>1</v>
      </c>
      <c r="I131" s="309" t="inlineStr">
        <is>
          <t>Yes</t>
        </is>
      </c>
      <c r="J131" s="308" t="n"/>
      <c r="K131" s="120" t="inlineStr">
        <is>
          <t>MN</t>
        </is>
      </c>
      <c r="L131" s="96" t="n">
        <v>2387201</v>
      </c>
      <c r="M131" s="23" t="inlineStr">
        <is>
          <t>2387 HH - ST PAUL - ROSEVILLE</t>
        </is>
      </c>
      <c r="N131" s="23" t="inlineStr">
        <is>
          <t>1970 Oakcrest Avenue STE 107</t>
        </is>
      </c>
      <c r="O131" s="23" t="inlineStr">
        <is>
          <t>Roseville</t>
        </is>
      </c>
      <c r="P131" s="23" t="inlineStr">
        <is>
          <t>MN</t>
        </is>
      </c>
      <c r="Q131" s="104" t="n">
        <v>55113</v>
      </c>
      <c r="R131" s="23" t="inlineStr">
        <is>
          <t>(651)636-6330</t>
        </is>
      </c>
      <c r="S131" s="54" t="inlineStr">
        <is>
          <t>Vikki Lindstrom</t>
        </is>
      </c>
      <c r="T131" s="54" t="n"/>
      <c r="U131" s="23" t="inlineStr">
        <is>
          <t>10.25.53</t>
        </is>
      </c>
      <c r="V131" s="54" t="n"/>
      <c r="W131" s="55" t="n">
        <v>65</v>
      </c>
      <c r="X131" s="55" t="n"/>
      <c r="Y131" s="66">
        <f>W131-Z131-AB131</f>
        <v/>
      </c>
      <c r="Z131" s="57" t="n">
        <v>11</v>
      </c>
      <c r="AA131" s="57" t="n">
        <v>5</v>
      </c>
      <c r="AB131" s="57" t="n">
        <v>1</v>
      </c>
      <c r="AC131" s="57" t="n">
        <v>6</v>
      </c>
      <c r="AD131" s="57" t="n">
        <v>6</v>
      </c>
      <c r="AE131" s="57" t="n">
        <v>4</v>
      </c>
      <c r="AF131" s="185">
        <f>SUM(AE131/X131)</f>
        <v/>
      </c>
      <c r="AG131" s="57">
        <f>SUM(Z131,AB131,AD131)</f>
        <v/>
      </c>
      <c r="AH131" s="57">
        <f>SUM(AA131,AC131,AE131)</f>
        <v/>
      </c>
      <c r="AI131" s="120" t="inlineStr">
        <is>
          <t>WIN 10 Upgrade</t>
        </is>
      </c>
    </row>
    <row customHeight="1" ht="26.4" r="132" s="20">
      <c r="A132" s="173" t="n"/>
      <c r="B132" s="94" t="n">
        <v>2392201</v>
      </c>
      <c r="C132" s="45" t="n">
        <v>43850</v>
      </c>
      <c r="D132" s="53">
        <f>F132+75</f>
        <v/>
      </c>
      <c r="E132" s="61" t="n"/>
      <c r="F132" s="47" t="n">
        <v>43711</v>
      </c>
      <c r="G132" s="308" t="n">
        <v>1</v>
      </c>
      <c r="H132" s="309" t="n">
        <v>1</v>
      </c>
      <c r="I132" s="309" t="inlineStr">
        <is>
          <t>Yes</t>
        </is>
      </c>
      <c r="J132" s="308" t="n"/>
      <c r="K132" s="120" t="inlineStr">
        <is>
          <t>MN</t>
        </is>
      </c>
      <c r="L132" s="96" t="n">
        <v>2392201</v>
      </c>
      <c r="M132" s="23" t="inlineStr">
        <is>
          <t>2392 HH - ST PAUL - MAPLE GROVE</t>
        </is>
      </c>
      <c r="N132" s="23" t="inlineStr">
        <is>
          <t>7101 Northland Circle STE 5101</t>
        </is>
      </c>
      <c r="O132" s="23" t="inlineStr">
        <is>
          <t>Brooklyn Park</t>
        </is>
      </c>
      <c r="P132" s="23" t="inlineStr">
        <is>
          <t>MN</t>
        </is>
      </c>
      <c r="Q132" s="104" t="n">
        <v>55428</v>
      </c>
      <c r="R132" s="23" t="inlineStr">
        <is>
          <t>(763)416-0289</t>
        </is>
      </c>
      <c r="S132" s="54" t="inlineStr">
        <is>
          <t>Aimee Hager</t>
        </is>
      </c>
      <c r="T132" s="54" t="n"/>
      <c r="U132" s="23" t="inlineStr">
        <is>
          <t>10.25.52</t>
        </is>
      </c>
      <c r="V132" s="54" t="n"/>
      <c r="W132" s="55" t="n">
        <v>31</v>
      </c>
      <c r="X132" s="55" t="n"/>
      <c r="Y132" s="66">
        <f>W132-Z132-AB132</f>
        <v/>
      </c>
      <c r="Z132" s="57" t="n">
        <v>5</v>
      </c>
      <c r="AA132" s="57" t="n">
        <v>3</v>
      </c>
      <c r="AB132" s="57" t="n">
        <v>1</v>
      </c>
      <c r="AC132" s="57" t="n">
        <v>5</v>
      </c>
      <c r="AD132" s="57" t="n">
        <v>5</v>
      </c>
      <c r="AE132" s="57" t="n">
        <v>4</v>
      </c>
      <c r="AF132" s="185">
        <f>SUM(AE132/X132)</f>
        <v/>
      </c>
      <c r="AG132" s="57">
        <f>SUM(Z132,AB132,AD132)</f>
        <v/>
      </c>
      <c r="AH132" s="57">
        <f>SUM(AA132,AC132,AE132)</f>
        <v/>
      </c>
      <c r="AI132" s="120" t="inlineStr">
        <is>
          <t>WIN 10 Upgrade</t>
        </is>
      </c>
    </row>
    <row customHeight="1" ht="26.4" r="133" s="20">
      <c r="A133" s="173" t="n"/>
      <c r="B133" s="94" t="n">
        <v>2389201</v>
      </c>
      <c r="C133" s="45" t="n">
        <v>43850</v>
      </c>
      <c r="D133" s="53">
        <f>F133+75</f>
        <v/>
      </c>
      <c r="E133" s="61" t="n"/>
      <c r="F133" s="47" t="n">
        <v>43711</v>
      </c>
      <c r="G133" s="308" t="n">
        <v>1</v>
      </c>
      <c r="H133" s="308" t="n">
        <v>1</v>
      </c>
      <c r="I133" s="309" t="inlineStr">
        <is>
          <t>Yes</t>
        </is>
      </c>
      <c r="J133" s="308" t="n"/>
      <c r="K133" s="120" t="inlineStr">
        <is>
          <t>MN</t>
        </is>
      </c>
      <c r="L133" s="96" t="n">
        <v>2389201</v>
      </c>
      <c r="M133" s="23" t="inlineStr">
        <is>
          <t>2389 HH - DULUTH</t>
        </is>
      </c>
      <c r="N133" s="23" t="inlineStr">
        <is>
          <t>925 East Superior St STE 104</t>
        </is>
      </c>
      <c r="O133" s="23" t="inlineStr">
        <is>
          <t>Duluth</t>
        </is>
      </c>
      <c r="P133" s="23" t="inlineStr">
        <is>
          <t>MN</t>
        </is>
      </c>
      <c r="Q133" s="104" t="n">
        <v>55802</v>
      </c>
      <c r="R133" s="23" t="inlineStr">
        <is>
          <t>(218)723-8999</t>
        </is>
      </c>
      <c r="S133" s="54" t="inlineStr">
        <is>
          <t>Rachael Rhodes</t>
        </is>
      </c>
      <c r="T133" s="54" t="n"/>
      <c r="U133" s="23" t="inlineStr">
        <is>
          <t>10.25.51</t>
        </is>
      </c>
      <c r="V133" s="54" t="n"/>
      <c r="W133" s="55" t="n">
        <v>35</v>
      </c>
      <c r="X133" s="55" t="n"/>
      <c r="Y133" s="66">
        <f>W133-Z133-AB133</f>
        <v/>
      </c>
      <c r="Z133" s="57" t="n">
        <v>5</v>
      </c>
      <c r="AA133" s="57" t="n">
        <v>5</v>
      </c>
      <c r="AB133" s="57" t="n">
        <v>1</v>
      </c>
      <c r="AC133" s="57" t="n">
        <v>3</v>
      </c>
      <c r="AD133" s="57" t="n">
        <v>4</v>
      </c>
      <c r="AE133" s="57" t="n">
        <v>5</v>
      </c>
      <c r="AF133" s="185">
        <f>SUM(AE133/X133)</f>
        <v/>
      </c>
      <c r="AG133" s="57">
        <f>SUM(Z133,AB133,AD133)</f>
        <v/>
      </c>
      <c r="AH133" s="57">
        <f>SUM(AA133,AC133,AE133)</f>
        <v/>
      </c>
      <c r="AI133" s="120" t="inlineStr">
        <is>
          <t>WIN 10 Upgrade</t>
        </is>
      </c>
    </row>
    <row customFormat="1" customHeight="1" ht="26.4" r="134" s="4">
      <c r="A134" s="173" t="n"/>
      <c r="B134" s="94" t="n">
        <v>2391201</v>
      </c>
      <c r="C134" s="45" t="n">
        <v>43850</v>
      </c>
      <c r="D134" s="53">
        <f>F134+75</f>
        <v/>
      </c>
      <c r="E134" s="61" t="n"/>
      <c r="F134" s="47" t="n">
        <v>43711</v>
      </c>
      <c r="G134" s="308" t="n">
        <v>1</v>
      </c>
      <c r="H134" s="309" t="n">
        <v>1</v>
      </c>
      <c r="I134" s="309" t="inlineStr">
        <is>
          <t>Yes</t>
        </is>
      </c>
      <c r="J134" s="308" t="n"/>
      <c r="K134" s="120" t="inlineStr">
        <is>
          <t>MN</t>
        </is>
      </c>
      <c r="L134" s="96" t="n">
        <v>2391201</v>
      </c>
      <c r="M134" s="23" t="inlineStr">
        <is>
          <t>2391 HH - ST PAUL - BLOOMINGTON</t>
        </is>
      </c>
      <c r="N134" s="23" t="inlineStr">
        <is>
          <t>7900 W 78th Street STE 180</t>
        </is>
      </c>
      <c r="O134" s="23" t="inlineStr">
        <is>
          <t>Edina</t>
        </is>
      </c>
      <c r="P134" s="23" t="inlineStr">
        <is>
          <t>MN</t>
        </is>
      </c>
      <c r="Q134" s="104" t="n">
        <v>55439</v>
      </c>
      <c r="R134" s="23" t="inlineStr">
        <is>
          <t>(952)854-9628</t>
        </is>
      </c>
      <c r="S134" s="54" t="inlineStr">
        <is>
          <t>Jenny Jackson</t>
        </is>
      </c>
      <c r="T134" s="54" t="n"/>
      <c r="U134" s="23" t="inlineStr">
        <is>
          <t>10.25.49</t>
        </is>
      </c>
      <c r="V134" s="54" t="n"/>
      <c r="W134" s="55" t="n">
        <v>86</v>
      </c>
      <c r="X134" s="55" t="n"/>
      <c r="Y134" s="66">
        <f>W134-Z134-AB134</f>
        <v/>
      </c>
      <c r="Z134" s="57" t="n">
        <v>8</v>
      </c>
      <c r="AA134" s="57" t="n">
        <v>8</v>
      </c>
      <c r="AB134" s="57" t="n">
        <v>1</v>
      </c>
      <c r="AC134" s="57" t="n">
        <v>6</v>
      </c>
      <c r="AD134" s="57" t="n">
        <v>5</v>
      </c>
      <c r="AE134" s="57" t="n">
        <v>8</v>
      </c>
      <c r="AF134" s="185">
        <f>SUM(AE134/X134)</f>
        <v/>
      </c>
      <c r="AG134" s="57">
        <f>SUM(Z134,AB134,AD134)</f>
        <v/>
      </c>
      <c r="AH134" s="57">
        <f>SUM(AA134,AC134,AE134)</f>
        <v/>
      </c>
      <c r="AI134" s="120" t="inlineStr">
        <is>
          <t>WIN 10 Upgrade</t>
        </is>
      </c>
    </row>
    <row customFormat="1" customHeight="1" ht="26.4" r="135" s="4">
      <c r="A135" s="173" t="n"/>
      <c r="B135" s="94" t="n">
        <v>2632201</v>
      </c>
      <c r="C135" s="45" t="n">
        <v>43850</v>
      </c>
      <c r="D135" s="53">
        <f>F135+75</f>
        <v/>
      </c>
      <c r="E135" s="61" t="n"/>
      <c r="F135" s="47" t="n">
        <v>43711</v>
      </c>
      <c r="G135" s="308" t="n">
        <v>1</v>
      </c>
      <c r="H135" s="308" t="n">
        <v>1</v>
      </c>
      <c r="I135" s="309" t="inlineStr">
        <is>
          <t>Yes</t>
        </is>
      </c>
      <c r="J135" s="308" t="n"/>
      <c r="K135" s="120" t="inlineStr">
        <is>
          <t>CO</t>
        </is>
      </c>
      <c r="L135" s="96" t="n">
        <v>2632201</v>
      </c>
      <c r="M135" s="23" t="inlineStr">
        <is>
          <t>2632 HH - GRAND JUNCTION</t>
        </is>
      </c>
      <c r="N135" s="23" t="inlineStr">
        <is>
          <t>2764 Compass Drive STE 108B</t>
        </is>
      </c>
      <c r="O135" s="23" t="inlineStr">
        <is>
          <t>Grand Junction</t>
        </is>
      </c>
      <c r="P135" s="23" t="inlineStr">
        <is>
          <t>CO</t>
        </is>
      </c>
      <c r="Q135" s="104" t="n">
        <v>81506</v>
      </c>
      <c r="R135" s="23" t="inlineStr">
        <is>
          <t>(970)257-1275</t>
        </is>
      </c>
      <c r="S135" s="62" t="inlineStr">
        <is>
          <t>Suzanne Mapes</t>
        </is>
      </c>
      <c r="T135" s="62" t="n"/>
      <c r="U135" s="22" t="inlineStr">
        <is>
          <t>10.21.144</t>
        </is>
      </c>
      <c r="V135" s="54" t="n"/>
      <c r="W135" s="55" t="n">
        <v>19</v>
      </c>
      <c r="X135" s="55" t="n"/>
      <c r="Y135" s="66">
        <f>W135-Z135-AB135</f>
        <v/>
      </c>
      <c r="Z135" s="57" t="n">
        <v>3</v>
      </c>
      <c r="AA135" s="57" t="n">
        <v>3</v>
      </c>
      <c r="AB135" s="57" t="n">
        <v>0</v>
      </c>
      <c r="AC135" s="57" t="n">
        <v>0</v>
      </c>
      <c r="AD135" s="57" t="n">
        <v>4</v>
      </c>
      <c r="AE135" s="57" t="n">
        <v>5</v>
      </c>
      <c r="AF135" s="185">
        <f>SUM(AE135/X135)</f>
        <v/>
      </c>
      <c r="AG135" s="57">
        <f>SUM(Z135,AB135,AD135)</f>
        <v/>
      </c>
      <c r="AH135" s="57">
        <f>SUM(AA135,AC135,AE135)</f>
        <v/>
      </c>
      <c r="AI135" s="120" t="inlineStr">
        <is>
          <t>WIN 10 Upgrade</t>
        </is>
      </c>
    </row>
    <row customFormat="1" customHeight="1" ht="26.4" r="136" s="4">
      <c r="A136" s="173" t="n"/>
      <c r="B136" s="94" t="n">
        <v>2634201</v>
      </c>
      <c r="C136" s="45" t="n">
        <v>43850</v>
      </c>
      <c r="D136" s="53">
        <f>F136+75</f>
        <v/>
      </c>
      <c r="E136" s="61" t="n"/>
      <c r="F136" s="47" t="n">
        <v>43711</v>
      </c>
      <c r="G136" s="308" t="n">
        <v>1</v>
      </c>
      <c r="H136" s="308" t="n">
        <v>1</v>
      </c>
      <c r="I136" s="309" t="inlineStr">
        <is>
          <t>Yes</t>
        </is>
      </c>
      <c r="J136" s="308" t="n"/>
      <c r="K136" s="120" t="inlineStr">
        <is>
          <t>CO</t>
        </is>
      </c>
      <c r="L136" s="96" t="n">
        <v>2634201</v>
      </c>
      <c r="M136" s="23" t="inlineStr">
        <is>
          <t>2634 HH - COLORADO SPRINGS</t>
        </is>
      </c>
      <c r="N136" s="23" t="inlineStr">
        <is>
          <t>5755 Mark Dabling Blvd. STE 325</t>
        </is>
      </c>
      <c r="O136" s="23" t="inlineStr">
        <is>
          <t>Colorado Springs</t>
        </is>
      </c>
      <c r="P136" s="23" t="inlineStr">
        <is>
          <t>CO</t>
        </is>
      </c>
      <c r="Q136" s="104" t="n">
        <v>80919</v>
      </c>
      <c r="R136" s="23" t="inlineStr">
        <is>
          <t>(719)531-9585</t>
        </is>
      </c>
      <c r="S136" s="62" t="inlineStr">
        <is>
          <t>Kristala Carlisle</t>
        </is>
      </c>
      <c r="T136" s="62" t="n"/>
      <c r="U136" s="22" t="inlineStr">
        <is>
          <t>10.24.4</t>
        </is>
      </c>
      <c r="V136" s="54" t="n"/>
      <c r="W136" s="55" t="n">
        <v>43</v>
      </c>
      <c r="X136" s="55" t="n"/>
      <c r="Y136" s="66">
        <f>W136-Z136-AB136</f>
        <v/>
      </c>
      <c r="Z136" s="57" t="n">
        <v>7</v>
      </c>
      <c r="AA136" s="57" t="n">
        <v>4</v>
      </c>
      <c r="AB136" s="57" t="n">
        <v>1</v>
      </c>
      <c r="AC136" s="57" t="n">
        <v>1</v>
      </c>
      <c r="AD136" s="57" t="n">
        <v>6</v>
      </c>
      <c r="AE136" s="57" t="n">
        <v>6</v>
      </c>
      <c r="AF136" s="185">
        <f>SUM(AE136/X136)</f>
        <v/>
      </c>
      <c r="AG136" s="57">
        <f>SUM(Z136,AB136,AD136)</f>
        <v/>
      </c>
      <c r="AH136" s="57">
        <f>SUM(AA136,AC136,AE136)</f>
        <v/>
      </c>
      <c r="AI136" s="120" t="inlineStr">
        <is>
          <t>WIN 10 Upgrade</t>
        </is>
      </c>
    </row>
    <row customFormat="1" customHeight="1" ht="26.4" r="137" s="4">
      <c r="A137" s="173" t="n"/>
      <c r="B137" s="94" t="n">
        <v>2638201</v>
      </c>
      <c r="C137" s="45" t="n">
        <v>43850</v>
      </c>
      <c r="D137" s="53">
        <f>F137+75</f>
        <v/>
      </c>
      <c r="E137" s="61" t="n"/>
      <c r="F137" s="47" t="n">
        <v>43711</v>
      </c>
      <c r="G137" s="308" t="n">
        <v>1</v>
      </c>
      <c r="H137" s="308" t="n">
        <v>1</v>
      </c>
      <c r="I137" s="309" t="inlineStr">
        <is>
          <t>Yes</t>
        </is>
      </c>
      <c r="J137" s="308" t="n"/>
      <c r="K137" s="120" t="inlineStr">
        <is>
          <t>CO</t>
        </is>
      </c>
      <c r="L137" s="96" t="n">
        <v>2638201</v>
      </c>
      <c r="M137" s="23" t="inlineStr">
        <is>
          <t>2638 HH - PUEBLO</t>
        </is>
      </c>
      <c r="N137" s="23" t="inlineStr">
        <is>
          <t xml:space="preserve">1315 Fortino Boulevard Suite A  </t>
        </is>
      </c>
      <c r="O137" s="23" t="inlineStr">
        <is>
          <t>Pueblo</t>
        </is>
      </c>
      <c r="P137" s="23" t="inlineStr">
        <is>
          <t>CO</t>
        </is>
      </c>
      <c r="Q137" s="104" t="n">
        <v>81008</v>
      </c>
      <c r="R137" s="23" t="inlineStr">
        <is>
          <t>(719)583-0832</t>
        </is>
      </c>
      <c r="S137" s="62" t="inlineStr">
        <is>
          <t xml:space="preserve">Alexa Dawn Medrano </t>
        </is>
      </c>
      <c r="T137" s="62" t="n"/>
      <c r="U137" s="22" t="inlineStr">
        <is>
          <t>10.42.10</t>
        </is>
      </c>
      <c r="V137" s="54" t="n"/>
      <c r="W137" s="55" t="n">
        <v>35</v>
      </c>
      <c r="X137" s="55" t="n"/>
      <c r="Y137" s="66">
        <f>W137-Z137-AB137</f>
        <v/>
      </c>
      <c r="Z137" s="57" t="n">
        <v>4</v>
      </c>
      <c r="AA137" s="57" t="n">
        <v>3</v>
      </c>
      <c r="AB137" s="57" t="n">
        <v>1</v>
      </c>
      <c r="AC137" s="57" t="n">
        <v>5</v>
      </c>
      <c r="AD137" s="57" t="n">
        <v>5</v>
      </c>
      <c r="AE137" s="57" t="n">
        <v>5</v>
      </c>
      <c r="AF137" s="185">
        <f>SUM(AE137/X137)</f>
        <v/>
      </c>
      <c r="AG137" s="57">
        <f>SUM(Z137,AB137,AD137)</f>
        <v/>
      </c>
      <c r="AH137" s="57">
        <f>SUM(AA137,AC137,AE137)</f>
        <v/>
      </c>
      <c r="AI137" s="120" t="inlineStr">
        <is>
          <t>WIN 10 Upgrade</t>
        </is>
      </c>
    </row>
    <row customFormat="1" r="138" s="4">
      <c r="A138" s="173" t="n"/>
      <c r="B138" s="94" t="n">
        <v>7028201</v>
      </c>
      <c r="C138" s="45" t="n">
        <v>43850</v>
      </c>
      <c r="D138" s="53">
        <f>F138+75</f>
        <v/>
      </c>
      <c r="E138" s="61">
        <f>F138-28</f>
        <v/>
      </c>
      <c r="F138" s="47" t="n">
        <v>43739</v>
      </c>
      <c r="G138" s="308" t="n">
        <v>1</v>
      </c>
      <c r="H138" s="309" t="n">
        <v>1</v>
      </c>
      <c r="I138" s="309" t="inlineStr">
        <is>
          <t>Yes</t>
        </is>
      </c>
      <c r="J138" s="308" t="n"/>
      <c r="K138" s="120" t="inlineStr">
        <is>
          <t>SP</t>
        </is>
      </c>
      <c r="L138" s="96" t="n">
        <v>7028201</v>
      </c>
      <c r="M138" s="23" t="inlineStr">
        <is>
          <t>7028 HH - NORTH SPOKANE</t>
        </is>
      </c>
      <c r="N138" s="23" t="inlineStr">
        <is>
          <t>8502 North Nevada STE 2</t>
        </is>
      </c>
      <c r="O138" s="23" t="inlineStr">
        <is>
          <t>Spokane</t>
        </is>
      </c>
      <c r="P138" s="23" t="inlineStr">
        <is>
          <t>WA</t>
        </is>
      </c>
      <c r="Q138" s="104" t="n">
        <v>99208</v>
      </c>
      <c r="R138" s="23" t="inlineStr">
        <is>
          <t>(509)464-4970</t>
        </is>
      </c>
      <c r="S138" s="54" t="inlineStr">
        <is>
          <t>Tawnya Calkins</t>
        </is>
      </c>
      <c r="T138" s="54" t="inlineStr">
        <is>
          <t>Sherri Barber</t>
        </is>
      </c>
      <c r="U138" s="23" t="inlineStr">
        <is>
          <t>10.25.113</t>
        </is>
      </c>
      <c r="V138" s="54" t="n"/>
      <c r="W138" s="55" t="n">
        <v>57</v>
      </c>
      <c r="X138" s="55" t="n"/>
      <c r="Y138" s="66">
        <f>W138-Z138-AB138</f>
        <v/>
      </c>
      <c r="Z138" s="57" t="n">
        <v>1</v>
      </c>
      <c r="AA138" s="57" t="n">
        <v>2</v>
      </c>
      <c r="AB138" s="57" t="n">
        <v>2</v>
      </c>
      <c r="AC138" s="57" t="n">
        <v>1</v>
      </c>
      <c r="AD138" s="57" t="n">
        <v>9</v>
      </c>
      <c r="AE138" s="57" t="n">
        <v>11</v>
      </c>
      <c r="AF138" s="185">
        <f>SUM(AE138/X138)</f>
        <v/>
      </c>
      <c r="AG138" s="57">
        <f>SUM(Z138,AB138,AD138)</f>
        <v/>
      </c>
      <c r="AH138" s="57">
        <f>SUM(AA138,AC138,AE138)</f>
        <v/>
      </c>
      <c r="AI138" s="127" t="inlineStr">
        <is>
          <t>WIN 10 Upgrade</t>
        </is>
      </c>
    </row>
    <row customFormat="1" customHeight="1" ht="26.4" r="139" s="4">
      <c r="A139" s="173" t="n"/>
      <c r="B139" s="94" t="n">
        <v>5015201</v>
      </c>
      <c r="C139" s="45" t="n">
        <v>43850</v>
      </c>
      <c r="D139" s="53">
        <f>F139+75</f>
        <v/>
      </c>
      <c r="E139" s="61">
        <f>F139-28</f>
        <v/>
      </c>
      <c r="F139" s="47" t="n">
        <v>43739</v>
      </c>
      <c r="G139" s="308" t="n">
        <v>1</v>
      </c>
      <c r="H139" s="308" t="n">
        <v>1</v>
      </c>
      <c r="I139" s="309" t="inlineStr">
        <is>
          <t>Yes</t>
        </is>
      </c>
      <c r="J139" s="308" t="n"/>
      <c r="K139" s="120" t="inlineStr">
        <is>
          <t>SP</t>
        </is>
      </c>
      <c r="L139" s="96" t="n">
        <v>5015201</v>
      </c>
      <c r="M139" s="23" t="inlineStr">
        <is>
          <t xml:space="preserve">5015 HH - LIBERTY LAKE </t>
        </is>
      </c>
      <c r="N139" s="23" t="inlineStr">
        <is>
          <t xml:space="preserve">22820 E. Appleway Ave  </t>
        </is>
      </c>
      <c r="O139" s="23" t="inlineStr">
        <is>
          <t>Liberty Lake</t>
        </is>
      </c>
      <c r="P139" s="23" t="inlineStr">
        <is>
          <t>WA</t>
        </is>
      </c>
      <c r="Q139" s="104" t="n">
        <v>99019</v>
      </c>
      <c r="R139" s="23" t="inlineStr">
        <is>
          <t>(509)473-4900</t>
        </is>
      </c>
      <c r="S139" s="62" t="inlineStr">
        <is>
          <t>Karen White</t>
        </is>
      </c>
      <c r="T139" s="62" t="inlineStr">
        <is>
          <t>Kirby Clark</t>
        </is>
      </c>
      <c r="U139" s="22" t="inlineStr">
        <is>
          <t>10.160.202</t>
        </is>
      </c>
      <c r="V139" s="54" t="n"/>
      <c r="W139" s="55" t="n">
        <v>93</v>
      </c>
      <c r="X139" s="55" t="n"/>
      <c r="Y139" s="66">
        <f>W139-Z139-AB139</f>
        <v/>
      </c>
      <c r="Z139" s="57" t="n">
        <v>17</v>
      </c>
      <c r="AA139" s="57" t="n">
        <v>5</v>
      </c>
      <c r="AB139" s="57" t="n">
        <v>1</v>
      </c>
      <c r="AC139" s="57" t="n">
        <v>7</v>
      </c>
      <c r="AD139" s="57" t="n">
        <v>22</v>
      </c>
      <c r="AE139" s="57" t="n">
        <v>24</v>
      </c>
      <c r="AF139" s="185">
        <f>SUM(AE139/X139)</f>
        <v/>
      </c>
      <c r="AG139" s="57">
        <f>SUM(Z139,AB139,AD139)</f>
        <v/>
      </c>
      <c r="AH139" s="57">
        <f>SUM(AA139,AC139,AE139)</f>
        <v/>
      </c>
      <c r="AI139" s="120" t="inlineStr">
        <is>
          <t>WIN 10 Upgrade</t>
        </is>
      </c>
    </row>
    <row customFormat="1" customHeight="1" ht="26.4" r="140" s="4">
      <c r="A140" s="172" t="n"/>
      <c r="B140" s="94" t="n">
        <v>7029201</v>
      </c>
      <c r="C140" s="45" t="n">
        <v>43850</v>
      </c>
      <c r="D140" s="53">
        <f>F140+75</f>
        <v/>
      </c>
      <c r="E140" s="61">
        <f>F140-28</f>
        <v/>
      </c>
      <c r="F140" s="47" t="n">
        <v>43739</v>
      </c>
      <c r="G140" s="308" t="n">
        <v>1</v>
      </c>
      <c r="H140" s="308" t="n">
        <v>2</v>
      </c>
      <c r="I140" s="309" t="inlineStr">
        <is>
          <t>Yes</t>
        </is>
      </c>
      <c r="J140" s="308" t="n"/>
      <c r="K140" s="120" t="inlineStr">
        <is>
          <t>SP</t>
        </is>
      </c>
      <c r="L140" s="96" t="n">
        <v>7029201</v>
      </c>
      <c r="M140" s="64" t="inlineStr">
        <is>
          <t>7029 HH - COEUR D'ALENE ID</t>
        </is>
      </c>
      <c r="N140" s="65" t="inlineStr">
        <is>
          <t>1230 N NORTHWOOD CENTER CT, Suite C</t>
        </is>
      </c>
      <c r="O140" s="65" t="inlineStr">
        <is>
          <t>Coeur D Alene</t>
        </is>
      </c>
      <c r="P140" s="65" t="inlineStr">
        <is>
          <t>ID</t>
        </is>
      </c>
      <c r="Q140" s="104" t="n">
        <v>83814</v>
      </c>
      <c r="R140" s="23" t="inlineStr">
        <is>
          <t>(208)667-5470</t>
        </is>
      </c>
      <c r="S140" s="62" t="inlineStr">
        <is>
          <t>Tena Flores</t>
        </is>
      </c>
      <c r="T140" s="62" t="n"/>
      <c r="U140" s="22" t="inlineStr">
        <is>
          <t>10.25.205</t>
        </is>
      </c>
      <c r="V140" s="54" t="n"/>
      <c r="W140" s="55" t="n">
        <v>32</v>
      </c>
      <c r="X140" s="55" t="n"/>
      <c r="Y140" s="66">
        <f>W140-Z140-AB140</f>
        <v/>
      </c>
      <c r="Z140" s="57" t="n">
        <v>6</v>
      </c>
      <c r="AA140" s="57" t="n">
        <v>3</v>
      </c>
      <c r="AB140" s="57" t="n">
        <v>0</v>
      </c>
      <c r="AC140" s="57" t="n">
        <v>0</v>
      </c>
      <c r="AD140" s="57" t="n">
        <v>5</v>
      </c>
      <c r="AE140" s="57" t="n">
        <v>7</v>
      </c>
      <c r="AF140" s="185">
        <f>SUM(AE140/X140)</f>
        <v/>
      </c>
      <c r="AG140" s="57">
        <f>SUM(Z140,AB140,AD140)</f>
        <v/>
      </c>
      <c r="AH140" s="57">
        <f>SUM(AA140,AC140,AE140)</f>
        <v/>
      </c>
      <c r="AI140" s="120" t="inlineStr">
        <is>
          <t>WIN 10 Upgrade</t>
        </is>
      </c>
    </row>
    <row customFormat="1" customHeight="1" ht="26.4" r="141" s="4">
      <c r="A141" s="172" t="n"/>
      <c r="B141" s="94" t="n">
        <v>5016201</v>
      </c>
      <c r="C141" s="45" t="n">
        <v>43850</v>
      </c>
      <c r="D141" s="53">
        <f>F141+75</f>
        <v/>
      </c>
      <c r="E141" s="61">
        <f>F141-28</f>
        <v/>
      </c>
      <c r="F141" s="47" t="n">
        <v>43739</v>
      </c>
      <c r="G141" s="306" t="n"/>
      <c r="H141" s="306" t="n"/>
      <c r="I141" s="309" t="inlineStr">
        <is>
          <t>Yes</t>
        </is>
      </c>
      <c r="J141" s="308" t="n"/>
      <c r="K141" s="120" t="inlineStr">
        <is>
          <t>SP</t>
        </is>
      </c>
      <c r="L141" s="96" t="n">
        <v>5016201</v>
      </c>
      <c r="M141" s="23" t="inlineStr">
        <is>
          <t>5016 HH - PULLMAN</t>
        </is>
      </c>
      <c r="N141" s="23" t="inlineStr">
        <is>
          <t>1610 NE Eastgate Blvd STE 650</t>
        </is>
      </c>
      <c r="O141" s="23" t="inlineStr">
        <is>
          <t>Pullman</t>
        </is>
      </c>
      <c r="P141" s="23" t="inlineStr">
        <is>
          <t>WA</t>
        </is>
      </c>
      <c r="Q141" s="104" t="n">
        <v>99163</v>
      </c>
      <c r="R141" s="23" t="inlineStr">
        <is>
          <t>(509)334-6016</t>
        </is>
      </c>
      <c r="S141" s="54" t="inlineStr">
        <is>
          <t>Anne Cline</t>
        </is>
      </c>
      <c r="T141" s="54" t="inlineStr">
        <is>
          <t>Susan Fleischman</t>
        </is>
      </c>
      <c r="U141" s="23" t="inlineStr">
        <is>
          <t>10.25.208</t>
        </is>
      </c>
      <c r="V141" s="54" t="n"/>
      <c r="W141" s="55" t="n">
        <v>29</v>
      </c>
      <c r="X141" s="55" t="n"/>
      <c r="Y141" s="66">
        <f>W141-Z141-AB141</f>
        <v/>
      </c>
      <c r="Z141" s="57" t="n">
        <v>1</v>
      </c>
      <c r="AA141" s="57" t="n">
        <v>1</v>
      </c>
      <c r="AB141" s="57" t="n">
        <v>0</v>
      </c>
      <c r="AC141" s="57" t="n">
        <v>2</v>
      </c>
      <c r="AD141" s="57" t="n">
        <v>11</v>
      </c>
      <c r="AE141" s="57" t="n">
        <v>6</v>
      </c>
      <c r="AF141" s="185">
        <f>SUM(AE141/X141)</f>
        <v/>
      </c>
      <c r="AG141" s="57">
        <f>SUM(Z141,AB141,AD141)</f>
        <v/>
      </c>
      <c r="AH141" s="57">
        <f>SUM(AA141,AC141,AE141)</f>
        <v/>
      </c>
      <c r="AI141" s="120" t="inlineStr">
        <is>
          <t>WIN 10 Upgrade</t>
        </is>
      </c>
    </row>
    <row customFormat="1" customHeight="1" ht="26.4" r="142" s="4">
      <c r="A142" s="173" t="n"/>
      <c r="B142" s="94" t="n">
        <v>2653201</v>
      </c>
      <c r="C142" s="45" t="n">
        <v>43857</v>
      </c>
      <c r="D142" s="53">
        <f>F142+75</f>
        <v/>
      </c>
      <c r="E142" s="61">
        <f>F142-28</f>
        <v/>
      </c>
      <c r="F142" s="47" t="n">
        <v>43739</v>
      </c>
      <c r="G142" s="308" t="n">
        <v>1</v>
      </c>
      <c r="H142" s="309" t="n">
        <v>1</v>
      </c>
      <c r="I142" s="308" t="inlineStr">
        <is>
          <t xml:space="preserve"> </t>
        </is>
      </c>
      <c r="J142" s="308" t="n"/>
      <c r="K142" s="120" t="inlineStr">
        <is>
          <t>SP</t>
        </is>
      </c>
      <c r="L142" s="96" t="n">
        <v>2653201</v>
      </c>
      <c r="M142" s="23" t="inlineStr">
        <is>
          <t>2653 HH - KENT</t>
        </is>
      </c>
      <c r="N142" s="23" t="inlineStr">
        <is>
          <t>20829 72nd Ave South STE 125</t>
        </is>
      </c>
      <c r="O142" s="23" t="inlineStr">
        <is>
          <t>Kent</t>
        </is>
      </c>
      <c r="P142" s="23" t="inlineStr">
        <is>
          <t>WA</t>
        </is>
      </c>
      <c r="Q142" s="104" t="n">
        <v>98032</v>
      </c>
      <c r="R142" s="23" t="inlineStr">
        <is>
          <t>(253)395-5133</t>
        </is>
      </c>
      <c r="S142" s="54" t="inlineStr">
        <is>
          <t>Denise Pascal</t>
        </is>
      </c>
      <c r="T142" s="54" t="inlineStr">
        <is>
          <t>Karen Long-Kierig</t>
        </is>
      </c>
      <c r="U142" s="23" t="inlineStr">
        <is>
          <t>10.25.206</t>
        </is>
      </c>
      <c r="V142" s="54" t="n"/>
      <c r="W142" s="55" t="n">
        <v>64</v>
      </c>
      <c r="X142" s="55" t="n"/>
      <c r="Y142" s="66">
        <f>W142-Z142-AB142</f>
        <v/>
      </c>
      <c r="Z142" s="57" t="n">
        <v>10</v>
      </c>
      <c r="AA142" s="57" t="n">
        <v>9</v>
      </c>
      <c r="AB142" s="57" t="n">
        <v>2</v>
      </c>
      <c r="AC142" s="57" t="n">
        <v>3</v>
      </c>
      <c r="AD142" s="57" t="n">
        <v>11</v>
      </c>
      <c r="AE142" s="57" t="n">
        <v>17</v>
      </c>
      <c r="AF142" s="185">
        <f>SUM(AE142/X142)</f>
        <v/>
      </c>
      <c r="AG142" s="57">
        <f>SUM(Z142,AB142,AD142)</f>
        <v/>
      </c>
      <c r="AH142" s="57">
        <f>SUM(AA142,AC142,AE142)</f>
        <v/>
      </c>
      <c r="AI142" s="120" t="inlineStr">
        <is>
          <t>WIN 10 Upgrade</t>
        </is>
      </c>
    </row>
    <row customFormat="1" customHeight="1" ht="26.4" r="143" s="4">
      <c r="A143" s="173" t="n"/>
      <c r="B143" s="94" t="n">
        <v>2686201</v>
      </c>
      <c r="C143" s="45" t="n">
        <v>43857</v>
      </c>
      <c r="D143" s="53">
        <f>F143+75</f>
        <v/>
      </c>
      <c r="E143" s="61">
        <f>F143-28</f>
        <v/>
      </c>
      <c r="F143" s="47" t="n">
        <v>43739</v>
      </c>
      <c r="G143" s="308" t="n">
        <v>1</v>
      </c>
      <c r="H143" s="308" t="n">
        <v>1</v>
      </c>
      <c r="I143" s="308" t="inlineStr">
        <is>
          <t xml:space="preserve"> </t>
        </is>
      </c>
      <c r="J143" s="308" t="n"/>
      <c r="K143" s="120" t="inlineStr">
        <is>
          <t>SP</t>
        </is>
      </c>
      <c r="L143" s="96" t="n">
        <v>2686201</v>
      </c>
      <c r="M143" s="23" t="inlineStr">
        <is>
          <t>2686 HH - BREMERTON</t>
        </is>
      </c>
      <c r="N143" s="23" t="inlineStr">
        <is>
          <t>4660 Kitsap Way STE 101</t>
        </is>
      </c>
      <c r="O143" s="23" t="inlineStr">
        <is>
          <t>Bremerton</t>
        </is>
      </c>
      <c r="P143" s="23" t="inlineStr">
        <is>
          <t>WA</t>
        </is>
      </c>
      <c r="Q143" s="104" t="n">
        <v>98312</v>
      </c>
      <c r="R143" s="23" t="inlineStr">
        <is>
          <t>(360)373-6966</t>
        </is>
      </c>
      <c r="S143" s="54" t="inlineStr">
        <is>
          <t>Dodie Purnell</t>
        </is>
      </c>
      <c r="T143" s="54" t="inlineStr">
        <is>
          <t>Dina Johnson</t>
        </is>
      </c>
      <c r="U143" s="23" t="inlineStr">
        <is>
          <t>10.25.203</t>
        </is>
      </c>
      <c r="V143" s="54" t="n"/>
      <c r="W143" s="55" t="n">
        <v>52</v>
      </c>
      <c r="X143" s="55" t="n"/>
      <c r="Y143" s="66">
        <f>W143-Z143-AB143</f>
        <v/>
      </c>
      <c r="Z143" s="57" t="n">
        <v>2</v>
      </c>
      <c r="AA143" s="57" t="n">
        <v>1</v>
      </c>
      <c r="AB143" s="57" t="n">
        <v>0</v>
      </c>
      <c r="AC143" s="57" t="n">
        <v>0</v>
      </c>
      <c r="AD143" s="57" t="n">
        <v>14</v>
      </c>
      <c r="AE143" s="57" t="n">
        <v>15</v>
      </c>
      <c r="AF143" s="185">
        <f>SUM(AE143/X143)</f>
        <v/>
      </c>
      <c r="AG143" s="57">
        <f>SUM(Z143,AB143,AD143)</f>
        <v/>
      </c>
      <c r="AH143" s="57">
        <f>SUM(AA143,AC143,AE143)</f>
        <v/>
      </c>
      <c r="AI143" s="120" t="inlineStr">
        <is>
          <t>WIN 10 Upgrade</t>
        </is>
      </c>
    </row>
    <row customFormat="1" r="144" s="4">
      <c r="A144" s="173" t="n"/>
      <c r="B144" s="94" t="n">
        <v>2550201</v>
      </c>
      <c r="C144" s="45" t="n">
        <v>43857</v>
      </c>
      <c r="D144" s="45">
        <f>F144+75</f>
        <v/>
      </c>
      <c r="E144" s="46" t="n"/>
      <c r="F144" s="47" t="n">
        <v>43662</v>
      </c>
      <c r="G144" s="308" t="n">
        <v>1</v>
      </c>
      <c r="H144" s="309" t="n">
        <v>1</v>
      </c>
      <c r="I144" s="313" t="n"/>
      <c r="J144" s="313" t="n"/>
      <c r="K144" s="243" t="inlineStr">
        <is>
          <t>SC</t>
        </is>
      </c>
      <c r="L144" s="96" t="n">
        <v>2550201</v>
      </c>
      <c r="M144" s="23" t="inlineStr">
        <is>
          <t>2550 HH - FARMINGTON</t>
        </is>
      </c>
      <c r="N144" s="23" t="inlineStr">
        <is>
          <t>4783 Flat River Road STE 100A</t>
        </is>
      </c>
      <c r="O144" s="23" t="inlineStr">
        <is>
          <t>Farmington</t>
        </is>
      </c>
      <c r="P144" s="23" t="inlineStr">
        <is>
          <t>MO</t>
        </is>
      </c>
      <c r="Q144" s="104" t="n">
        <v>63640</v>
      </c>
      <c r="R144" s="23" t="inlineStr">
        <is>
          <t>(573)431-6685</t>
        </is>
      </c>
      <c r="S144" s="22" t="inlineStr">
        <is>
          <t>Crystal Rippee</t>
        </is>
      </c>
      <c r="T144" s="22" t="inlineStr">
        <is>
          <t>Michelle Hamm</t>
        </is>
      </c>
      <c r="U144" s="22" t="inlineStr">
        <is>
          <t>10.21.77</t>
        </is>
      </c>
      <c r="V144" s="23" t="n"/>
      <c r="W144" s="24" t="n">
        <v>50</v>
      </c>
      <c r="X144" s="24" t="n"/>
      <c r="Y144" s="66">
        <f>W144-Z144-AB144</f>
        <v/>
      </c>
      <c r="Z144" s="48" t="n">
        <v>9</v>
      </c>
      <c r="AA144" s="48" t="n">
        <v>5</v>
      </c>
      <c r="AB144" s="48" t="n">
        <v>0</v>
      </c>
      <c r="AC144" s="48" t="n">
        <v>2</v>
      </c>
      <c r="AD144" s="48" t="n">
        <v>3</v>
      </c>
      <c r="AE144" s="48" t="n">
        <v>9</v>
      </c>
      <c r="AF144" s="182">
        <f>SUM(AE144/X144)</f>
        <v/>
      </c>
      <c r="AG144" s="48">
        <f>SUM(Z144,AB144,AD144)</f>
        <v/>
      </c>
      <c r="AH144" s="57">
        <f>SUM(AA144,AC144,AE144)</f>
        <v/>
      </c>
      <c r="AI144" s="85" t="inlineStr">
        <is>
          <t>WIN 10 Upgrade</t>
        </is>
      </c>
    </row>
    <row customFormat="1" r="145" s="4">
      <c r="A145" s="173" t="n"/>
      <c r="B145" s="94" t="n">
        <v>2586201</v>
      </c>
      <c r="C145" s="45" t="n">
        <v>43857</v>
      </c>
      <c r="D145" s="45">
        <f>F145+75</f>
        <v/>
      </c>
      <c r="E145" s="46" t="n"/>
      <c r="F145" s="47" t="n">
        <v>43564</v>
      </c>
      <c r="G145" s="309" t="n">
        <v>2</v>
      </c>
      <c r="H145" s="309" t="n">
        <v>1</v>
      </c>
      <c r="I145" s="309" t="n"/>
      <c r="J145" s="309" t="n"/>
      <c r="K145" s="85" t="inlineStr">
        <is>
          <t>SC</t>
        </is>
      </c>
      <c r="L145" s="96" t="n">
        <v>2586201</v>
      </c>
      <c r="M145" s="23" t="inlineStr">
        <is>
          <t>2586 HH - BEAUMONT - HARDEN</t>
        </is>
      </c>
      <c r="N145" s="23" t="inlineStr">
        <is>
          <t>2615 Calder Street STE 202</t>
        </is>
      </c>
      <c r="O145" s="23" t="inlineStr">
        <is>
          <t>Beaumont</t>
        </is>
      </c>
      <c r="P145" s="23" t="inlineStr">
        <is>
          <t>TX</t>
        </is>
      </c>
      <c r="Q145" s="104" t="n">
        <v>77702</v>
      </c>
      <c r="R145" s="23" t="inlineStr">
        <is>
          <t>(409)895-0009</t>
        </is>
      </c>
      <c r="S145" s="22" t="inlineStr">
        <is>
          <t>Polly Matlock</t>
        </is>
      </c>
      <c r="T145" s="22" t="n"/>
      <c r="U145" s="22" t="inlineStr">
        <is>
          <t>10.21.87</t>
        </is>
      </c>
      <c r="V145" s="23" t="n"/>
      <c r="W145" s="24" t="n">
        <v>180</v>
      </c>
      <c r="X145" s="24" t="n"/>
      <c r="Y145" s="66">
        <f>W145-Z145-AB145</f>
        <v/>
      </c>
      <c r="Z145" s="48" t="n">
        <v>13</v>
      </c>
      <c r="AA145" s="48" t="n">
        <v>10</v>
      </c>
      <c r="AB145" s="48" t="n">
        <v>0</v>
      </c>
      <c r="AC145" s="48" t="n">
        <v>0</v>
      </c>
      <c r="AD145" s="48" t="n">
        <v>9</v>
      </c>
      <c r="AE145" s="48" t="n">
        <v>10</v>
      </c>
      <c r="AF145" s="182">
        <f>SUM(AE145/X145)</f>
        <v/>
      </c>
      <c r="AG145" s="48">
        <f>SUM(Z145,AB145,AD145)</f>
        <v/>
      </c>
      <c r="AH145" s="57">
        <f>SUM(AA145,AC145,AE145)</f>
        <v/>
      </c>
      <c r="AI145" s="85" t="inlineStr">
        <is>
          <t>WIN 10 Upgrade</t>
        </is>
      </c>
    </row>
    <row r="146">
      <c r="A146" s="173" t="n"/>
      <c r="B146" s="94" t="n">
        <v>2547201</v>
      </c>
      <c r="C146" s="45" t="n">
        <v>43857</v>
      </c>
      <c r="D146" s="45">
        <f>F146+75</f>
        <v/>
      </c>
      <c r="E146" s="46" t="n"/>
      <c r="F146" s="47" t="n">
        <v>43662</v>
      </c>
      <c r="G146" s="309" t="n">
        <v>1</v>
      </c>
      <c r="H146" s="313" t="n">
        <v>1</v>
      </c>
      <c r="I146" s="313" t="n"/>
      <c r="J146" s="313" t="n"/>
      <c r="K146" s="243" t="inlineStr">
        <is>
          <t>SC</t>
        </is>
      </c>
      <c r="L146" s="96" t="n">
        <v>2547201</v>
      </c>
      <c r="M146" s="23" t="inlineStr">
        <is>
          <t>2547 HH - WEST PLAINS</t>
        </is>
      </c>
      <c r="N146" s="23" t="inlineStr">
        <is>
          <t>707 Kentucky Avenue</t>
        </is>
      </c>
      <c r="O146" s="23" t="inlineStr">
        <is>
          <t>West Plains</t>
        </is>
      </c>
      <c r="P146" s="23" t="inlineStr">
        <is>
          <t>MO</t>
        </is>
      </c>
      <c r="Q146" s="104" t="n">
        <v>65775</v>
      </c>
      <c r="R146" s="23" t="inlineStr">
        <is>
          <t>(417)257-2080</t>
        </is>
      </c>
      <c r="S146" s="22" t="inlineStr">
        <is>
          <t>Laura Thorn</t>
        </is>
      </c>
      <c r="T146" s="22" t="n"/>
      <c r="U146" s="22" t="n"/>
      <c r="V146" s="23" t="n"/>
      <c r="W146" s="24" t="n">
        <v>29</v>
      </c>
      <c r="X146" s="24" t="n"/>
      <c r="Y146" s="66">
        <f>W146-Z146-AB146</f>
        <v/>
      </c>
      <c r="Z146" s="48" t="n">
        <v>7</v>
      </c>
      <c r="AA146" s="48" t="n">
        <v>4</v>
      </c>
      <c r="AB146" s="48" t="n">
        <v>0</v>
      </c>
      <c r="AC146" s="48" t="n">
        <v>0</v>
      </c>
      <c r="AD146" s="48" t="n">
        <v>17</v>
      </c>
      <c r="AE146" s="48" t="n">
        <v>6</v>
      </c>
      <c r="AF146" s="182">
        <f>SUM(AE146/X146)</f>
        <v/>
      </c>
      <c r="AG146" s="48" t="n">
        <v>25</v>
      </c>
      <c r="AH146" s="57">
        <f>SUM(AA146,AC146,AE146)</f>
        <v/>
      </c>
      <c r="AI146" s="85" t="inlineStr">
        <is>
          <t>WIN 10 Upgrade</t>
        </is>
      </c>
    </row>
    <row customHeight="1" ht="26.4" r="147" s="20">
      <c r="A147" s="173" t="n"/>
      <c r="B147" s="94" t="n">
        <v>2552201</v>
      </c>
      <c r="C147" s="45" t="n">
        <v>43857</v>
      </c>
      <c r="D147" s="53">
        <f>F147+75</f>
        <v/>
      </c>
      <c r="E147" s="61" t="n"/>
      <c r="F147" s="47" t="n">
        <v>43711</v>
      </c>
      <c r="G147" s="308" t="n">
        <v>1</v>
      </c>
      <c r="H147" s="308" t="n">
        <v>1</v>
      </c>
      <c r="I147" s="308" t="n"/>
      <c r="J147" s="308" t="n"/>
      <c r="K147" s="120" t="inlineStr">
        <is>
          <t>SC</t>
        </is>
      </c>
      <c r="L147" s="96" t="n">
        <v>2552201</v>
      </c>
      <c r="M147" s="23" t="inlineStr">
        <is>
          <t>2552 HH - KANSAS CITY EAST</t>
        </is>
      </c>
      <c r="N147" s="23" t="inlineStr">
        <is>
          <t>20101 E. Jackson Drive STE D</t>
        </is>
      </c>
      <c r="O147" s="23" t="inlineStr">
        <is>
          <t>Independence</t>
        </is>
      </c>
      <c r="P147" s="23" t="inlineStr">
        <is>
          <t>MO</t>
        </is>
      </c>
      <c r="Q147" s="104" t="n">
        <v>64057</v>
      </c>
      <c r="R147" s="23" t="inlineStr">
        <is>
          <t>(816)524-5087</t>
        </is>
      </c>
      <c r="S147" s="54" t="inlineStr">
        <is>
          <t>Wendy Kullberg</t>
        </is>
      </c>
      <c r="T147" s="54" t="inlineStr">
        <is>
          <t>Melody Shanks</t>
        </is>
      </c>
      <c r="U147" s="23" t="inlineStr">
        <is>
          <t>10.25.56</t>
        </is>
      </c>
      <c r="V147" s="54" t="n"/>
      <c r="W147" s="55" t="n">
        <v>51</v>
      </c>
      <c r="X147" s="55" t="n"/>
      <c r="Y147" s="66">
        <f>W147-Z147-AB147</f>
        <v/>
      </c>
      <c r="Z147" s="57" t="n">
        <v>10</v>
      </c>
      <c r="AA147" s="57" t="n">
        <v>11</v>
      </c>
      <c r="AB147" s="57" t="n">
        <v>0</v>
      </c>
      <c r="AC147" s="57" t="n">
        <v>3</v>
      </c>
      <c r="AD147" s="57" t="n">
        <v>11</v>
      </c>
      <c r="AE147" s="57" t="n">
        <v>11</v>
      </c>
      <c r="AF147" s="185">
        <f>SUM(AE147/X147)</f>
        <v/>
      </c>
      <c r="AG147" s="57">
        <f>SUM(Z147,AB147,AD147)</f>
        <v/>
      </c>
      <c r="AH147" s="57">
        <f>SUM(AA147,AC147,AE147)</f>
        <v/>
      </c>
      <c r="AI147" s="120" t="inlineStr">
        <is>
          <t>WIN 10 Upgrade</t>
        </is>
      </c>
    </row>
    <row customHeight="1" ht="26.4" r="148" s="20">
      <c r="A148" s="173" t="n"/>
      <c r="B148" s="94" t="n">
        <v>7015201</v>
      </c>
      <c r="C148" s="45" t="n">
        <v>43857</v>
      </c>
      <c r="D148" s="53">
        <f>F148+75</f>
        <v/>
      </c>
      <c r="E148" s="61" t="n"/>
      <c r="F148" s="47" t="n">
        <v>43711</v>
      </c>
      <c r="G148" s="308" t="n">
        <v>1</v>
      </c>
      <c r="H148" s="308" t="n">
        <v>1</v>
      </c>
      <c r="I148" s="308" t="n"/>
      <c r="J148" s="308" t="n"/>
      <c r="K148" s="120" t="inlineStr">
        <is>
          <t>SC</t>
        </is>
      </c>
      <c r="L148" s="96" t="n">
        <v>7015201</v>
      </c>
      <c r="M148" s="23" t="inlineStr">
        <is>
          <t>7015 HH - KANSAS CITY NORTH</t>
        </is>
      </c>
      <c r="N148" s="23" t="inlineStr">
        <is>
          <t>7280 NW 87th Terrace, Building C STE 206</t>
        </is>
      </c>
      <c r="O148" s="23" t="inlineStr">
        <is>
          <t>Kansas City</t>
        </is>
      </c>
      <c r="P148" s="23" t="inlineStr">
        <is>
          <t>MO</t>
        </is>
      </c>
      <c r="Q148" s="104" t="n">
        <v>64153</v>
      </c>
      <c r="R148" s="23" t="inlineStr">
        <is>
          <t>(816)587-0441</t>
        </is>
      </c>
      <c r="S148" s="54" t="inlineStr">
        <is>
          <t>Cindy Fahlgren</t>
        </is>
      </c>
      <c r="T148" s="54" t="inlineStr">
        <is>
          <t>Melissa Goslee</t>
        </is>
      </c>
      <c r="U148" s="23" t="inlineStr">
        <is>
          <t>10.25.55</t>
        </is>
      </c>
      <c r="V148" s="54" t="n"/>
      <c r="W148" s="55" t="n">
        <v>35</v>
      </c>
      <c r="X148" s="55" t="n"/>
      <c r="Y148" s="66">
        <f>W148-Z148-AB148</f>
        <v/>
      </c>
      <c r="Z148" s="57" t="n">
        <v>9</v>
      </c>
      <c r="AA148" s="57" t="n">
        <v>3</v>
      </c>
      <c r="AB148" s="57" t="n">
        <v>0</v>
      </c>
      <c r="AC148" s="57" t="n">
        <v>3</v>
      </c>
      <c r="AD148" s="57" t="n">
        <v>4</v>
      </c>
      <c r="AE148" s="57" t="n">
        <v>5</v>
      </c>
      <c r="AF148" s="185">
        <f>SUM(AE148/X148)</f>
        <v/>
      </c>
      <c r="AG148" s="57">
        <f>SUM(Z148,AB148,AD148)</f>
        <v/>
      </c>
      <c r="AH148" s="57">
        <f>SUM(AA148,AC148,AE148)</f>
        <v/>
      </c>
      <c r="AI148" s="120" t="inlineStr">
        <is>
          <t>WIN 10 Upgrade</t>
        </is>
      </c>
    </row>
    <row customHeight="1" ht="26.4" r="149" s="20">
      <c r="A149" s="173" t="n"/>
      <c r="B149" s="94" t="n">
        <v>2551201</v>
      </c>
      <c r="C149" s="45" t="n">
        <v>43857</v>
      </c>
      <c r="D149" s="53">
        <f>F149+75</f>
        <v/>
      </c>
      <c r="E149" s="61" t="n"/>
      <c r="F149" s="47" t="n">
        <v>43711</v>
      </c>
      <c r="G149" s="308" t="n">
        <v>1</v>
      </c>
      <c r="H149" s="309" t="n">
        <v>1</v>
      </c>
      <c r="I149" s="308" t="n"/>
      <c r="J149" s="308" t="n"/>
      <c r="K149" s="120" t="inlineStr">
        <is>
          <t>SC</t>
        </is>
      </c>
      <c r="L149" s="96" t="n">
        <v>2551201</v>
      </c>
      <c r="M149" s="23" t="inlineStr">
        <is>
          <t>2551 HH - KANSAS CITY SOUTH</t>
        </is>
      </c>
      <c r="N149" s="23" t="inlineStr">
        <is>
          <t>11880 College Blvd. STE 4A</t>
        </is>
      </c>
      <c r="O149" s="23" t="inlineStr">
        <is>
          <t>Overland Park</t>
        </is>
      </c>
      <c r="P149" s="23" t="inlineStr">
        <is>
          <t>KS</t>
        </is>
      </c>
      <c r="Q149" s="104" t="n">
        <v>66210</v>
      </c>
      <c r="R149" s="23" t="inlineStr">
        <is>
          <t>(913)906-0522</t>
        </is>
      </c>
      <c r="S149" s="62" t="inlineStr">
        <is>
          <t>Cindy Fahlgren</t>
        </is>
      </c>
      <c r="T149" s="62" t="n"/>
      <c r="U149" s="22" t="inlineStr">
        <is>
          <t>10.25.16</t>
        </is>
      </c>
      <c r="V149" s="54" t="n"/>
      <c r="W149" s="55" t="n">
        <v>36</v>
      </c>
      <c r="X149" s="55" t="n"/>
      <c r="Y149" s="66">
        <f>W149-Z149-AB149</f>
        <v/>
      </c>
      <c r="Z149" s="57" t="n">
        <v>6</v>
      </c>
      <c r="AA149" s="57" t="n">
        <v>1</v>
      </c>
      <c r="AB149" s="57" t="n">
        <v>1</v>
      </c>
      <c r="AC149" s="57" t="n">
        <v>3</v>
      </c>
      <c r="AD149" s="57" t="n">
        <v>8</v>
      </c>
      <c r="AE149" s="57" t="n">
        <v>9</v>
      </c>
      <c r="AF149" s="185">
        <f>SUM(AE149/X149)</f>
        <v/>
      </c>
      <c r="AG149" s="57">
        <f>SUM(Z149,AB149,AD149)</f>
        <v/>
      </c>
      <c r="AH149" s="57">
        <f>SUM(AA149,AC149,AE149)</f>
        <v/>
      </c>
      <c r="AI149" s="120" t="inlineStr">
        <is>
          <t>WIN 10 Upgrade</t>
        </is>
      </c>
    </row>
    <row customHeight="1" ht="26.4" r="150" s="20">
      <c r="A150" s="173" t="n"/>
      <c r="B150" s="94" t="n">
        <v>2574201</v>
      </c>
      <c r="C150" s="45" t="n">
        <v>43857</v>
      </c>
      <c r="D150" s="53">
        <f>F150+75</f>
        <v/>
      </c>
      <c r="E150" s="61">
        <f>F150-28</f>
        <v/>
      </c>
      <c r="F150" s="70" t="n">
        <v>43760</v>
      </c>
      <c r="G150" s="308" t="n">
        <v>1</v>
      </c>
      <c r="H150" s="308" t="n">
        <v>2</v>
      </c>
      <c r="I150" s="308" t="n"/>
      <c r="J150" s="308" t="inlineStr">
        <is>
          <t xml:space="preserve"> </t>
        </is>
      </c>
      <c r="K150" s="120" t="inlineStr">
        <is>
          <t>SC</t>
        </is>
      </c>
      <c r="L150" s="96" t="n">
        <v>2574201</v>
      </c>
      <c r="M150" s="69" t="inlineStr">
        <is>
          <t>2574 HH  - DALLAS (104T)</t>
        </is>
      </c>
      <c r="N150" s="65" t="inlineStr">
        <is>
          <t>4849 GREENVILLE AVE</t>
        </is>
      </c>
      <c r="O150" s="65" t="inlineStr">
        <is>
          <t>DALLAS</t>
        </is>
      </c>
      <c r="P150" s="65" t="inlineStr">
        <is>
          <t>TX</t>
        </is>
      </c>
      <c r="Q150" s="104" t="n">
        <v>75206</v>
      </c>
      <c r="R150" s="23" t="inlineStr">
        <is>
          <t>(214)378-9913</t>
        </is>
      </c>
      <c r="S150" s="62" t="inlineStr">
        <is>
          <t>Robert Cleveland</t>
        </is>
      </c>
      <c r="T150" s="62" t="n"/>
      <c r="U150" s="22" t="inlineStr">
        <is>
          <t>10.21.34</t>
        </is>
      </c>
      <c r="V150" s="54" t="n"/>
      <c r="W150" s="55" t="n">
        <v>79</v>
      </c>
      <c r="X150" s="55" t="n"/>
      <c r="Y150" s="66">
        <f>W150-Z150-AB150</f>
        <v/>
      </c>
      <c r="Z150" s="57" t="n">
        <v>5</v>
      </c>
      <c r="AA150" s="57" t="n">
        <v>3</v>
      </c>
      <c r="AB150" s="57" t="n">
        <v>0</v>
      </c>
      <c r="AC150" s="57" t="n">
        <v>0</v>
      </c>
      <c r="AD150" s="57" t="n">
        <v>3</v>
      </c>
      <c r="AE150" s="57" t="n">
        <v>7</v>
      </c>
      <c r="AF150" s="185">
        <f>SUM(AE150/X150)</f>
        <v/>
      </c>
      <c r="AG150" s="57">
        <f>SUM(Z150,AB150,AD150)</f>
        <v/>
      </c>
      <c r="AH150" s="57">
        <f>SUM(AA150,AC150,AE150)</f>
        <v/>
      </c>
      <c r="AI150" s="120" t="inlineStr">
        <is>
          <t>WIN 10 Upgrade</t>
        </is>
      </c>
    </row>
    <row customHeight="1" ht="26.4" r="151" s="20">
      <c r="A151" s="173" t="n"/>
      <c r="B151" s="94" t="n">
        <v>2576201</v>
      </c>
      <c r="C151" s="45" t="n">
        <v>43857</v>
      </c>
      <c r="D151" s="53">
        <f>F151+75</f>
        <v/>
      </c>
      <c r="E151" s="61">
        <f>F151-28</f>
        <v/>
      </c>
      <c r="F151" s="47" t="n">
        <v>43760</v>
      </c>
      <c r="G151" s="306" t="n"/>
      <c r="H151" s="306" t="n"/>
      <c r="I151" s="308" t="n"/>
      <c r="J151" s="308" t="inlineStr">
        <is>
          <t xml:space="preserve"> </t>
        </is>
      </c>
      <c r="K151" s="120" t="inlineStr">
        <is>
          <t>SC</t>
        </is>
      </c>
      <c r="L151" s="96" t="n">
        <v>2576201</v>
      </c>
      <c r="M151" s="71" t="inlineStr">
        <is>
          <t>2576 HH - Fort Worth (105T)</t>
        </is>
      </c>
      <c r="N151" s="71" t="inlineStr">
        <is>
          <t>6421 Camp Bowie Blvd, Ste 203</t>
        </is>
      </c>
      <c r="O151" s="71" t="inlineStr">
        <is>
          <t>Fort Worth</t>
        </is>
      </c>
      <c r="P151" s="23" t="inlineStr">
        <is>
          <t>TX</t>
        </is>
      </c>
      <c r="Q151" s="104" t="n">
        <v>76116</v>
      </c>
      <c r="R151" s="23" t="inlineStr">
        <is>
          <t>(817)731-6124</t>
        </is>
      </c>
      <c r="S151" s="62" t="inlineStr">
        <is>
          <t>Robert Cleveland</t>
        </is>
      </c>
      <c r="T151" s="62" t="n"/>
      <c r="U151" s="22" t="inlineStr">
        <is>
          <t>10.21.42</t>
        </is>
      </c>
      <c r="V151" s="54" t="n"/>
      <c r="W151" s="55" t="n">
        <v>23</v>
      </c>
      <c r="X151" s="55" t="n"/>
      <c r="Y151" s="66">
        <f>W151-Z151-AB151</f>
        <v/>
      </c>
      <c r="Z151" s="57" t="n">
        <v>5</v>
      </c>
      <c r="AA151" s="57" t="n">
        <v>4</v>
      </c>
      <c r="AB151" s="57" t="n">
        <v>1</v>
      </c>
      <c r="AC151" s="57" t="n">
        <v>0</v>
      </c>
      <c r="AD151" s="57" t="n">
        <v>3</v>
      </c>
      <c r="AE151" s="57" t="n">
        <v>6</v>
      </c>
      <c r="AF151" s="185">
        <f>SUM(AE151/X151)</f>
        <v/>
      </c>
      <c r="AG151" s="57">
        <f>SUM(Z151,AB151,AD151)</f>
        <v/>
      </c>
      <c r="AH151" s="57">
        <f>SUM(AA151,AC151,AE151)</f>
        <v/>
      </c>
      <c r="AI151" s="120" t="inlineStr">
        <is>
          <t>WIN 10 Upgrade</t>
        </is>
      </c>
    </row>
    <row r="152">
      <c r="A152" s="173" t="n"/>
      <c r="B152" s="94" t="n">
        <v>2544201</v>
      </c>
      <c r="C152" s="45" t="n">
        <v>43864</v>
      </c>
      <c r="D152" s="45">
        <f>F152+75</f>
        <v/>
      </c>
      <c r="E152" s="46" t="n"/>
      <c r="F152" s="47" t="n">
        <v>43662</v>
      </c>
      <c r="G152" s="309" t="n">
        <v>1</v>
      </c>
      <c r="H152" s="313" t="n">
        <v>1</v>
      </c>
      <c r="I152" s="313" t="n"/>
      <c r="J152" s="313" t="n"/>
      <c r="K152" s="243" t="inlineStr">
        <is>
          <t>SC</t>
        </is>
      </c>
      <c r="L152" s="96" t="n">
        <v>2544201</v>
      </c>
      <c r="M152" s="23" t="inlineStr">
        <is>
          <t>2544 HH - COLUMBIA MO</t>
        </is>
      </c>
      <c r="N152" s="23" t="inlineStr">
        <is>
          <t>2404 Forum Boulevard STE 101</t>
        </is>
      </c>
      <c r="O152" s="23" t="inlineStr">
        <is>
          <t>Columbia</t>
        </is>
      </c>
      <c r="P152" s="23" t="inlineStr">
        <is>
          <t>MO</t>
        </is>
      </c>
      <c r="Q152" s="104" t="n">
        <v>65203</v>
      </c>
      <c r="R152" s="23" t="inlineStr">
        <is>
          <t>(573)256-4705</t>
        </is>
      </c>
      <c r="S152" s="22" t="inlineStr">
        <is>
          <t>Jamie Seifert</t>
        </is>
      </c>
      <c r="T152" s="22" t="n"/>
      <c r="U152" s="22" t="inlineStr">
        <is>
          <t>10.21.24</t>
        </is>
      </c>
      <c r="V152" s="23" t="n"/>
      <c r="W152" s="24" t="n">
        <v>26</v>
      </c>
      <c r="X152" s="24" t="n"/>
      <c r="Y152" s="66">
        <f>W152-Z152-AB152</f>
        <v/>
      </c>
      <c r="Z152" s="48" t="n">
        <v>8</v>
      </c>
      <c r="AA152" s="48" t="n">
        <v>5</v>
      </c>
      <c r="AB152" s="48" t="n">
        <v>0</v>
      </c>
      <c r="AC152" s="48">
        <f>1+2</f>
        <v/>
      </c>
      <c r="AD152" s="48" t="n">
        <v>5</v>
      </c>
      <c r="AE152" s="48" t="n">
        <v>5</v>
      </c>
      <c r="AF152" s="182">
        <f>SUM(AE152/X152)</f>
        <v/>
      </c>
      <c r="AG152" s="48">
        <f>SUM(Z152,AB152,AD152)</f>
        <v/>
      </c>
      <c r="AH152" s="57">
        <f>SUM(AA152,AC152,AE152)</f>
        <v/>
      </c>
      <c r="AI152" s="85" t="inlineStr">
        <is>
          <t>WIN 10 Upgrade</t>
        </is>
      </c>
    </row>
    <row r="153">
      <c r="A153" s="173" t="n"/>
      <c r="B153" s="94" t="n">
        <v>7014201</v>
      </c>
      <c r="C153" s="45" t="n">
        <v>43864</v>
      </c>
      <c r="D153" s="45">
        <f>F153+75</f>
        <v/>
      </c>
      <c r="E153" s="46" t="n"/>
      <c r="F153" s="47" t="n">
        <v>43662</v>
      </c>
      <c r="G153" s="308" t="n">
        <v>1</v>
      </c>
      <c r="H153" s="308" t="n">
        <v>1</v>
      </c>
      <c r="I153" s="313" t="n"/>
      <c r="J153" s="313" t="n"/>
      <c r="K153" s="243" t="inlineStr">
        <is>
          <t>SC</t>
        </is>
      </c>
      <c r="L153" s="96" t="n">
        <v>7014201</v>
      </c>
      <c r="M153" s="23" t="inlineStr">
        <is>
          <t>7014 HH - ST LOUIS-WEST</t>
        </is>
      </c>
      <c r="N153" s="23" t="inlineStr">
        <is>
          <t>12125 Woodcrest Executive Dr. STE 340</t>
        </is>
      </c>
      <c r="O153" s="23" t="inlineStr">
        <is>
          <t>Creve Coeur</t>
        </is>
      </c>
      <c r="P153" s="23" t="inlineStr">
        <is>
          <t>MO</t>
        </is>
      </c>
      <c r="Q153" s="104" t="n">
        <v>63141</v>
      </c>
      <c r="R153" s="23" t="inlineStr">
        <is>
          <t>(314)434-3030</t>
        </is>
      </c>
      <c r="S153" s="23" t="inlineStr">
        <is>
          <t>Robyn Walton</t>
        </is>
      </c>
      <c r="T153" s="23" t="n"/>
      <c r="U153" s="23" t="inlineStr">
        <is>
          <t>10.25.58</t>
        </is>
      </c>
      <c r="V153" s="23" t="n"/>
      <c r="W153" s="24" t="n">
        <v>24</v>
      </c>
      <c r="X153" s="24" t="n"/>
      <c r="Y153" s="66">
        <f>W153-Z153-AB153</f>
        <v/>
      </c>
      <c r="Z153" s="48" t="n">
        <v>4</v>
      </c>
      <c r="AA153" s="48" t="n">
        <v>6</v>
      </c>
      <c r="AB153" s="48" t="n">
        <v>2</v>
      </c>
      <c r="AC153" s="48">
        <f>3+2</f>
        <v/>
      </c>
      <c r="AD153" s="48" t="n">
        <v>6</v>
      </c>
      <c r="AE153" s="48" t="n">
        <v>5</v>
      </c>
      <c r="AF153" s="182">
        <f>SUM(AE153/X153)</f>
        <v/>
      </c>
      <c r="AG153" s="48">
        <f>SUM(Z153,AB153,AD153)</f>
        <v/>
      </c>
      <c r="AH153" s="57">
        <f>SUM(AA153,AC153,AE153)</f>
        <v/>
      </c>
      <c r="AI153" s="85" t="inlineStr">
        <is>
          <t>WIN 10 Upgrade</t>
        </is>
      </c>
    </row>
    <row customHeight="1" ht="26.4" r="154" s="20">
      <c r="A154" s="173" t="n"/>
      <c r="B154" s="94" t="n">
        <v>2578201</v>
      </c>
      <c r="C154" s="45" t="n">
        <v>43864</v>
      </c>
      <c r="D154" s="53">
        <f>F154+75</f>
        <v/>
      </c>
      <c r="E154" s="61">
        <f>F154-28</f>
        <v/>
      </c>
      <c r="F154" s="70" t="n">
        <v>43760</v>
      </c>
      <c r="G154" s="308" t="n">
        <v>1</v>
      </c>
      <c r="H154" s="308" t="n">
        <v>1</v>
      </c>
      <c r="I154" s="308" t="n"/>
      <c r="J154" s="308" t="n"/>
      <c r="K154" s="120" t="inlineStr">
        <is>
          <t>SC</t>
        </is>
      </c>
      <c r="L154" s="96" t="n">
        <v>2578201</v>
      </c>
      <c r="M154" s="23" t="inlineStr">
        <is>
          <t>2578 HH - LONGVIEW</t>
        </is>
      </c>
      <c r="N154" s="23" t="inlineStr">
        <is>
          <t>434 East Loop 281 STE 100</t>
        </is>
      </c>
      <c r="O154" s="23" t="inlineStr">
        <is>
          <t>Longview</t>
        </is>
      </c>
      <c r="P154" s="23" t="inlineStr">
        <is>
          <t>TX</t>
        </is>
      </c>
      <c r="Q154" s="104" t="n">
        <v>75605</v>
      </c>
      <c r="R154" s="23" t="inlineStr">
        <is>
          <t>(903)938-6776</t>
        </is>
      </c>
      <c r="S154" s="81" t="inlineStr">
        <is>
          <t>Delphine Andrews</t>
        </is>
      </c>
      <c r="T154" s="62" t="n"/>
      <c r="U154" s="22" t="inlineStr">
        <is>
          <t>10.21.69</t>
        </is>
      </c>
      <c r="V154" s="54" t="n"/>
      <c r="W154" s="55" t="n">
        <v>80</v>
      </c>
      <c r="X154" s="55" t="n"/>
      <c r="Y154" s="66">
        <f>W154-Z154-AB154</f>
        <v/>
      </c>
      <c r="Z154" s="57" t="n">
        <v>3</v>
      </c>
      <c r="AA154" s="57" t="n">
        <v>0</v>
      </c>
      <c r="AB154" s="57" t="n">
        <v>1</v>
      </c>
      <c r="AC154" s="57" t="n">
        <v>0</v>
      </c>
      <c r="AD154" s="57" t="n">
        <v>5</v>
      </c>
      <c r="AE154" s="57" t="n">
        <v>7</v>
      </c>
      <c r="AF154" s="185">
        <f>SUM(AE154/X154)</f>
        <v/>
      </c>
      <c r="AG154" s="57">
        <f>SUM(Z154,AB154,AD154)</f>
        <v/>
      </c>
      <c r="AH154" s="57">
        <f>SUM(AA154,AC154,AE154)</f>
        <v/>
      </c>
      <c r="AI154" s="120" t="inlineStr">
        <is>
          <t>WIN 10 Upgrade</t>
        </is>
      </c>
    </row>
    <row customHeight="1" ht="26.4" r="155" s="20">
      <c r="A155" s="173" t="n"/>
      <c r="B155" s="94" t="n">
        <v>2591201</v>
      </c>
      <c r="C155" s="45" t="n">
        <v>43864</v>
      </c>
      <c r="D155" s="53">
        <f>F155+75</f>
        <v/>
      </c>
      <c r="E155" s="61">
        <f>F155-28</f>
        <v/>
      </c>
      <c r="F155" s="47" t="n">
        <v>43760</v>
      </c>
      <c r="G155" s="308" t="n">
        <v>1</v>
      </c>
      <c r="H155" s="308" t="n">
        <v>1</v>
      </c>
      <c r="I155" s="308" t="n"/>
      <c r="J155" s="308" t="n"/>
      <c r="K155" s="120" t="inlineStr">
        <is>
          <t>SC</t>
        </is>
      </c>
      <c r="L155" s="96" t="n">
        <v>2591201</v>
      </c>
      <c r="M155" s="23" t="inlineStr">
        <is>
          <t>2591 HH - SAN ANTONIO - HARDEN</t>
        </is>
      </c>
      <c r="N155" s="23" t="inlineStr">
        <is>
          <t>4335 West Piedras Drive STE 100</t>
        </is>
      </c>
      <c r="O155" s="23" t="inlineStr">
        <is>
          <t>San Antonio</t>
        </is>
      </c>
      <c r="P155" s="23" t="inlineStr">
        <is>
          <t>TX</t>
        </is>
      </c>
      <c r="Q155" s="104" t="n">
        <v>78228</v>
      </c>
      <c r="R155" s="23" t="inlineStr">
        <is>
          <t>(210)614-0473</t>
        </is>
      </c>
      <c r="S155" s="81" t="inlineStr">
        <is>
          <t>Yolanda Gonzalez</t>
        </is>
      </c>
      <c r="T155" s="62" t="inlineStr">
        <is>
          <t>Jo Ann Silvas</t>
        </is>
      </c>
      <c r="U155" s="22" t="inlineStr">
        <is>
          <t>10.21.96</t>
        </is>
      </c>
      <c r="V155" s="54" t="n"/>
      <c r="W155" s="55" t="n">
        <v>127</v>
      </c>
      <c r="X155" s="55" t="n"/>
      <c r="Y155" s="66">
        <f>W155-Z155-AB155</f>
        <v/>
      </c>
      <c r="Z155" s="57" t="n">
        <v>0</v>
      </c>
      <c r="AA155" s="57" t="n">
        <v>8</v>
      </c>
      <c r="AB155" s="57" t="n">
        <v>0</v>
      </c>
      <c r="AC155" s="57" t="n">
        <v>1</v>
      </c>
      <c r="AD155" s="57" t="n">
        <v>18</v>
      </c>
      <c r="AE155" s="57" t="n">
        <v>14</v>
      </c>
      <c r="AF155" s="185">
        <f>SUM(AE155/X155)</f>
        <v/>
      </c>
      <c r="AG155" s="57">
        <f>SUM(Z155,AB155,AD155)</f>
        <v/>
      </c>
      <c r="AH155" s="57">
        <f>SUM(AA155,AC155,AE155)</f>
        <v/>
      </c>
      <c r="AI155" s="120" t="inlineStr">
        <is>
          <t>WIN 10 Upgrade</t>
        </is>
      </c>
    </row>
    <row customHeight="1" ht="26.4" r="156" s="20">
      <c r="A156" s="173" t="n"/>
      <c r="B156" s="94" t="n">
        <v>2592201</v>
      </c>
      <c r="C156" s="45" t="n">
        <v>43864</v>
      </c>
      <c r="D156" s="53">
        <f>F156+75</f>
        <v/>
      </c>
      <c r="E156" s="61">
        <f>F156-28</f>
        <v/>
      </c>
      <c r="F156" s="47" t="n">
        <v>43760</v>
      </c>
      <c r="G156" s="308" t="n">
        <v>1</v>
      </c>
      <c r="H156" s="308" t="n">
        <v>2</v>
      </c>
      <c r="I156" s="308" t="n"/>
      <c r="J156" s="308" t="n"/>
      <c r="K156" s="120" t="inlineStr">
        <is>
          <t>SC</t>
        </is>
      </c>
      <c r="L156" s="96" t="n">
        <v>2592201</v>
      </c>
      <c r="M156" s="23" t="inlineStr">
        <is>
          <t>2592 HH - SCHULENBURG</t>
        </is>
      </c>
      <c r="N156" s="23" t="inlineStr">
        <is>
          <t xml:space="preserve">85 North Kessler Avenue  </t>
        </is>
      </c>
      <c r="O156" s="23" t="inlineStr">
        <is>
          <t>Schulenburg</t>
        </is>
      </c>
      <c r="P156" s="23" t="inlineStr">
        <is>
          <t>TX</t>
        </is>
      </c>
      <c r="Q156" s="104" t="n">
        <v>78956</v>
      </c>
      <c r="R156" s="23" t="inlineStr">
        <is>
          <t>(979)743-2633</t>
        </is>
      </c>
      <c r="S156" s="81" t="inlineStr">
        <is>
          <t>Renee Hinze</t>
        </is>
      </c>
      <c r="T156" s="62" t="n"/>
      <c r="U156" s="22" t="inlineStr">
        <is>
          <t>10.21.101</t>
        </is>
      </c>
      <c r="V156" s="54" t="n"/>
      <c r="W156" s="55" t="n">
        <v>59</v>
      </c>
      <c r="X156" s="55" t="n"/>
      <c r="Y156" s="66">
        <f>W156-Z156-AB156</f>
        <v/>
      </c>
      <c r="Z156" s="57" t="n">
        <v>3</v>
      </c>
      <c r="AA156" s="57" t="n">
        <v>4</v>
      </c>
      <c r="AB156" s="57" t="n">
        <v>0</v>
      </c>
      <c r="AC156" s="57" t="n">
        <v>0</v>
      </c>
      <c r="AD156" s="57" t="n">
        <v>5</v>
      </c>
      <c r="AE156" s="57" t="n">
        <v>4</v>
      </c>
      <c r="AF156" s="185">
        <f>SUM(AE156/X156)</f>
        <v/>
      </c>
      <c r="AG156" s="57">
        <f>SUM(Z156,AB156,AD156)</f>
        <v/>
      </c>
      <c r="AH156" s="57">
        <f>SUM(AA156,AC156,AE156)</f>
        <v/>
      </c>
      <c r="AI156" s="120" t="inlineStr">
        <is>
          <t>WIN 10 Upgrade</t>
        </is>
      </c>
    </row>
    <row customHeight="1" ht="26.4" r="157" s="20">
      <c r="A157" s="173" t="n"/>
      <c r="B157" s="94" t="n">
        <v>2593201</v>
      </c>
      <c r="C157" s="45" t="n">
        <v>43864</v>
      </c>
      <c r="D157" s="53">
        <f>F157+75</f>
        <v/>
      </c>
      <c r="E157" s="61">
        <f>F157-28</f>
        <v/>
      </c>
      <c r="F157" s="47" t="n">
        <v>43760</v>
      </c>
      <c r="G157" s="306" t="n"/>
      <c r="H157" s="306" t="n"/>
      <c r="I157" s="308" t="n"/>
      <c r="J157" s="308" t="n"/>
      <c r="K157" s="120" t="inlineStr">
        <is>
          <t>SC</t>
        </is>
      </c>
      <c r="L157" s="96" t="n">
        <v>2593201</v>
      </c>
      <c r="M157" s="23" t="inlineStr">
        <is>
          <t>2593 HH - VICTORIA</t>
        </is>
      </c>
      <c r="N157" s="23" t="inlineStr">
        <is>
          <t>1501 East Mockingbird Lane STE 301</t>
        </is>
      </c>
      <c r="O157" s="23" t="inlineStr">
        <is>
          <t>Victoria</t>
        </is>
      </c>
      <c r="P157" s="23" t="inlineStr">
        <is>
          <t>TX</t>
        </is>
      </c>
      <c r="Q157" s="104" t="n">
        <v>77904</v>
      </c>
      <c r="R157" s="23" t="inlineStr">
        <is>
          <t>(361)576-2179</t>
        </is>
      </c>
      <c r="S157" s="81" t="inlineStr">
        <is>
          <t>Deana Lewis</t>
        </is>
      </c>
      <c r="T157" s="62" t="n"/>
      <c r="U157" s="22" t="inlineStr">
        <is>
          <t>10.21.119</t>
        </is>
      </c>
      <c r="V157" s="54" t="n"/>
      <c r="W157" s="55" t="n">
        <v>62</v>
      </c>
      <c r="X157" s="55" t="n"/>
      <c r="Y157" s="66">
        <f>W157-Z157-AB157</f>
        <v/>
      </c>
      <c r="Z157" s="57" t="n">
        <v>5</v>
      </c>
      <c r="AA157" s="57" t="n">
        <v>1</v>
      </c>
      <c r="AB157" s="57" t="n">
        <v>0</v>
      </c>
      <c r="AC157" s="57" t="n">
        <v>1</v>
      </c>
      <c r="AD157" s="57" t="n">
        <v>9</v>
      </c>
      <c r="AE157" s="57" t="n">
        <v>11</v>
      </c>
      <c r="AF157" s="185">
        <f>SUM(AE157/X157)</f>
        <v/>
      </c>
      <c r="AG157" s="57">
        <f>SUM(Z157,AB157,AD157)</f>
        <v/>
      </c>
      <c r="AH157" s="57">
        <f>SUM(AA157,AC157,AE157)</f>
        <v/>
      </c>
      <c r="AI157" s="120" t="inlineStr">
        <is>
          <t>WIN 10 Upgrade</t>
        </is>
      </c>
    </row>
    <row customHeight="1" ht="26.4" r="158" s="20">
      <c r="A158" s="173" t="n"/>
      <c r="B158" s="94" t="n">
        <v>2573201</v>
      </c>
      <c r="C158" s="53" t="n">
        <v>43864</v>
      </c>
      <c r="D158" s="53">
        <f>F158+75</f>
        <v/>
      </c>
      <c r="E158" s="61">
        <f>F158-28</f>
        <v/>
      </c>
      <c r="F158" s="70" t="n">
        <v>43760</v>
      </c>
      <c r="G158" s="308" t="n">
        <v>1</v>
      </c>
      <c r="H158" s="308" t="n">
        <v>1</v>
      </c>
      <c r="I158" s="308" t="n"/>
      <c r="J158" s="308" t="n"/>
      <c r="K158" s="120" t="inlineStr">
        <is>
          <t>SC</t>
        </is>
      </c>
      <c r="L158" s="96" t="n">
        <v>2573201</v>
      </c>
      <c r="M158" s="23" t="inlineStr">
        <is>
          <t>2573 HH - CORSICANA</t>
        </is>
      </c>
      <c r="N158" s="23" t="inlineStr">
        <is>
          <t>800 North Main Street STE Q</t>
        </is>
      </c>
      <c r="O158" s="23" t="inlineStr">
        <is>
          <t>Corsicana</t>
        </is>
      </c>
      <c r="P158" s="23" t="inlineStr">
        <is>
          <t>TX</t>
        </is>
      </c>
      <c r="Q158" s="104" t="n">
        <v>75110</v>
      </c>
      <c r="R158" s="23" t="inlineStr">
        <is>
          <t>(903)874-9147</t>
        </is>
      </c>
      <c r="S158" s="81" t="inlineStr">
        <is>
          <t>Shirley Irvin</t>
        </is>
      </c>
      <c r="T158" s="62" t="n"/>
      <c r="U158" s="22" t="inlineStr">
        <is>
          <t>10.21.102</t>
        </is>
      </c>
      <c r="V158" s="54" t="n"/>
      <c r="W158" s="55" t="n">
        <v>102</v>
      </c>
      <c r="X158" s="55" t="n"/>
      <c r="Y158" s="66">
        <f>W158-Z158-AB158</f>
        <v/>
      </c>
      <c r="Z158" s="57" t="n">
        <v>3</v>
      </c>
      <c r="AA158" s="57" t="n">
        <v>2</v>
      </c>
      <c r="AB158" s="57" t="n">
        <v>0</v>
      </c>
      <c r="AC158" s="57" t="n">
        <v>2</v>
      </c>
      <c r="AD158" s="57" t="n">
        <v>5</v>
      </c>
      <c r="AE158" s="57" t="n">
        <v>7</v>
      </c>
      <c r="AF158" s="185">
        <f>SUM(AE158/X158)</f>
        <v/>
      </c>
      <c r="AG158" s="57">
        <f>SUM(Z158,AB158,AD158)</f>
        <v/>
      </c>
      <c r="AH158" s="57">
        <f>SUM(AA158,AC158,AE158)</f>
        <v/>
      </c>
      <c r="AI158" s="120" t="inlineStr">
        <is>
          <t>WIN 10 Upgrade</t>
        </is>
      </c>
    </row>
    <row customHeight="1" ht="26.4" r="159" s="20">
      <c r="A159" s="173" t="n"/>
      <c r="B159" s="94" t="n">
        <v>2575201</v>
      </c>
      <c r="C159" s="53" t="n">
        <v>43864</v>
      </c>
      <c r="D159" s="53">
        <f>F159+75</f>
        <v/>
      </c>
      <c r="E159" s="61">
        <f>F159-28</f>
        <v/>
      </c>
      <c r="F159" s="47" t="n">
        <v>43760</v>
      </c>
      <c r="G159" s="308" t="n">
        <v>1</v>
      </c>
      <c r="H159" s="308" t="n">
        <v>2</v>
      </c>
      <c r="I159" s="308" t="n"/>
      <c r="J159" s="308" t="n"/>
      <c r="K159" s="120" t="inlineStr">
        <is>
          <t>SC</t>
        </is>
      </c>
      <c r="L159" s="96" t="n">
        <v>2575201</v>
      </c>
      <c r="M159" s="23" t="inlineStr">
        <is>
          <t>2575 HH - EASTLAND</t>
        </is>
      </c>
      <c r="N159" s="23" t="inlineStr">
        <is>
          <t xml:space="preserve">405 East Commerce Street  </t>
        </is>
      </c>
      <c r="O159" s="23" t="inlineStr">
        <is>
          <t>Eastland</t>
        </is>
      </c>
      <c r="P159" s="23" t="inlineStr">
        <is>
          <t>TX</t>
        </is>
      </c>
      <c r="Q159" s="104" t="n">
        <v>76448</v>
      </c>
      <c r="R159" s="23" t="inlineStr">
        <is>
          <t>(254)629-1268</t>
        </is>
      </c>
      <c r="S159" s="81" t="inlineStr">
        <is>
          <t>Gina Young Harper</t>
        </is>
      </c>
      <c r="T159" s="62" t="n"/>
      <c r="U159" s="22" t="inlineStr">
        <is>
          <t>10.21.38</t>
        </is>
      </c>
      <c r="V159" s="54" t="n"/>
      <c r="W159" s="55" t="n">
        <v>49</v>
      </c>
      <c r="X159" s="55" t="n"/>
      <c r="Y159" s="66">
        <f>W159-Z159-AB159</f>
        <v/>
      </c>
      <c r="Z159" s="57" t="n">
        <v>2</v>
      </c>
      <c r="AA159" s="57" t="n">
        <v>4</v>
      </c>
      <c r="AB159" s="57" t="n">
        <v>1</v>
      </c>
      <c r="AC159" s="57" t="n">
        <v>0</v>
      </c>
      <c r="AD159" s="57" t="n">
        <v>6</v>
      </c>
      <c r="AE159" s="57" t="n">
        <v>15</v>
      </c>
      <c r="AF159" s="185">
        <f>SUM(AE159/X159)</f>
        <v/>
      </c>
      <c r="AG159" s="57">
        <f>SUM(Z159,AB159,AD159)</f>
        <v/>
      </c>
      <c r="AH159" s="57">
        <f>SUM(AA159,AC159,AE159)</f>
        <v/>
      </c>
      <c r="AI159" s="120" t="inlineStr">
        <is>
          <t>WIN 10 Upgrade</t>
        </is>
      </c>
    </row>
    <row customHeight="1" ht="26.4" r="160" s="20">
      <c r="A160" s="173" t="n"/>
      <c r="B160" s="94" t="n">
        <v>3539201</v>
      </c>
      <c r="C160" s="53" t="n">
        <v>43864</v>
      </c>
      <c r="D160" s="53">
        <f>F160+75</f>
        <v/>
      </c>
      <c r="E160" s="61">
        <f>F160-28</f>
        <v/>
      </c>
      <c r="F160" s="47" t="n">
        <v>43760</v>
      </c>
      <c r="G160" s="306" t="n"/>
      <c r="H160" s="306" t="n"/>
      <c r="I160" s="308" t="n"/>
      <c r="J160" s="308" t="n"/>
      <c r="K160" s="120" t="inlineStr">
        <is>
          <t>SC</t>
        </is>
      </c>
      <c r="L160" s="96" t="n">
        <v>3539201</v>
      </c>
      <c r="M160" s="23" t="inlineStr">
        <is>
          <t>3539 HH - BROWNWOOD</t>
        </is>
      </c>
      <c r="N160" s="23" t="inlineStr">
        <is>
          <t>118 South Park Drive STE D</t>
        </is>
      </c>
      <c r="O160" s="23" t="inlineStr">
        <is>
          <t>Brownwood</t>
        </is>
      </c>
      <c r="P160" s="23" t="inlineStr">
        <is>
          <t>TX</t>
        </is>
      </c>
      <c r="Q160" s="104" t="n">
        <v>76801</v>
      </c>
      <c r="R160" s="23" t="inlineStr">
        <is>
          <t>(325)643-5525</t>
        </is>
      </c>
      <c r="S160" s="62" t="inlineStr">
        <is>
          <t>Rosa Cervantez</t>
        </is>
      </c>
      <c r="T160" s="62" t="n"/>
      <c r="U160" s="22" t="inlineStr">
        <is>
          <t>10.21.135</t>
        </is>
      </c>
      <c r="V160" s="54" t="n"/>
      <c r="W160" s="55" t="n">
        <v>33</v>
      </c>
      <c r="X160" s="55" t="n"/>
      <c r="Y160" s="66">
        <f>W160-Z160-AB160</f>
        <v/>
      </c>
      <c r="Z160" s="57" t="n">
        <v>0</v>
      </c>
      <c r="AA160" s="57" t="n">
        <v>3</v>
      </c>
      <c r="AB160" s="57" t="n">
        <v>0</v>
      </c>
      <c r="AC160" s="57" t="n">
        <v>0</v>
      </c>
      <c r="AD160" s="57" t="n">
        <v>9</v>
      </c>
      <c r="AE160" s="57" t="n">
        <v>9</v>
      </c>
      <c r="AF160" s="185">
        <f>SUM(AE160/X160)</f>
        <v/>
      </c>
      <c r="AG160" s="57">
        <f>SUM(Z160,AB160,AD160)</f>
        <v/>
      </c>
      <c r="AH160" s="57">
        <f>SUM(AA160,AC160,AE160)</f>
        <v/>
      </c>
      <c r="AI160" s="120" t="inlineStr">
        <is>
          <t>WIN 10 Upgrade</t>
        </is>
      </c>
    </row>
    <row customHeight="1" ht="26.4" r="161" s="20">
      <c r="A161" s="173" t="n"/>
      <c r="B161" s="94" t="n">
        <v>2580201</v>
      </c>
      <c r="C161" s="53" t="n">
        <v>43864</v>
      </c>
      <c r="D161" s="53">
        <f>F161+75</f>
        <v/>
      </c>
      <c r="E161" s="61">
        <f>F161-28</f>
        <v/>
      </c>
      <c r="F161" s="47" t="n">
        <v>43760</v>
      </c>
      <c r="G161" s="308" t="n">
        <v>1</v>
      </c>
      <c r="H161" s="308" t="n">
        <v>1</v>
      </c>
      <c r="I161" s="308" t="n"/>
      <c r="J161" s="308" t="n"/>
      <c r="K161" s="120" t="inlineStr">
        <is>
          <t>SC</t>
        </is>
      </c>
      <c r="L161" s="96" t="n">
        <v>2580201</v>
      </c>
      <c r="M161" s="23" t="inlineStr">
        <is>
          <t>2580 HH - SAN ANGELO - HARDEN</t>
        </is>
      </c>
      <c r="N161" s="23" t="inlineStr">
        <is>
          <t xml:space="preserve">1518 West Beauregard Avenue  </t>
        </is>
      </c>
      <c r="O161" s="23" t="inlineStr">
        <is>
          <t>San Angelo</t>
        </is>
      </c>
      <c r="P161" s="23" t="inlineStr">
        <is>
          <t>TX</t>
        </is>
      </c>
      <c r="Q161" s="104" t="n">
        <v>76901</v>
      </c>
      <c r="R161" s="23" t="inlineStr">
        <is>
          <t>(325)949-1108</t>
        </is>
      </c>
      <c r="S161" s="81" t="inlineStr">
        <is>
          <t>Audra Clark</t>
        </is>
      </c>
      <c r="T161" s="62" t="n"/>
      <c r="U161" s="22" t="inlineStr">
        <is>
          <t>10.21.91</t>
        </is>
      </c>
      <c r="V161" s="54" t="n"/>
      <c r="W161" s="55" t="n">
        <v>91</v>
      </c>
      <c r="X161" s="55" t="n"/>
      <c r="Y161" s="66">
        <f>W161-Z161-AB161</f>
        <v/>
      </c>
      <c r="Z161" s="57" t="n">
        <v>6</v>
      </c>
      <c r="AA161" s="57" t="n">
        <v>2</v>
      </c>
      <c r="AB161" s="57" t="n">
        <v>0</v>
      </c>
      <c r="AC161" s="57" t="n">
        <v>1</v>
      </c>
      <c r="AD161" s="57" t="n">
        <v>8</v>
      </c>
      <c r="AE161" s="57" t="n">
        <v>8</v>
      </c>
      <c r="AF161" s="185">
        <f>SUM(AE161/X161)</f>
        <v/>
      </c>
      <c r="AG161" s="57">
        <f>SUM(Z161,AB161,AD161)</f>
        <v/>
      </c>
      <c r="AH161" s="57">
        <f>SUM(AA161,AC161,AE161)</f>
        <v/>
      </c>
      <c r="AI161" s="120" t="inlineStr">
        <is>
          <t>WIN 10 Upgrade</t>
        </is>
      </c>
    </row>
    <row customHeight="1" ht="26.4" r="162" s="20">
      <c r="A162" s="173" t="n"/>
      <c r="B162" s="94" t="n">
        <v>2579201</v>
      </c>
      <c r="C162" s="53" t="n">
        <v>43864</v>
      </c>
      <c r="D162" s="53" t="n"/>
      <c r="E162" s="61" t="n"/>
      <c r="F162" s="47" t="n"/>
      <c r="G162" s="308" t="n">
        <v>2</v>
      </c>
      <c r="H162" s="308" t="n">
        <v>1</v>
      </c>
      <c r="I162" s="308" t="n"/>
      <c r="J162" s="308" t="inlineStr">
        <is>
          <t xml:space="preserve"> </t>
        </is>
      </c>
      <c r="K162" s="120" t="n"/>
      <c r="L162" s="96" t="n">
        <v>2579201</v>
      </c>
      <c r="M162" s="23" t="inlineStr">
        <is>
          <t>2579 HH - LUBBOCK (added 10/11/2019)</t>
        </is>
      </c>
      <c r="N162" s="23" t="inlineStr">
        <is>
          <t>3223 South Loop 289  Suite 325</t>
        </is>
      </c>
      <c r="O162" s="23" t="inlineStr">
        <is>
          <t>Lubbock</t>
        </is>
      </c>
      <c r="P162" s="23" t="inlineStr">
        <is>
          <t>TX</t>
        </is>
      </c>
      <c r="Q162" s="104" t="n">
        <v>79423</v>
      </c>
      <c r="R162" s="23" t="inlineStr">
        <is>
          <t>(806) 788-5566</t>
        </is>
      </c>
      <c r="S162" s="62" t="inlineStr">
        <is>
          <t>Grant Innes</t>
        </is>
      </c>
      <c r="T162" s="62" t="n"/>
      <c r="U162" s="22" t="n"/>
      <c r="V162" s="54" t="n"/>
      <c r="W162" s="55" t="n">
        <v>38</v>
      </c>
      <c r="X162" s="55" t="n"/>
      <c r="Y162" s="66">
        <f>W162-Z162-AB162</f>
        <v/>
      </c>
      <c r="Z162" s="57" t="n">
        <v>14</v>
      </c>
      <c r="AA162" s="57" t="n">
        <v>5</v>
      </c>
      <c r="AB162" s="57" t="n">
        <v>1</v>
      </c>
      <c r="AC162" s="57" t="n">
        <v>2</v>
      </c>
      <c r="AD162" s="57" t="n">
        <v>5</v>
      </c>
      <c r="AE162" s="57" t="n">
        <v>5</v>
      </c>
      <c r="AF162" s="185">
        <f>SUM(AE162/X162)</f>
        <v/>
      </c>
      <c r="AG162" s="57">
        <f>SUM(Z162,AB162,AD162)</f>
        <v/>
      </c>
      <c r="AH162" s="57">
        <f>SUM(AA162,AC162,AE162)</f>
        <v/>
      </c>
      <c r="AI162" s="120" t="inlineStr">
        <is>
          <t>WIN 10 Upgrade</t>
        </is>
      </c>
    </row>
    <row customHeight="1" ht="26.4" r="163" s="20">
      <c r="A163" s="173" t="n"/>
      <c r="B163" s="94" t="n">
        <v>2587201</v>
      </c>
      <c r="C163" s="53" t="n">
        <v>43864</v>
      </c>
      <c r="D163" s="53">
        <f>F163+75</f>
        <v/>
      </c>
      <c r="E163" s="61">
        <f>F163-28</f>
        <v/>
      </c>
      <c r="F163" s="47" t="n">
        <v>43760</v>
      </c>
      <c r="G163" s="308" t="n">
        <v>1</v>
      </c>
      <c r="H163" s="308" t="n">
        <v>1</v>
      </c>
      <c r="I163" s="308" t="n"/>
      <c r="J163" s="308" t="n"/>
      <c r="K163" s="120" t="inlineStr">
        <is>
          <t>SC</t>
        </is>
      </c>
      <c r="L163" s="96" t="n">
        <v>2587201</v>
      </c>
      <c r="M163" s="23" t="inlineStr">
        <is>
          <t>2587 HH - BELLAIRE</t>
        </is>
      </c>
      <c r="N163" s="23" t="inlineStr">
        <is>
          <t>6700 West Loop South STE 200</t>
        </is>
      </c>
      <c r="O163" s="23" t="inlineStr">
        <is>
          <t>Bellaire</t>
        </is>
      </c>
      <c r="P163" s="23" t="inlineStr">
        <is>
          <t>TX</t>
        </is>
      </c>
      <c r="Q163" s="104" t="n">
        <v>77401</v>
      </c>
      <c r="R163" s="23" t="inlineStr">
        <is>
          <t>(713)781-6691</t>
        </is>
      </c>
      <c r="S163" s="81" t="inlineStr">
        <is>
          <t>Lindsey Bradley</t>
        </is>
      </c>
      <c r="T163" s="62" t="n"/>
      <c r="U163" s="22" t="inlineStr">
        <is>
          <t>10.21.52</t>
        </is>
      </c>
      <c r="V163" s="54" t="n"/>
      <c r="W163" s="55" t="n">
        <v>204</v>
      </c>
      <c r="X163" s="55" t="n"/>
      <c r="Y163" s="66">
        <f>W163-Z163-AB163</f>
        <v/>
      </c>
      <c r="Z163" s="57" t="n">
        <v>5</v>
      </c>
      <c r="AA163" s="57" t="n">
        <v>2</v>
      </c>
      <c r="AB163" s="57" t="n">
        <v>0</v>
      </c>
      <c r="AC163" s="57" t="n">
        <v>1</v>
      </c>
      <c r="AD163" s="57" t="n">
        <v>29</v>
      </c>
      <c r="AE163" s="57" t="n">
        <v>3</v>
      </c>
      <c r="AF163" s="185">
        <f>SUM(AE163/X163)</f>
        <v/>
      </c>
      <c r="AG163" s="57">
        <f>SUM(Z163,AB163,AD163)</f>
        <v/>
      </c>
      <c r="AH163" s="57">
        <f>SUM(AA163,AC163,AE163)</f>
        <v/>
      </c>
      <c r="AI163" s="120" t="inlineStr">
        <is>
          <t>WIN 10 Upgrade</t>
        </is>
      </c>
    </row>
    <row customHeight="1" ht="26.4" r="164" s="20">
      <c r="A164" s="173" t="n"/>
      <c r="B164" s="94" t="n">
        <v>2585201</v>
      </c>
      <c r="C164" s="53" t="n">
        <v>43864</v>
      </c>
      <c r="D164" s="53">
        <f>F164+75</f>
        <v/>
      </c>
      <c r="E164" s="61">
        <f>F164-28</f>
        <v/>
      </c>
      <c r="F164" s="47" t="n">
        <v>43760</v>
      </c>
      <c r="G164" s="308" t="n">
        <v>2</v>
      </c>
      <c r="H164" s="308" t="n">
        <v>1</v>
      </c>
      <c r="I164" s="308" t="n"/>
      <c r="J164" s="308" t="n"/>
      <c r="K164" s="120" t="inlineStr">
        <is>
          <t>SC</t>
        </is>
      </c>
      <c r="L164" s="96" t="n">
        <v>2585201</v>
      </c>
      <c r="M164" s="23" t="inlineStr">
        <is>
          <t>2585 HH - HUMBLE</t>
        </is>
      </c>
      <c r="N164" s="23" t="inlineStr">
        <is>
          <t>9810 FM 1960 Bypass Road West STE 215</t>
        </is>
      </c>
      <c r="O164" s="23" t="inlineStr">
        <is>
          <t>Humble</t>
        </is>
      </c>
      <c r="P164" s="23" t="inlineStr">
        <is>
          <t>TX</t>
        </is>
      </c>
      <c r="Q164" s="104" t="n">
        <v>77338</v>
      </c>
      <c r="R164" s="23" t="inlineStr">
        <is>
          <t>(281)446-5366</t>
        </is>
      </c>
      <c r="S164" s="81" t="inlineStr">
        <is>
          <t>Toni BrooksGrowe</t>
        </is>
      </c>
      <c r="T164" s="62" t="n"/>
      <c r="U164" s="22" t="inlineStr">
        <is>
          <t>10.21.54</t>
        </is>
      </c>
      <c r="V164" s="54" t="n"/>
      <c r="W164" s="55" t="n">
        <v>142</v>
      </c>
      <c r="X164" s="55" t="n"/>
      <c r="Y164" s="66">
        <f>W164-Z164-AB164</f>
        <v/>
      </c>
      <c r="Z164" s="57" t="n">
        <v>12</v>
      </c>
      <c r="AA164" s="57" t="n">
        <v>4</v>
      </c>
      <c r="AB164" s="57" t="n">
        <v>0</v>
      </c>
      <c r="AC164" s="57" t="n">
        <v>9</v>
      </c>
      <c r="AD164" s="57" t="n">
        <v>17</v>
      </c>
      <c r="AE164" s="57" t="n">
        <v>28</v>
      </c>
      <c r="AF164" s="185">
        <f>SUM(AE164/X164)</f>
        <v/>
      </c>
      <c r="AG164" s="57">
        <f>SUM(Z164,AB164,AD164)</f>
        <v/>
      </c>
      <c r="AH164" s="57">
        <f>SUM(AA164,AC164,AE164)</f>
        <v/>
      </c>
      <c r="AI164" s="120" t="inlineStr">
        <is>
          <t>WIN 10 Upgrade</t>
        </is>
      </c>
    </row>
    <row r="165">
      <c r="A165" s="173" t="n"/>
      <c r="B165" s="94" t="n">
        <v>2565201</v>
      </c>
      <c r="C165" s="53" t="n">
        <v>43864</v>
      </c>
      <c r="D165" s="53">
        <f>F165+75</f>
        <v/>
      </c>
      <c r="E165" s="46" t="n"/>
      <c r="F165" s="47" t="n">
        <v>43627</v>
      </c>
      <c r="G165" s="309" t="n">
        <v>1</v>
      </c>
      <c r="H165" s="309" t="n">
        <v>1</v>
      </c>
      <c r="I165" s="309" t="n"/>
      <c r="J165" s="309" t="n"/>
      <c r="K165" s="85" t="inlineStr">
        <is>
          <t>SC</t>
        </is>
      </c>
      <c r="L165" s="96" t="n">
        <v>2565201</v>
      </c>
      <c r="M165" s="23" t="inlineStr">
        <is>
          <t>2565 HH - FT SMITH</t>
        </is>
      </c>
      <c r="N165" s="23" t="inlineStr">
        <is>
          <t>2120 South Waldron STE Bldg C</t>
        </is>
      </c>
      <c r="O165" s="23" t="inlineStr">
        <is>
          <t>Fort Smith</t>
        </is>
      </c>
      <c r="P165" s="23" t="inlineStr">
        <is>
          <t>AR</t>
        </is>
      </c>
      <c r="Q165" s="104" t="n">
        <v>72903</v>
      </c>
      <c r="R165" s="23" t="inlineStr">
        <is>
          <t>(479)452-0424</t>
        </is>
      </c>
      <c r="S165" s="43" t="inlineStr">
        <is>
          <t>Ginger Carr</t>
        </is>
      </c>
      <c r="T165" s="22" t="n"/>
      <c r="U165" s="22" t="inlineStr">
        <is>
          <t>10.24.125</t>
        </is>
      </c>
      <c r="V165" s="23" t="n"/>
      <c r="W165" s="24" t="n">
        <v>75</v>
      </c>
      <c r="X165" s="24" t="n"/>
      <c r="Y165" s="66">
        <f>W165-Z165-AB165</f>
        <v/>
      </c>
      <c r="Z165" s="48" t="n">
        <v>5</v>
      </c>
      <c r="AA165" s="48" t="n">
        <v>1</v>
      </c>
      <c r="AB165" s="48" t="n">
        <v>5</v>
      </c>
      <c r="AC165" s="48" t="n">
        <v>8</v>
      </c>
      <c r="AD165" s="48" t="n">
        <v>19</v>
      </c>
      <c r="AE165" s="48" t="n">
        <v>16</v>
      </c>
      <c r="AF165" s="182">
        <f>SUM(AE165/X165)</f>
        <v/>
      </c>
      <c r="AG165" s="48">
        <f>SUM(Z165,AB165,AD165)</f>
        <v/>
      </c>
      <c r="AH165" s="57">
        <f>SUM(AA165,AC165,AE165)</f>
        <v/>
      </c>
      <c r="AI165" s="85" t="inlineStr">
        <is>
          <t>WIN 10 Upgrade</t>
        </is>
      </c>
    </row>
    <row r="166">
      <c r="A166" s="173" t="n"/>
      <c r="B166" s="94" t="n">
        <v>2396201</v>
      </c>
      <c r="C166" s="53" t="n">
        <v>43864</v>
      </c>
      <c r="D166" s="53">
        <f>F166+75</f>
        <v/>
      </c>
      <c r="E166" s="61" t="n"/>
      <c r="F166" s="47" t="n">
        <v>43662</v>
      </c>
      <c r="G166" s="308" t="n">
        <v>1</v>
      </c>
      <c r="H166" s="308" t="n">
        <v>1</v>
      </c>
      <c r="I166" s="313" t="n"/>
      <c r="J166" s="313" t="n"/>
      <c r="K166" s="243" t="n"/>
      <c r="L166" s="96" t="n">
        <v>2396201</v>
      </c>
      <c r="M166" s="23" t="inlineStr">
        <is>
          <t>2396 HH - CHICAGO</t>
        </is>
      </c>
      <c r="N166" s="23" t="inlineStr">
        <is>
          <t>2211 York Road STE 215</t>
        </is>
      </c>
      <c r="O166" s="23" t="inlineStr">
        <is>
          <t>Oak Brook</t>
        </is>
      </c>
      <c r="P166" s="23" t="inlineStr">
        <is>
          <t>IL</t>
        </is>
      </c>
      <c r="Q166" s="104" t="n">
        <v>60523</v>
      </c>
      <c r="R166" s="23" t="inlineStr">
        <is>
          <t>(708)442-6420</t>
        </is>
      </c>
      <c r="S166" s="43" t="inlineStr">
        <is>
          <t>Tracy Jakusz</t>
        </is>
      </c>
      <c r="T166" s="22" t="n"/>
      <c r="U166" s="22" t="inlineStr">
        <is>
          <t>10.21.22</t>
        </is>
      </c>
      <c r="V166" s="23" t="n"/>
      <c r="W166" s="24" t="n">
        <v>73</v>
      </c>
      <c r="X166" s="24" t="n"/>
      <c r="Y166" s="66">
        <f>W166-Z166-AB166</f>
        <v/>
      </c>
      <c r="Z166" s="48" t="n">
        <v>11</v>
      </c>
      <c r="AA166" s="48" t="n">
        <v>4</v>
      </c>
      <c r="AB166" s="48" t="n">
        <v>0</v>
      </c>
      <c r="AC166" s="48" t="n">
        <v>0</v>
      </c>
      <c r="AD166" s="48" t="n">
        <v>9</v>
      </c>
      <c r="AE166" s="48" t="n">
        <v>8</v>
      </c>
      <c r="AF166" s="182">
        <f>SUM(AE166/X166)</f>
        <v/>
      </c>
      <c r="AG166" s="48">
        <f>SUM(Z166,AB166,AD166)</f>
        <v/>
      </c>
      <c r="AH166" s="57">
        <f>SUM(AA166,AC166,AE166)</f>
        <v/>
      </c>
      <c r="AI166" s="85" t="inlineStr">
        <is>
          <t>WIN 10 Upgrade</t>
        </is>
      </c>
    </row>
    <row r="167">
      <c r="A167" s="173" t="n"/>
      <c r="B167" s="94" t="n">
        <v>2382201</v>
      </c>
      <c r="C167" s="53" t="n">
        <v>43871</v>
      </c>
      <c r="D167" s="53">
        <f>F167+75</f>
        <v/>
      </c>
      <c r="E167" s="61" t="n"/>
      <c r="F167" s="47" t="n">
        <v>43711</v>
      </c>
      <c r="G167" s="308" t="n">
        <v>1</v>
      </c>
      <c r="H167" s="308" t="n">
        <v>1</v>
      </c>
      <c r="I167" s="313" t="n"/>
      <c r="J167" s="313" t="n"/>
      <c r="K167" s="243" t="n"/>
      <c r="L167" s="96" t="n">
        <v>2382201</v>
      </c>
      <c r="M167" s="23" t="inlineStr">
        <is>
          <t>2382 HH - RACINE</t>
        </is>
      </c>
      <c r="N167" s="23" t="inlineStr">
        <is>
          <t>6233 Bankers Road STE 1</t>
        </is>
      </c>
      <c r="O167" s="23" t="inlineStr">
        <is>
          <t>Racine</t>
        </is>
      </c>
      <c r="P167" s="23" t="inlineStr">
        <is>
          <t>WI</t>
        </is>
      </c>
      <c r="Q167" s="104" t="n">
        <v>53403</v>
      </c>
      <c r="R167" s="23" t="inlineStr">
        <is>
          <t>(262)636-9036</t>
        </is>
      </c>
      <c r="S167" s="42" t="inlineStr">
        <is>
          <t>Kristin Parey</t>
        </is>
      </c>
      <c r="T167" s="23" t="n"/>
      <c r="U167" s="23" t="inlineStr">
        <is>
          <t>10.25.215</t>
        </is>
      </c>
      <c r="V167" s="23" t="n"/>
      <c r="W167" s="24" t="n">
        <v>40</v>
      </c>
      <c r="X167" s="24" t="n"/>
      <c r="Y167" s="66">
        <f>W167-Z167-AB167</f>
        <v/>
      </c>
      <c r="Z167" s="48" t="n">
        <v>4</v>
      </c>
      <c r="AA167" s="48" t="n">
        <v>5</v>
      </c>
      <c r="AB167" s="48" t="n">
        <v>2</v>
      </c>
      <c r="AC167" s="48" t="n">
        <v>2</v>
      </c>
      <c r="AD167" s="48" t="n">
        <v>2</v>
      </c>
      <c r="AE167" s="48" t="n">
        <v>6</v>
      </c>
      <c r="AF167" s="182">
        <f>SUM(AE167/X167)</f>
        <v/>
      </c>
      <c r="AG167" s="48">
        <f>SUM(Z167,AB167,AD167)</f>
        <v/>
      </c>
      <c r="AH167" s="57">
        <f>SUM(AA167,AC167,AE167)</f>
        <v/>
      </c>
      <c r="AI167" s="85" t="inlineStr">
        <is>
          <t>WIN 10 Upgrade</t>
        </is>
      </c>
    </row>
    <row customHeight="1" ht="26.4" r="168" s="20">
      <c r="A168" s="173" t="n"/>
      <c r="B168" s="94" t="n">
        <v>7017201</v>
      </c>
      <c r="C168" s="53" t="n">
        <v>43871</v>
      </c>
      <c r="D168" s="53">
        <f>F168+75</f>
        <v/>
      </c>
      <c r="E168" s="61" t="n"/>
      <c r="F168" s="47" t="n">
        <v>43711</v>
      </c>
      <c r="G168" s="308" t="n">
        <v>1</v>
      </c>
      <c r="H168" s="308" t="n">
        <v>2</v>
      </c>
      <c r="I168" s="308" t="n"/>
      <c r="J168" s="308" t="n"/>
      <c r="K168" s="120" t="n"/>
      <c r="L168" s="96" t="n">
        <v>7017201</v>
      </c>
      <c r="M168" s="64" t="inlineStr">
        <is>
          <t>7017 HH - WEST ALLIS (MILWAUKEE)</t>
        </is>
      </c>
      <c r="N168" s="65" t="inlineStr">
        <is>
          <t>10150 W National Avenue, Ste 300</t>
        </is>
      </c>
      <c r="O168" s="65" t="inlineStr">
        <is>
          <t>West Allis</t>
        </is>
      </c>
      <c r="P168" s="65" t="inlineStr">
        <is>
          <t>WI</t>
        </is>
      </c>
      <c r="Q168" s="104" t="n">
        <v>53227</v>
      </c>
      <c r="R168" s="23" t="inlineStr">
        <is>
          <t>(414)327-4553</t>
        </is>
      </c>
      <c r="S168" s="81" t="inlineStr">
        <is>
          <t>Traci Bitters</t>
        </is>
      </c>
      <c r="T168" s="62" t="n"/>
      <c r="U168" s="22" t="inlineStr">
        <is>
          <t>10.25.216</t>
        </is>
      </c>
      <c r="V168" s="54" t="n"/>
      <c r="W168" s="55" t="n">
        <v>30</v>
      </c>
      <c r="X168" s="55" t="n"/>
      <c r="Y168" s="66">
        <f>W168-Z168-AB168</f>
        <v/>
      </c>
      <c r="Z168" s="57" t="n">
        <v>8</v>
      </c>
      <c r="AA168" s="57" t="n">
        <v>4</v>
      </c>
      <c r="AB168" s="57" t="n">
        <v>0</v>
      </c>
      <c r="AC168" s="57" t="n">
        <v>5</v>
      </c>
      <c r="AD168" s="57" t="n">
        <v>4</v>
      </c>
      <c r="AE168" s="57" t="n">
        <v>5</v>
      </c>
      <c r="AF168" s="185">
        <f>SUM(AE168/X168)</f>
        <v/>
      </c>
      <c r="AG168" s="57">
        <f>SUM(Z168,AB168,AD168)</f>
        <v/>
      </c>
      <c r="AH168" s="57">
        <f>SUM(AA168,AC168,AE168)</f>
        <v/>
      </c>
      <c r="AI168" s="120" t="inlineStr">
        <is>
          <t>WIN 10 Upgrade</t>
        </is>
      </c>
    </row>
    <row customHeight="1" ht="26.4" r="169" s="20">
      <c r="A169" s="173" t="n"/>
      <c r="B169" s="94" t="n">
        <v>7018201</v>
      </c>
      <c r="C169" s="53" t="n">
        <v>43871</v>
      </c>
      <c r="D169" s="53">
        <f>F169+75</f>
        <v/>
      </c>
      <c r="E169" s="61" t="n"/>
      <c r="F169" s="47" t="n">
        <v>43711</v>
      </c>
      <c r="G169" s="306" t="n"/>
      <c r="H169" s="306" t="n"/>
      <c r="I169" s="308" t="n"/>
      <c r="J169" s="308" t="n"/>
      <c r="K169" s="120" t="n"/>
      <c r="L169" s="96" t="n">
        <v>7018201</v>
      </c>
      <c r="M169" s="23" t="inlineStr">
        <is>
          <t>7018 HH - GERMANTOWN</t>
        </is>
      </c>
      <c r="N169" s="23" t="inlineStr">
        <is>
          <t>W177 N9886 Rivercrest Drive STE 112</t>
        </is>
      </c>
      <c r="O169" s="23" t="inlineStr">
        <is>
          <t>Germantown</t>
        </is>
      </c>
      <c r="P169" s="23" t="inlineStr">
        <is>
          <t>WI</t>
        </is>
      </c>
      <c r="Q169" s="104" t="n">
        <v>53022</v>
      </c>
      <c r="R169" s="23" t="inlineStr">
        <is>
          <t>(262)251-3807</t>
        </is>
      </c>
      <c r="S169" s="81" t="inlineStr">
        <is>
          <t>Traci Bitters</t>
        </is>
      </c>
      <c r="T169" s="54" t="n"/>
      <c r="U169" s="23" t="inlineStr">
        <is>
          <t>10.25.214</t>
        </is>
      </c>
      <c r="V169" s="54" t="n"/>
      <c r="W169" s="55" t="n">
        <v>31</v>
      </c>
      <c r="X169" s="55" t="n"/>
      <c r="Y169" s="66">
        <f>W169-Z169-AB169</f>
        <v/>
      </c>
      <c r="Z169" s="57" t="n">
        <v>2</v>
      </c>
      <c r="AA169" s="57" t="n">
        <v>4</v>
      </c>
      <c r="AB169" s="57" t="n">
        <v>0</v>
      </c>
      <c r="AC169" s="57" t="n">
        <v>2</v>
      </c>
      <c r="AD169" s="57" t="n">
        <v>1</v>
      </c>
      <c r="AE169" s="57" t="n">
        <v>2</v>
      </c>
      <c r="AF169" s="185">
        <f>SUM(AE169/X169)</f>
        <v/>
      </c>
      <c r="AG169" s="57">
        <f>SUM(Z169,AB169,AD169)</f>
        <v/>
      </c>
      <c r="AH169" s="57">
        <f>SUM(AA169,AC169,AE169)</f>
        <v/>
      </c>
      <c r="AI169" s="120" t="inlineStr">
        <is>
          <t>WIN 10 Upgrade</t>
        </is>
      </c>
    </row>
    <row customHeight="1" ht="26.4" r="170" s="20">
      <c r="A170" s="173" t="n"/>
      <c r="B170" s="94" t="n">
        <v>2388201</v>
      </c>
      <c r="C170" s="53" t="n">
        <v>43871</v>
      </c>
      <c r="D170" s="53">
        <f>F170+75</f>
        <v/>
      </c>
      <c r="E170" s="61" t="n"/>
      <c r="F170" s="47" t="n">
        <v>43711</v>
      </c>
      <c r="G170" s="308" t="n">
        <v>1</v>
      </c>
      <c r="H170" s="308" t="n">
        <v>1</v>
      </c>
      <c r="I170" s="308" t="n"/>
      <c r="J170" s="308" t="n"/>
      <c r="K170" s="120" t="n"/>
      <c r="L170" s="96" t="n">
        <v>2388201</v>
      </c>
      <c r="M170" s="23" t="inlineStr">
        <is>
          <t>2388 HH - OMAHA</t>
        </is>
      </c>
      <c r="N170" s="23" t="inlineStr">
        <is>
          <t>9140 West Dodge Road STE 401</t>
        </is>
      </c>
      <c r="O170" s="23" t="inlineStr">
        <is>
          <t>Omaha</t>
        </is>
      </c>
      <c r="P170" s="23" t="inlineStr">
        <is>
          <t>NE</t>
        </is>
      </c>
      <c r="Q170" s="104" t="n">
        <v>68114</v>
      </c>
      <c r="R170" s="23" t="inlineStr">
        <is>
          <t>(402)343-9433</t>
        </is>
      </c>
      <c r="S170" s="81" t="inlineStr">
        <is>
          <t>Shari Ellison</t>
        </is>
      </c>
      <c r="T170" s="62" t="inlineStr">
        <is>
          <t>Michelle Yanes</t>
        </is>
      </c>
      <c r="U170" s="22" t="inlineStr">
        <is>
          <t>10.25.103</t>
        </is>
      </c>
      <c r="V170" s="54" t="n"/>
      <c r="W170" s="55" t="n">
        <v>63</v>
      </c>
      <c r="X170" s="55" t="n"/>
      <c r="Y170" s="66">
        <f>W170-Z170-AB170</f>
        <v/>
      </c>
      <c r="Z170" s="57" t="n">
        <v>9</v>
      </c>
      <c r="AA170" s="57" t="n">
        <v>12</v>
      </c>
      <c r="AB170" s="57" t="n">
        <v>1</v>
      </c>
      <c r="AC170" s="57" t="n">
        <v>0</v>
      </c>
      <c r="AD170" s="57" t="n">
        <v>5</v>
      </c>
      <c r="AE170" s="57" t="n">
        <v>8</v>
      </c>
      <c r="AF170" s="185">
        <f>SUM(AE170/X170)</f>
        <v/>
      </c>
      <c r="AG170" s="57">
        <f>SUM(Z170,AB170,AD170)</f>
        <v/>
      </c>
      <c r="AH170" s="57">
        <f>SUM(AA170,AC170,AE170)</f>
        <v/>
      </c>
      <c r="AI170" s="120" t="inlineStr">
        <is>
          <t>WIN 10 Upgrade</t>
        </is>
      </c>
    </row>
    <row customHeight="1" ht="26.4" r="171" s="20">
      <c r="A171" s="173" t="n"/>
      <c r="B171" s="94" t="n">
        <v>7016201</v>
      </c>
      <c r="C171" s="53" t="n">
        <v>43871</v>
      </c>
      <c r="D171" s="53">
        <f>F171+75</f>
        <v/>
      </c>
      <c r="E171" s="61" t="n"/>
      <c r="F171" s="47" t="n">
        <v>43711</v>
      </c>
      <c r="G171" s="308" t="n">
        <v>1</v>
      </c>
      <c r="H171" s="308" t="n">
        <v>1</v>
      </c>
      <c r="I171" s="308" t="n"/>
      <c r="J171" s="308" t="n"/>
      <c r="K171" s="120" t="n"/>
      <c r="L171" s="96" t="n">
        <v>7016201</v>
      </c>
      <c r="M171" s="23" t="inlineStr">
        <is>
          <t>7016 HH - LINCOLN</t>
        </is>
      </c>
      <c r="N171" s="23" t="inlineStr">
        <is>
          <t>8055 O Street STE 111</t>
        </is>
      </c>
      <c r="O171" s="23" t="inlineStr">
        <is>
          <t>Lincoln</t>
        </is>
      </c>
      <c r="P171" s="23" t="inlineStr">
        <is>
          <t>NE</t>
        </is>
      </c>
      <c r="Q171" s="104" t="n">
        <v>68510</v>
      </c>
      <c r="R171" s="23" t="inlineStr">
        <is>
          <t>(402)434-8081</t>
        </is>
      </c>
      <c r="S171" s="81" t="inlineStr">
        <is>
          <t>Carrie Budd</t>
        </is>
      </c>
      <c r="T171" s="62" t="n"/>
      <c r="U171" s="22" t="inlineStr">
        <is>
          <t>10.25.102</t>
        </is>
      </c>
      <c r="V171" s="54" t="n"/>
      <c r="W171" s="55" t="n">
        <v>26</v>
      </c>
      <c r="X171" s="55" t="n"/>
      <c r="Y171" s="66">
        <f>W171-Z171-AB171</f>
        <v/>
      </c>
      <c r="Z171" s="57" t="n">
        <v>4</v>
      </c>
      <c r="AA171" s="57" t="n">
        <v>4</v>
      </c>
      <c r="AB171" s="57" t="n">
        <v>0</v>
      </c>
      <c r="AC171" s="57" t="n">
        <v>0</v>
      </c>
      <c r="AD171" s="57" t="n">
        <v>5</v>
      </c>
      <c r="AE171" s="57" t="n">
        <v>5</v>
      </c>
      <c r="AF171" s="185">
        <f>SUM(AE171/X171)</f>
        <v/>
      </c>
      <c r="AG171" s="57">
        <f>SUM(Z171,AB171,AD171)</f>
        <v/>
      </c>
      <c r="AH171" s="57">
        <f>SUM(AA171,AC171,AE171)</f>
        <v/>
      </c>
      <c r="AI171" s="120" t="inlineStr">
        <is>
          <t>WIN 10 Upgrade</t>
        </is>
      </c>
    </row>
    <row customHeight="1" ht="26.4" r="172" s="20">
      <c r="A172" s="173" t="n"/>
      <c r="B172" s="94" t="n">
        <v>2618201</v>
      </c>
      <c r="C172" s="53" t="n">
        <v>43871</v>
      </c>
      <c r="D172" s="53">
        <f>F172+75</f>
        <v/>
      </c>
      <c r="E172" s="61">
        <f>F172-28</f>
        <v/>
      </c>
      <c r="F172" s="47" t="n">
        <v>43739</v>
      </c>
      <c r="G172" s="308" t="n">
        <v>1</v>
      </c>
      <c r="H172" s="308" t="n">
        <v>1</v>
      </c>
      <c r="I172" s="308" t="n"/>
      <c r="J172" s="308" t="n"/>
      <c r="K172" s="120" t="n"/>
      <c r="L172" s="96" t="n">
        <v>2618201</v>
      </c>
      <c r="M172" s="23" t="inlineStr">
        <is>
          <t>2618 HH - STOCKTON</t>
        </is>
      </c>
      <c r="N172" s="23" t="inlineStr">
        <is>
          <t>10100 Trinity Parkway STE 425</t>
        </is>
      </c>
      <c r="O172" s="23" t="inlineStr">
        <is>
          <t>Stockton</t>
        </is>
      </c>
      <c r="P172" s="23" t="inlineStr">
        <is>
          <t>CA</t>
        </is>
      </c>
      <c r="Q172" s="104" t="n">
        <v>95219</v>
      </c>
      <c r="R172" s="23" t="inlineStr">
        <is>
          <t>(209)474-7881</t>
        </is>
      </c>
      <c r="S172" s="81" t="inlineStr">
        <is>
          <t>Tulsi Parikh</t>
        </is>
      </c>
      <c r="T172" s="62" t="n"/>
      <c r="U172" s="22" t="inlineStr">
        <is>
          <t>10.24.154</t>
        </is>
      </c>
      <c r="V172" s="54" t="n"/>
      <c r="W172" s="55" t="n">
        <v>62</v>
      </c>
      <c r="X172" s="55" t="n"/>
      <c r="Y172" s="66">
        <f>W172-Z172-AB172</f>
        <v/>
      </c>
      <c r="Z172" s="57" t="n">
        <v>12</v>
      </c>
      <c r="AA172" s="57" t="n">
        <v>6</v>
      </c>
      <c r="AB172" s="57" t="n">
        <v>5</v>
      </c>
      <c r="AC172" s="57" t="n">
        <v>0</v>
      </c>
      <c r="AD172" s="57" t="n">
        <v>15</v>
      </c>
      <c r="AE172" s="57" t="n">
        <v>16</v>
      </c>
      <c r="AF172" s="185">
        <f>SUM(AE172/X172)</f>
        <v/>
      </c>
      <c r="AG172" s="57">
        <f>SUM(Z172,AB172,AD172)</f>
        <v/>
      </c>
      <c r="AH172" s="57">
        <f>SUM(AA172,AC172,AE172)</f>
        <v/>
      </c>
      <c r="AI172" s="120" t="inlineStr">
        <is>
          <t>WIN 10 Upgrade</t>
        </is>
      </c>
    </row>
    <row customHeight="1" ht="26.4" r="173" s="20">
      <c r="A173" s="173" t="n"/>
      <c r="B173" s="94" t="n">
        <v>2599201</v>
      </c>
      <c r="C173" s="53" t="n">
        <v>43871</v>
      </c>
      <c r="D173" s="53">
        <f>F173+75</f>
        <v/>
      </c>
      <c r="E173" s="61">
        <f>F173-28</f>
        <v/>
      </c>
      <c r="F173" s="47" t="n">
        <v>43739</v>
      </c>
      <c r="G173" s="308" t="n">
        <v>1</v>
      </c>
      <c r="H173" s="308" t="n">
        <v>1</v>
      </c>
      <c r="I173" s="308" t="n"/>
      <c r="J173" s="308" t="n"/>
      <c r="K173" s="120" t="n"/>
      <c r="L173" s="96" t="n">
        <v>2599201</v>
      </c>
      <c r="M173" s="23" t="inlineStr">
        <is>
          <t>2599 HH - MODESTO CA</t>
        </is>
      </c>
      <c r="N173" s="23" t="inlineStr">
        <is>
          <t>4216 Kiernan Avenue STE 100</t>
        </is>
      </c>
      <c r="O173" s="23" t="inlineStr">
        <is>
          <t>Modesto</t>
        </is>
      </c>
      <c r="P173" s="23" t="inlineStr">
        <is>
          <t>CA</t>
        </is>
      </c>
      <c r="Q173" s="104" t="n">
        <v>95356</v>
      </c>
      <c r="R173" s="23" t="inlineStr">
        <is>
          <t>(209)545-7803</t>
        </is>
      </c>
      <c r="S173" s="81" t="inlineStr">
        <is>
          <t>Shelley Phillips</t>
        </is>
      </c>
      <c r="T173" s="62" t="inlineStr">
        <is>
          <t>Michelle Green</t>
        </is>
      </c>
      <c r="U173" s="22" t="inlineStr">
        <is>
          <t>10.24.145</t>
        </is>
      </c>
      <c r="V173" s="54" t="n"/>
      <c r="W173" s="55" t="n">
        <v>47</v>
      </c>
      <c r="X173" s="55" t="n"/>
      <c r="Y173" s="66">
        <f>W173-Z173-AB173</f>
        <v/>
      </c>
      <c r="Z173" s="57" t="n">
        <v>3</v>
      </c>
      <c r="AA173" s="57" t="n">
        <v>3</v>
      </c>
      <c r="AB173" s="57" t="n">
        <v>0</v>
      </c>
      <c r="AC173" s="57" t="n">
        <v>0</v>
      </c>
      <c r="AD173" s="57" t="n">
        <v>9</v>
      </c>
      <c r="AE173" s="57" t="n">
        <v>14</v>
      </c>
      <c r="AF173" s="185">
        <f>SUM(AE173/X173)</f>
        <v/>
      </c>
      <c r="AG173" s="57">
        <f>SUM(Z173,AB173,AD173)</f>
        <v/>
      </c>
      <c r="AH173" s="57">
        <f>SUM(AA173,AC173,AE173)</f>
        <v/>
      </c>
      <c r="AI173" s="120" t="inlineStr">
        <is>
          <t>WIN 10 Upgrade</t>
        </is>
      </c>
    </row>
    <row customHeight="1" ht="26.4" r="174" s="20">
      <c r="A174" s="173" t="n"/>
      <c r="B174" s="94" t="n">
        <v>7022201</v>
      </c>
      <c r="C174" s="53" t="n">
        <v>43871</v>
      </c>
      <c r="D174" s="53">
        <f>F174+75</f>
        <v/>
      </c>
      <c r="E174" s="61">
        <f>F174-28</f>
        <v/>
      </c>
      <c r="F174" s="47" t="n">
        <v>43739</v>
      </c>
      <c r="G174" s="308" t="n">
        <v>1</v>
      </c>
      <c r="H174" s="308" t="n">
        <v>1</v>
      </c>
      <c r="I174" s="308" t="n"/>
      <c r="J174" s="308" t="n"/>
      <c r="K174" s="120" t="n"/>
      <c r="L174" s="96" t="n">
        <v>7022201</v>
      </c>
      <c r="M174" s="23" t="inlineStr">
        <is>
          <t>7022 HH - SAN DIEGO</t>
        </is>
      </c>
      <c r="N174" s="23" t="inlineStr">
        <is>
          <t>2525 Camino Del Rio South STE 220</t>
        </is>
      </c>
      <c r="O174" s="23" t="inlineStr">
        <is>
          <t>San Diego</t>
        </is>
      </c>
      <c r="P174" s="23" t="inlineStr">
        <is>
          <t>CA</t>
        </is>
      </c>
      <c r="Q174" s="104" t="n">
        <v>92108</v>
      </c>
      <c r="R174" s="23" t="inlineStr">
        <is>
          <t>(619)299-9900</t>
        </is>
      </c>
      <c r="S174" s="81" t="inlineStr">
        <is>
          <t>Michael Barnard</t>
        </is>
      </c>
      <c r="T174" s="62" t="inlineStr">
        <is>
          <t>Karla Laird</t>
        </is>
      </c>
      <c r="U174" s="22" t="inlineStr">
        <is>
          <t>10.25.128</t>
        </is>
      </c>
      <c r="V174" s="54" t="n"/>
      <c r="W174" s="55" t="n">
        <v>52</v>
      </c>
      <c r="X174" s="55" t="n"/>
      <c r="Y174" s="66">
        <f>W174-Z174-AB174</f>
        <v/>
      </c>
      <c r="Z174" s="57" t="n">
        <v>10</v>
      </c>
      <c r="AA174" s="57" t="n">
        <v>8</v>
      </c>
      <c r="AB174" s="57" t="n">
        <v>0</v>
      </c>
      <c r="AC174" s="57" t="n">
        <v>0</v>
      </c>
      <c r="AD174" s="57" t="n">
        <v>6</v>
      </c>
      <c r="AE174" s="57" t="n">
        <v>12</v>
      </c>
      <c r="AF174" s="185">
        <f>SUM(AE174/X174)</f>
        <v/>
      </c>
      <c r="AG174" s="57">
        <f>SUM(Z174,AB174,AD174)</f>
        <v/>
      </c>
      <c r="AH174" s="57">
        <f>SUM(AA174,AC174,AE174)</f>
        <v/>
      </c>
      <c r="AI174" s="120" t="inlineStr">
        <is>
          <t>WIN 10 Upgrade</t>
        </is>
      </c>
    </row>
    <row customHeight="1" ht="26.4" r="175" s="20">
      <c r="A175" s="173" t="n"/>
      <c r="B175" s="94" t="n">
        <v>2620201</v>
      </c>
      <c r="C175" s="53" t="n">
        <v>43871</v>
      </c>
      <c r="D175" s="53">
        <f>F175+75</f>
        <v/>
      </c>
      <c r="E175" s="61">
        <f>F175-28</f>
        <v/>
      </c>
      <c r="F175" s="47" t="n">
        <v>43739</v>
      </c>
      <c r="G175" s="308" t="n">
        <v>1</v>
      </c>
      <c r="H175" s="308" t="n">
        <v>1</v>
      </c>
      <c r="I175" s="308" t="n"/>
      <c r="J175" s="308" t="n"/>
      <c r="K175" s="120" t="n"/>
      <c r="L175" s="96" t="n">
        <v>2620201</v>
      </c>
      <c r="M175" s="23" t="inlineStr">
        <is>
          <t>2620 HH - SAN LUIS OBISPO HHA</t>
        </is>
      </c>
      <c r="N175" s="23" t="inlineStr">
        <is>
          <t>3220 S. Higuera St. STE 101</t>
        </is>
      </c>
      <c r="O175" s="23" t="inlineStr">
        <is>
          <t>San Luis Obispo</t>
        </is>
      </c>
      <c r="P175" s="23" t="inlineStr">
        <is>
          <t>CA</t>
        </is>
      </c>
      <c r="Q175" s="104" t="n">
        <v>93401</v>
      </c>
      <c r="R175" s="23" t="inlineStr">
        <is>
          <t>(805)544-4402</t>
        </is>
      </c>
      <c r="S175" s="81" t="inlineStr">
        <is>
          <t>Desarae Dolan</t>
        </is>
      </c>
      <c r="T175" s="62" t="n"/>
      <c r="U175" s="22" t="inlineStr">
        <is>
          <t>10.24.149</t>
        </is>
      </c>
      <c r="V175" s="54" t="n"/>
      <c r="W175" s="55" t="n">
        <v>38</v>
      </c>
      <c r="X175" s="55" t="n"/>
      <c r="Y175" s="66">
        <f>W175-Z175-AB175</f>
        <v/>
      </c>
      <c r="Z175" s="57" t="n">
        <v>9</v>
      </c>
      <c r="AA175" s="57" t="n">
        <v>0</v>
      </c>
      <c r="AB175" s="57" t="n">
        <v>1</v>
      </c>
      <c r="AC175" s="57" t="n">
        <v>2</v>
      </c>
      <c r="AD175" s="57" t="n">
        <v>5</v>
      </c>
      <c r="AE175" s="57" t="n">
        <v>11</v>
      </c>
      <c r="AF175" s="185">
        <f>SUM(AE175/X175)</f>
        <v/>
      </c>
      <c r="AG175" s="57">
        <f>SUM(Z175,AB175,AD175)</f>
        <v/>
      </c>
      <c r="AH175" s="57">
        <f>SUM(AA175,AC175,AE175)</f>
        <v/>
      </c>
      <c r="AI175" s="120" t="inlineStr">
        <is>
          <t>WIN 10 Upgrade</t>
        </is>
      </c>
    </row>
    <row customHeight="1" ht="26.4" r="176" s="20">
      <c r="A176" s="173" t="n"/>
      <c r="B176" s="94" t="n">
        <v>2631201</v>
      </c>
      <c r="C176" s="53" t="n">
        <v>43871</v>
      </c>
      <c r="D176" s="53">
        <f>F176+75</f>
        <v/>
      </c>
      <c r="E176" s="61">
        <f>F176-28</f>
        <v/>
      </c>
      <c r="F176" s="47" t="n">
        <v>43760</v>
      </c>
      <c r="G176" s="308" t="n">
        <v>1</v>
      </c>
      <c r="H176" s="308" t="n">
        <v>2</v>
      </c>
      <c r="I176" s="308" t="n"/>
      <c r="J176" s="308" t="n"/>
      <c r="K176" s="120" t="n"/>
      <c r="L176" s="96" t="n">
        <v>2631201</v>
      </c>
      <c r="M176" s="23" t="inlineStr">
        <is>
          <t>2631 HH - ALBUQUERQUE</t>
        </is>
      </c>
      <c r="N176" s="23" t="inlineStr">
        <is>
          <t>4401 Masthead Street NE STE 105</t>
        </is>
      </c>
      <c r="O176" s="23" t="inlineStr">
        <is>
          <t>Albuquerque</t>
        </is>
      </c>
      <c r="P176" s="23" t="inlineStr">
        <is>
          <t>NM</t>
        </is>
      </c>
      <c r="Q176" s="104" t="n">
        <v>87109</v>
      </c>
      <c r="R176" s="23" t="inlineStr">
        <is>
          <t>(505)345-3754</t>
        </is>
      </c>
      <c r="S176" s="81" t="inlineStr">
        <is>
          <t>Mayra Santiago</t>
        </is>
      </c>
      <c r="T176" s="62" t="n"/>
      <c r="U176" s="22" t="inlineStr">
        <is>
          <t>10.25.107</t>
        </is>
      </c>
      <c r="V176" s="54" t="n"/>
      <c r="W176" s="55" t="n">
        <v>49</v>
      </c>
      <c r="X176" s="55" t="n"/>
      <c r="Y176" s="66">
        <f>W176-Z176-AB176</f>
        <v/>
      </c>
      <c r="Z176" s="57" t="n">
        <v>11</v>
      </c>
      <c r="AA176" s="57" t="n">
        <v>6</v>
      </c>
      <c r="AB176" s="57" t="n">
        <v>0</v>
      </c>
      <c r="AC176" s="57" t="n">
        <v>2</v>
      </c>
      <c r="AD176" s="57" t="n">
        <v>9</v>
      </c>
      <c r="AE176" s="57" t="n">
        <v>8</v>
      </c>
      <c r="AF176" s="185">
        <f>SUM(AE176/X176)</f>
        <v/>
      </c>
      <c r="AG176" s="57">
        <f>SUM(Z176,AB176,AD176)</f>
        <v/>
      </c>
      <c r="AH176" s="57">
        <f>SUM(AA176,AC176,AE176)</f>
        <v/>
      </c>
      <c r="AI176" s="120" t="inlineStr">
        <is>
          <t>WIN 10 Upgrade</t>
        </is>
      </c>
    </row>
    <row customHeight="1" ht="26.4" r="177" s="20">
      <c r="A177" s="173" t="n"/>
      <c r="B177" s="94" t="n">
        <v>2629201</v>
      </c>
      <c r="C177" s="53" t="n">
        <v>43871</v>
      </c>
      <c r="D177" s="53">
        <f>F177+75</f>
        <v/>
      </c>
      <c r="E177" s="61">
        <f>F177-28</f>
        <v/>
      </c>
      <c r="F177" s="47" t="n">
        <v>43760</v>
      </c>
      <c r="G177" s="306" t="n"/>
      <c r="H177" s="306" t="n"/>
      <c r="I177" s="308" t="n"/>
      <c r="J177" s="308" t="n"/>
      <c r="K177" s="120" t="n"/>
      <c r="L177" s="96" t="n">
        <v>2629201</v>
      </c>
      <c r="M177" s="23" t="inlineStr">
        <is>
          <t>2629 HH - LAS CRUCES</t>
        </is>
      </c>
      <c r="N177" s="23" t="inlineStr">
        <is>
          <t>505 South Main STE 132B</t>
        </is>
      </c>
      <c r="O177" s="23" t="inlineStr">
        <is>
          <t>Las Cruces</t>
        </is>
      </c>
      <c r="P177" s="23" t="inlineStr">
        <is>
          <t>NM</t>
        </is>
      </c>
      <c r="Q177" s="104" t="n">
        <v>88001</v>
      </c>
      <c r="R177" s="23" t="inlineStr">
        <is>
          <t>(575)528-5620</t>
        </is>
      </c>
      <c r="S177" s="81" t="inlineStr">
        <is>
          <t>Mayra Santiago</t>
        </is>
      </c>
      <c r="T177" s="62" t="n"/>
      <c r="U177" s="22" t="inlineStr">
        <is>
          <t>10.25.109</t>
        </is>
      </c>
      <c r="V177" s="54" t="n"/>
      <c r="W177" s="55" t="n">
        <v>18</v>
      </c>
      <c r="X177" s="55" t="n"/>
      <c r="Y177" s="66">
        <f>W177-Z177-AB177</f>
        <v/>
      </c>
      <c r="Z177" s="57" t="n">
        <v>3</v>
      </c>
      <c r="AA177" s="57" t="n">
        <v>3</v>
      </c>
      <c r="AB177" s="57" t="n">
        <v>0</v>
      </c>
      <c r="AC177" s="57" t="n">
        <v>0</v>
      </c>
      <c r="AD177" s="57" t="n">
        <v>3</v>
      </c>
      <c r="AE177" s="57" t="n">
        <v>4</v>
      </c>
      <c r="AF177" s="185">
        <f>SUM(AE177/X177)</f>
        <v/>
      </c>
      <c r="AG177" s="57">
        <f>SUM(Z177,AB177,AD177)</f>
        <v/>
      </c>
      <c r="AH177" s="57">
        <f>SUM(AA177,AC177,AE177)</f>
        <v/>
      </c>
      <c r="AI177" s="120" t="inlineStr">
        <is>
          <t>WIN 10 Upgrade</t>
        </is>
      </c>
    </row>
    <row r="178">
      <c r="A178" s="173" t="n"/>
      <c r="B178" s="94" t="n">
        <v>5025201</v>
      </c>
      <c r="C178" s="53" t="n">
        <v>43871</v>
      </c>
      <c r="D178" s="74">
        <f>F178+75</f>
        <v/>
      </c>
      <c r="E178" s="60" t="n"/>
      <c r="F178" s="47" t="n">
        <v>43690</v>
      </c>
      <c r="G178" s="308" t="n">
        <v>1</v>
      </c>
      <c r="H178" s="308" t="n">
        <v>1</v>
      </c>
      <c r="I178" s="314" t="n"/>
      <c r="J178" s="314" t="n"/>
      <c r="K178" s="86" t="inlineStr">
        <is>
          <t>WS</t>
        </is>
      </c>
      <c r="L178" s="96" t="n">
        <v>5025201</v>
      </c>
      <c r="M178" s="23" t="inlineStr">
        <is>
          <t>5025 HH - VICEROY</t>
        </is>
      </c>
      <c r="N178" s="23" t="inlineStr">
        <is>
          <t>720 Park Centre Drive Suite 350-A</t>
        </is>
      </c>
      <c r="O178" s="23" t="inlineStr">
        <is>
          <t>Kernersville</t>
        </is>
      </c>
      <c r="P178" s="23" t="inlineStr">
        <is>
          <t>NC</t>
        </is>
      </c>
      <c r="Q178" s="104" t="n">
        <v>27284</v>
      </c>
      <c r="R178" s="23" t="inlineStr">
        <is>
          <t>(336)497-3870</t>
        </is>
      </c>
      <c r="S178" s="42" t="inlineStr">
        <is>
          <t>Susan Wilson</t>
        </is>
      </c>
      <c r="T178" s="23" t="n"/>
      <c r="U178" s="23" t="inlineStr">
        <is>
          <t>10.25.97</t>
        </is>
      </c>
      <c r="V178" s="23" t="n">
        <v>5024</v>
      </c>
      <c r="W178" s="24" t="n">
        <v>50</v>
      </c>
      <c r="X178" s="24" t="n"/>
      <c r="Y178" s="66">
        <f>W178-Z178-AB178</f>
        <v/>
      </c>
      <c r="Z178" s="214" t="n">
        <v>3</v>
      </c>
      <c r="AA178" s="214" t="n">
        <v>1</v>
      </c>
      <c r="AB178" s="57" t="n">
        <v>0</v>
      </c>
      <c r="AC178" s="57" t="n">
        <v>0</v>
      </c>
      <c r="AD178" s="214" t="n">
        <v>11</v>
      </c>
      <c r="AE178" s="214" t="n">
        <v>5</v>
      </c>
      <c r="AF178" s="215">
        <f>SUM(AE178/X178)</f>
        <v/>
      </c>
      <c r="AG178" s="214">
        <f>SUM(Z178,AB178,AD178)</f>
        <v/>
      </c>
      <c r="AH178" s="57">
        <f>SUM(AA178,AC178,AE178)</f>
        <v/>
      </c>
      <c r="AI178" s="49" t="inlineStr">
        <is>
          <t>WIN 10 Upgrade</t>
        </is>
      </c>
    </row>
    <row r="179">
      <c r="A179" s="173" t="n"/>
      <c r="B179" s="94" t="n">
        <v>2546201</v>
      </c>
      <c r="C179" s="53" t="n">
        <v>43878</v>
      </c>
      <c r="D179" s="45">
        <f>F179+75</f>
        <v/>
      </c>
      <c r="E179" s="46" t="n"/>
      <c r="F179" s="47" t="n">
        <v>43662</v>
      </c>
      <c r="G179" s="309" t="n">
        <v>1</v>
      </c>
      <c r="H179" s="313" t="n">
        <v>1</v>
      </c>
      <c r="I179" s="313" t="n"/>
      <c r="J179" s="313" t="n"/>
      <c r="K179" s="243" t="inlineStr">
        <is>
          <t>SC</t>
        </is>
      </c>
      <c r="L179" s="96" t="n">
        <v>2546201</v>
      </c>
      <c r="M179" s="23" t="inlineStr">
        <is>
          <t>2546 HH - ROLLA</t>
        </is>
      </c>
      <c r="N179" s="23" t="inlineStr">
        <is>
          <t xml:space="preserve">1206 Homelife Plaza  </t>
        </is>
      </c>
      <c r="O179" s="23" t="inlineStr">
        <is>
          <t>Rolla</t>
        </is>
      </c>
      <c r="P179" s="23" t="inlineStr">
        <is>
          <t>MO</t>
        </is>
      </c>
      <c r="Q179" s="104" t="n">
        <v>65401</v>
      </c>
      <c r="R179" s="23" t="inlineStr">
        <is>
          <t>(573)341-3456</t>
        </is>
      </c>
      <c r="S179" s="22" t="inlineStr">
        <is>
          <t>Linda Baehr</t>
        </is>
      </c>
      <c r="T179" s="22" t="n"/>
      <c r="U179" s="22" t="inlineStr">
        <is>
          <t>10.21.221</t>
        </is>
      </c>
      <c r="V179" s="23" t="n"/>
      <c r="W179" s="24" t="n">
        <v>42</v>
      </c>
      <c r="X179" s="24" t="n"/>
      <c r="Y179" s="66">
        <f>W179-Z179-AB179</f>
        <v/>
      </c>
      <c r="Z179" s="48" t="n">
        <v>5</v>
      </c>
      <c r="AA179" s="48" t="n">
        <v>3</v>
      </c>
      <c r="AB179" s="48" t="n">
        <v>0</v>
      </c>
      <c r="AC179" s="48" t="n">
        <v>8</v>
      </c>
      <c r="AD179" s="48" t="n">
        <v>9</v>
      </c>
      <c r="AE179" s="48" t="n">
        <v>11</v>
      </c>
      <c r="AF179" s="182">
        <f>SUM(AE179/X179)</f>
        <v/>
      </c>
      <c r="AG179" s="48">
        <f>SUM(Z179,AB179,AD179)</f>
        <v/>
      </c>
      <c r="AH179" s="57">
        <f>SUM(AA179,AC179,AE179)</f>
        <v/>
      </c>
      <c r="AI179" s="85" t="inlineStr">
        <is>
          <t>WIN 10 Upgrade</t>
        </is>
      </c>
    </row>
    <row r="180">
      <c r="A180" s="173" t="n"/>
      <c r="B180" s="94" t="n">
        <v>5022201</v>
      </c>
      <c r="C180" s="53" t="n">
        <v>43878</v>
      </c>
      <c r="D180" s="74">
        <f>F180+75</f>
        <v/>
      </c>
      <c r="E180" s="60" t="n"/>
      <c r="F180" s="47" t="n">
        <v>43690</v>
      </c>
      <c r="G180" s="308" t="n">
        <v>1</v>
      </c>
      <c r="H180" s="308" t="n">
        <v>1</v>
      </c>
      <c r="I180" s="314" t="n"/>
      <c r="J180" s="309" t="inlineStr">
        <is>
          <t>Y-1143</t>
        </is>
      </c>
      <c r="K180" s="86" t="inlineStr">
        <is>
          <t>WS</t>
        </is>
      </c>
      <c r="L180" s="96" t="n">
        <v>5022201</v>
      </c>
      <c r="M180" s="23" t="inlineStr">
        <is>
          <t>5022 HH - GREENSBORO</t>
        </is>
      </c>
      <c r="N180" s="23" t="inlineStr">
        <is>
          <t>3150 N Elm Street STE 102</t>
        </is>
      </c>
      <c r="O180" s="23" t="inlineStr">
        <is>
          <t>Greensboro</t>
        </is>
      </c>
      <c r="P180" s="23" t="inlineStr">
        <is>
          <t>NC</t>
        </is>
      </c>
      <c r="Q180" s="104" t="n">
        <v>27408</v>
      </c>
      <c r="R180" s="23" t="inlineStr">
        <is>
          <t>(336)288-1181</t>
        </is>
      </c>
      <c r="S180" s="42" t="inlineStr">
        <is>
          <t>Janice Wilkinson</t>
        </is>
      </c>
      <c r="T180" s="23" t="n"/>
      <c r="U180" s="23" t="inlineStr">
        <is>
          <t>10.25.78</t>
        </is>
      </c>
      <c r="V180" s="23" t="n"/>
      <c r="W180" s="24" t="n">
        <v>126</v>
      </c>
      <c r="X180" s="24" t="n"/>
      <c r="Y180" s="66">
        <f>W180-Z180-AB180</f>
        <v/>
      </c>
      <c r="Z180" s="48" t="n">
        <v>19</v>
      </c>
      <c r="AA180" s="48" t="n"/>
      <c r="AB180" s="48" t="n">
        <v>5</v>
      </c>
      <c r="AC180" s="48" t="n"/>
      <c r="AD180" s="48" t="n">
        <v>14</v>
      </c>
      <c r="AE180" s="48" t="n"/>
      <c r="AF180" s="182">
        <f>SUM(AE180/X180)</f>
        <v/>
      </c>
      <c r="AG180" s="48">
        <f>SUM(Z180,AB180,AD180)</f>
        <v/>
      </c>
      <c r="AH180" s="57">
        <f>SUM(AA180,AC180,AE180)</f>
        <v/>
      </c>
      <c r="AI180" s="49" t="inlineStr">
        <is>
          <t>WIN 10 Upgrade</t>
        </is>
      </c>
    </row>
    <row customHeight="1" ht="26.4" r="181" s="20">
      <c r="A181" s="173" t="n"/>
      <c r="B181" s="94" t="n">
        <v>3875201</v>
      </c>
      <c r="C181" s="53" t="n">
        <v>43878</v>
      </c>
      <c r="D181" s="45">
        <f>F181+75</f>
        <v/>
      </c>
      <c r="E181" s="46" t="n"/>
      <c r="F181" s="47" t="n">
        <v>43690</v>
      </c>
      <c r="G181" s="308" t="n">
        <v>1</v>
      </c>
      <c r="H181" s="308" t="n">
        <v>1</v>
      </c>
      <c r="I181" s="308" t="n"/>
      <c r="J181" s="309" t="inlineStr">
        <is>
          <t>Y-1143</t>
        </is>
      </c>
      <c r="K181" s="120" t="inlineStr">
        <is>
          <t>CH</t>
        </is>
      </c>
      <c r="L181" s="96" t="n">
        <v>3875201</v>
      </c>
      <c r="M181" s="23" t="inlineStr">
        <is>
          <t>3875 HH - DELCO NC</t>
        </is>
      </c>
      <c r="N181" s="23" t="inlineStr">
        <is>
          <t>27385 Andrew Jackson Highway East STE C</t>
        </is>
      </c>
      <c r="O181" s="23" t="inlineStr">
        <is>
          <t>Delco</t>
        </is>
      </c>
      <c r="P181" s="23" t="inlineStr">
        <is>
          <t>NC</t>
        </is>
      </c>
      <c r="Q181" s="104" t="n">
        <v>28436</v>
      </c>
      <c r="R181" s="23" t="inlineStr">
        <is>
          <t>(910)655-4946</t>
        </is>
      </c>
      <c r="S181" s="81" t="inlineStr">
        <is>
          <t>Herbert Erne</t>
        </is>
      </c>
      <c r="T181" s="62" t="n"/>
      <c r="U181" s="22" t="inlineStr">
        <is>
          <t>10.160.194</t>
        </is>
      </c>
      <c r="V181" s="54" t="n"/>
      <c r="W181" s="55" t="n">
        <v>22</v>
      </c>
      <c r="X181" s="55" t="n"/>
      <c r="Y181" s="66">
        <f>W181-Z181-AB181</f>
        <v/>
      </c>
      <c r="Z181" s="57" t="n">
        <v>2</v>
      </c>
      <c r="AA181" s="57" t="n"/>
      <c r="AB181" s="57" t="n">
        <v>0</v>
      </c>
      <c r="AC181" s="57" t="n"/>
      <c r="AD181" s="57" t="n">
        <v>5</v>
      </c>
      <c r="AE181" s="57" t="n"/>
      <c r="AF181" s="185">
        <f>SUM(AE181/X181)</f>
        <v/>
      </c>
      <c r="AG181" s="57">
        <f>SUM(Z181,AB181,AD181)</f>
        <v/>
      </c>
      <c r="AH181" s="57">
        <f>SUM(AA181,AC181,AE181)</f>
        <v/>
      </c>
      <c r="AI181" s="120" t="inlineStr">
        <is>
          <t>WIN 10 Upgrade</t>
        </is>
      </c>
    </row>
    <row r="182">
      <c r="A182" s="173" t="n"/>
      <c r="B182" s="94" t="n">
        <v>5037201</v>
      </c>
      <c r="C182" s="53" t="n">
        <v>43878</v>
      </c>
      <c r="D182" s="45">
        <f>F182+75</f>
        <v/>
      </c>
      <c r="E182" s="46" t="n"/>
      <c r="F182" s="47" t="n">
        <v>43690</v>
      </c>
      <c r="G182" s="308" t="n">
        <v>1</v>
      </c>
      <c r="H182" s="308" t="n">
        <v>1</v>
      </c>
      <c r="I182" s="313" t="n"/>
      <c r="J182" s="309" t="inlineStr">
        <is>
          <t>Y-1143</t>
        </is>
      </c>
      <c r="K182" s="243" t="inlineStr">
        <is>
          <t>WS</t>
        </is>
      </c>
      <c r="L182" s="96" t="n">
        <v>5037201</v>
      </c>
      <c r="M182" s="23" t="inlineStr">
        <is>
          <t>5037 HH - ROCKY MOUNT</t>
        </is>
      </c>
      <c r="N182" s="23" t="inlineStr">
        <is>
          <t xml:space="preserve">4013 Capital Drive  </t>
        </is>
      </c>
      <c r="O182" s="23" t="inlineStr">
        <is>
          <t>Rocky Mount</t>
        </is>
      </c>
      <c r="P182" s="23" t="inlineStr">
        <is>
          <t>NC</t>
        </is>
      </c>
      <c r="Q182" s="104" t="n">
        <v>27804</v>
      </c>
      <c r="R182" s="23" t="inlineStr">
        <is>
          <t>(252)443-7083</t>
        </is>
      </c>
      <c r="S182" s="42" t="inlineStr">
        <is>
          <t>Tony Gesell</t>
        </is>
      </c>
      <c r="T182" s="23" t="inlineStr">
        <is>
          <t>Joann Montgomery</t>
        </is>
      </c>
      <c r="U182" s="23" t="inlineStr">
        <is>
          <t>10.25.91</t>
        </is>
      </c>
      <c r="V182" s="23" t="n"/>
      <c r="W182" s="24" t="n">
        <v>85</v>
      </c>
      <c r="X182" s="24" t="n"/>
      <c r="Y182" s="66">
        <f>W182-Z182-AB182</f>
        <v/>
      </c>
      <c r="Z182" s="48" t="n">
        <v>6</v>
      </c>
      <c r="AA182" s="48" t="n"/>
      <c r="AB182" s="48" t="n">
        <v>0</v>
      </c>
      <c r="AC182" s="48" t="n"/>
      <c r="AD182" s="48" t="n">
        <v>16</v>
      </c>
      <c r="AE182" s="48" t="n"/>
      <c r="AF182" s="182">
        <f>SUM(AE182/X182)</f>
        <v/>
      </c>
      <c r="AG182" s="48">
        <f>SUM(Z182,AB182,AD182)</f>
        <v/>
      </c>
      <c r="AH182" s="57">
        <f>SUM(AA182,AC182,AE182)</f>
        <v/>
      </c>
      <c r="AI182" s="49" t="inlineStr">
        <is>
          <t>WIN 10 Upgrade</t>
        </is>
      </c>
    </row>
    <row r="183">
      <c r="A183" s="173" t="n"/>
      <c r="B183" s="94" t="n">
        <v>5035201</v>
      </c>
      <c r="C183" s="53" t="n">
        <v>43878</v>
      </c>
      <c r="D183" s="45">
        <f>F183+75</f>
        <v/>
      </c>
      <c r="E183" s="46" t="n"/>
      <c r="F183" s="47" t="n">
        <v>43690</v>
      </c>
      <c r="G183" s="308" t="n">
        <v>1</v>
      </c>
      <c r="H183" s="308" t="n">
        <v>1</v>
      </c>
      <c r="I183" s="313" t="n"/>
      <c r="J183" s="309" t="inlineStr">
        <is>
          <t>Y-1143</t>
        </is>
      </c>
      <c r="K183" s="243" t="inlineStr">
        <is>
          <t>WS</t>
        </is>
      </c>
      <c r="L183" s="96" t="n">
        <v>5035201</v>
      </c>
      <c r="M183" s="23" t="inlineStr">
        <is>
          <t>5035 HH - PINK HILL</t>
        </is>
      </c>
      <c r="N183" s="23" t="inlineStr">
        <is>
          <t xml:space="preserve">206 S. Turner Street  </t>
        </is>
      </c>
      <c r="O183" s="23" t="inlineStr">
        <is>
          <t>Pink Hill</t>
        </is>
      </c>
      <c r="P183" s="23" t="inlineStr">
        <is>
          <t>NC</t>
        </is>
      </c>
      <c r="Q183" s="104" t="n">
        <v>28572</v>
      </c>
      <c r="R183" s="23" t="inlineStr">
        <is>
          <t>(252)568-6022</t>
        </is>
      </c>
      <c r="S183" s="42" t="inlineStr">
        <is>
          <t>Nan Kennedy</t>
        </is>
      </c>
      <c r="T183" s="23" t="n"/>
      <c r="U183" s="75" t="inlineStr">
        <is>
          <t>10.81.10</t>
        </is>
      </c>
      <c r="V183" s="23" t="n"/>
      <c r="W183" s="24" t="n">
        <v>24</v>
      </c>
      <c r="X183" s="24" t="n"/>
      <c r="Y183" s="66">
        <f>W183-Z183-AB183</f>
        <v/>
      </c>
      <c r="Z183" s="48" t="n">
        <v>1</v>
      </c>
      <c r="AA183" s="48" t="n"/>
      <c r="AB183" s="48" t="n">
        <v>0</v>
      </c>
      <c r="AC183" s="48" t="n"/>
      <c r="AD183" s="48" t="n">
        <v>5</v>
      </c>
      <c r="AE183" s="48" t="n"/>
      <c r="AF183" s="182">
        <f>SUM(AE183/X183)</f>
        <v/>
      </c>
      <c r="AG183" s="48">
        <f>SUM(Z183,AB183,AD183)</f>
        <v/>
      </c>
      <c r="AH183" s="57">
        <f>SUM(AA183,AC183,AE183)</f>
        <v/>
      </c>
      <c r="AI183" s="49" t="inlineStr">
        <is>
          <t>WIN 10 Upgrade</t>
        </is>
      </c>
    </row>
    <row customHeight="1" ht="26.4" r="184" s="20">
      <c r="A184" s="173" t="n"/>
      <c r="B184" s="94" t="n">
        <v>5067201</v>
      </c>
      <c r="C184" s="53" t="n">
        <v>43878</v>
      </c>
      <c r="D184" s="53">
        <f>F184+75</f>
        <v/>
      </c>
      <c r="E184" s="61">
        <f>F184-28</f>
        <v/>
      </c>
      <c r="F184" s="47" t="n">
        <v>43781</v>
      </c>
      <c r="G184" s="309" t="n">
        <v>2</v>
      </c>
      <c r="H184" s="309" t="n">
        <v>1</v>
      </c>
      <c r="I184" s="309" t="n"/>
      <c r="J184" s="309" t="inlineStr">
        <is>
          <t>Y-1143</t>
        </is>
      </c>
      <c r="K184" s="85" t="inlineStr">
        <is>
          <t>VB</t>
        </is>
      </c>
      <c r="L184" s="96" t="n">
        <v>5067201</v>
      </c>
      <c r="M184" s="23" t="inlineStr">
        <is>
          <t>5067 HH - ANNAPOLIS</t>
        </is>
      </c>
      <c r="N184" s="23" t="inlineStr">
        <is>
          <t>180 Admiral Cochrane Drive STE 310</t>
        </is>
      </c>
      <c r="O184" s="23" t="inlineStr">
        <is>
          <t>Annapolis</t>
        </is>
      </c>
      <c r="P184" s="23" t="inlineStr">
        <is>
          <t>MD</t>
        </is>
      </c>
      <c r="Q184" s="104" t="n">
        <v>21401</v>
      </c>
      <c r="R184" s="23" t="inlineStr">
        <is>
          <t>(410)224-2988</t>
        </is>
      </c>
      <c r="S184" s="73" t="inlineStr">
        <is>
          <t>Nikkisha Mills</t>
        </is>
      </c>
      <c r="T184" s="54" t="inlineStr">
        <is>
          <t>Tonya Malloy</t>
        </is>
      </c>
      <c r="U184" s="23" t="inlineStr">
        <is>
          <t>10.25.38</t>
        </is>
      </c>
      <c r="V184" s="54" t="n"/>
      <c r="W184" s="55" t="n">
        <v>62</v>
      </c>
      <c r="X184" s="55" t="n"/>
      <c r="Y184" s="66">
        <f>W184-Z184-AB184</f>
        <v/>
      </c>
      <c r="Z184" s="57" t="n">
        <v>15</v>
      </c>
      <c r="AA184" s="57" t="n"/>
      <c r="AB184" s="57" t="n">
        <v>1</v>
      </c>
      <c r="AC184" s="57" t="n"/>
      <c r="AD184" s="57" t="n">
        <v>2</v>
      </c>
      <c r="AE184" s="57" t="n"/>
      <c r="AF184" s="185">
        <f>SUM(AE184/X184)</f>
        <v/>
      </c>
      <c r="AG184" s="57">
        <f>SUM(Z184,AB184,AD184)</f>
        <v/>
      </c>
      <c r="AH184" s="57">
        <f>SUM(AA184,AC184,AE184)</f>
        <v/>
      </c>
      <c r="AI184" s="120" t="inlineStr">
        <is>
          <t>WIN 10 Upgrade</t>
        </is>
      </c>
    </row>
    <row customHeight="1" ht="26.4" r="185" s="20">
      <c r="A185" s="173" t="n"/>
      <c r="B185" s="94" t="n">
        <v>5069201</v>
      </c>
      <c r="C185" s="53" t="n">
        <v>43878</v>
      </c>
      <c r="D185" s="45">
        <f>F185+75</f>
        <v/>
      </c>
      <c r="E185" s="46">
        <f>F185-28</f>
        <v/>
      </c>
      <c r="F185" s="47" t="n">
        <v>43781</v>
      </c>
      <c r="G185" s="309" t="n">
        <v>1</v>
      </c>
      <c r="H185" s="309" t="n">
        <v>2</v>
      </c>
      <c r="I185" s="309" t="n"/>
      <c r="J185" s="309" t="inlineStr">
        <is>
          <t>Y-1143</t>
        </is>
      </c>
      <c r="K185" s="85" t="inlineStr">
        <is>
          <t>VB</t>
        </is>
      </c>
      <c r="L185" s="96" t="n">
        <v>5069201</v>
      </c>
      <c r="M185" s="23" t="inlineStr">
        <is>
          <t>5069 HH - COLUMBIA MD</t>
        </is>
      </c>
      <c r="N185" s="23" t="inlineStr">
        <is>
          <t>9250 Rumsey Road STE 200</t>
        </is>
      </c>
      <c r="O185" s="23" t="inlineStr">
        <is>
          <t>Columbia</t>
        </is>
      </c>
      <c r="P185" s="23" t="inlineStr">
        <is>
          <t>MD</t>
        </is>
      </c>
      <c r="Q185" s="104" t="n">
        <v>21045</v>
      </c>
      <c r="R185" s="23" t="inlineStr">
        <is>
          <t>(410)997-5257</t>
        </is>
      </c>
      <c r="S185" s="81" t="inlineStr">
        <is>
          <t>Robbin Lewis</t>
        </is>
      </c>
      <c r="T185" s="62" t="inlineStr">
        <is>
          <t>Carolyn Faidley</t>
        </is>
      </c>
      <c r="U185" s="22" t="inlineStr">
        <is>
          <t>10.25.106</t>
        </is>
      </c>
      <c r="V185" s="54" t="n"/>
      <c r="W185" s="55" t="n">
        <v>40</v>
      </c>
      <c r="X185" s="55" t="n"/>
      <c r="Y185" s="66">
        <f>W185-Z185-AB185</f>
        <v/>
      </c>
      <c r="Z185" s="57" t="n">
        <v>6</v>
      </c>
      <c r="AA185" s="57" t="n"/>
      <c r="AB185" s="57" t="n">
        <v>2</v>
      </c>
      <c r="AC185" s="57" t="n"/>
      <c r="AD185" s="57" t="n">
        <v>8</v>
      </c>
      <c r="AE185" s="57" t="n"/>
      <c r="AF185" s="185">
        <f>SUM(AE185/X185)</f>
        <v/>
      </c>
      <c r="AG185" s="57">
        <f>SUM(Z185,AB185,AD185)</f>
        <v/>
      </c>
      <c r="AH185" s="57">
        <f>SUM(AA185,AC185,AE185)</f>
        <v/>
      </c>
      <c r="AI185" s="120" t="inlineStr">
        <is>
          <t>WIN 10 Upgrade</t>
        </is>
      </c>
    </row>
    <row customHeight="1" ht="26.4" r="186" s="20">
      <c r="A186" s="173" t="n"/>
      <c r="B186" s="94" t="n">
        <v>5068201</v>
      </c>
      <c r="C186" s="53" t="n">
        <v>43878</v>
      </c>
      <c r="D186" s="45">
        <f>F186+75</f>
        <v/>
      </c>
      <c r="E186" s="46">
        <f>F186-28</f>
        <v/>
      </c>
      <c r="F186" s="47" t="n">
        <v>43781</v>
      </c>
      <c r="G186" s="306" t="n"/>
      <c r="H186" s="306" t="n"/>
      <c r="I186" s="309" t="n"/>
      <c r="J186" s="309" t="inlineStr">
        <is>
          <t>Y-1143</t>
        </is>
      </c>
      <c r="K186" s="85" t="inlineStr">
        <is>
          <t>VB</t>
        </is>
      </c>
      <c r="L186" s="96" t="n">
        <v>5068201</v>
      </c>
      <c r="M186" s="23" t="inlineStr">
        <is>
          <t>5068 HH - TOWSON MD</t>
        </is>
      </c>
      <c r="N186" s="23" t="inlineStr">
        <is>
          <t>8600 LaSalle Road STE 315</t>
        </is>
      </c>
      <c r="O186" s="23" t="inlineStr">
        <is>
          <t>Towson</t>
        </is>
      </c>
      <c r="P186" s="23" t="inlineStr">
        <is>
          <t>MD</t>
        </is>
      </c>
      <c r="Q186" s="104" t="n">
        <v>21286</v>
      </c>
      <c r="R186" s="23" t="inlineStr">
        <is>
          <t>(410)337-3663</t>
        </is>
      </c>
      <c r="S186" s="73" t="inlineStr">
        <is>
          <t>Leslie Gee</t>
        </is>
      </c>
      <c r="T186" s="54" t="inlineStr">
        <is>
          <t>Kayla Christopher</t>
        </is>
      </c>
      <c r="U186" s="23" t="inlineStr">
        <is>
          <t>10.25.38</t>
        </is>
      </c>
      <c r="V186" s="54" t="n"/>
      <c r="W186" s="55" t="n">
        <v>43</v>
      </c>
      <c r="X186" s="55" t="n"/>
      <c r="Y186" s="66">
        <f>W186-Z186-AB186</f>
        <v/>
      </c>
      <c r="Z186" s="57" t="n">
        <v>5</v>
      </c>
      <c r="AA186" s="57" t="n"/>
      <c r="AB186" s="57" t="n">
        <v>0</v>
      </c>
      <c r="AC186" s="57" t="n"/>
      <c r="AD186" s="57" t="n">
        <v>5</v>
      </c>
      <c r="AE186" s="57" t="n"/>
      <c r="AF186" s="185">
        <f>SUM(AE186/X186)</f>
        <v/>
      </c>
      <c r="AG186" s="57">
        <f>SUM(Z186,AB186,AD186)</f>
        <v/>
      </c>
      <c r="AH186" s="57">
        <f>SUM(AA186,AC186,AE186)</f>
        <v/>
      </c>
      <c r="AI186" s="120" t="inlineStr">
        <is>
          <t>WIN 10 Upgrade</t>
        </is>
      </c>
    </row>
    <row customHeight="1" ht="16.5" r="187" s="20">
      <c r="A187" s="173" t="inlineStr">
        <is>
          <t xml:space="preserve"> </t>
        </is>
      </c>
      <c r="B187" s="94" t="n">
        <v>7034201</v>
      </c>
      <c r="C187" s="53" t="n">
        <v>43878</v>
      </c>
      <c r="D187" s="45">
        <f>F187+75</f>
        <v/>
      </c>
      <c r="E187" s="46">
        <f>F187-28</f>
        <v/>
      </c>
      <c r="F187" s="47" t="n">
        <v>43781</v>
      </c>
      <c r="G187" s="309" t="n">
        <v>1</v>
      </c>
      <c r="H187" s="309" t="n">
        <v>2</v>
      </c>
      <c r="I187" s="309" t="n"/>
      <c r="J187" s="309" t="inlineStr">
        <is>
          <t>Y-1143</t>
        </is>
      </c>
      <c r="K187" s="85" t="inlineStr">
        <is>
          <t>VB</t>
        </is>
      </c>
      <c r="L187" s="96" t="n">
        <v>7034201</v>
      </c>
      <c r="M187" s="23" t="inlineStr">
        <is>
          <t>7034 HH - ROANOKE (fka 5073)</t>
        </is>
      </c>
      <c r="N187" s="23" t="inlineStr">
        <is>
          <t xml:space="preserve">1302 Plantation Road NE  </t>
        </is>
      </c>
      <c r="O187" s="23" t="inlineStr">
        <is>
          <t>Roanoke</t>
        </is>
      </c>
      <c r="P187" s="23" t="inlineStr">
        <is>
          <t>VA</t>
        </is>
      </c>
      <c r="Q187" s="104" t="n">
        <v>24012</v>
      </c>
      <c r="R187" s="23" t="inlineStr">
        <is>
          <t>(540)362-7578</t>
        </is>
      </c>
      <c r="S187" s="73" t="inlineStr">
        <is>
          <t>Consuela Lemasters</t>
        </is>
      </c>
      <c r="T187" s="54" t="inlineStr">
        <is>
          <t>Lauren Hurley</t>
        </is>
      </c>
      <c r="U187" s="23" t="inlineStr">
        <is>
          <t>10.25.156</t>
        </is>
      </c>
      <c r="V187" s="54" t="n"/>
      <c r="W187" s="55" t="n">
        <v>73</v>
      </c>
      <c r="X187" s="55" t="n"/>
      <c r="Y187" s="66">
        <f>W187-Z187-AB187</f>
        <v/>
      </c>
      <c r="Z187" s="57" t="n">
        <v>6</v>
      </c>
      <c r="AA187" s="57" t="n"/>
      <c r="AB187" s="57" t="n">
        <v>1</v>
      </c>
      <c r="AC187" s="57" t="n"/>
      <c r="AD187" s="57" t="n">
        <v>9</v>
      </c>
      <c r="AE187" s="57" t="n"/>
      <c r="AF187" s="185">
        <f>SUM(AE187/X187)</f>
        <v/>
      </c>
      <c r="AG187" s="57">
        <f>SUM(Z187,AB187,AD187)</f>
        <v/>
      </c>
      <c r="AH187" s="57">
        <f>SUM(AA187,AC187,AE187)</f>
        <v/>
      </c>
      <c r="AI187" s="85" t="inlineStr">
        <is>
          <t>WIN 10 Upgrade</t>
        </is>
      </c>
    </row>
    <row customHeight="1" ht="25.5" r="188" s="20">
      <c r="A188" s="173" t="n"/>
      <c r="B188" s="94" t="n">
        <v>7036201</v>
      </c>
      <c r="C188" s="53" t="n">
        <v>43878</v>
      </c>
      <c r="D188" s="45">
        <f>F188+75</f>
        <v/>
      </c>
      <c r="E188" s="46" t="n"/>
      <c r="F188" s="47" t="n">
        <v>43564</v>
      </c>
      <c r="G188" s="306" t="n"/>
      <c r="H188" s="306" t="n"/>
      <c r="I188" s="309" t="n"/>
      <c r="J188" s="309" t="inlineStr">
        <is>
          <t>Y-1143</t>
        </is>
      </c>
      <c r="K188" s="85" t="inlineStr">
        <is>
          <t>VB</t>
        </is>
      </c>
      <c r="L188" s="96" t="n">
        <v>7036201</v>
      </c>
      <c r="M188" s="23" t="inlineStr">
        <is>
          <t>7036 HH - LYNCHBURG (fka 5075)</t>
        </is>
      </c>
      <c r="N188" s="23" t="inlineStr">
        <is>
          <t xml:space="preserve">1928 Thomson Drive  </t>
        </is>
      </c>
      <c r="O188" s="23" t="inlineStr">
        <is>
          <t>Lynchburg</t>
        </is>
      </c>
      <c r="P188" s="23" t="inlineStr">
        <is>
          <t>VA</t>
        </is>
      </c>
      <c r="Q188" s="104" t="n">
        <v>24501</v>
      </c>
      <c r="R188" s="23" t="inlineStr">
        <is>
          <t>(434)846-5219</t>
        </is>
      </c>
      <c r="S188" s="73" t="inlineStr">
        <is>
          <t>Rachel Osborne</t>
        </is>
      </c>
      <c r="T188" s="54" t="inlineStr">
        <is>
          <t>Nicole Carter-Dominguez</t>
        </is>
      </c>
      <c r="U188" s="23" t="inlineStr">
        <is>
          <t>10.25.197</t>
        </is>
      </c>
      <c r="V188" s="54" t="n"/>
      <c r="W188" s="55" t="n">
        <v>35</v>
      </c>
      <c r="X188" s="55" t="n"/>
      <c r="Y188" s="66">
        <f>W188-Z188-AB188</f>
        <v/>
      </c>
      <c r="Z188" s="57" t="n">
        <v>10</v>
      </c>
      <c r="AA188" s="57" t="n"/>
      <c r="AB188" s="57" t="n">
        <v>0</v>
      </c>
      <c r="AC188" s="57" t="n"/>
      <c r="AD188" s="57" t="n">
        <v>2</v>
      </c>
      <c r="AE188" s="57" t="n"/>
      <c r="AF188" s="185">
        <f>SUM(AE188/X188)</f>
        <v/>
      </c>
      <c r="AG188" s="57">
        <f>SUM(Z188,AB188,AD188)</f>
        <v/>
      </c>
      <c r="AH188" s="57">
        <f>SUM(AA188,AC188,AE188)</f>
        <v/>
      </c>
      <c r="AI188" s="85" t="inlineStr">
        <is>
          <t>WIN 10 Upgrade</t>
        </is>
      </c>
    </row>
    <row r="189">
      <c r="A189" s="173" t="n"/>
      <c r="B189" s="94" t="n">
        <v>5064201</v>
      </c>
      <c r="C189" s="53" t="n">
        <v>43878</v>
      </c>
      <c r="D189" s="74">
        <f>F189+75</f>
        <v/>
      </c>
      <c r="E189" s="60" t="n"/>
      <c r="F189" s="47" t="n">
        <v>43690</v>
      </c>
      <c r="G189" s="309" t="n">
        <v>1</v>
      </c>
      <c r="H189" s="313" t="n">
        <v>1</v>
      </c>
      <c r="I189" s="313" t="n"/>
      <c r="J189" s="313" t="inlineStr">
        <is>
          <t>Y-6964</t>
        </is>
      </c>
      <c r="K189" s="243" t="inlineStr">
        <is>
          <t>CH</t>
        </is>
      </c>
      <c r="L189" s="96" t="n">
        <v>5064201</v>
      </c>
      <c r="M189" s="23" t="inlineStr">
        <is>
          <t>5064 HH - BOONE</t>
        </is>
      </c>
      <c r="N189" s="23" t="inlineStr">
        <is>
          <t>579 Greenway Road STE 103</t>
        </is>
      </c>
      <c r="O189" s="23" t="inlineStr">
        <is>
          <t>Boone</t>
        </is>
      </c>
      <c r="P189" s="23" t="inlineStr">
        <is>
          <t>NC</t>
        </is>
      </c>
      <c r="Q189" s="104" t="n">
        <v>28607</v>
      </c>
      <c r="R189" s="23" t="inlineStr">
        <is>
          <t>(828)266-1166</t>
        </is>
      </c>
      <c r="S189" s="42" t="inlineStr">
        <is>
          <t>Ginger Jordan</t>
        </is>
      </c>
      <c r="T189" s="23" t="n"/>
      <c r="U189" s="23" t="inlineStr">
        <is>
          <t>10.25.70</t>
        </is>
      </c>
      <c r="V189" s="23" t="n"/>
      <c r="W189" s="24" t="n">
        <v>44</v>
      </c>
      <c r="X189" s="24" t="n"/>
      <c r="Y189" s="66">
        <f>W189-Z189-AB189</f>
        <v/>
      </c>
      <c r="Z189" s="48" t="n">
        <v>5</v>
      </c>
      <c r="AA189" s="48" t="n"/>
      <c r="AB189" s="48" t="n">
        <v>0</v>
      </c>
      <c r="AC189" s="48" t="n"/>
      <c r="AD189" s="48" t="n">
        <v>4</v>
      </c>
      <c r="AE189" s="48" t="n"/>
      <c r="AF189" s="182">
        <f>SUM(AE189/X189)</f>
        <v/>
      </c>
      <c r="AG189" s="48">
        <f>SUM(Z189,AB189,AD189)</f>
        <v/>
      </c>
      <c r="AH189" s="57">
        <f>SUM(AA189,AC189,AE189)</f>
        <v/>
      </c>
      <c r="AI189" s="49" t="inlineStr">
        <is>
          <t>WIN 10 Upgrade</t>
        </is>
      </c>
    </row>
    <row r="190">
      <c r="A190" s="173" t="n"/>
      <c r="B190" s="94" t="n">
        <v>2545201</v>
      </c>
      <c r="C190" s="53" t="n">
        <v>43878</v>
      </c>
      <c r="D190" s="74">
        <f>F190+75</f>
        <v/>
      </c>
      <c r="E190" s="60" t="n"/>
      <c r="F190" s="47" t="n">
        <v>43690</v>
      </c>
      <c r="G190" s="309" t="n">
        <v>1</v>
      </c>
      <c r="H190" s="313" t="n">
        <v>1</v>
      </c>
      <c r="I190" s="313" t="n"/>
      <c r="J190" s="313" t="inlineStr">
        <is>
          <t xml:space="preserve"> </t>
        </is>
      </c>
      <c r="K190" s="243" t="inlineStr">
        <is>
          <t xml:space="preserve"> </t>
        </is>
      </c>
      <c r="L190" s="96" t="n">
        <v>2545201</v>
      </c>
      <c r="M190" s="23" t="inlineStr">
        <is>
          <t>2545 HH - OSAGE BEACH (added 1/21/20)</t>
        </is>
      </c>
      <c r="N190" s="23" t="inlineStr">
        <is>
          <t>980 Executive Drive, Suite D</t>
        </is>
      </c>
      <c r="O190" s="23" t="inlineStr">
        <is>
          <t>Osage Beach</t>
        </is>
      </c>
      <c r="P190" s="23" t="inlineStr">
        <is>
          <t>MO</t>
        </is>
      </c>
      <c r="Q190" s="104" t="n">
        <v>65065</v>
      </c>
      <c r="R190" s="23" t="inlineStr">
        <is>
          <t>(573) 302-7898</t>
        </is>
      </c>
      <c r="S190" s="42" t="inlineStr">
        <is>
          <t>Kristin Brent</t>
        </is>
      </c>
      <c r="T190" s="23" t="n"/>
      <c r="U190" s="23" t="inlineStr">
        <is>
          <t xml:space="preserve"> </t>
        </is>
      </c>
      <c r="V190" s="23" t="n"/>
      <c r="W190" s="24" t="n">
        <v>22</v>
      </c>
      <c r="X190" s="24" t="n"/>
      <c r="Y190" s="66" t="n">
        <v>0</v>
      </c>
      <c r="Z190" s="48" t="n">
        <v>0</v>
      </c>
      <c r="AA190" s="48" t="n"/>
      <c r="AB190" s="48" t="n">
        <v>0</v>
      </c>
      <c r="AC190" s="48" t="n"/>
      <c r="AD190" s="48" t="n">
        <v>0</v>
      </c>
      <c r="AE190" s="48" t="n"/>
      <c r="AF190" s="182">
        <f>SUM(AE190/X190)</f>
        <v/>
      </c>
      <c r="AG190" s="48">
        <f>SUM(Z190,AB190,AD190)</f>
        <v/>
      </c>
      <c r="AH190" s="57">
        <f>SUM(AA190,AC190,AE190)</f>
        <v/>
      </c>
      <c r="AI190" s="49" t="inlineStr">
        <is>
          <t>WIN 10 Upgrade</t>
        </is>
      </c>
    </row>
    <row customHeight="1" ht="26.4" r="191" s="20">
      <c r="A191" s="173" t="n"/>
      <c r="B191" s="94" t="n">
        <v>5076201</v>
      </c>
      <c r="C191" s="53" t="n">
        <v>43878</v>
      </c>
      <c r="D191" s="45">
        <f>F191+75</f>
        <v/>
      </c>
      <c r="E191" s="46">
        <f>F191-28</f>
        <v/>
      </c>
      <c r="F191" s="47" t="n">
        <v>43781</v>
      </c>
      <c r="G191" s="308" t="n">
        <v>1</v>
      </c>
      <c r="H191" s="308" t="n">
        <v>1</v>
      </c>
      <c r="I191" s="309" t="n"/>
      <c r="J191" s="309" t="inlineStr">
        <is>
          <t>Y-1143</t>
        </is>
      </c>
      <c r="K191" s="85" t="inlineStr">
        <is>
          <t>VB</t>
        </is>
      </c>
      <c r="L191" s="96" t="n">
        <v>5076201</v>
      </c>
      <c r="M191" s="23" t="inlineStr">
        <is>
          <t>5076 HH - CHRISTIANSBURG</t>
        </is>
      </c>
      <c r="N191" s="23" t="inlineStr">
        <is>
          <t>15 West Main Street STE 200</t>
        </is>
      </c>
      <c r="O191" s="23" t="inlineStr">
        <is>
          <t>Christiansburg</t>
        </is>
      </c>
      <c r="P191" s="23" t="inlineStr">
        <is>
          <t>VA</t>
        </is>
      </c>
      <c r="Q191" s="104" t="n">
        <v>24073</v>
      </c>
      <c r="R191" s="23" t="inlineStr">
        <is>
          <t>(540)382-9311</t>
        </is>
      </c>
      <c r="S191" s="73" t="inlineStr">
        <is>
          <t>Carolyn Morgan</t>
        </is>
      </c>
      <c r="T191" s="54" t="inlineStr">
        <is>
          <t>Rebecca Wilson</t>
        </is>
      </c>
      <c r="U191" s="23" t="inlineStr">
        <is>
          <t>10.25.194</t>
        </is>
      </c>
      <c r="V191" s="54" t="n"/>
      <c r="W191" s="55" t="n">
        <v>53</v>
      </c>
      <c r="X191" s="55" t="n"/>
      <c r="Y191" s="66">
        <f>W191-Z191-AB191</f>
        <v/>
      </c>
      <c r="Z191" s="57" t="n">
        <v>11</v>
      </c>
      <c r="AA191" s="57" t="n"/>
      <c r="AB191" s="57" t="n">
        <v>0</v>
      </c>
      <c r="AC191" s="57" t="n"/>
      <c r="AD191" s="57" t="n">
        <v>7</v>
      </c>
      <c r="AE191" s="57" t="n"/>
      <c r="AF191" s="185">
        <f>SUM(AE191/X191)</f>
        <v/>
      </c>
      <c r="AG191" s="57">
        <f>SUM(Z191,AB191,AD191)</f>
        <v/>
      </c>
      <c r="AH191" s="57">
        <f>SUM(AA191,AC191,AE191)</f>
        <v/>
      </c>
      <c r="AI191" s="120" t="inlineStr">
        <is>
          <t>WIN 10 Upgrade</t>
        </is>
      </c>
    </row>
    <row customHeight="1" ht="26.4" r="192" s="20">
      <c r="A192" s="173" t="n"/>
      <c r="B192" s="94" t="n">
        <v>5886201</v>
      </c>
      <c r="C192" s="53" t="n">
        <v>43878</v>
      </c>
      <c r="D192" s="45">
        <f>F192+75</f>
        <v/>
      </c>
      <c r="E192" s="46">
        <f>F192-28</f>
        <v/>
      </c>
      <c r="F192" s="47" t="n">
        <v>43781</v>
      </c>
      <c r="G192" s="308" t="n">
        <v>1</v>
      </c>
      <c r="H192" s="308" t="n">
        <v>1</v>
      </c>
      <c r="I192" s="309" t="n"/>
      <c r="J192" s="309" t="inlineStr">
        <is>
          <t>Y-6964</t>
        </is>
      </c>
      <c r="K192" s="85" t="inlineStr">
        <is>
          <t>VB</t>
        </is>
      </c>
      <c r="L192" s="96" t="n">
        <v>5886201</v>
      </c>
      <c r="M192" s="23" t="inlineStr">
        <is>
          <t>5886 HH - PRINCETON WV</t>
        </is>
      </c>
      <c r="N192" s="23" t="inlineStr">
        <is>
          <t>150 Courthouse Road STE 301A</t>
        </is>
      </c>
      <c r="O192" s="23" t="inlineStr">
        <is>
          <t>Princeton</t>
        </is>
      </c>
      <c r="P192" s="23" t="inlineStr">
        <is>
          <t>WV</t>
        </is>
      </c>
      <c r="Q192" s="104" t="n">
        <v>24740</v>
      </c>
      <c r="R192" s="23" t="inlineStr">
        <is>
          <t>(304)325-3378</t>
        </is>
      </c>
      <c r="S192" s="73" t="inlineStr">
        <is>
          <t>Melissa Burks</t>
        </is>
      </c>
      <c r="T192" s="54" t="n"/>
      <c r="U192" s="23" t="inlineStr">
        <is>
          <t>10.25.219</t>
        </is>
      </c>
      <c r="V192" s="54" t="n"/>
      <c r="W192" s="55" t="n">
        <v>42</v>
      </c>
      <c r="X192" s="55" t="n"/>
      <c r="Y192" s="66">
        <f>W192-Z192-AB192</f>
        <v/>
      </c>
      <c r="Z192" s="57" t="n">
        <v>5</v>
      </c>
      <c r="AA192" s="57" t="n"/>
      <c r="AB192" s="57" t="n">
        <v>0</v>
      </c>
      <c r="AC192" s="57" t="n"/>
      <c r="AD192" s="57" t="n">
        <v>6</v>
      </c>
      <c r="AE192" s="57" t="n"/>
      <c r="AF192" s="185">
        <f>SUM(AE192/X192)</f>
        <v/>
      </c>
      <c r="AG192" s="57">
        <f>SUM(Z192,AB192,AD192)</f>
        <v/>
      </c>
      <c r="AH192" s="57">
        <f>SUM(AA192,AC192,AE192)</f>
        <v/>
      </c>
      <c r="AI192" s="120" t="inlineStr">
        <is>
          <t>WIN 10 Upgrade</t>
        </is>
      </c>
    </row>
    <row r="193">
      <c r="A193" s="173" t="n"/>
      <c r="B193" s="94" t="n">
        <v>5066201</v>
      </c>
      <c r="C193" s="53" t="n">
        <v>43878</v>
      </c>
      <c r="D193" s="74">
        <f>F193+75</f>
        <v/>
      </c>
      <c r="E193" s="60" t="n"/>
      <c r="F193" s="60" t="n">
        <v>43690</v>
      </c>
      <c r="G193" s="308" t="n">
        <v>1</v>
      </c>
      <c r="H193" s="308" t="n">
        <v>1</v>
      </c>
      <c r="I193" s="313" t="n"/>
      <c r="J193" s="308" t="inlineStr">
        <is>
          <t>Y-6964</t>
        </is>
      </c>
      <c r="K193" s="120" t="inlineStr">
        <is>
          <t>CH</t>
        </is>
      </c>
      <c r="L193" s="96" t="n">
        <v>5066201</v>
      </c>
      <c r="M193" s="23" t="inlineStr">
        <is>
          <t>5066 HH - WAKE FOREST - WILKES JV</t>
        </is>
      </c>
      <c r="N193" s="23" t="inlineStr">
        <is>
          <t>126 Executive Drive Suite 104</t>
        </is>
      </c>
      <c r="O193" s="23" t="inlineStr">
        <is>
          <t>Wilkesboro</t>
        </is>
      </c>
      <c r="P193" s="23" t="inlineStr">
        <is>
          <t>NC</t>
        </is>
      </c>
      <c r="Q193" s="104" t="n">
        <v>28697</v>
      </c>
      <c r="R193" s="22" t="inlineStr">
        <is>
          <t>(336)818-3170</t>
        </is>
      </c>
      <c r="S193" s="43" t="inlineStr">
        <is>
          <t>Sandra Faw</t>
        </is>
      </c>
      <c r="T193" s="22" t="inlineStr">
        <is>
          <t>Christina Johnson</t>
        </is>
      </c>
      <c r="U193" s="22" t="inlineStr">
        <is>
          <t>10.25.96</t>
        </is>
      </c>
      <c r="V193" s="23" t="n"/>
      <c r="W193" s="24" t="n">
        <v>44</v>
      </c>
      <c r="X193" s="24" t="n"/>
      <c r="Y193" s="66">
        <f>W193-Z193-AB193</f>
        <v/>
      </c>
      <c r="Z193" s="238" t="n">
        <v>3</v>
      </c>
      <c r="AA193" s="238" t="n"/>
      <c r="AB193" s="238" t="n"/>
      <c r="AC193" s="238" t="n"/>
      <c r="AD193" s="238" t="n">
        <v>14</v>
      </c>
      <c r="AE193" s="238" t="n"/>
      <c r="AF193" s="182">
        <f>SUM(AE193/X193)</f>
        <v/>
      </c>
      <c r="AG193" s="238">
        <f>SUM(Z193,AB193,AD193)</f>
        <v/>
      </c>
      <c r="AH193" s="57">
        <f>SUM(AA193,AC193,AE193)</f>
        <v/>
      </c>
      <c r="AI193" s="49" t="inlineStr">
        <is>
          <t>WIN 10 Upgrade</t>
        </is>
      </c>
    </row>
    <row r="194">
      <c r="A194" s="173" t="n"/>
      <c r="B194" s="94" t="n">
        <v>5065201</v>
      </c>
      <c r="C194" s="53" t="n">
        <v>43878</v>
      </c>
      <c r="D194" s="74" t="n"/>
      <c r="E194" s="60" t="n"/>
      <c r="F194" s="47" t="n"/>
      <c r="G194" s="308" t="n">
        <v>1</v>
      </c>
      <c r="H194" s="308" t="n">
        <v>1</v>
      </c>
      <c r="I194" s="313" t="n"/>
      <c r="J194" s="308" t="inlineStr">
        <is>
          <t>Y-6964</t>
        </is>
      </c>
      <c r="K194" s="243" t="inlineStr">
        <is>
          <t>CH</t>
        </is>
      </c>
      <c r="L194" s="96" t="n">
        <v>5065201</v>
      </c>
      <c r="M194" s="23" t="inlineStr">
        <is>
          <t>5065 HH - NORTH WILKESBORO</t>
        </is>
      </c>
      <c r="N194" s="23" t="inlineStr">
        <is>
          <t>126 Executive Drive STE 120</t>
        </is>
      </c>
      <c r="O194" s="23" t="inlineStr">
        <is>
          <t>Wilkesboro</t>
        </is>
      </c>
      <c r="P194" s="23" t="inlineStr">
        <is>
          <t>NC</t>
        </is>
      </c>
      <c r="Q194" s="104" t="n">
        <v>28697</v>
      </c>
      <c r="R194" s="23" t="inlineStr">
        <is>
          <t>(336)667-3389</t>
        </is>
      </c>
      <c r="S194" s="43" t="inlineStr">
        <is>
          <t>Sandra Faw</t>
        </is>
      </c>
      <c r="T194" s="22" t="inlineStr">
        <is>
          <t>Christina Johnson</t>
        </is>
      </c>
      <c r="U194" s="23" t="inlineStr">
        <is>
          <t>10.25.96</t>
        </is>
      </c>
      <c r="V194" s="23" t="n">
        <v>5066</v>
      </c>
      <c r="W194" s="24" t="n">
        <v>3</v>
      </c>
      <c r="X194" s="24" t="n"/>
      <c r="Y194" s="66">
        <f>W194-Z194-AB194</f>
        <v/>
      </c>
      <c r="Z194" s="48" t="n">
        <v>3</v>
      </c>
      <c r="AA194" s="48" t="n"/>
      <c r="AB194" s="48" t="n">
        <v>0</v>
      </c>
      <c r="AC194" s="48" t="n"/>
      <c r="AD194" s="48" t="n">
        <v>11</v>
      </c>
      <c r="AE194" s="48" t="n"/>
      <c r="AF194" s="182">
        <f>SUM(AE194/X194)</f>
        <v/>
      </c>
      <c r="AG194" s="48">
        <f>SUM(Z194,AB194,AD194)</f>
        <v/>
      </c>
      <c r="AH194" s="57">
        <f>SUM(AA194,AC194,AE194)</f>
        <v/>
      </c>
      <c r="AI194" s="49" t="inlineStr">
        <is>
          <t>WIN 10 Upgrade</t>
        </is>
      </c>
    </row>
    <row r="195">
      <c r="A195" s="173" t="n"/>
      <c r="B195" s="94" t="n">
        <v>5059201</v>
      </c>
      <c r="C195" s="53" t="n">
        <v>43878</v>
      </c>
      <c r="D195" s="45">
        <f>F195+75</f>
        <v/>
      </c>
      <c r="E195" s="46" t="n"/>
      <c r="F195" s="47" t="n">
        <v>43690</v>
      </c>
      <c r="G195" s="308" t="n">
        <v>1</v>
      </c>
      <c r="H195" s="308" t="n">
        <v>1</v>
      </c>
      <c r="I195" s="313" t="n"/>
      <c r="J195" s="308" t="inlineStr">
        <is>
          <t>Y-6964</t>
        </is>
      </c>
      <c r="K195" s="243" t="inlineStr">
        <is>
          <t>CH</t>
        </is>
      </c>
      <c r="L195" s="96" t="n">
        <v>5059201</v>
      </c>
      <c r="M195" s="23" t="inlineStr">
        <is>
          <t>5059 HH - GASTONIA</t>
        </is>
      </c>
      <c r="N195" s="23" t="inlineStr">
        <is>
          <t xml:space="preserve">934 Cox Road  </t>
        </is>
      </c>
      <c r="O195" s="23" t="inlineStr">
        <is>
          <t>Gastonia</t>
        </is>
      </c>
      <c r="P195" s="23" t="inlineStr">
        <is>
          <t>NC</t>
        </is>
      </c>
      <c r="Q195" s="104" t="n">
        <v>28054</v>
      </c>
      <c r="R195" s="23" t="inlineStr">
        <is>
          <t>(704)824-7099</t>
        </is>
      </c>
      <c r="S195" s="42" t="inlineStr">
        <is>
          <t>Kristy Linder</t>
        </is>
      </c>
      <c r="T195" s="23" t="n"/>
      <c r="U195" s="23" t="inlineStr">
        <is>
          <t>10.25.76</t>
        </is>
      </c>
      <c r="V195" s="23" t="n"/>
      <c r="W195" s="24" t="n">
        <v>74</v>
      </c>
      <c r="X195" s="24" t="n"/>
      <c r="Y195" s="66">
        <f>W195-Z195-AB195</f>
        <v/>
      </c>
      <c r="Z195" s="48" t="n">
        <v>9</v>
      </c>
      <c r="AA195" s="48" t="n"/>
      <c r="AB195" s="48" t="n">
        <v>2</v>
      </c>
      <c r="AC195" s="48" t="n"/>
      <c r="AD195" s="48" t="n">
        <v>12</v>
      </c>
      <c r="AE195" s="48" t="n"/>
      <c r="AF195" s="182">
        <f>SUM(AE195/X195)</f>
        <v/>
      </c>
      <c r="AG195" s="48">
        <f>SUM(Z195,AB195,AD195)</f>
        <v/>
      </c>
      <c r="AH195" s="57">
        <f>SUM(AA195,AC195,AE195)</f>
        <v/>
      </c>
      <c r="AI195" s="49" t="inlineStr">
        <is>
          <t>WIN 10 Upgrade</t>
        </is>
      </c>
    </row>
    <row r="196">
      <c r="A196" s="173" t="n"/>
      <c r="B196" s="94" t="n">
        <v>5048201</v>
      </c>
      <c r="C196" s="53" t="n">
        <v>43878</v>
      </c>
      <c r="D196" s="45">
        <f>F196+75</f>
        <v/>
      </c>
      <c r="E196" s="46" t="n"/>
      <c r="F196" s="47" t="n">
        <v>43690</v>
      </c>
      <c r="G196" s="308" t="n">
        <v>1</v>
      </c>
      <c r="H196" s="308" t="n">
        <v>1</v>
      </c>
      <c r="I196" s="313" t="n"/>
      <c r="J196" s="308" t="inlineStr">
        <is>
          <t>Y-6964</t>
        </is>
      </c>
      <c r="K196" s="243" t="inlineStr">
        <is>
          <t>WS</t>
        </is>
      </c>
      <c r="L196" s="96" t="n">
        <v>5048201</v>
      </c>
      <c r="M196" s="23" t="inlineStr">
        <is>
          <t>5048 HH - KANNAPOLIS</t>
        </is>
      </c>
      <c r="N196" s="23" t="inlineStr">
        <is>
          <t xml:space="preserve">201 Security Street  </t>
        </is>
      </c>
      <c r="O196" s="23" t="inlineStr">
        <is>
          <t>Kannapolis</t>
        </is>
      </c>
      <c r="P196" s="23" t="inlineStr">
        <is>
          <t>NC</t>
        </is>
      </c>
      <c r="Q196" s="104" t="n">
        <v>28083</v>
      </c>
      <c r="R196" s="23" t="inlineStr">
        <is>
          <t>(704)933-1001</t>
        </is>
      </c>
      <c r="S196" s="42" t="inlineStr">
        <is>
          <t>Elizabeth Record</t>
        </is>
      </c>
      <c r="T196" s="23" t="inlineStr">
        <is>
          <t>Patricia Coppin</t>
        </is>
      </c>
      <c r="U196" s="23" t="inlineStr">
        <is>
          <t>10.25.82</t>
        </is>
      </c>
      <c r="V196" s="23" t="n"/>
      <c r="W196" s="24" t="n">
        <v>115</v>
      </c>
      <c r="X196" s="24" t="n"/>
      <c r="Y196" s="66">
        <f>W196-Z196-AB196</f>
        <v/>
      </c>
      <c r="Z196" s="48" t="n">
        <v>4</v>
      </c>
      <c r="AA196" s="48" t="n"/>
      <c r="AB196" s="48" t="n">
        <v>1</v>
      </c>
      <c r="AC196" s="48" t="n"/>
      <c r="AD196" s="48" t="n">
        <v>9</v>
      </c>
      <c r="AE196" s="48" t="n"/>
      <c r="AF196" s="182">
        <f>SUM(AE196/X196)</f>
        <v/>
      </c>
      <c r="AG196" s="48">
        <f>SUM(Z196,AB196,AD196)</f>
        <v/>
      </c>
      <c r="AH196" s="57">
        <f>SUM(AA196,AC196,AE196)</f>
        <v/>
      </c>
      <c r="AI196" s="49" t="inlineStr">
        <is>
          <t>WIN 10 Upgrade</t>
        </is>
      </c>
    </row>
    <row customHeight="1" ht="26.4" r="197" s="20">
      <c r="A197" s="173" t="n"/>
      <c r="B197" s="94" t="n">
        <v>6528201</v>
      </c>
      <c r="C197" s="74" t="n">
        <v>43885</v>
      </c>
      <c r="D197" s="53">
        <f>F197+75</f>
        <v/>
      </c>
      <c r="E197" s="61" t="n"/>
      <c r="F197" s="47" t="n">
        <v>43711</v>
      </c>
      <c r="G197" s="308" t="n">
        <v>1</v>
      </c>
      <c r="H197" s="308" t="n">
        <v>1</v>
      </c>
      <c r="I197" s="308" t="n"/>
      <c r="J197" s="313" t="inlineStr">
        <is>
          <t>Y-6964</t>
        </is>
      </c>
      <c r="K197" s="120" t="inlineStr">
        <is>
          <t>CH</t>
        </is>
      </c>
      <c r="L197" s="96" t="n">
        <v>6528201</v>
      </c>
      <c r="M197" s="23" t="inlineStr">
        <is>
          <t>6528 HH - AUGUSTA GA</t>
        </is>
      </c>
      <c r="N197" s="23" t="inlineStr">
        <is>
          <t>1225 West Wheeler Parkway  Bldg C</t>
        </is>
      </c>
      <c r="O197" s="23" t="inlineStr">
        <is>
          <t>Augusta</t>
        </is>
      </c>
      <c r="P197" s="23" t="inlineStr">
        <is>
          <t>GA</t>
        </is>
      </c>
      <c r="Q197" s="104" t="n">
        <v>30909</v>
      </c>
      <c r="R197" s="23" t="inlineStr">
        <is>
          <t>(706)651-1211</t>
        </is>
      </c>
      <c r="S197" s="62" t="inlineStr">
        <is>
          <t>Jennifer Sergent</t>
        </is>
      </c>
      <c r="T197" s="62" t="inlineStr">
        <is>
          <t>Heather Hagan</t>
        </is>
      </c>
      <c r="U197" s="22" t="inlineStr">
        <is>
          <t>10.160.147</t>
        </is>
      </c>
      <c r="V197" s="54" t="n"/>
      <c r="W197" s="55" t="n">
        <v>67</v>
      </c>
      <c r="X197" s="55" t="n"/>
      <c r="Y197" s="66">
        <f>W197-Z197-AB197</f>
        <v/>
      </c>
      <c r="Z197" s="57" t="n">
        <v>9</v>
      </c>
      <c r="AA197" s="57" t="n"/>
      <c r="AB197" s="57" t="n">
        <v>2</v>
      </c>
      <c r="AC197" s="57" t="n"/>
      <c r="AD197" s="57" t="n">
        <v>9</v>
      </c>
      <c r="AE197" s="57" t="n"/>
      <c r="AF197" s="185">
        <f>SUM(AE197/X197)</f>
        <v/>
      </c>
      <c r="AG197" s="57">
        <f>SUM(Z197,AB197,AD197)</f>
        <v/>
      </c>
      <c r="AH197" s="57">
        <f>SUM(AA197,AC197,AE197)</f>
        <v/>
      </c>
      <c r="AI197" s="120" t="inlineStr">
        <is>
          <t>WIN 10 Upgrade</t>
        </is>
      </c>
    </row>
    <row customHeight="1" ht="26.4" r="198" s="20">
      <c r="A198" s="173" t="n"/>
      <c r="B198" s="94" t="n">
        <v>5070201</v>
      </c>
      <c r="C198" s="74" t="n">
        <v>43885</v>
      </c>
      <c r="D198" s="45">
        <f>F198+75</f>
        <v/>
      </c>
      <c r="E198" s="46">
        <f>F198-28</f>
        <v/>
      </c>
      <c r="F198" s="47" t="n">
        <v>43781</v>
      </c>
      <c r="G198" s="309" t="n">
        <v>1</v>
      </c>
      <c r="H198" s="309" t="n">
        <v>1</v>
      </c>
      <c r="I198" s="309" t="n"/>
      <c r="J198" s="309" t="inlineStr">
        <is>
          <t>Y-1143</t>
        </is>
      </c>
      <c r="K198" s="85" t="inlineStr">
        <is>
          <t>VB</t>
        </is>
      </c>
      <c r="L198" s="96" t="n">
        <v>5070201</v>
      </c>
      <c r="M198" s="23" t="inlineStr">
        <is>
          <t>5070 HH - SILVER SPRINGS MD</t>
        </is>
      </c>
      <c r="N198" s="23" t="inlineStr">
        <is>
          <t>12501 Prosperity Drive STE 225</t>
        </is>
      </c>
      <c r="O198" s="23" t="inlineStr">
        <is>
          <t>Silver Spring</t>
        </is>
      </c>
      <c r="P198" s="23" t="inlineStr">
        <is>
          <t>MD</t>
        </is>
      </c>
      <c r="Q198" s="104" t="n">
        <v>20904</v>
      </c>
      <c r="R198" s="23" t="inlineStr">
        <is>
          <t>(301)622-2320</t>
        </is>
      </c>
      <c r="S198" s="54" t="inlineStr">
        <is>
          <t>Deborah Watt</t>
        </is>
      </c>
      <c r="T198" s="54" t="inlineStr">
        <is>
          <t>Francesca Manguiri</t>
        </is>
      </c>
      <c r="U198" s="23" t="inlineStr">
        <is>
          <t>10.25.37</t>
        </is>
      </c>
      <c r="V198" s="54" t="n"/>
      <c r="W198" s="55" t="n">
        <v>69</v>
      </c>
      <c r="X198" s="55" t="n"/>
      <c r="Y198" s="66">
        <f>W198-Z198-AB198</f>
        <v/>
      </c>
      <c r="Z198" s="57" t="n">
        <v>7</v>
      </c>
      <c r="AA198" s="57" t="n"/>
      <c r="AB198" s="57" t="n">
        <v>1</v>
      </c>
      <c r="AC198" s="57" t="n"/>
      <c r="AD198" s="57" t="n">
        <v>8</v>
      </c>
      <c r="AE198" s="57" t="n"/>
      <c r="AF198" s="185">
        <f>SUM(AE198/X198)</f>
        <v/>
      </c>
      <c r="AG198" s="57">
        <f>SUM(Z198,AB198,AD198)</f>
        <v/>
      </c>
      <c r="AH198" s="57">
        <f>SUM(AA198,AC198,AE198)</f>
        <v/>
      </c>
      <c r="AI198" s="120" t="inlineStr">
        <is>
          <t>WIN 10 Upgrade</t>
        </is>
      </c>
    </row>
    <row customHeight="1" ht="26.4" r="199" s="20">
      <c r="A199" s="173" t="n"/>
      <c r="B199" s="94" t="n">
        <v>6532201</v>
      </c>
      <c r="C199" s="74" t="n">
        <v>43885</v>
      </c>
      <c r="D199" s="53">
        <f>F199+75</f>
        <v/>
      </c>
      <c r="E199" s="61" t="n"/>
      <c r="F199" s="47" t="n">
        <v>43711</v>
      </c>
      <c r="G199" s="308" t="n">
        <v>2</v>
      </c>
      <c r="H199" s="308" t="n">
        <v>1</v>
      </c>
      <c r="I199" s="308" t="n"/>
      <c r="J199" s="308" t="inlineStr">
        <is>
          <t>Y-6964</t>
        </is>
      </c>
      <c r="K199" s="120" t="inlineStr">
        <is>
          <t>CH</t>
        </is>
      </c>
      <c r="L199" s="96" t="n">
        <v>6532201</v>
      </c>
      <c r="M199" s="23" t="inlineStr">
        <is>
          <t>6532 HH - SPARTANBURG</t>
        </is>
      </c>
      <c r="N199" s="23" t="inlineStr">
        <is>
          <t>905 East Main Street STE 1</t>
        </is>
      </c>
      <c r="O199" s="23" t="inlineStr">
        <is>
          <t>Spartanburg</t>
        </is>
      </c>
      <c r="P199" s="23" t="inlineStr">
        <is>
          <t>SC</t>
        </is>
      </c>
      <c r="Q199" s="104" t="n">
        <v>29302</v>
      </c>
      <c r="R199" s="23" t="inlineStr">
        <is>
          <t>(864)582-5936</t>
        </is>
      </c>
      <c r="S199" s="62" t="inlineStr">
        <is>
          <t>April Reininger</t>
        </is>
      </c>
      <c r="T199" s="62" t="n"/>
      <c r="U199" s="22" t="inlineStr">
        <is>
          <t>10.25.164</t>
        </is>
      </c>
      <c r="V199" s="54" t="n"/>
      <c r="W199" s="55" t="n">
        <v>66</v>
      </c>
      <c r="X199" s="55" t="n"/>
      <c r="Y199" s="66">
        <f>W199-Z199-AB199</f>
        <v/>
      </c>
      <c r="Z199" s="57" t="n">
        <v>10</v>
      </c>
      <c r="AA199" s="57" t="n"/>
      <c r="AB199" s="57" t="n">
        <v>0</v>
      </c>
      <c r="AC199" s="57" t="n"/>
      <c r="AD199" s="57" t="n">
        <v>20</v>
      </c>
      <c r="AE199" s="57" t="n"/>
      <c r="AF199" s="185">
        <f>SUM(AE199/X199)</f>
        <v/>
      </c>
      <c r="AG199" s="57">
        <f>SUM(Z199,AB199,AD199)</f>
        <v/>
      </c>
      <c r="AH199" s="57">
        <f>SUM(AA199,AC199,AE199)</f>
        <v/>
      </c>
      <c r="AI199" s="120" t="inlineStr">
        <is>
          <t>WIN 10 Upgrade</t>
        </is>
      </c>
    </row>
    <row customHeight="1" ht="26.4" r="200" s="20">
      <c r="A200" s="173" t="n"/>
      <c r="B200" s="94" t="n">
        <v>6529201</v>
      </c>
      <c r="C200" s="74" t="n">
        <v>43885</v>
      </c>
      <c r="D200" s="53">
        <f>F200+75</f>
        <v/>
      </c>
      <c r="E200" s="61" t="n"/>
      <c r="F200" s="47" t="n">
        <v>43711</v>
      </c>
      <c r="G200" s="308" t="n">
        <v>1</v>
      </c>
      <c r="H200" s="308" t="n">
        <v>1</v>
      </c>
      <c r="I200" s="308" t="n"/>
      <c r="J200" s="308" t="inlineStr">
        <is>
          <t>Y-6964</t>
        </is>
      </c>
      <c r="K200" s="120" t="inlineStr">
        <is>
          <t>CH</t>
        </is>
      </c>
      <c r="L200" s="96" t="n">
        <v>6529201</v>
      </c>
      <c r="M200" s="23" t="inlineStr">
        <is>
          <t>6529 HH - GREENVILLE SC</t>
        </is>
      </c>
      <c r="N200" s="23" t="inlineStr">
        <is>
          <t>15 Brendan Way STE 250</t>
        </is>
      </c>
      <c r="O200" s="23" t="inlineStr">
        <is>
          <t>Greenville</t>
        </is>
      </c>
      <c r="P200" s="23" t="inlineStr">
        <is>
          <t>SC</t>
        </is>
      </c>
      <c r="Q200" s="104" t="n">
        <v>29615</v>
      </c>
      <c r="R200" s="23" t="inlineStr">
        <is>
          <t>(864)297-5711</t>
        </is>
      </c>
      <c r="S200" s="62" t="inlineStr">
        <is>
          <t>Cynthia Fry</t>
        </is>
      </c>
      <c r="T200" s="62" t="n"/>
      <c r="U200" s="22" t="inlineStr">
        <is>
          <t>10.25.159</t>
        </is>
      </c>
      <c r="V200" s="54" t="n"/>
      <c r="W200" s="55" t="n">
        <v>70</v>
      </c>
      <c r="X200" s="55" t="n"/>
      <c r="Y200" s="66">
        <f>W200-Z200-AB200</f>
        <v/>
      </c>
      <c r="Z200" s="57" t="n">
        <v>11</v>
      </c>
      <c r="AA200" s="57" t="n"/>
      <c r="AB200" s="57" t="n">
        <v>1</v>
      </c>
      <c r="AC200" s="57" t="n"/>
      <c r="AD200" s="57" t="n">
        <v>7</v>
      </c>
      <c r="AE200" s="57" t="n"/>
      <c r="AF200" s="185">
        <f>SUM(AE200/X200)</f>
        <v/>
      </c>
      <c r="AG200" s="57">
        <f>SUM(Z200,AB200,AD200)</f>
        <v/>
      </c>
      <c r="AH200" s="57">
        <f>SUM(AA200,AC200,AE200)</f>
        <v/>
      </c>
      <c r="AI200" s="120" t="inlineStr">
        <is>
          <t>WIN 10 Upgrade</t>
        </is>
      </c>
    </row>
    <row customHeight="1" ht="26.4" r="201" s="20">
      <c r="A201" s="173" t="n"/>
      <c r="B201" s="94" t="n">
        <v>6533201</v>
      </c>
      <c r="C201" s="74" t="n">
        <v>43885</v>
      </c>
      <c r="D201" s="53">
        <f>F201+75</f>
        <v/>
      </c>
      <c r="E201" s="61" t="n"/>
      <c r="F201" s="47" t="n">
        <v>43711</v>
      </c>
      <c r="G201" s="308" t="n">
        <v>1</v>
      </c>
      <c r="H201" s="308" t="n">
        <v>1</v>
      </c>
      <c r="I201" s="308" t="n"/>
      <c r="J201" s="308" t="inlineStr">
        <is>
          <t>Y-6964</t>
        </is>
      </c>
      <c r="K201" s="120" t="inlineStr">
        <is>
          <t>CH</t>
        </is>
      </c>
      <c r="L201" s="96" t="n">
        <v>6533201</v>
      </c>
      <c r="M201" s="23" t="inlineStr">
        <is>
          <t>6533 HH - GAFFNEY</t>
        </is>
      </c>
      <c r="N201" s="23" t="inlineStr">
        <is>
          <t>206 Chesnee Highway STE G &amp; H</t>
        </is>
      </c>
      <c r="O201" s="23" t="inlineStr">
        <is>
          <t>Gaffney</t>
        </is>
      </c>
      <c r="P201" s="23" t="inlineStr">
        <is>
          <t>SC</t>
        </is>
      </c>
      <c r="Q201" s="104" t="n">
        <v>29341</v>
      </c>
      <c r="R201" s="23" t="inlineStr">
        <is>
          <t>(864)488-0898</t>
        </is>
      </c>
      <c r="S201" s="62" t="inlineStr">
        <is>
          <t>Teresa Randolph</t>
        </is>
      </c>
      <c r="T201" s="62" t="n"/>
      <c r="U201" s="22" t="inlineStr">
        <is>
          <t>10.160.251</t>
        </is>
      </c>
      <c r="V201" s="54" t="n"/>
      <c r="W201" s="55" t="n">
        <v>29</v>
      </c>
      <c r="X201" s="55" t="n"/>
      <c r="Y201" s="66">
        <f>W201-Z201-AB201</f>
        <v/>
      </c>
      <c r="Z201" s="57" t="n">
        <v>4</v>
      </c>
      <c r="AA201" s="57" t="n"/>
      <c r="AB201" s="57" t="n">
        <v>0</v>
      </c>
      <c r="AC201" s="57" t="n"/>
      <c r="AD201" s="57" t="n">
        <v>5</v>
      </c>
      <c r="AE201" s="57" t="n"/>
      <c r="AF201" s="185">
        <f>SUM(AE201/X201)</f>
        <v/>
      </c>
      <c r="AG201" s="57">
        <f>SUM(Z201,AB201,AD201)</f>
        <v/>
      </c>
      <c r="AH201" s="57">
        <f>SUM(AA201,AC201,AE201)</f>
        <v/>
      </c>
      <c r="AI201" s="120" t="inlineStr">
        <is>
          <t>WIN 10 Upgrade</t>
        </is>
      </c>
    </row>
    <row customHeight="1" ht="26.4" r="202" s="20">
      <c r="A202" s="173" t="n"/>
      <c r="B202" s="94" t="n">
        <v>7030201</v>
      </c>
      <c r="C202" s="74" t="n">
        <v>43885</v>
      </c>
      <c r="D202" s="53">
        <f>F202+75</f>
        <v/>
      </c>
      <c r="E202" s="61" t="n"/>
      <c r="F202" s="47" t="n">
        <v>43711</v>
      </c>
      <c r="G202" s="308" t="n">
        <v>1</v>
      </c>
      <c r="H202" s="308" t="n">
        <v>1</v>
      </c>
      <c r="I202" s="308" t="n"/>
      <c r="J202" s="308" t="inlineStr">
        <is>
          <t>Y-6964</t>
        </is>
      </c>
      <c r="K202" s="120" t="inlineStr">
        <is>
          <t>CH</t>
        </is>
      </c>
      <c r="L202" s="96" t="n">
        <v>7030201</v>
      </c>
      <c r="M202" s="23" t="inlineStr">
        <is>
          <t>7030 HH - SAVANNAH</t>
        </is>
      </c>
      <c r="N202" s="23" t="inlineStr">
        <is>
          <t>2280 East Victory Drive STE B</t>
        </is>
      </c>
      <c r="O202" s="23" t="inlineStr">
        <is>
          <t>Savannah</t>
        </is>
      </c>
      <c r="P202" s="23" t="inlineStr">
        <is>
          <t>GA</t>
        </is>
      </c>
      <c r="Q202" s="104" t="n">
        <v>31404</v>
      </c>
      <c r="R202" s="23" t="inlineStr">
        <is>
          <t>(912)355-3409</t>
        </is>
      </c>
      <c r="S202" s="62" t="inlineStr">
        <is>
          <t>Stephanie Fagnan</t>
        </is>
      </c>
      <c r="T202" s="62" t="n"/>
      <c r="U202" s="22" t="inlineStr">
        <is>
          <t>10.25.202</t>
        </is>
      </c>
      <c r="V202" s="54" t="n"/>
      <c r="W202" s="55" t="n">
        <v>45</v>
      </c>
      <c r="X202" s="55" t="n"/>
      <c r="Y202" s="66">
        <f>W202-Z202-AB202</f>
        <v/>
      </c>
      <c r="Z202" s="57" t="n">
        <v>5</v>
      </c>
      <c r="AA202" s="57" t="n"/>
      <c r="AB202" s="57" t="n">
        <v>0</v>
      </c>
      <c r="AC202" s="57" t="n"/>
      <c r="AD202" s="57" t="n">
        <v>5</v>
      </c>
      <c r="AE202" s="57" t="n"/>
      <c r="AF202" s="185">
        <f>SUM(AE202/X202)</f>
        <v/>
      </c>
      <c r="AG202" s="57">
        <f>SUM(Z202,AB202,AD202)</f>
        <v/>
      </c>
      <c r="AH202" s="57">
        <f>SUM(AA202,AC202,AE202)</f>
        <v/>
      </c>
      <c r="AI202" s="120" t="inlineStr">
        <is>
          <t>WIN 10 Upgrade</t>
        </is>
      </c>
    </row>
    <row customHeight="1" ht="26.4" r="203" s="20">
      <c r="A203" s="173" t="n"/>
      <c r="B203" s="94" t="n">
        <v>6527201</v>
      </c>
      <c r="C203" s="74" t="n">
        <v>43885</v>
      </c>
      <c r="D203" s="53">
        <f>F203+75</f>
        <v/>
      </c>
      <c r="E203" s="61" t="n"/>
      <c r="F203" s="47" t="n">
        <v>43711</v>
      </c>
      <c r="G203" s="308" t="n">
        <v>1</v>
      </c>
      <c r="H203" s="308" t="n">
        <v>1</v>
      </c>
      <c r="I203" s="308" t="n"/>
      <c r="J203" s="308" t="inlineStr">
        <is>
          <t>Y-6964</t>
        </is>
      </c>
      <c r="K203" s="120" t="inlineStr">
        <is>
          <t>CH</t>
        </is>
      </c>
      <c r="L203" s="96" t="n">
        <v>6527201</v>
      </c>
      <c r="M203" s="23" t="inlineStr">
        <is>
          <t>6527 HH - STATESBORO</t>
        </is>
      </c>
      <c r="N203" s="23" t="inlineStr">
        <is>
          <t>1525 Fair Road STE 106</t>
        </is>
      </c>
      <c r="O203" s="23" t="inlineStr">
        <is>
          <t>Statesboro</t>
        </is>
      </c>
      <c r="P203" s="23" t="inlineStr">
        <is>
          <t>GA</t>
        </is>
      </c>
      <c r="Q203" s="104" t="n">
        <v>30458</v>
      </c>
      <c r="R203" s="23" t="inlineStr">
        <is>
          <t>(912)486-1900</t>
        </is>
      </c>
      <c r="S203" s="62" t="inlineStr">
        <is>
          <t>Amanda Anderson</t>
        </is>
      </c>
      <c r="T203" s="62" t="n"/>
      <c r="U203" s="22" t="inlineStr">
        <is>
          <t>10.24.238</t>
        </is>
      </c>
      <c r="V203" s="54" t="n"/>
      <c r="W203" s="55" t="n">
        <v>66</v>
      </c>
      <c r="X203" s="55" t="n"/>
      <c r="Y203" s="66">
        <f>W203-Z203-AB203</f>
        <v/>
      </c>
      <c r="Z203" s="57" t="n">
        <v>10</v>
      </c>
      <c r="AA203" s="57" t="n"/>
      <c r="AB203" s="57" t="n">
        <v>0</v>
      </c>
      <c r="AC203" s="57" t="n"/>
      <c r="AD203" s="57" t="n">
        <v>7</v>
      </c>
      <c r="AE203" s="57" t="n"/>
      <c r="AF203" s="185">
        <f>SUM(AE203/X203)</f>
        <v/>
      </c>
      <c r="AG203" s="57">
        <f>SUM(Z203,AB203,AD203)</f>
        <v/>
      </c>
      <c r="AH203" s="57">
        <f>SUM(AA203,AC203,AE203)</f>
        <v/>
      </c>
      <c r="AI203" s="120" t="inlineStr">
        <is>
          <t>WIN 10 Upgrade</t>
        </is>
      </c>
    </row>
    <row customHeight="1" ht="26.4" r="204" s="20">
      <c r="A204" s="173" t="n"/>
      <c r="B204" s="94" t="n">
        <v>5040201</v>
      </c>
      <c r="C204" s="74" t="n">
        <v>43885</v>
      </c>
      <c r="D204" s="45">
        <f>F204+75</f>
        <v/>
      </c>
      <c r="E204" s="61" t="n"/>
      <c r="F204" s="47" t="n">
        <v>43711</v>
      </c>
      <c r="G204" s="308" t="n">
        <v>2</v>
      </c>
      <c r="H204" s="308" t="n">
        <v>1</v>
      </c>
      <c r="I204" s="308" t="n"/>
      <c r="J204" s="308" t="inlineStr">
        <is>
          <t>Y-6964</t>
        </is>
      </c>
      <c r="K204" s="120" t="inlineStr">
        <is>
          <t>CH</t>
        </is>
      </c>
      <c r="L204" s="96" t="n">
        <v>5040201</v>
      </c>
      <c r="M204" s="23" t="inlineStr">
        <is>
          <t>5040 HH - MYRTLE BEACH</t>
        </is>
      </c>
      <c r="N204" s="23" t="inlineStr">
        <is>
          <t>1240 21st Avenue North STE 200</t>
        </is>
      </c>
      <c r="O204" s="23" t="inlineStr">
        <is>
          <t>Myrtle Beach</t>
        </is>
      </c>
      <c r="P204" s="23" t="inlineStr">
        <is>
          <t>SC</t>
        </is>
      </c>
      <c r="Q204" s="104" t="n">
        <v>29577</v>
      </c>
      <c r="R204" s="23" t="inlineStr">
        <is>
          <t>(843)448-7060</t>
        </is>
      </c>
      <c r="S204" s="62" t="inlineStr">
        <is>
          <t>Amanda Miller</t>
        </is>
      </c>
      <c r="T204" s="62" t="n"/>
      <c r="U204" s="22" t="inlineStr">
        <is>
          <t>10.25.161</t>
        </is>
      </c>
      <c r="V204" s="54" t="n"/>
      <c r="W204" s="55" t="n">
        <v>114</v>
      </c>
      <c r="X204" s="55" t="n"/>
      <c r="Y204" s="66">
        <f>W204-Z204-AB204</f>
        <v/>
      </c>
      <c r="Z204" s="57" t="n">
        <v>15</v>
      </c>
      <c r="AA204" s="57" t="n"/>
      <c r="AB204" s="57" t="n">
        <v>3</v>
      </c>
      <c r="AC204" s="57" t="n"/>
      <c r="AD204" s="57" t="n">
        <v>13</v>
      </c>
      <c r="AE204" s="57" t="n"/>
      <c r="AF204" s="185">
        <f>SUM(AE204/X204)</f>
        <v/>
      </c>
      <c r="AG204" s="57">
        <f>SUM(Z204,AB204,AD204)</f>
        <v/>
      </c>
      <c r="AH204" s="57">
        <f>SUM(AA204,AC204,AE204)</f>
        <v/>
      </c>
      <c r="AI204" s="120" t="inlineStr">
        <is>
          <t>WIN 10 Upgrade</t>
        </is>
      </c>
    </row>
    <row customHeight="1" ht="26.4" r="205" s="20">
      <c r="A205" s="173" t="n"/>
      <c r="B205" s="94" t="n">
        <v>3207201</v>
      </c>
      <c r="C205" s="74" t="n">
        <v>43885</v>
      </c>
      <c r="D205" s="53">
        <f>F205+75</f>
        <v/>
      </c>
      <c r="E205" s="61" t="n"/>
      <c r="F205" s="47" t="n">
        <v>43711</v>
      </c>
      <c r="G205" s="308" t="n">
        <v>1</v>
      </c>
      <c r="H205" s="308" t="n">
        <v>1</v>
      </c>
      <c r="I205" s="308" t="n"/>
      <c r="J205" s="308" t="inlineStr">
        <is>
          <t>Y-6964</t>
        </is>
      </c>
      <c r="K205" s="120" t="inlineStr">
        <is>
          <t>CH</t>
        </is>
      </c>
      <c r="L205" s="96" t="n">
        <v>3207201</v>
      </c>
      <c r="M205" s="23" t="inlineStr">
        <is>
          <t>3207 HH - AIKEN</t>
        </is>
      </c>
      <c r="N205" s="23" t="inlineStr">
        <is>
          <t xml:space="preserve">80 Physician Drive  </t>
        </is>
      </c>
      <c r="O205" s="23" t="inlineStr">
        <is>
          <t>Aiken</t>
        </is>
      </c>
      <c r="P205" s="23" t="inlineStr">
        <is>
          <t>SC</t>
        </is>
      </c>
      <c r="Q205" s="104" t="n">
        <v>29801</v>
      </c>
      <c r="R205" s="23" t="inlineStr">
        <is>
          <t>(803)220-3818</t>
        </is>
      </c>
      <c r="S205" s="62" t="inlineStr">
        <is>
          <t>Erin Hamilton</t>
        </is>
      </c>
      <c r="T205" s="62" t="n"/>
      <c r="U205" s="22" t="inlineStr">
        <is>
          <t>10.160.145</t>
        </is>
      </c>
      <c r="V205" s="54" t="n"/>
      <c r="W205" s="55" t="n">
        <v>63</v>
      </c>
      <c r="X205" s="55" t="n"/>
      <c r="Y205" s="66">
        <f>W205-Z205-AB205</f>
        <v/>
      </c>
      <c r="Z205" s="57" t="n">
        <v>9</v>
      </c>
      <c r="AA205" s="57" t="n"/>
      <c r="AB205" s="57" t="n">
        <v>0</v>
      </c>
      <c r="AC205" s="57" t="n"/>
      <c r="AD205" s="57" t="n">
        <v>11</v>
      </c>
      <c r="AE205" s="57" t="n"/>
      <c r="AF205" s="185">
        <f>SUM(AE205/X205)</f>
        <v/>
      </c>
      <c r="AG205" s="57">
        <f>SUM(Z205,AB205,AD205)</f>
        <v/>
      </c>
      <c r="AH205" s="57">
        <f>SUM(AA205,AC205,AE205)</f>
        <v/>
      </c>
      <c r="AI205" s="120" t="inlineStr">
        <is>
          <t>WIN 10 Upgrade</t>
        </is>
      </c>
    </row>
    <row customHeight="1" ht="26.4" r="206" s="20">
      <c r="A206" s="173" t="n"/>
      <c r="B206" s="94" t="n">
        <v>5039201</v>
      </c>
      <c r="C206" s="74" t="n">
        <v>43885</v>
      </c>
      <c r="D206" s="53">
        <f>F206+75</f>
        <v/>
      </c>
      <c r="E206" s="61" t="n"/>
      <c r="F206" s="47" t="n">
        <v>43711</v>
      </c>
      <c r="G206" s="308" t="n">
        <v>1</v>
      </c>
      <c r="H206" s="308" t="n">
        <v>1</v>
      </c>
      <c r="I206" s="308" t="n"/>
      <c r="J206" s="308" t="inlineStr">
        <is>
          <t>Y-6964</t>
        </is>
      </c>
      <c r="K206" s="120" t="inlineStr">
        <is>
          <t>CH</t>
        </is>
      </c>
      <c r="L206" s="96" t="n">
        <v>5039201</v>
      </c>
      <c r="M206" s="23" t="inlineStr">
        <is>
          <t>5039 HH - COLUMBIA SC</t>
        </is>
      </c>
      <c r="N206" s="75" t="inlineStr">
        <is>
          <t>2000 Center Point Road STE 2300</t>
        </is>
      </c>
      <c r="O206" s="75" t="inlineStr">
        <is>
          <t>Columbia</t>
        </is>
      </c>
      <c r="P206" s="75" t="inlineStr">
        <is>
          <t>SC</t>
        </is>
      </c>
      <c r="Q206" s="105" t="n">
        <v>29210</v>
      </c>
      <c r="R206" s="75" t="inlineStr">
        <is>
          <t>(803)731-2365</t>
        </is>
      </c>
      <c r="S206" s="76" t="inlineStr">
        <is>
          <t>Natasha Brown</t>
        </is>
      </c>
      <c r="T206" s="76" t="inlineStr">
        <is>
          <t>Samantha Dittmar</t>
        </is>
      </c>
      <c r="U206" s="65" t="inlineStr">
        <is>
          <t>10.25.157</t>
        </is>
      </c>
      <c r="V206" s="54" t="n"/>
      <c r="W206" s="55" t="n">
        <v>118</v>
      </c>
      <c r="X206" s="55" t="n"/>
      <c r="Y206" s="66">
        <f>W206-Z206-AB206</f>
        <v/>
      </c>
      <c r="Z206" s="57" t="n">
        <v>8</v>
      </c>
      <c r="AA206" s="57" t="n"/>
      <c r="AB206" s="57" t="n">
        <v>2</v>
      </c>
      <c r="AC206" s="57" t="n"/>
      <c r="AD206" s="57" t="n">
        <v>13</v>
      </c>
      <c r="AE206" s="57" t="n"/>
      <c r="AF206" s="185">
        <f>SUM(AE206/X206)</f>
        <v/>
      </c>
      <c r="AG206" s="57">
        <f>SUM(Z206,AB206,AD206)</f>
        <v/>
      </c>
      <c r="AH206" s="57">
        <f>SUM(AA206,AC206,AE206)</f>
        <v/>
      </c>
      <c r="AI206" s="120" t="inlineStr">
        <is>
          <t>WIN 10 Upgrade</t>
        </is>
      </c>
    </row>
    <row customHeight="1" ht="26.4" r="207" s="20">
      <c r="A207" s="173" t="n"/>
      <c r="B207" s="94" t="n">
        <v>3183201</v>
      </c>
      <c r="C207" s="74" t="n">
        <v>43885</v>
      </c>
      <c r="D207" s="53">
        <f>F207+75</f>
        <v/>
      </c>
      <c r="E207" s="61" t="n"/>
      <c r="F207" s="47" t="n">
        <v>43711</v>
      </c>
      <c r="G207" s="308" t="n">
        <v>1</v>
      </c>
      <c r="H207" s="308" t="n">
        <v>1</v>
      </c>
      <c r="I207" s="308" t="n"/>
      <c r="J207" s="308" t="inlineStr">
        <is>
          <t>Y-6964</t>
        </is>
      </c>
      <c r="K207" s="120" t="inlineStr">
        <is>
          <t>CH</t>
        </is>
      </c>
      <c r="L207" s="96" t="n">
        <v>3183201</v>
      </c>
      <c r="M207" s="23" t="inlineStr">
        <is>
          <t>3183 HH - NEWBERRY</t>
        </is>
      </c>
      <c r="N207" s="23" t="inlineStr">
        <is>
          <t xml:space="preserve">2521 Evans Street  </t>
        </is>
      </c>
      <c r="O207" s="23" t="inlineStr">
        <is>
          <t>Newberry</t>
        </is>
      </c>
      <c r="P207" s="23" t="inlineStr">
        <is>
          <t>SC</t>
        </is>
      </c>
      <c r="Q207" s="104" t="n">
        <v>29108</v>
      </c>
      <c r="R207" s="23" t="inlineStr">
        <is>
          <t>(803)276-0273</t>
        </is>
      </c>
      <c r="S207" s="62" t="inlineStr">
        <is>
          <t>Harriet Guy</t>
        </is>
      </c>
      <c r="T207" s="62" t="n"/>
      <c r="U207" s="22" t="inlineStr">
        <is>
          <t>10.24.6</t>
        </is>
      </c>
      <c r="V207" s="54" t="n"/>
      <c r="W207" s="55" t="n">
        <v>26</v>
      </c>
      <c r="X207" s="55" t="n"/>
      <c r="Y207" s="66">
        <f>W207-Z207-AB207</f>
        <v/>
      </c>
      <c r="Z207" s="57" t="n">
        <v>3</v>
      </c>
      <c r="AA207" s="57" t="n"/>
      <c r="AB207" s="57" t="n">
        <v>0</v>
      </c>
      <c r="AC207" s="57" t="n"/>
      <c r="AD207" s="57" t="n">
        <v>3</v>
      </c>
      <c r="AE207" s="57" t="n"/>
      <c r="AF207" s="185">
        <f>SUM(AE207/X207)</f>
        <v/>
      </c>
      <c r="AG207" s="57">
        <f>SUM(Z207,AB207,AD207)</f>
        <v/>
      </c>
      <c r="AH207" s="57">
        <f>SUM(AA207,AC207,AE207)</f>
        <v/>
      </c>
      <c r="AI207" s="120" t="inlineStr">
        <is>
          <t>WIN 10 Upgrade</t>
        </is>
      </c>
    </row>
    <row customHeight="1" ht="26.4" r="208" s="20">
      <c r="A208" s="173" t="n"/>
      <c r="B208" s="94" t="n">
        <v>5044201</v>
      </c>
      <c r="C208" s="45" t="n">
        <v>43892</v>
      </c>
      <c r="D208" s="45">
        <f>F208+75</f>
        <v/>
      </c>
      <c r="E208" s="61" t="n"/>
      <c r="F208" s="47" t="n">
        <v>43711</v>
      </c>
      <c r="G208" s="308" t="n">
        <v>1</v>
      </c>
      <c r="H208" s="308" t="n">
        <v>1</v>
      </c>
      <c r="I208" s="308" t="n"/>
      <c r="J208" s="308" t="inlineStr">
        <is>
          <t>Y-6964</t>
        </is>
      </c>
      <c r="K208" s="120" t="inlineStr">
        <is>
          <t>CH</t>
        </is>
      </c>
      <c r="L208" s="96" t="n">
        <v>5044201</v>
      </c>
      <c r="M208" s="23" t="inlineStr">
        <is>
          <t>5044 HH - NORTH CHARLOTTE (Now Charlotte HUMANA)</t>
        </is>
      </c>
      <c r="N208" s="23" t="inlineStr">
        <is>
          <t>9009-C Perimeter Woods Drive</t>
        </is>
      </c>
      <c r="O208" s="23" t="inlineStr">
        <is>
          <t>Charlotte</t>
        </is>
      </c>
      <c r="P208" s="23" t="inlineStr">
        <is>
          <t>NC</t>
        </is>
      </c>
      <c r="Q208" s="104" t="n">
        <v>28216</v>
      </c>
      <c r="R208" s="23" t="inlineStr">
        <is>
          <t>(704)598-2716</t>
        </is>
      </c>
      <c r="S208" s="54" t="n"/>
      <c r="T208" s="54" t="n"/>
      <c r="U208" s="23" t="inlineStr">
        <is>
          <t>10.25.72</t>
        </is>
      </c>
      <c r="V208" s="54" t="n"/>
      <c r="W208" s="55" t="n">
        <v>23</v>
      </c>
      <c r="X208" s="55" t="n"/>
      <c r="Y208" s="66">
        <f>W208-Z208-AB208</f>
        <v/>
      </c>
      <c r="Z208" s="57" t="n">
        <v>20</v>
      </c>
      <c r="AA208" s="57" t="n"/>
      <c r="AB208" s="57" t="n">
        <v>0</v>
      </c>
      <c r="AC208" s="57" t="n"/>
      <c r="AD208" s="57" t="n">
        <v>12</v>
      </c>
      <c r="AE208" s="57" t="n"/>
      <c r="AF208" s="185">
        <f>SUM(AE208/X208)</f>
        <v/>
      </c>
      <c r="AG208" s="57">
        <f>SUM(Z208,AB208,AD208)</f>
        <v/>
      </c>
      <c r="AH208" s="57">
        <f>SUM(AA208,AC208,AE208)</f>
        <v/>
      </c>
      <c r="AI208" s="63" t="inlineStr">
        <is>
          <t>WIN 10 Upgrade</t>
        </is>
      </c>
    </row>
    <row customHeight="1" ht="26.4" r="209" s="20">
      <c r="A209" s="173" t="n"/>
      <c r="B209" s="94" t="n">
        <v>5062201</v>
      </c>
      <c r="C209" s="45" t="n">
        <v>43892</v>
      </c>
      <c r="D209" s="53">
        <f>F209+75</f>
        <v/>
      </c>
      <c r="E209" s="61" t="n"/>
      <c r="F209" s="47" t="n">
        <v>43711</v>
      </c>
      <c r="G209" s="308" t="n">
        <v>1</v>
      </c>
      <c r="H209" s="308" t="n">
        <v>1</v>
      </c>
      <c r="I209" s="308" t="n"/>
      <c r="J209" s="308" t="inlineStr">
        <is>
          <t>Y-6964</t>
        </is>
      </c>
      <c r="K209" s="120" t="inlineStr">
        <is>
          <t>CH</t>
        </is>
      </c>
      <c r="L209" s="96" t="n">
        <v>5062201</v>
      </c>
      <c r="M209" s="23" t="inlineStr">
        <is>
          <t>5062 HH - MONROE, NC</t>
        </is>
      </c>
      <c r="N209" s="23" t="inlineStr">
        <is>
          <t>1995 Wellness Boulevard STE 220</t>
        </is>
      </c>
      <c r="O209" s="23" t="inlineStr">
        <is>
          <t>Monroe</t>
        </is>
      </c>
      <c r="P209" s="23" t="inlineStr">
        <is>
          <t>NC</t>
        </is>
      </c>
      <c r="Q209" s="104" t="n">
        <v>28110</v>
      </c>
      <c r="R209" s="23" t="inlineStr">
        <is>
          <t>(704)283-0535</t>
        </is>
      </c>
      <c r="S209" s="54" t="inlineStr">
        <is>
          <t>Kimberly Cheek</t>
        </is>
      </c>
      <c r="T209" s="54" t="inlineStr">
        <is>
          <t>Michelle Plyler</t>
        </is>
      </c>
      <c r="U209" s="23" t="inlineStr">
        <is>
          <t>10.25.85</t>
        </is>
      </c>
      <c r="V209" s="54" t="n"/>
      <c r="W209" s="55" t="n">
        <v>81</v>
      </c>
      <c r="X209" s="55" t="n"/>
      <c r="Y209" s="66">
        <f>W209-Z209-AB209</f>
        <v/>
      </c>
      <c r="Z209" s="57" t="n">
        <v>10</v>
      </c>
      <c r="AA209" s="57" t="n"/>
      <c r="AB209" s="57" t="n">
        <v>0</v>
      </c>
      <c r="AC209" s="57" t="n"/>
      <c r="AD209" s="57" t="n">
        <v>12</v>
      </c>
      <c r="AE209" s="57" t="n"/>
      <c r="AF209" s="185">
        <f>SUM(AE209/X209)</f>
        <v/>
      </c>
      <c r="AG209" s="57">
        <f>SUM(Z209,AB209,AD209)</f>
        <v/>
      </c>
      <c r="AH209" s="57">
        <f>SUM(AA209,AC209,AE209)</f>
        <v/>
      </c>
      <c r="AI209" s="120" t="inlineStr">
        <is>
          <t>WIN 10 Upgrade</t>
        </is>
      </c>
    </row>
    <row r="210">
      <c r="A210" s="173" t="n"/>
      <c r="B210" s="94" t="n">
        <v>5045201</v>
      </c>
      <c r="C210" s="45" t="n">
        <v>43892</v>
      </c>
      <c r="D210" s="53">
        <f>F210+75</f>
        <v/>
      </c>
      <c r="E210" s="61" t="n"/>
      <c r="F210" s="47" t="n">
        <v>43711</v>
      </c>
      <c r="G210" s="308" t="n">
        <v>2</v>
      </c>
      <c r="H210" s="308" t="n">
        <v>2</v>
      </c>
      <c r="I210" s="308" t="n"/>
      <c r="J210" s="308" t="inlineStr">
        <is>
          <t>Y-6964</t>
        </is>
      </c>
      <c r="K210" s="120" t="inlineStr">
        <is>
          <t>CH</t>
        </is>
      </c>
      <c r="L210" s="96" t="n">
        <v>5045201</v>
      </c>
      <c r="M210" s="23" t="inlineStr">
        <is>
          <t>5045 HH - SOUTH CHARLOTTE</t>
        </is>
      </c>
      <c r="N210" s="23" t="inlineStr">
        <is>
          <t>11111 Carmel Commons Blvd. STE 350</t>
        </is>
      </c>
      <c r="O210" s="23" t="inlineStr">
        <is>
          <t>Charlotte</t>
        </is>
      </c>
      <c r="P210" s="23" t="inlineStr">
        <is>
          <t>NC</t>
        </is>
      </c>
      <c r="Q210" s="104" t="n">
        <v>28226</v>
      </c>
      <c r="R210" s="23" t="inlineStr">
        <is>
          <t>(704)543-1167</t>
        </is>
      </c>
      <c r="S210" s="54" t="inlineStr">
        <is>
          <t>Kimberly Selph</t>
        </is>
      </c>
      <c r="T210" s="54" t="inlineStr">
        <is>
          <t>DeeAnn Niehaus</t>
        </is>
      </c>
      <c r="U210" s="23" t="inlineStr">
        <is>
          <t>10.25.73</t>
        </is>
      </c>
      <c r="V210" s="54" t="n">
        <v>7032</v>
      </c>
      <c r="W210" s="55" t="n">
        <v>182</v>
      </c>
      <c r="X210" s="55" t="n"/>
      <c r="Y210" s="66">
        <f>W210-Z210-AB210</f>
        <v/>
      </c>
      <c r="Z210" s="57" t="n">
        <v>5</v>
      </c>
      <c r="AA210" s="57" t="n"/>
      <c r="AB210" s="57" t="n">
        <v>0</v>
      </c>
      <c r="AC210" s="57" t="n"/>
      <c r="AD210" s="57" t="n">
        <v>14</v>
      </c>
      <c r="AE210" s="57" t="n"/>
      <c r="AF210" s="185">
        <f>SUM(AE210/X210)</f>
        <v/>
      </c>
      <c r="AG210" s="57">
        <f>SUM(Z210,AB210,AD210)</f>
        <v/>
      </c>
      <c r="AH210" s="57">
        <f>SUM(AA210,AC210,AE210)</f>
        <v/>
      </c>
      <c r="AI210" s="85" t="inlineStr">
        <is>
          <t>WIN 10 Upgrade</t>
        </is>
      </c>
    </row>
    <row r="211">
      <c r="A211" s="173" t="n"/>
      <c r="B211" s="94" t="n">
        <v>7032201</v>
      </c>
      <c r="C211" s="45" t="n">
        <v>43892</v>
      </c>
      <c r="D211" s="53">
        <f>F211+75</f>
        <v/>
      </c>
      <c r="E211" s="61" t="n"/>
      <c r="F211" s="47" t="n">
        <v>43711</v>
      </c>
      <c r="G211" s="306" t="n"/>
      <c r="H211" s="306" t="n"/>
      <c r="I211" s="308" t="n"/>
      <c r="J211" s="308" t="inlineStr">
        <is>
          <t>Y-6964</t>
        </is>
      </c>
      <c r="K211" s="120" t="inlineStr">
        <is>
          <t>CH</t>
        </is>
      </c>
      <c r="L211" s="96" t="n">
        <v>7032201</v>
      </c>
      <c r="M211" s="23" t="inlineStr">
        <is>
          <t>7032 HH - CHARLOTTE UNIVERSITY (Now North Charlotte)</t>
        </is>
      </c>
      <c r="N211" s="23" t="inlineStr">
        <is>
          <t>11111 Carmel Commons Blvd. Suite 350-B</t>
        </is>
      </c>
      <c r="O211" s="23" t="inlineStr">
        <is>
          <t>Charlotte</t>
        </is>
      </c>
      <c r="P211" s="23" t="inlineStr">
        <is>
          <t>NC</t>
        </is>
      </c>
      <c r="Q211" s="104" t="n">
        <v>28226</v>
      </c>
      <c r="R211" s="23" t="inlineStr">
        <is>
          <t>(704)594-9029</t>
        </is>
      </c>
      <c r="S211" s="54" t="n"/>
      <c r="T211" s="54" t="n"/>
      <c r="U211" s="23" t="inlineStr">
        <is>
          <t>10.25.73</t>
        </is>
      </c>
      <c r="V211" s="54" t="n">
        <v>5045</v>
      </c>
      <c r="W211" s="55" t="n">
        <v>5</v>
      </c>
      <c r="X211" s="55" t="n"/>
      <c r="Y211" s="66">
        <f>W211-Z211-AB211</f>
        <v/>
      </c>
      <c r="Z211" s="220" t="n">
        <v>2</v>
      </c>
      <c r="AA211" s="220" t="n"/>
      <c r="AB211" s="220" t="n">
        <v>0</v>
      </c>
      <c r="AC211" s="220" t="n"/>
      <c r="AD211" s="228" t="n">
        <v>0</v>
      </c>
      <c r="AE211" s="220" t="n"/>
      <c r="AF211" s="221">
        <f>SUM(AE211/X211)</f>
        <v/>
      </c>
      <c r="AG211" s="220">
        <f>SUM(Z211,AB211,AD211)</f>
        <v/>
      </c>
      <c r="AH211" s="57">
        <f>SUM(AA211,AC211,AE211)</f>
        <v/>
      </c>
      <c r="AI211" s="85" t="inlineStr">
        <is>
          <t>WIN 10 Upgrade</t>
        </is>
      </c>
    </row>
    <row customHeight="1" ht="26.4" r="212" s="20">
      <c r="A212" s="173" t="n"/>
      <c r="B212" s="94" t="n">
        <v>3182201</v>
      </c>
      <c r="C212" s="45" t="n">
        <v>43892</v>
      </c>
      <c r="D212" s="53">
        <f>F212+75</f>
        <v/>
      </c>
      <c r="E212" s="61" t="n"/>
      <c r="F212" s="47" t="n">
        <v>43711</v>
      </c>
      <c r="G212" s="308" t="n">
        <v>1</v>
      </c>
      <c r="H212" s="308" t="n">
        <v>1</v>
      </c>
      <c r="I212" s="308" t="n"/>
      <c r="J212" s="308" t="inlineStr">
        <is>
          <t>Y-6964</t>
        </is>
      </c>
      <c r="K212" s="120" t="inlineStr">
        <is>
          <t>CH</t>
        </is>
      </c>
      <c r="L212" s="96" t="n">
        <v>3182201</v>
      </c>
      <c r="M212" s="23" t="inlineStr">
        <is>
          <t>3182 HH - ANDERSON DHEC</t>
        </is>
      </c>
      <c r="N212" s="23" t="inlineStr">
        <is>
          <t>1704 E. Greenville Street STE 2D</t>
        </is>
      </c>
      <c r="O212" s="23" t="inlineStr">
        <is>
          <t>Anderson</t>
        </is>
      </c>
      <c r="P212" s="23" t="inlineStr">
        <is>
          <t>SC</t>
        </is>
      </c>
      <c r="Q212" s="104" t="n">
        <v>29621</v>
      </c>
      <c r="R212" s="23" t="inlineStr">
        <is>
          <t>(864)332-8200</t>
        </is>
      </c>
      <c r="S212" s="62" t="inlineStr">
        <is>
          <t>Melissa Price</t>
        </is>
      </c>
      <c r="T212" s="62" t="inlineStr">
        <is>
          <t>Alysse Ford</t>
        </is>
      </c>
      <c r="U212" s="22" t="inlineStr">
        <is>
          <t>10.25.154</t>
        </is>
      </c>
      <c r="V212" s="54" t="n"/>
      <c r="W212" s="55" t="n">
        <v>64</v>
      </c>
      <c r="X212" s="55" t="n"/>
      <c r="Y212" s="66">
        <f>W212-Z212-AB212</f>
        <v/>
      </c>
      <c r="Z212" s="57" t="n">
        <v>10</v>
      </c>
      <c r="AA212" s="57" t="n"/>
      <c r="AB212" s="57" t="n">
        <v>0</v>
      </c>
      <c r="AC212" s="57" t="n"/>
      <c r="AD212" s="57" t="n">
        <v>10</v>
      </c>
      <c r="AE212" s="57" t="n"/>
      <c r="AF212" s="185">
        <f>SUM(AE212/X212)</f>
        <v/>
      </c>
      <c r="AG212" s="57">
        <f>SUM(Z212,AB212,AD212)</f>
        <v/>
      </c>
      <c r="AH212" s="57">
        <f>SUM(AA212,AC212,AE212)</f>
        <v/>
      </c>
      <c r="AI212" s="120" t="inlineStr">
        <is>
          <t>WIN 10 Upgrade</t>
        </is>
      </c>
    </row>
    <row customHeight="1" ht="26.4" r="213" s="20">
      <c r="A213" s="173" t="n"/>
      <c r="B213" s="94" t="n">
        <v>6531201</v>
      </c>
      <c r="C213" s="45" t="n">
        <v>43892</v>
      </c>
      <c r="D213" s="53">
        <f>F213+75</f>
        <v/>
      </c>
      <c r="E213" s="61" t="n"/>
      <c r="F213" s="47" t="n">
        <v>43711</v>
      </c>
      <c r="G213" s="308" t="n">
        <v>1</v>
      </c>
      <c r="H213" s="308" t="n">
        <v>1</v>
      </c>
      <c r="I213" s="308" t="n"/>
      <c r="J213" s="308" t="inlineStr">
        <is>
          <t>Y-6964</t>
        </is>
      </c>
      <c r="K213" s="120" t="inlineStr">
        <is>
          <t>CH</t>
        </is>
      </c>
      <c r="L213" s="96" t="n">
        <v>6531201</v>
      </c>
      <c r="M213" s="23" t="inlineStr">
        <is>
          <t>6531 HH - SENECA</t>
        </is>
      </c>
      <c r="N213" s="23" t="inlineStr">
        <is>
          <t xml:space="preserve">977 Tiger Boulevard  </t>
        </is>
      </c>
      <c r="O213" s="23" t="inlineStr">
        <is>
          <t>Clemson</t>
        </is>
      </c>
      <c r="P213" s="23" t="inlineStr">
        <is>
          <t>SC</t>
        </is>
      </c>
      <c r="Q213" s="104" t="n">
        <v>29631</v>
      </c>
      <c r="R213" s="23" t="inlineStr">
        <is>
          <t>(864)885-1085</t>
        </is>
      </c>
      <c r="S213" s="62" t="inlineStr">
        <is>
          <t>Sherri Smith</t>
        </is>
      </c>
      <c r="T213" s="62" t="n"/>
      <c r="U213" s="22" t="inlineStr">
        <is>
          <t>10.25.163</t>
        </is>
      </c>
      <c r="V213" s="54" t="n"/>
      <c r="W213" s="55" t="n">
        <v>69</v>
      </c>
      <c r="X213" s="55" t="n"/>
      <c r="Y213" s="66">
        <f>W213-Z213-AB213</f>
        <v/>
      </c>
      <c r="Z213" s="57" t="n">
        <v>15</v>
      </c>
      <c r="AA213" s="57" t="n"/>
      <c r="AB213" s="57" t="n">
        <v>1</v>
      </c>
      <c r="AC213" s="57" t="n"/>
      <c r="AD213" s="57" t="n">
        <v>1</v>
      </c>
      <c r="AE213" s="57" t="n"/>
      <c r="AF213" s="185">
        <f>SUM(AE213/X213)</f>
        <v/>
      </c>
      <c r="AG213" s="57">
        <f>SUM(Z213,AB213,AD213)</f>
        <v/>
      </c>
      <c r="AH213" s="57">
        <f>SUM(AA213,AC213,AE213)</f>
        <v/>
      </c>
      <c r="AI213" s="120" t="inlineStr">
        <is>
          <t>WIN 10 Upgrade</t>
        </is>
      </c>
    </row>
    <row customHeight="1" ht="26.4" r="214" s="20">
      <c r="A214" s="173" t="n"/>
      <c r="B214" s="94" t="n">
        <v>6534201</v>
      </c>
      <c r="C214" s="45" t="n">
        <v>43892</v>
      </c>
      <c r="D214" s="53">
        <f>F214+75</f>
        <v/>
      </c>
      <c r="E214" s="61" t="n"/>
      <c r="F214" s="47" t="n">
        <v>43711</v>
      </c>
      <c r="G214" s="308" t="n">
        <v>1</v>
      </c>
      <c r="H214" s="308" t="n">
        <v>1</v>
      </c>
      <c r="I214" s="308" t="n"/>
      <c r="J214" s="309" t="inlineStr">
        <is>
          <t>Y-6964</t>
        </is>
      </c>
      <c r="K214" s="120" t="inlineStr">
        <is>
          <t>CH</t>
        </is>
      </c>
      <c r="L214" s="96" t="n">
        <v>6534201</v>
      </c>
      <c r="M214" s="23" t="inlineStr">
        <is>
          <t>6534 HH - UNION 2</t>
        </is>
      </c>
      <c r="N214" s="23" t="inlineStr">
        <is>
          <t xml:space="preserve">1261 South Duncan Bypass  </t>
        </is>
      </c>
      <c r="O214" s="23" t="inlineStr">
        <is>
          <t>Union</t>
        </is>
      </c>
      <c r="P214" s="23" t="inlineStr">
        <is>
          <t>SC</t>
        </is>
      </c>
      <c r="Q214" s="104" t="n">
        <v>29379</v>
      </c>
      <c r="R214" s="23" t="inlineStr">
        <is>
          <t>(864)429-4821</t>
        </is>
      </c>
      <c r="S214" s="62" t="inlineStr">
        <is>
          <t>Elizabeth Moore</t>
        </is>
      </c>
      <c r="T214" s="62" t="n"/>
      <c r="U214" s="22" t="inlineStr">
        <is>
          <t>10.25.166</t>
        </is>
      </c>
      <c r="V214" s="54" t="n"/>
      <c r="W214" s="55" t="n">
        <v>28</v>
      </c>
      <c r="X214" s="55" t="n"/>
      <c r="Y214" s="66">
        <f>W214-Z214-AB214</f>
        <v/>
      </c>
      <c r="Z214" s="57" t="n">
        <v>4</v>
      </c>
      <c r="AA214" s="57" t="n"/>
      <c r="AB214" s="57" t="n">
        <v>0</v>
      </c>
      <c r="AC214" s="57" t="n"/>
      <c r="AD214" s="57" t="n">
        <v>6</v>
      </c>
      <c r="AE214" s="57" t="n"/>
      <c r="AF214" s="185">
        <f>SUM(AE214/X214)</f>
        <v/>
      </c>
      <c r="AG214" s="57">
        <f>SUM(Z214,AB214,AD214)</f>
        <v/>
      </c>
      <c r="AH214" s="57">
        <f>SUM(AA214,AC214,AE214)</f>
        <v/>
      </c>
      <c r="AI214" s="120" t="inlineStr">
        <is>
          <t>WIN 10 Upgrade</t>
        </is>
      </c>
    </row>
    <row customHeight="1" ht="26.4" r="215" s="20">
      <c r="A215" s="173" t="n"/>
      <c r="B215" s="94" t="n">
        <v>5041201</v>
      </c>
      <c r="C215" s="45" t="n">
        <v>43892</v>
      </c>
      <c r="D215" s="53">
        <f>F215+75</f>
        <v/>
      </c>
      <c r="E215" s="61" t="n"/>
      <c r="F215" s="47" t="n">
        <v>43711</v>
      </c>
      <c r="G215" s="308" t="n">
        <v>1</v>
      </c>
      <c r="H215" s="308" t="n">
        <v>1</v>
      </c>
      <c r="I215" s="308" t="n"/>
      <c r="J215" s="308" t="inlineStr">
        <is>
          <t>Y-6964</t>
        </is>
      </c>
      <c r="K215" s="120" t="inlineStr">
        <is>
          <t>CH</t>
        </is>
      </c>
      <c r="L215" s="96" t="n">
        <v>5041201</v>
      </c>
      <c r="M215" s="23" t="inlineStr">
        <is>
          <t>5041 HH - ROCK HILL 2</t>
        </is>
      </c>
      <c r="N215" s="23" t="inlineStr">
        <is>
          <t xml:space="preserve">250 Piedmont Blvd  </t>
        </is>
      </c>
      <c r="O215" s="23" t="inlineStr">
        <is>
          <t>Rock Hill</t>
        </is>
      </c>
      <c r="P215" s="23" t="inlineStr">
        <is>
          <t>SC</t>
        </is>
      </c>
      <c r="Q215" s="104" t="n">
        <v>29732</v>
      </c>
      <c r="R215" s="23" t="inlineStr">
        <is>
          <t>(803)329-3184</t>
        </is>
      </c>
      <c r="S215" s="62" t="inlineStr">
        <is>
          <t>Kay Hull</t>
        </is>
      </c>
      <c r="T215" s="62" t="n"/>
      <c r="U215" s="22" t="inlineStr">
        <is>
          <t>10.25.162</t>
        </is>
      </c>
      <c r="V215" s="54" t="n"/>
      <c r="W215" s="55" t="n">
        <v>135</v>
      </c>
      <c r="X215" s="55" t="n"/>
      <c r="Y215" s="66">
        <f>W215-Z215-AB215</f>
        <v/>
      </c>
      <c r="Z215" s="57" t="n">
        <v>15</v>
      </c>
      <c r="AA215" s="57" t="n"/>
      <c r="AB215" s="57" t="n">
        <v>2</v>
      </c>
      <c r="AC215" s="57" t="n"/>
      <c r="AD215" s="57" t="n">
        <v>22</v>
      </c>
      <c r="AE215" s="57" t="n"/>
      <c r="AF215" s="185">
        <f>SUM(AE215/X215)</f>
        <v/>
      </c>
      <c r="AG215" s="57">
        <f>SUM(Z215,AB215,AD215)</f>
        <v/>
      </c>
      <c r="AH215" s="57">
        <f>SUM(AA215,AC215,AE215)</f>
        <v/>
      </c>
      <c r="AI215" s="120" t="inlineStr">
        <is>
          <t>WIN 10 Upgrade</t>
        </is>
      </c>
    </row>
    <row customHeight="1" ht="26.4" r="216" s="20">
      <c r="A216" s="173" t="n"/>
      <c r="B216" s="94" t="n">
        <v>3186201</v>
      </c>
      <c r="C216" s="45" t="n">
        <v>43892</v>
      </c>
      <c r="D216" s="53">
        <f>F216+75</f>
        <v/>
      </c>
      <c r="E216" s="61" t="n"/>
      <c r="F216" s="47" t="n">
        <v>43711</v>
      </c>
      <c r="G216" s="308" t="n">
        <v>2</v>
      </c>
      <c r="H216" s="308" t="n">
        <v>1</v>
      </c>
      <c r="I216" s="308" t="n"/>
      <c r="J216" s="308" t="inlineStr">
        <is>
          <t>Y-6964</t>
        </is>
      </c>
      <c r="K216" s="120" t="inlineStr">
        <is>
          <t>CH</t>
        </is>
      </c>
      <c r="L216" s="96" t="n">
        <v>3186201</v>
      </c>
      <c r="M216" s="23" t="inlineStr">
        <is>
          <t>3186 HH - CHESTERFIELD</t>
        </is>
      </c>
      <c r="N216" s="23" t="inlineStr">
        <is>
          <t xml:space="preserve">515 Market Street  </t>
        </is>
      </c>
      <c r="O216" s="23" t="inlineStr">
        <is>
          <t>Cheraw</t>
        </is>
      </c>
      <c r="P216" s="23" t="inlineStr">
        <is>
          <t>SC</t>
        </is>
      </c>
      <c r="Q216" s="104" t="n">
        <v>29520</v>
      </c>
      <c r="R216" s="23" t="inlineStr">
        <is>
          <t>(843)320-8859</t>
        </is>
      </c>
      <c r="S216" s="62" t="inlineStr">
        <is>
          <t>Janice Privette</t>
        </is>
      </c>
      <c r="T216" s="62" t="n"/>
      <c r="U216" s="22" t="inlineStr">
        <is>
          <t>10.24.9</t>
        </is>
      </c>
      <c r="V216" s="54" t="n"/>
      <c r="W216" s="55" t="n">
        <v>26</v>
      </c>
      <c r="X216" s="55" t="n"/>
      <c r="Y216" s="66">
        <f>W216-Z216-AB216</f>
        <v/>
      </c>
      <c r="Z216" s="57" t="n">
        <v>7</v>
      </c>
      <c r="AA216" s="57" t="n"/>
      <c r="AB216" s="57" t="n">
        <v>0</v>
      </c>
      <c r="AC216" s="57" t="n"/>
      <c r="AD216" s="57" t="n">
        <v>13</v>
      </c>
      <c r="AE216" s="57" t="n"/>
      <c r="AF216" s="185">
        <f>SUM(AE216/X216)</f>
        <v/>
      </c>
      <c r="AG216" s="57">
        <f>SUM(Z216,AB216,AD216)</f>
        <v/>
      </c>
      <c r="AH216" s="57">
        <f>SUM(AA216,AC216,AE216)</f>
        <v/>
      </c>
      <c r="AI216" s="120" t="inlineStr">
        <is>
          <t>WIN 10 Upgrade</t>
        </is>
      </c>
    </row>
    <row customHeight="1" ht="16.5" r="217" s="20">
      <c r="A217" s="173" t="inlineStr">
        <is>
          <t xml:space="preserve"> </t>
        </is>
      </c>
      <c r="B217" s="94" t="n">
        <v>3185201</v>
      </c>
      <c r="C217" s="53" t="n">
        <v>43892</v>
      </c>
      <c r="D217" s="53">
        <f>F217+75</f>
        <v/>
      </c>
      <c r="E217" s="61" t="n"/>
      <c r="F217" s="47" t="n">
        <v>43711</v>
      </c>
      <c r="G217" s="308" t="n">
        <v>1</v>
      </c>
      <c r="H217" s="308" t="n">
        <v>1</v>
      </c>
      <c r="I217" s="308" t="n"/>
      <c r="J217" s="308" t="inlineStr">
        <is>
          <t>Y-6964</t>
        </is>
      </c>
      <c r="K217" s="120" t="inlineStr">
        <is>
          <t>CH</t>
        </is>
      </c>
      <c r="L217" s="96" t="n">
        <v>3185201</v>
      </c>
      <c r="M217" s="23" t="inlineStr">
        <is>
          <t>3185 HH - FLORENCE</t>
        </is>
      </c>
      <c r="N217" s="23" t="inlineStr">
        <is>
          <t>702 Pamplico Highway STE B</t>
        </is>
      </c>
      <c r="O217" s="23" t="inlineStr">
        <is>
          <t>Florence</t>
        </is>
      </c>
      <c r="P217" s="23" t="inlineStr">
        <is>
          <t>SC</t>
        </is>
      </c>
      <c r="Q217" s="104" t="n">
        <v>29505</v>
      </c>
      <c r="R217" s="23" t="inlineStr">
        <is>
          <t>(843)317-9686</t>
        </is>
      </c>
      <c r="S217" s="62" t="inlineStr">
        <is>
          <t>Edith Odom</t>
        </is>
      </c>
      <c r="T217" s="62" t="inlineStr">
        <is>
          <t>Rebecca Snipes</t>
        </is>
      </c>
      <c r="U217" s="22" t="inlineStr">
        <is>
          <t>10.24.8</t>
        </is>
      </c>
      <c r="V217" s="54" t="n"/>
      <c r="W217" s="55" t="n">
        <v>61</v>
      </c>
      <c r="X217" s="55" t="n"/>
      <c r="Y217" s="66">
        <f>W217-Z217-AB217</f>
        <v/>
      </c>
      <c r="Z217" s="57" t="n">
        <v>8</v>
      </c>
      <c r="AA217" s="57" t="n"/>
      <c r="AB217" s="57" t="n">
        <v>0</v>
      </c>
      <c r="AC217" s="57" t="n"/>
      <c r="AD217" s="57" t="n">
        <v>10</v>
      </c>
      <c r="AE217" s="57" t="n"/>
      <c r="AF217" s="185">
        <f>SUM(AE217/X217)</f>
        <v/>
      </c>
      <c r="AG217" s="57">
        <f>SUM(Z217,AB217,AD217)</f>
        <v/>
      </c>
      <c r="AH217" s="57">
        <f>SUM(AA217,AC217,AE217)</f>
        <v/>
      </c>
      <c r="AI217" s="120" t="inlineStr">
        <is>
          <t>WIN 10 Upgrade</t>
        </is>
      </c>
    </row>
    <row customHeight="1" ht="26.4" r="218" s="20">
      <c r="A218" s="173" t="n"/>
      <c r="B218" s="94" t="n">
        <v>3187201</v>
      </c>
      <c r="C218" s="53" t="n">
        <v>43892</v>
      </c>
      <c r="D218" s="53">
        <f>F218+75</f>
        <v/>
      </c>
      <c r="E218" s="61" t="n"/>
      <c r="F218" s="47" t="n">
        <v>43711</v>
      </c>
      <c r="G218" s="308" t="n">
        <v>1</v>
      </c>
      <c r="H218" s="308" t="n">
        <v>1</v>
      </c>
      <c r="I218" s="308" t="n"/>
      <c r="J218" s="308" t="inlineStr">
        <is>
          <t>Y-6964</t>
        </is>
      </c>
      <c r="K218" s="120" t="inlineStr">
        <is>
          <t>CH</t>
        </is>
      </c>
      <c r="L218" s="96" t="n">
        <v>3187201</v>
      </c>
      <c r="M218" s="23" t="inlineStr">
        <is>
          <t>3187 HH - DILLON</t>
        </is>
      </c>
      <c r="N218" s="23" t="inlineStr">
        <is>
          <t>1311 N Main Street STE 102</t>
        </is>
      </c>
      <c r="O218" s="23" t="inlineStr">
        <is>
          <t>Marion</t>
        </is>
      </c>
      <c r="P218" s="23" t="inlineStr">
        <is>
          <t>SC</t>
        </is>
      </c>
      <c r="Q218" s="104" t="n">
        <v>29571</v>
      </c>
      <c r="R218" s="23" t="inlineStr">
        <is>
          <t>(843)774-2284</t>
        </is>
      </c>
      <c r="S218" s="62" t="inlineStr">
        <is>
          <t>Lauren Jensen</t>
        </is>
      </c>
      <c r="T218" s="62" t="n"/>
      <c r="U218" s="22" t="inlineStr">
        <is>
          <t>10.24.10</t>
        </is>
      </c>
      <c r="V218" s="54" t="n"/>
      <c r="W218" s="55" t="n">
        <v>29</v>
      </c>
      <c r="X218" s="55" t="n"/>
      <c r="Y218" s="66">
        <f>W218-Z218-AB218</f>
        <v/>
      </c>
      <c r="Z218" s="57" t="n">
        <v>4</v>
      </c>
      <c r="AA218" s="57" t="n"/>
      <c r="AB218" s="57" t="n">
        <v>0</v>
      </c>
      <c r="AC218" s="57" t="n"/>
      <c r="AD218" s="57" t="n">
        <v>2</v>
      </c>
      <c r="AE218" s="57" t="n"/>
      <c r="AF218" s="185">
        <f>SUM(AE218/X218)</f>
        <v/>
      </c>
      <c r="AG218" s="57">
        <f>SUM(Z218,AB218,AD218)</f>
        <v/>
      </c>
      <c r="AH218" s="57">
        <f>SUM(AA218,AC218,AE218)</f>
        <v/>
      </c>
      <c r="AI218" s="120" t="inlineStr">
        <is>
          <t>WIN 10 Upgrade</t>
        </is>
      </c>
    </row>
    <row customHeight="1" ht="26.4" r="219" s="20">
      <c r="A219" s="173" t="n"/>
      <c r="B219" s="95" t="n">
        <v>3209201</v>
      </c>
      <c r="C219" s="53" t="n">
        <v>43892</v>
      </c>
      <c r="D219" s="53">
        <f>F219+75</f>
        <v/>
      </c>
      <c r="E219" s="61" t="n"/>
      <c r="F219" s="70" t="n">
        <v>43711</v>
      </c>
      <c r="G219" s="308" t="n">
        <v>1</v>
      </c>
      <c r="H219" s="308" t="n">
        <v>2</v>
      </c>
      <c r="I219" s="308" t="n"/>
      <c r="J219" s="308" t="inlineStr">
        <is>
          <t>Y-6964</t>
        </is>
      </c>
      <c r="K219" s="120" t="inlineStr">
        <is>
          <t>CH</t>
        </is>
      </c>
      <c r="L219" s="128" t="n">
        <v>3209201</v>
      </c>
      <c r="M219" s="75" t="inlineStr">
        <is>
          <t>3209 HH - ORANGEBURG</t>
        </is>
      </c>
      <c r="N219" s="75" t="inlineStr">
        <is>
          <t xml:space="preserve">1739 Village Park Drive  </t>
        </is>
      </c>
      <c r="O219" s="75" t="inlineStr">
        <is>
          <t>Orangeburg</t>
        </is>
      </c>
      <c r="P219" s="75" t="inlineStr">
        <is>
          <t>SC</t>
        </is>
      </c>
      <c r="Q219" s="105" t="n">
        <v>29118</v>
      </c>
      <c r="R219" s="75" t="inlineStr">
        <is>
          <t>(803)937-2490</t>
        </is>
      </c>
      <c r="S219" s="76" t="inlineStr">
        <is>
          <t xml:space="preserve">Lauren McNeill </t>
        </is>
      </c>
      <c r="T219" s="76" t="n"/>
      <c r="U219" s="65" t="inlineStr">
        <is>
          <t>10.160.173</t>
        </is>
      </c>
      <c r="V219" s="77" t="n"/>
      <c r="W219" s="78" t="n">
        <v>5</v>
      </c>
      <c r="X219" s="78" t="n"/>
      <c r="Y219" s="66">
        <f>W219-Z219-AB219</f>
        <v/>
      </c>
      <c r="Z219" s="57" t="n">
        <v>3</v>
      </c>
      <c r="AA219" s="57" t="n"/>
      <c r="AB219" s="57" t="n">
        <v>0</v>
      </c>
      <c r="AC219" s="57" t="n"/>
      <c r="AD219" s="57" t="n">
        <v>3</v>
      </c>
      <c r="AE219" s="57" t="n"/>
      <c r="AF219" s="185">
        <f>SUM(AE219/X219)</f>
        <v/>
      </c>
      <c r="AG219" s="57">
        <f>SUM(Z219,AB219,AD219)</f>
        <v/>
      </c>
      <c r="AH219" s="57">
        <f>SUM(AA219,AC219,AE219)</f>
        <v/>
      </c>
      <c r="AI219" s="120" t="inlineStr">
        <is>
          <t>WIN 10 Upgrade</t>
        </is>
      </c>
    </row>
    <row customHeight="1" ht="26.4" r="220" s="20">
      <c r="A220" s="173" t="n"/>
      <c r="B220" s="94" t="n">
        <v>3188201</v>
      </c>
      <c r="C220" s="53" t="n">
        <v>43892</v>
      </c>
      <c r="D220" s="53">
        <f>F220+75</f>
        <v/>
      </c>
      <c r="E220" s="61" t="n"/>
      <c r="F220" s="47" t="n">
        <v>43711</v>
      </c>
      <c r="G220" s="306" t="n"/>
      <c r="H220" s="306" t="n"/>
      <c r="I220" s="308" t="n"/>
      <c r="J220" s="308" t="inlineStr">
        <is>
          <t>Y-6964</t>
        </is>
      </c>
      <c r="K220" s="120" t="inlineStr">
        <is>
          <t>CH</t>
        </is>
      </c>
      <c r="L220" s="96" t="n">
        <v>3188201</v>
      </c>
      <c r="M220" s="23" t="inlineStr">
        <is>
          <t>3188 HH - MANNING</t>
        </is>
      </c>
      <c r="N220" s="23" t="inlineStr">
        <is>
          <t xml:space="preserve">122 N. Brooks Street  </t>
        </is>
      </c>
      <c r="O220" s="23" t="inlineStr">
        <is>
          <t>Manning</t>
        </is>
      </c>
      <c r="P220" s="23" t="inlineStr">
        <is>
          <t>SC</t>
        </is>
      </c>
      <c r="Q220" s="104" t="n">
        <v>29102</v>
      </c>
      <c r="R220" s="23" t="inlineStr">
        <is>
          <t>(803)435-2559</t>
        </is>
      </c>
      <c r="S220" s="62" t="inlineStr">
        <is>
          <t>April Gladden</t>
        </is>
      </c>
      <c r="T220" s="62" t="n"/>
      <c r="U220" s="22" t="inlineStr">
        <is>
          <t>10.24.11</t>
        </is>
      </c>
      <c r="V220" s="54" t="n"/>
      <c r="W220" s="55" t="n">
        <v>41</v>
      </c>
      <c r="X220" s="55" t="n"/>
      <c r="Y220" s="66">
        <f>W220-Z220-AB220</f>
        <v/>
      </c>
      <c r="Z220" s="57" t="n">
        <v>5</v>
      </c>
      <c r="AA220" s="57" t="n"/>
      <c r="AB220" s="57" t="n">
        <v>0</v>
      </c>
      <c r="AC220" s="57" t="n"/>
      <c r="AD220" s="57" t="n">
        <v>5</v>
      </c>
      <c r="AE220" s="57" t="n"/>
      <c r="AF220" s="185">
        <f>SUM(AE220/X220)</f>
        <v/>
      </c>
      <c r="AG220" s="57">
        <f>SUM(Z220,AB220,AD220)</f>
        <v/>
      </c>
      <c r="AH220" s="57">
        <f>SUM(AA220,AC220,AE220)</f>
        <v/>
      </c>
      <c r="AI220" s="120" t="inlineStr">
        <is>
          <t>WIN 10 Upgrade</t>
        </is>
      </c>
    </row>
    <row customHeight="1" ht="26.4" r="221" s="20">
      <c r="A221" s="173" t="n"/>
      <c r="B221" s="94" t="n">
        <v>7031201</v>
      </c>
      <c r="C221" s="53" t="n">
        <v>43899</v>
      </c>
      <c r="D221" s="53">
        <f>F221+75</f>
        <v/>
      </c>
      <c r="E221" s="61" t="n"/>
      <c r="F221" s="47" t="n">
        <v>43711</v>
      </c>
      <c r="G221" s="308" t="n">
        <v>1</v>
      </c>
      <c r="H221" s="308" t="n">
        <v>1</v>
      </c>
      <c r="I221" s="308" t="n"/>
      <c r="J221" s="308" t="inlineStr">
        <is>
          <t>Y-6964</t>
        </is>
      </c>
      <c r="K221" s="120" t="inlineStr">
        <is>
          <t>CH</t>
        </is>
      </c>
      <c r="L221" s="96" t="n">
        <v>7031201</v>
      </c>
      <c r="M221" s="23" t="inlineStr">
        <is>
          <t>7031 HH - CHARLESTON SC</t>
        </is>
      </c>
      <c r="N221" s="23" t="inlineStr">
        <is>
          <t>4975 Lacross Road STE 354</t>
        </is>
      </c>
      <c r="O221" s="23" t="inlineStr">
        <is>
          <t>North Charleston</t>
        </is>
      </c>
      <c r="P221" s="23" t="inlineStr">
        <is>
          <t>SC</t>
        </is>
      </c>
      <c r="Q221" s="104" t="n">
        <v>29406</v>
      </c>
      <c r="R221" s="23" t="inlineStr">
        <is>
          <t>(843)744-1191</t>
        </is>
      </c>
      <c r="S221" s="62" t="inlineStr">
        <is>
          <t>Alison Holloway</t>
        </is>
      </c>
      <c r="T221" s="62" t="inlineStr">
        <is>
          <t>Karen Kasper</t>
        </is>
      </c>
      <c r="U221" s="22" t="inlineStr">
        <is>
          <t>10.25.156</t>
        </is>
      </c>
      <c r="V221" s="54" t="n"/>
      <c r="W221" s="55" t="n">
        <v>93</v>
      </c>
      <c r="X221" s="55" t="n"/>
      <c r="Y221" s="66">
        <f>W221-Z221-AB221</f>
        <v/>
      </c>
      <c r="Z221" s="57" t="n">
        <v>12</v>
      </c>
      <c r="AA221" s="57" t="n"/>
      <c r="AB221" s="57" t="n">
        <v>0</v>
      </c>
      <c r="AC221" s="57" t="n"/>
      <c r="AD221" s="57" t="n">
        <v>16</v>
      </c>
      <c r="AE221" s="57" t="n"/>
      <c r="AF221" s="185">
        <f>SUM(AE221/X221)</f>
        <v/>
      </c>
      <c r="AG221" s="57">
        <f>SUM(Z221,AB221,AD221)</f>
        <v/>
      </c>
      <c r="AH221" s="57">
        <f>SUM(AA221,AC221,AE221)</f>
        <v/>
      </c>
      <c r="AI221" s="120" t="inlineStr">
        <is>
          <t>WIN 10 Upgrade</t>
        </is>
      </c>
    </row>
    <row customHeight="1" ht="26.4" r="222" s="20">
      <c r="A222" s="173" t="n"/>
      <c r="B222" s="94" t="n">
        <v>3190201</v>
      </c>
      <c r="C222" s="53" t="n">
        <v>43899</v>
      </c>
      <c r="D222" s="53">
        <f>F222+75</f>
        <v/>
      </c>
      <c r="E222" s="61" t="n"/>
      <c r="F222" s="47" t="n">
        <v>43711</v>
      </c>
      <c r="G222" s="308" t="n">
        <v>1</v>
      </c>
      <c r="H222" s="308" t="n">
        <v>1</v>
      </c>
      <c r="I222" s="308" t="n"/>
      <c r="J222" s="308" t="inlineStr">
        <is>
          <t>Y-6964</t>
        </is>
      </c>
      <c r="K222" s="120" t="inlineStr">
        <is>
          <t>CH</t>
        </is>
      </c>
      <c r="L222" s="96" t="n">
        <v>3190201</v>
      </c>
      <c r="M222" s="23" t="inlineStr">
        <is>
          <t>3190 HH - WALTERBORO</t>
        </is>
      </c>
      <c r="N222" s="23" t="inlineStr">
        <is>
          <t xml:space="preserve">415-E Robertson Boulevard  </t>
        </is>
      </c>
      <c r="O222" s="23" t="inlineStr">
        <is>
          <t>Walterboro</t>
        </is>
      </c>
      <c r="P222" s="23" t="inlineStr">
        <is>
          <t>SC</t>
        </is>
      </c>
      <c r="Q222" s="104" t="n">
        <v>29488</v>
      </c>
      <c r="R222" s="23" t="inlineStr">
        <is>
          <t>(843)542-9540</t>
        </is>
      </c>
      <c r="S222" s="62" t="inlineStr">
        <is>
          <t>Angela Bunton</t>
        </is>
      </c>
      <c r="T222" s="62" t="inlineStr">
        <is>
          <t>Rhonda Evans</t>
        </is>
      </c>
      <c r="U222" s="22" t="inlineStr">
        <is>
          <t>10.24.12</t>
        </is>
      </c>
      <c r="V222" s="54" t="n"/>
      <c r="W222" s="55" t="n">
        <v>50</v>
      </c>
      <c r="X222" s="55" t="n"/>
      <c r="Y222" s="66">
        <f>W222-Z222-AB222</f>
        <v/>
      </c>
      <c r="Z222" s="57" t="n">
        <v>7</v>
      </c>
      <c r="AA222" s="57" t="n"/>
      <c r="AB222" s="57" t="n">
        <v>0</v>
      </c>
      <c r="AC222" s="57" t="n"/>
      <c r="AD222" s="57" t="n">
        <v>6</v>
      </c>
      <c r="AE222" s="57" t="n"/>
      <c r="AF222" s="185">
        <f>SUM(AE222/X222)</f>
        <v/>
      </c>
      <c r="AG222" s="57">
        <f>SUM(Z222,AB222,AD222)</f>
        <v/>
      </c>
      <c r="AH222" s="57">
        <f>SUM(AA222,AC222,AE222)</f>
        <v/>
      </c>
      <c r="AI222" s="120" t="inlineStr">
        <is>
          <t>WIN 10 Upgrade</t>
        </is>
      </c>
    </row>
    <row r="223">
      <c r="A223" s="173" t="n"/>
      <c r="B223" s="94" t="n">
        <v>5884201</v>
      </c>
      <c r="C223" s="53" t="n">
        <v>43899</v>
      </c>
      <c r="D223" s="45">
        <f>F223+75</f>
        <v/>
      </c>
      <c r="E223" s="46">
        <f>F223-28</f>
        <v/>
      </c>
      <c r="F223" s="47" t="n">
        <v>43781</v>
      </c>
      <c r="G223" s="309" t="n">
        <v>1</v>
      </c>
      <c r="H223" s="309" t="n">
        <v>2</v>
      </c>
      <c r="I223" s="309" t="n"/>
      <c r="J223" s="309" t="inlineStr">
        <is>
          <t>Y-6964</t>
        </is>
      </c>
      <c r="K223" s="85" t="inlineStr">
        <is>
          <t>VB</t>
        </is>
      </c>
      <c r="L223" s="96" t="n">
        <v>5884201</v>
      </c>
      <c r="M223" s="23" t="inlineStr">
        <is>
          <t>5884 HH - BECKLEY WV</t>
        </is>
      </c>
      <c r="N223" s="23" t="inlineStr">
        <is>
          <t xml:space="preserve">112 Mellon Street  </t>
        </is>
      </c>
      <c r="O223" s="23" t="inlineStr">
        <is>
          <t>Beckley</t>
        </is>
      </c>
      <c r="P223" s="23" t="inlineStr">
        <is>
          <t>WV</t>
        </is>
      </c>
      <c r="Q223" s="104" t="n">
        <v>25801</v>
      </c>
      <c r="R223" s="23" t="inlineStr">
        <is>
          <t>(304)255-5263</t>
        </is>
      </c>
      <c r="S223" s="23" t="inlineStr">
        <is>
          <t>Ashley Hall</t>
        </is>
      </c>
      <c r="T223" s="23" t="inlineStr">
        <is>
          <t>Robert Furey</t>
        </is>
      </c>
      <c r="U223" s="23" t="inlineStr">
        <is>
          <t>10.25.218</t>
        </is>
      </c>
      <c r="V223" s="23" t="n"/>
      <c r="W223" s="24" t="n">
        <v>54</v>
      </c>
      <c r="X223" s="24" t="n"/>
      <c r="Y223" s="66">
        <f>W223-Z223-AB223</f>
        <v/>
      </c>
      <c r="Z223" s="48" t="n">
        <v>4</v>
      </c>
      <c r="AA223" s="48" t="n"/>
      <c r="AB223" s="48" t="n">
        <v>0</v>
      </c>
      <c r="AC223" s="48" t="n"/>
      <c r="AD223" s="48" t="n">
        <v>9</v>
      </c>
      <c r="AE223" s="48" t="n"/>
      <c r="AF223" s="182">
        <f>SUM(AE223/X223)</f>
        <v/>
      </c>
      <c r="AG223" s="48">
        <f>SUM(Z223,AB223,AD223)</f>
        <v/>
      </c>
      <c r="AH223" s="57">
        <f>SUM(AA223,AC223,AE223)</f>
        <v/>
      </c>
      <c r="AI223" s="85" t="inlineStr">
        <is>
          <t>WIN 10 Upgrade</t>
        </is>
      </c>
    </row>
    <row r="224">
      <c r="A224" s="173" t="n"/>
      <c r="B224" s="94" t="n">
        <v>5887201</v>
      </c>
      <c r="C224" s="53" t="n">
        <v>43899</v>
      </c>
      <c r="D224" s="45">
        <f>F224+75</f>
        <v/>
      </c>
      <c r="E224" s="46" t="n"/>
      <c r="F224" s="47" t="n">
        <v>43564</v>
      </c>
      <c r="G224" s="306" t="n"/>
      <c r="H224" s="306" t="n"/>
      <c r="I224" s="309" t="n"/>
      <c r="J224" s="309" t="inlineStr">
        <is>
          <t>Y-6964</t>
        </is>
      </c>
      <c r="K224" s="85" t="inlineStr">
        <is>
          <t>VB</t>
        </is>
      </c>
      <c r="L224" s="96" t="n">
        <v>5887201</v>
      </c>
      <c r="M224" s="23" t="inlineStr">
        <is>
          <t>5887 HH - SUMMERSVILLE WV</t>
        </is>
      </c>
      <c r="N224" s="23" t="inlineStr">
        <is>
          <t xml:space="preserve">800 Broad Street  </t>
        </is>
      </c>
      <c r="O224" s="23" t="inlineStr">
        <is>
          <t>Summersville</t>
        </is>
      </c>
      <c r="P224" s="23" t="inlineStr">
        <is>
          <t>WV</t>
        </is>
      </c>
      <c r="Q224" s="104" t="n">
        <v>26651</v>
      </c>
      <c r="R224" s="23" t="inlineStr">
        <is>
          <t>(304)872-7380</t>
        </is>
      </c>
      <c r="S224" s="23" t="inlineStr">
        <is>
          <t>Sarah Nichols</t>
        </is>
      </c>
      <c r="T224" s="23" t="n"/>
      <c r="U224" s="23" t="inlineStr">
        <is>
          <t>10.25.223</t>
        </is>
      </c>
      <c r="V224" s="23" t="n"/>
      <c r="W224" s="24" t="n">
        <v>39</v>
      </c>
      <c r="X224" s="24" t="n"/>
      <c r="Y224" s="66">
        <f>W224-Z224-AB224</f>
        <v/>
      </c>
      <c r="Z224" s="48" t="n">
        <v>6</v>
      </c>
      <c r="AA224" s="48" t="n"/>
      <c r="AB224" s="48" t="n">
        <v>0</v>
      </c>
      <c r="AC224" s="48" t="n"/>
      <c r="AD224" s="48" t="n">
        <v>7</v>
      </c>
      <c r="AE224" s="48" t="n"/>
      <c r="AF224" s="182">
        <f>SUM(AE224/X224)</f>
        <v/>
      </c>
      <c r="AG224" s="48">
        <f>SUM(Z224,AB224,AD224)</f>
        <v/>
      </c>
      <c r="AH224" s="57">
        <f>SUM(AA224,AC224,AE224)</f>
        <v/>
      </c>
      <c r="AI224" s="85" t="inlineStr">
        <is>
          <t>WIN 10 Upgrade</t>
        </is>
      </c>
    </row>
    <row r="225">
      <c r="A225" s="173" t="n"/>
      <c r="B225" s="94" t="n">
        <v>6524201</v>
      </c>
      <c r="C225" s="53" t="n">
        <v>43899</v>
      </c>
      <c r="D225" s="45">
        <f>F225+75</f>
        <v/>
      </c>
      <c r="E225" s="46">
        <f>F225-28</f>
        <v/>
      </c>
      <c r="F225" s="47" t="n">
        <v>43781</v>
      </c>
      <c r="G225" s="309" t="n">
        <v>1</v>
      </c>
      <c r="H225" s="309" t="n">
        <v>1</v>
      </c>
      <c r="I225" s="309" t="n"/>
      <c r="J225" s="308" t="inlineStr">
        <is>
          <t>Y-6964</t>
        </is>
      </c>
      <c r="K225" s="85" t="inlineStr">
        <is>
          <t>VB</t>
        </is>
      </c>
      <c r="L225" s="96" t="n">
        <v>6524201</v>
      </c>
      <c r="M225" s="23" t="inlineStr">
        <is>
          <t>6524 HH - DANVILLE - NEW</t>
        </is>
      </c>
      <c r="N225" s="23" t="inlineStr">
        <is>
          <t>105 Citation Dr STE B</t>
        </is>
      </c>
      <c r="O225" s="23" t="inlineStr">
        <is>
          <t>Danville</t>
        </is>
      </c>
      <c r="P225" s="23" t="inlineStr">
        <is>
          <t>KY</t>
        </is>
      </c>
      <c r="Q225" s="104" t="n">
        <v>40422</v>
      </c>
      <c r="R225" s="23" t="inlineStr">
        <is>
          <t>(859)236-2193</t>
        </is>
      </c>
      <c r="S225" s="23" t="inlineStr">
        <is>
          <t>Nancy Yeager</t>
        </is>
      </c>
      <c r="T225" s="23" t="inlineStr">
        <is>
          <t>Caitlin Norris</t>
        </is>
      </c>
      <c r="U225" s="23" t="inlineStr">
        <is>
          <t>10.25.24</t>
        </is>
      </c>
      <c r="V225" s="23" t="n"/>
      <c r="W225" s="24" t="n">
        <v>48</v>
      </c>
      <c r="X225" s="24" t="n"/>
      <c r="Y225" s="66">
        <f>W225-Z225-AB225</f>
        <v/>
      </c>
      <c r="Z225" s="48" t="n">
        <v>9</v>
      </c>
      <c r="AA225" s="48" t="n"/>
      <c r="AB225" s="48" t="n">
        <v>0</v>
      </c>
      <c r="AC225" s="48" t="n"/>
      <c r="AD225" s="48" t="n">
        <v>11</v>
      </c>
      <c r="AE225" s="48" t="n"/>
      <c r="AF225" s="182">
        <f>SUM(AE225/X225)</f>
        <v/>
      </c>
      <c r="AG225" s="48">
        <f>SUM(Z225,AB225,AD225)</f>
        <v/>
      </c>
      <c r="AH225" s="57">
        <f>SUM(AA225,AC225,AE225)</f>
        <v/>
      </c>
      <c r="AI225" s="85" t="inlineStr">
        <is>
          <t>WIN 10 Upgrade</t>
        </is>
      </c>
    </row>
    <row customHeight="1" ht="26.4" r="226" s="20">
      <c r="A226" s="173" t="n"/>
      <c r="B226" s="94" t="n">
        <v>5079201</v>
      </c>
      <c r="C226" s="53" t="n">
        <v>43899</v>
      </c>
      <c r="D226" s="53">
        <f>F226+75</f>
        <v/>
      </c>
      <c r="E226" s="61">
        <f>F226-28</f>
        <v/>
      </c>
      <c r="F226" s="47" t="n">
        <v>43739</v>
      </c>
      <c r="G226" s="308" t="n">
        <v>1</v>
      </c>
      <c r="H226" s="308" t="n">
        <v>2</v>
      </c>
      <c r="I226" s="308" t="n"/>
      <c r="J226" s="308" t="inlineStr">
        <is>
          <t>Y-6964</t>
        </is>
      </c>
      <c r="K226" s="120" t="inlineStr">
        <is>
          <t>VB</t>
        </is>
      </c>
      <c r="L226" s="96" t="n">
        <v>5079201</v>
      </c>
      <c r="M226" s="23" t="inlineStr">
        <is>
          <t>5079 HH - NASHVILLE</t>
        </is>
      </c>
      <c r="N226" s="23" t="inlineStr">
        <is>
          <t>624 Grassmere Park Drive STE 8</t>
        </is>
      </c>
      <c r="O226" s="23" t="inlineStr">
        <is>
          <t>Nashville</t>
        </is>
      </c>
      <c r="P226" s="23" t="inlineStr">
        <is>
          <t>TN</t>
        </is>
      </c>
      <c r="Q226" s="104" t="n">
        <v>37211</v>
      </c>
      <c r="R226" s="23" t="inlineStr">
        <is>
          <t>(615)360-9000</t>
        </is>
      </c>
      <c r="S226" s="62" t="inlineStr">
        <is>
          <t>Valerie Flint</t>
        </is>
      </c>
      <c r="T226" s="62" t="n"/>
      <c r="U226" s="22" t="inlineStr">
        <is>
          <t>10.25.174</t>
        </is>
      </c>
      <c r="V226" s="54" t="n"/>
      <c r="W226" s="55" t="n">
        <v>39</v>
      </c>
      <c r="X226" s="55" t="n"/>
      <c r="Y226" s="66">
        <f>W226-Z226-AB226</f>
        <v/>
      </c>
      <c r="Z226" s="57" t="n">
        <v>12</v>
      </c>
      <c r="AA226" s="57" t="n"/>
      <c r="AB226" s="57" t="n">
        <v>1</v>
      </c>
      <c r="AC226" s="57" t="n"/>
      <c r="AD226" s="57" t="n">
        <v>12</v>
      </c>
      <c r="AE226" s="57" t="n"/>
      <c r="AF226" s="185">
        <f>SUM(AE226/X226)</f>
        <v/>
      </c>
      <c r="AG226" s="57">
        <f>SUM(Z226,AB226,AD226)</f>
        <v/>
      </c>
      <c r="AH226" s="57">
        <f>SUM(AA226,AC226,AE226)</f>
        <v/>
      </c>
      <c r="AI226" s="120" t="inlineStr">
        <is>
          <t>WIN 10 Upgrade</t>
        </is>
      </c>
    </row>
    <row customHeight="1" ht="26.4" r="227" s="20">
      <c r="A227" s="173" t="n"/>
      <c r="B227" s="94" t="n">
        <v>5078201</v>
      </c>
      <c r="C227" s="53" t="n">
        <v>43899</v>
      </c>
      <c r="D227" s="53">
        <f>F227+75</f>
        <v/>
      </c>
      <c r="E227" s="61">
        <f>F227-28</f>
        <v/>
      </c>
      <c r="F227" s="47" t="n">
        <v>43739</v>
      </c>
      <c r="G227" s="306" t="n"/>
      <c r="H227" s="306" t="n"/>
      <c r="I227" s="308" t="n"/>
      <c r="J227" s="308" t="inlineStr">
        <is>
          <t>Y-6964</t>
        </is>
      </c>
      <c r="K227" s="120" t="inlineStr">
        <is>
          <t>VB</t>
        </is>
      </c>
      <c r="L227" s="96" t="n">
        <v>5078201</v>
      </c>
      <c r="M227" s="23" t="inlineStr">
        <is>
          <t>5078 HH - HOPKINSVILLE HHA</t>
        </is>
      </c>
      <c r="N227" s="23" t="inlineStr">
        <is>
          <t xml:space="preserve">540 Noel Avenue  </t>
        </is>
      </c>
      <c r="O227" s="23" t="inlineStr">
        <is>
          <t>Hopkinsville</t>
        </is>
      </c>
      <c r="P227" s="23" t="inlineStr">
        <is>
          <t>KY</t>
        </is>
      </c>
      <c r="Q227" s="104" t="n">
        <v>42240</v>
      </c>
      <c r="R227" s="23" t="inlineStr">
        <is>
          <t>(270)885-7887</t>
        </is>
      </c>
      <c r="S227" s="54" t="inlineStr">
        <is>
          <t>Gilbert Rosales</t>
        </is>
      </c>
      <c r="T227" s="54" t="inlineStr">
        <is>
          <t>Mary Bouldin</t>
        </is>
      </c>
      <c r="U227" s="23" t="inlineStr">
        <is>
          <t>10.25.23</t>
        </is>
      </c>
      <c r="V227" s="54" t="n"/>
      <c r="W227" s="55" t="n">
        <v>33</v>
      </c>
      <c r="X227" s="55" t="n"/>
      <c r="Y227" s="66">
        <f>W227-Z227-AB227</f>
        <v/>
      </c>
      <c r="Z227" s="57" t="n">
        <v>4</v>
      </c>
      <c r="AA227" s="57" t="n"/>
      <c r="AB227" s="57" t="n">
        <v>0</v>
      </c>
      <c r="AC227" s="57" t="n"/>
      <c r="AD227" s="57" t="n">
        <v>6</v>
      </c>
      <c r="AE227" s="57" t="n"/>
      <c r="AF227" s="185">
        <f>SUM(AE227/X227)</f>
        <v/>
      </c>
      <c r="AG227" s="57">
        <f>SUM(Z227,AB227,AD227)</f>
        <v/>
      </c>
      <c r="AH227" s="57">
        <f>SUM(AA227,AC227,AE227)</f>
        <v/>
      </c>
      <c r="AI227" s="120" t="inlineStr">
        <is>
          <t>WIN 10 Upgrade</t>
        </is>
      </c>
    </row>
    <row customHeight="1" ht="26.4" r="228" s="20">
      <c r="A228" s="173" t="n"/>
      <c r="B228" s="94" t="n">
        <v>6227201</v>
      </c>
      <c r="C228" s="53" t="n">
        <v>43899</v>
      </c>
      <c r="D228" s="53">
        <f>F228+75</f>
        <v/>
      </c>
      <c r="E228" s="61">
        <f>F228-28</f>
        <v/>
      </c>
      <c r="F228" s="47" t="n">
        <v>43781</v>
      </c>
      <c r="G228" s="308" t="n">
        <v>2</v>
      </c>
      <c r="H228" s="308" t="n">
        <v>1</v>
      </c>
      <c r="I228" s="308" t="n"/>
      <c r="J228" s="308" t="inlineStr">
        <is>
          <t>Y-6964</t>
        </is>
      </c>
      <c r="K228" s="120" t="inlineStr">
        <is>
          <t>VB</t>
        </is>
      </c>
      <c r="L228" s="96" t="n">
        <v>6227201</v>
      </c>
      <c r="M228" s="23" t="inlineStr">
        <is>
          <t>6227 HH - LOUISVILLE</t>
        </is>
      </c>
      <c r="N228" s="23" t="inlineStr">
        <is>
          <t xml:space="preserve">710 Executive Park  </t>
        </is>
      </c>
      <c r="O228" s="23" t="inlineStr">
        <is>
          <t>Louisville</t>
        </is>
      </c>
      <c r="P228" s="23" t="inlineStr">
        <is>
          <t>KY</t>
        </is>
      </c>
      <c r="Q228" s="104" t="n">
        <v>40207</v>
      </c>
      <c r="R228" s="23" t="inlineStr">
        <is>
          <t>(502)895-4213</t>
        </is>
      </c>
      <c r="S228" s="54" t="inlineStr">
        <is>
          <t>Dana Fallot</t>
        </is>
      </c>
      <c r="T228" s="54" t="inlineStr">
        <is>
          <t>Tamara Nash</t>
        </is>
      </c>
      <c r="U228" s="23" t="inlineStr">
        <is>
          <t>10.25.25</t>
        </is>
      </c>
      <c r="V228" s="54" t="n"/>
      <c r="W228" s="55" t="n">
        <v>94</v>
      </c>
      <c r="X228" s="55" t="n"/>
      <c r="Y228" s="66">
        <f>W228-Z228-AB228</f>
        <v/>
      </c>
      <c r="Z228" s="57" t="n">
        <v>2</v>
      </c>
      <c r="AA228" s="57" t="n"/>
      <c r="AB228" s="57" t="n">
        <v>1</v>
      </c>
      <c r="AC228" s="57" t="n"/>
      <c r="AD228" s="57" t="n">
        <v>15</v>
      </c>
      <c r="AE228" s="57" t="n"/>
      <c r="AF228" s="185">
        <f>SUM(AE228/X228)</f>
        <v/>
      </c>
      <c r="AG228" s="57">
        <f>SUM(Z228,AB228,AD228)</f>
        <v/>
      </c>
      <c r="AH228" s="57">
        <f>SUM(AA228,AC228,AE228)</f>
        <v/>
      </c>
      <c r="AI228" s="120" t="inlineStr">
        <is>
          <t>WIN 10 Upgrade</t>
        </is>
      </c>
    </row>
    <row customHeight="1" ht="26.4" r="229" s="20">
      <c r="A229" s="173" t="n"/>
      <c r="B229" s="94" t="n">
        <v>6522201</v>
      </c>
      <c r="C229" s="53" t="n">
        <v>43899</v>
      </c>
      <c r="D229" s="53">
        <f>F229+75</f>
        <v/>
      </c>
      <c r="E229" s="61">
        <f>F229-28</f>
        <v/>
      </c>
      <c r="F229" s="47" t="n">
        <v>43781</v>
      </c>
      <c r="G229" s="308" t="n">
        <v>1</v>
      </c>
      <c r="H229" s="308" t="n">
        <v>1</v>
      </c>
      <c r="I229" s="308" t="n"/>
      <c r="J229" s="308" t="inlineStr">
        <is>
          <t>Y-6964</t>
        </is>
      </c>
      <c r="K229" s="120" t="inlineStr">
        <is>
          <t>VB</t>
        </is>
      </c>
      <c r="L229" s="96" t="n">
        <v>6522201</v>
      </c>
      <c r="M229" s="23" t="inlineStr">
        <is>
          <t>6522 HH - SHELBYVILLE</t>
        </is>
      </c>
      <c r="N229" s="23" t="inlineStr">
        <is>
          <t>140 Stonecrest Road STE 203</t>
        </is>
      </c>
      <c r="O229" s="23" t="inlineStr">
        <is>
          <t>Shelbyville</t>
        </is>
      </c>
      <c r="P229" s="23" t="inlineStr">
        <is>
          <t>KY</t>
        </is>
      </c>
      <c r="Q229" s="104" t="n">
        <v>40065</v>
      </c>
      <c r="R229" s="23" t="inlineStr">
        <is>
          <t>(502)647-1025</t>
        </is>
      </c>
      <c r="S229" s="54" t="inlineStr">
        <is>
          <t>Linda Binion</t>
        </is>
      </c>
      <c r="T229" s="54" t="n"/>
      <c r="U229" s="23" t="inlineStr">
        <is>
          <t>10.25.26</t>
        </is>
      </c>
      <c r="V229" s="54" t="n"/>
      <c r="W229" s="55" t="n">
        <v>60</v>
      </c>
      <c r="X229" s="55" t="n"/>
      <c r="Y229" s="66">
        <f>W229-Z229-AB229</f>
        <v/>
      </c>
      <c r="Z229" s="57" t="n">
        <v>8</v>
      </c>
      <c r="AA229" s="57" t="n"/>
      <c r="AB229" s="57" t="n">
        <v>0</v>
      </c>
      <c r="AC229" s="57" t="n"/>
      <c r="AD229" s="57" t="n">
        <v>6</v>
      </c>
      <c r="AE229" s="57" t="n"/>
      <c r="AF229" s="185">
        <f>SUM(AE229/X229)</f>
        <v/>
      </c>
      <c r="AG229" s="57">
        <f>SUM(Z229,AB229,AD229)</f>
        <v/>
      </c>
      <c r="AH229" s="57">
        <f>SUM(AA229,AC229,AE229)</f>
        <v/>
      </c>
      <c r="AI229" s="120" t="inlineStr">
        <is>
          <t>WIN 10 Upgrade</t>
        </is>
      </c>
    </row>
    <row customHeight="1" ht="26.4" r="230" s="20">
      <c r="A230" s="173" t="n"/>
      <c r="B230" s="94" t="n">
        <v>5885201</v>
      </c>
      <c r="C230" s="53" t="n">
        <v>43899</v>
      </c>
      <c r="D230" s="53">
        <f>F230+75</f>
        <v/>
      </c>
      <c r="E230" s="61">
        <f>F230-28</f>
        <v/>
      </c>
      <c r="F230" s="47" t="n">
        <v>43781</v>
      </c>
      <c r="G230" s="308" t="n">
        <v>1</v>
      </c>
      <c r="H230" s="308" t="n">
        <v>2</v>
      </c>
      <c r="I230" s="308" t="n"/>
      <c r="J230" s="308" t="inlineStr">
        <is>
          <t>Y-6964</t>
        </is>
      </c>
      <c r="K230" s="120" t="inlineStr">
        <is>
          <t>VB</t>
        </is>
      </c>
      <c r="L230" s="96" t="n">
        <v>5885201</v>
      </c>
      <c r="M230" s="23" t="inlineStr">
        <is>
          <t>5885 HH - HUNTINGTON WV</t>
        </is>
      </c>
      <c r="N230" s="23" t="inlineStr">
        <is>
          <t>5187 US Route 60 STE 28</t>
        </is>
      </c>
      <c r="O230" s="23" t="inlineStr">
        <is>
          <t>Huntington</t>
        </is>
      </c>
      <c r="P230" s="23" t="inlineStr">
        <is>
          <t>WV</t>
        </is>
      </c>
      <c r="Q230" s="104" t="n">
        <v>25705</v>
      </c>
      <c r="R230" s="23" t="inlineStr">
        <is>
          <t>(304)733-9430</t>
        </is>
      </c>
      <c r="S230" s="54" t="inlineStr">
        <is>
          <t>Jason Gibson</t>
        </is>
      </c>
      <c r="T230" s="54" t="inlineStr">
        <is>
          <t>April Blanton</t>
        </is>
      </c>
      <c r="U230" s="23" t="inlineStr">
        <is>
          <t>10.25.221</t>
        </is>
      </c>
      <c r="V230" s="54" t="n"/>
      <c r="W230" s="55" t="n">
        <v>57</v>
      </c>
      <c r="X230" s="55" t="n"/>
      <c r="Y230" s="66">
        <f>W230-Z230-AB230</f>
        <v/>
      </c>
      <c r="Z230" s="57" t="n">
        <v>4</v>
      </c>
      <c r="AA230" s="57" t="n"/>
      <c r="AB230" s="57" t="n">
        <v>0</v>
      </c>
      <c r="AC230" s="57" t="n"/>
      <c r="AD230" s="57" t="n">
        <v>5</v>
      </c>
      <c r="AE230" s="57" t="n"/>
      <c r="AF230" s="185">
        <f>SUM(AE230/X230)</f>
        <v/>
      </c>
      <c r="AG230" s="57">
        <f>SUM(Z230,AB230,AD230)</f>
        <v/>
      </c>
      <c r="AH230" s="57">
        <f>SUM(AA230,AC230,AE230)</f>
        <v/>
      </c>
      <c r="AI230" s="120" t="inlineStr">
        <is>
          <t>WIN 10 Upgrade</t>
        </is>
      </c>
    </row>
    <row customHeight="1" ht="26.4" r="231" s="20">
      <c r="A231" s="173" t="n"/>
      <c r="B231" s="94" t="n">
        <v>5089201</v>
      </c>
      <c r="C231" s="53" t="n">
        <v>43899</v>
      </c>
      <c r="D231" s="53">
        <f>F231+75</f>
        <v/>
      </c>
      <c r="E231" s="61">
        <f>F231-28</f>
        <v/>
      </c>
      <c r="F231" s="47" t="n">
        <v>43781</v>
      </c>
      <c r="G231" s="306" t="n"/>
      <c r="H231" s="306" t="n"/>
      <c r="I231" s="308" t="n"/>
      <c r="J231" s="308" t="inlineStr">
        <is>
          <t>Y-6964</t>
        </is>
      </c>
      <c r="K231" s="120" t="inlineStr">
        <is>
          <t>VB</t>
        </is>
      </c>
      <c r="L231" s="96" t="n">
        <v>5089201</v>
      </c>
      <c r="M231" s="23" t="inlineStr">
        <is>
          <t>5089 HH - PARKERSBURG WV</t>
        </is>
      </c>
      <c r="N231" s="23" t="inlineStr">
        <is>
          <t xml:space="preserve">39 12th Street  </t>
        </is>
      </c>
      <c r="O231" s="23" t="inlineStr">
        <is>
          <t>Parkersburg</t>
        </is>
      </c>
      <c r="P231" s="23" t="inlineStr">
        <is>
          <t>WV</t>
        </is>
      </c>
      <c r="Q231" s="104" t="n">
        <v>26101</v>
      </c>
      <c r="R231" s="23" t="inlineStr">
        <is>
          <t>(304)424-7172</t>
        </is>
      </c>
      <c r="S231" s="54" t="inlineStr">
        <is>
          <t>Jackie Benton</t>
        </is>
      </c>
      <c r="T231" s="54" t="inlineStr">
        <is>
          <t>Lora Toncray</t>
        </is>
      </c>
      <c r="U231" s="23" t="inlineStr">
        <is>
          <t>10.25.222</t>
        </is>
      </c>
      <c r="V231" s="54" t="n"/>
      <c r="W231" s="55" t="n">
        <v>20</v>
      </c>
      <c r="X231" s="55" t="n"/>
      <c r="Y231" s="66">
        <f>W231-Z231-AB231</f>
        <v/>
      </c>
      <c r="Z231" s="57" t="n">
        <v>4</v>
      </c>
      <c r="AA231" s="57" t="n"/>
      <c r="AB231" s="57" t="n">
        <v>1</v>
      </c>
      <c r="AC231" s="57" t="n"/>
      <c r="AD231" s="57" t="n">
        <v>2</v>
      </c>
      <c r="AE231" s="57" t="n"/>
      <c r="AF231" s="185">
        <f>SUM(AE231/X231)</f>
        <v/>
      </c>
      <c r="AG231" s="57">
        <f>SUM(Z231,AB231,AD231)</f>
        <v/>
      </c>
      <c r="AH231" s="57">
        <f>SUM(AA231,AC231,AE231)</f>
        <v/>
      </c>
      <c r="AI231" s="120" t="inlineStr">
        <is>
          <t>WIN 10 Upgrade</t>
        </is>
      </c>
    </row>
    <row r="232">
      <c r="A232" s="173" t="n"/>
      <c r="B232" s="94" t="n">
        <v>6248201</v>
      </c>
      <c r="C232" s="53" t="n">
        <v>43899</v>
      </c>
      <c r="D232" s="53">
        <f>F232+75</f>
        <v/>
      </c>
      <c r="E232" s="61">
        <f>F232-28</f>
        <v/>
      </c>
      <c r="F232" s="47" t="n">
        <v>43781</v>
      </c>
      <c r="G232" s="309" t="n">
        <v>1</v>
      </c>
      <c r="H232" s="309" t="n">
        <v>1</v>
      </c>
      <c r="I232" s="309" t="n"/>
      <c r="J232" s="308" t="inlineStr">
        <is>
          <t>Y-6964</t>
        </is>
      </c>
      <c r="K232" s="85" t="inlineStr">
        <is>
          <t>VB</t>
        </is>
      </c>
      <c r="L232" s="96" t="n">
        <v>6248201</v>
      </c>
      <c r="M232" s="23" t="inlineStr">
        <is>
          <t>6248 HH - LEXINGTON</t>
        </is>
      </c>
      <c r="N232" s="23" t="inlineStr">
        <is>
          <t>1300 E New Circle Road STE 180</t>
        </is>
      </c>
      <c r="O232" s="23" t="inlineStr">
        <is>
          <t>Lexington</t>
        </is>
      </c>
      <c r="P232" s="23" t="inlineStr">
        <is>
          <t>KY</t>
        </is>
      </c>
      <c r="Q232" s="104" t="n">
        <v>40505</v>
      </c>
      <c r="R232" s="23" t="inlineStr">
        <is>
          <t>(859)252-4206</t>
        </is>
      </c>
      <c r="S232" s="23" t="inlineStr">
        <is>
          <t>Michele Baysore</t>
        </is>
      </c>
      <c r="T232" s="23" t="inlineStr">
        <is>
          <t>Vickie Middleton</t>
        </is>
      </c>
      <c r="U232" s="23" t="inlineStr">
        <is>
          <t>10.25.24</t>
        </is>
      </c>
      <c r="V232" s="23" t="n"/>
      <c r="W232" s="24" t="n">
        <v>57</v>
      </c>
      <c r="X232" s="24" t="n"/>
      <c r="Y232" s="66">
        <f>W232-Z232-AB232</f>
        <v/>
      </c>
      <c r="Z232" s="48" t="n">
        <v>2</v>
      </c>
      <c r="AA232" s="48" t="n"/>
      <c r="AB232" s="48" t="n">
        <v>0</v>
      </c>
      <c r="AC232" s="48" t="n"/>
      <c r="AD232" s="48" t="n">
        <v>14</v>
      </c>
      <c r="AE232" s="48" t="n"/>
      <c r="AF232" s="182">
        <f>SUM(AE232/X232)</f>
        <v/>
      </c>
      <c r="AG232" s="48">
        <f>SUM(Z232,AB232,AD232)</f>
        <v/>
      </c>
      <c r="AH232" s="57">
        <f>SUM(AA232,AC232,AE232)</f>
        <v/>
      </c>
      <c r="AI232" s="85" t="inlineStr">
        <is>
          <t>WIN 10 Upgrade</t>
        </is>
      </c>
    </row>
    <row r="233">
      <c r="A233" s="173" t="n"/>
      <c r="B233" s="94" t="n">
        <v>6238201</v>
      </c>
      <c r="C233" s="53" t="n">
        <v>43899</v>
      </c>
      <c r="D233" s="53">
        <f>F233+75</f>
        <v/>
      </c>
      <c r="E233" s="61">
        <f>F233-28</f>
        <v/>
      </c>
      <c r="F233" s="47" t="n">
        <v>43781</v>
      </c>
      <c r="G233" s="309" t="n"/>
      <c r="H233" s="309" t="n">
        <v>1</v>
      </c>
      <c r="I233" s="309" t="n"/>
      <c r="J233" s="308" t="inlineStr">
        <is>
          <t>Y-6964</t>
        </is>
      </c>
      <c r="K233" s="85" t="inlineStr">
        <is>
          <t>VB</t>
        </is>
      </c>
      <c r="L233" s="96" t="n">
        <v>6238201</v>
      </c>
      <c r="M233" s="23" t="inlineStr">
        <is>
          <t>6238 HH - N KENTUCKY</t>
        </is>
      </c>
      <c r="N233" s="23" t="inlineStr">
        <is>
          <t xml:space="preserve">2114 Chamber Center Drive  </t>
        </is>
      </c>
      <c r="O233" s="23" t="inlineStr">
        <is>
          <t>Fort Mitchell</t>
        </is>
      </c>
      <c r="P233" s="23" t="inlineStr">
        <is>
          <t>KY</t>
        </is>
      </c>
      <c r="Q233" s="104" t="n">
        <v>41017</v>
      </c>
      <c r="R233" s="23" t="inlineStr">
        <is>
          <t>(859)331-5800</t>
        </is>
      </c>
      <c r="S233" s="23" t="inlineStr">
        <is>
          <t>Julie Brown</t>
        </is>
      </c>
      <c r="T233" s="23" t="inlineStr">
        <is>
          <t>Sharon Mason</t>
        </is>
      </c>
      <c r="U233" s="23" t="inlineStr">
        <is>
          <t>10.25.22</t>
        </is>
      </c>
      <c r="V233" s="23" t="n"/>
      <c r="W233" s="24" t="n">
        <v>64</v>
      </c>
      <c r="X233" s="24" t="n"/>
      <c r="Y233" s="66">
        <f>W233-Z233-AB233</f>
        <v/>
      </c>
      <c r="Z233" s="48" t="n">
        <v>5</v>
      </c>
      <c r="AA233" s="48" t="n"/>
      <c r="AB233" s="48" t="n">
        <v>2</v>
      </c>
      <c r="AC233" s="48" t="n"/>
      <c r="AD233" s="48" t="n">
        <v>15</v>
      </c>
      <c r="AE233" s="48" t="n"/>
      <c r="AF233" s="182">
        <f>SUM(AE233/X233)</f>
        <v/>
      </c>
      <c r="AG233" s="48">
        <f>SUM(Z233,AB233,AD233)</f>
        <v/>
      </c>
      <c r="AH233" s="57">
        <f>SUM(AA233,AC233,AE233)</f>
        <v/>
      </c>
      <c r="AI233" s="85" t="inlineStr">
        <is>
          <t>WIN 10 Upgrade</t>
        </is>
      </c>
    </row>
    <row r="234">
      <c r="A234" s="173" t="n"/>
      <c r="B234" s="94" t="n">
        <v>5764201</v>
      </c>
      <c r="C234" s="53" t="n">
        <v>43899</v>
      </c>
      <c r="D234" s="45">
        <f>F234+75</f>
        <v/>
      </c>
      <c r="E234" s="46">
        <f>F234-28</f>
        <v/>
      </c>
      <c r="F234" s="47" t="n">
        <v>43781</v>
      </c>
      <c r="G234" s="308" t="n">
        <v>1</v>
      </c>
      <c r="H234" s="308" t="n">
        <v>1</v>
      </c>
      <c r="I234" s="309" t="n"/>
      <c r="J234" s="309" t="inlineStr">
        <is>
          <t>Y-6964</t>
        </is>
      </c>
      <c r="K234" s="85" t="inlineStr">
        <is>
          <t>VB</t>
        </is>
      </c>
      <c r="L234" s="96" t="n">
        <v>5764201</v>
      </c>
      <c r="M234" s="23" t="inlineStr">
        <is>
          <t>5764 HH - CHARLESTON WV</t>
        </is>
      </c>
      <c r="N234" s="23" t="inlineStr">
        <is>
          <t xml:space="preserve">100 Kanawha Blvd West  </t>
        </is>
      </c>
      <c r="O234" s="23" t="inlineStr">
        <is>
          <t>Charleston</t>
        </is>
      </c>
      <c r="P234" s="23" t="inlineStr">
        <is>
          <t>WV</t>
        </is>
      </c>
      <c r="Q234" s="104" t="n">
        <v>25302</v>
      </c>
      <c r="R234" s="23" t="inlineStr">
        <is>
          <t>(304)346-9667</t>
        </is>
      </c>
      <c r="S234" s="23" t="inlineStr">
        <is>
          <t>Sharon Chambers</t>
        </is>
      </c>
      <c r="T234" s="23" t="n"/>
      <c r="U234" s="23" t="inlineStr">
        <is>
          <t>10.25.220</t>
        </is>
      </c>
      <c r="V234" s="23" t="n"/>
      <c r="W234" s="24" t="n">
        <v>78</v>
      </c>
      <c r="X234" s="24" t="n"/>
      <c r="Y234" s="66">
        <f>W234-Z234-AB234</f>
        <v/>
      </c>
      <c r="Z234" s="48" t="n">
        <v>6</v>
      </c>
      <c r="AA234" s="48" t="n"/>
      <c r="AB234" s="48" t="n">
        <v>1</v>
      </c>
      <c r="AC234" s="48" t="n"/>
      <c r="AD234" s="48" t="n">
        <v>9</v>
      </c>
      <c r="AE234" s="48" t="n"/>
      <c r="AF234" s="182">
        <f>SUM(AE234/X234)</f>
        <v/>
      </c>
      <c r="AG234" s="48">
        <f>SUM(Z234,AB234,AD234)</f>
        <v/>
      </c>
      <c r="AH234" s="57">
        <f>SUM(AA234,AC234,AE234)</f>
        <v/>
      </c>
      <c r="AI234" s="85" t="inlineStr">
        <is>
          <t>WIN 10 Upgrade</t>
        </is>
      </c>
    </row>
    <row r="235">
      <c r="A235" s="173" t="n"/>
      <c r="B235" s="94" t="n">
        <v>5883201</v>
      </c>
      <c r="C235" s="53" t="n">
        <v>43899</v>
      </c>
      <c r="D235" s="45">
        <f>F235+75</f>
        <v/>
      </c>
      <c r="E235" s="46" t="n"/>
      <c r="F235" s="47" t="n">
        <v>43564</v>
      </c>
      <c r="G235" s="308" t="n">
        <v>1</v>
      </c>
      <c r="H235" s="308" t="n">
        <v>1</v>
      </c>
      <c r="I235" s="309" t="n"/>
      <c r="J235" s="309" t="inlineStr">
        <is>
          <t>Y-6964</t>
        </is>
      </c>
      <c r="K235" s="85" t="inlineStr">
        <is>
          <t>VB</t>
        </is>
      </c>
      <c r="L235" s="96" t="n">
        <v>5883201</v>
      </c>
      <c r="M235" s="23" t="inlineStr">
        <is>
          <t>5883 HH - CHAPMANVILLE</t>
        </is>
      </c>
      <c r="N235" s="23" t="inlineStr">
        <is>
          <t xml:space="preserve">46 Friendly Neighbor Drive  </t>
        </is>
      </c>
      <c r="O235" s="23" t="inlineStr">
        <is>
          <t>Chapmanville</t>
        </is>
      </c>
      <c r="P235" s="23" t="inlineStr">
        <is>
          <t>WV</t>
        </is>
      </c>
      <c r="Q235" s="104" t="n">
        <v>25508</v>
      </c>
      <c r="R235" s="23" t="inlineStr">
        <is>
          <t>(304)855-7104</t>
        </is>
      </c>
      <c r="S235" s="22" t="inlineStr">
        <is>
          <t>Lori Anderson</t>
        </is>
      </c>
      <c r="T235" s="22" t="n"/>
      <c r="U235" s="22" t="inlineStr">
        <is>
          <t>10.21.21</t>
        </is>
      </c>
      <c r="V235" s="23" t="n"/>
      <c r="W235" s="24" t="n">
        <v>34</v>
      </c>
      <c r="X235" s="24" t="n"/>
      <c r="Y235" s="66">
        <f>W235-Z235-AB235</f>
        <v/>
      </c>
      <c r="Z235" s="48" t="n">
        <v>9</v>
      </c>
      <c r="AA235" s="48" t="n"/>
      <c r="AB235" s="48" t="n">
        <v>0</v>
      </c>
      <c r="AC235" s="48" t="n"/>
      <c r="AD235" s="48" t="n">
        <v>7</v>
      </c>
      <c r="AE235" s="48" t="n"/>
      <c r="AF235" s="182">
        <f>SUM(AE235/X235)</f>
        <v/>
      </c>
      <c r="AG235" s="48">
        <f>SUM(Z235,AB235,AD235)</f>
        <v/>
      </c>
      <c r="AH235" s="57">
        <f>SUM(AA235,AC235,AE235)</f>
        <v/>
      </c>
      <c r="AI235" s="85" t="inlineStr">
        <is>
          <t>WIN 10 Upgrade</t>
        </is>
      </c>
    </row>
    <row customHeight="1" ht="26.4" r="236" s="20">
      <c r="A236" s="173" t="n"/>
      <c r="B236" s="94" t="n">
        <v>6964201</v>
      </c>
      <c r="C236" s="53" t="n">
        <v>43906</v>
      </c>
      <c r="D236" s="53" t="n"/>
      <c r="E236" s="61" t="n"/>
      <c r="F236" s="47" t="n"/>
      <c r="G236" s="308" t="n">
        <v>2</v>
      </c>
      <c r="H236" s="308" t="n">
        <v>1</v>
      </c>
      <c r="I236" s="308" t="n"/>
      <c r="J236" s="308" t="inlineStr">
        <is>
          <t>Y-6964</t>
        </is>
      </c>
      <c r="K236" s="120" t="inlineStr">
        <is>
          <t>CH</t>
        </is>
      </c>
      <c r="L236" s="96" t="n">
        <v>6964201</v>
      </c>
      <c r="M236" s="64" t="inlineStr">
        <is>
          <t xml:space="preserve">6964 HH - CHARLOTTE CNTRL INTK-SHRD SVCS </t>
        </is>
      </c>
      <c r="N236" s="65" t="inlineStr">
        <is>
          <t>2221 EDGE LAKE DRIVE</t>
        </is>
      </c>
      <c r="O236" s="65" t="inlineStr">
        <is>
          <t>CHARLOTTE</t>
        </is>
      </c>
      <c r="P236" s="65" t="inlineStr">
        <is>
          <t>NC</t>
        </is>
      </c>
      <c r="Q236" s="104" t="n">
        <v>28217</v>
      </c>
      <c r="R236" s="23" t="inlineStr">
        <is>
          <t>(704)559-8121</t>
        </is>
      </c>
      <c r="S236" s="54" t="inlineStr">
        <is>
          <t>Tina Scott</t>
        </is>
      </c>
      <c r="T236" s="54" t="n"/>
      <c r="U236" s="23" t="inlineStr">
        <is>
          <t>10.25.75</t>
        </is>
      </c>
      <c r="V236" s="54" t="n"/>
      <c r="W236" s="55" t="n">
        <v>71</v>
      </c>
      <c r="X236" s="55" t="n"/>
      <c r="Y236" s="66">
        <f>W236-Z236-AB236</f>
        <v/>
      </c>
      <c r="Z236" s="57" t="n">
        <v>58</v>
      </c>
      <c r="AA236" s="57" t="n"/>
      <c r="AB236" s="57" t="n">
        <v>3</v>
      </c>
      <c r="AC236" s="57" t="n"/>
      <c r="AD236" s="57" t="n">
        <v>0</v>
      </c>
      <c r="AE236" s="57" t="n"/>
      <c r="AF236" s="185">
        <f>SUM(AE236/X236)</f>
        <v/>
      </c>
      <c r="AG236" s="57">
        <f>SUM(Z236,AB236,AD236)</f>
        <v/>
      </c>
      <c r="AH236" s="57">
        <f>SUM(AA236,AC236,AE236)</f>
        <v/>
      </c>
      <c r="AI236" s="120" t="inlineStr">
        <is>
          <t>WIN 10 Upgrade</t>
        </is>
      </c>
    </row>
    <row customHeight="1" ht="26.4" r="237" s="20">
      <c r="A237" s="173" t="n"/>
      <c r="B237" s="94" t="n">
        <v>3714201</v>
      </c>
      <c r="C237" s="53" t="n">
        <v>43906</v>
      </c>
      <c r="D237" s="53">
        <f>F237+75</f>
        <v/>
      </c>
      <c r="E237" s="61">
        <f>F237-28</f>
        <v/>
      </c>
      <c r="F237" s="47" t="n">
        <v>43760</v>
      </c>
      <c r="G237" s="308" t="n">
        <v>1</v>
      </c>
      <c r="H237" s="308" t="n">
        <v>2</v>
      </c>
      <c r="I237" s="308" t="n"/>
      <c r="J237" s="308" t="n"/>
      <c r="K237" s="120" t="inlineStr">
        <is>
          <t>VB</t>
        </is>
      </c>
      <c r="L237" s="96" t="n">
        <v>3714201</v>
      </c>
      <c r="M237" s="23" t="inlineStr">
        <is>
          <t xml:space="preserve">3714 HH - NORFOLK </t>
        </is>
      </c>
      <c r="N237" s="65" t="inlineStr">
        <is>
          <t>410 N. Center Drive, Bldg. 9, Suite 102</t>
        </is>
      </c>
      <c r="O237" s="65" t="inlineStr">
        <is>
          <t xml:space="preserve">Norfolk </t>
        </is>
      </c>
      <c r="P237" s="23" t="inlineStr">
        <is>
          <t>VA</t>
        </is>
      </c>
      <c r="Q237" s="104" t="n">
        <v>23502</v>
      </c>
      <c r="R237" s="23" t="inlineStr">
        <is>
          <t>(757)961-0049</t>
        </is>
      </c>
      <c r="S237" s="62" t="n"/>
      <c r="T237" s="62" t="n"/>
      <c r="U237" s="22" t="inlineStr">
        <is>
          <t>10.25.110</t>
        </is>
      </c>
      <c r="V237" s="54" t="n"/>
      <c r="W237" s="55" t="n"/>
      <c r="X237" s="55" t="n"/>
      <c r="Y237" s="66">
        <f>W237-Z237-AB237</f>
        <v/>
      </c>
      <c r="Z237" s="57" t="n">
        <v>1</v>
      </c>
      <c r="AA237" s="57" t="n"/>
      <c r="AB237" s="57" t="n">
        <v>0</v>
      </c>
      <c r="AC237" s="57" t="n"/>
      <c r="AD237" s="57" t="n">
        <v>11</v>
      </c>
      <c r="AE237" s="57" t="n"/>
      <c r="AF237" s="185">
        <f>SUM(AE237/X237)</f>
        <v/>
      </c>
      <c r="AG237" s="57">
        <f>SUM(Z237,AB237,AD237)</f>
        <v/>
      </c>
      <c r="AH237" s="57">
        <f>SUM(AA237,AC237,AE237)</f>
        <v/>
      </c>
      <c r="AI237" s="120" t="inlineStr">
        <is>
          <t>WIN 10 Upgrade</t>
        </is>
      </c>
    </row>
    <row customHeight="1" ht="26.4" r="238" s="20">
      <c r="A238" s="173" t="n"/>
      <c r="B238" s="94" t="n">
        <v>7033201</v>
      </c>
      <c r="C238" s="53" t="n">
        <v>43906</v>
      </c>
      <c r="D238" s="53">
        <f>F238+75</f>
        <v/>
      </c>
      <c r="E238" s="61">
        <f>F238-28</f>
        <v/>
      </c>
      <c r="F238" s="47" t="n">
        <v>43781</v>
      </c>
      <c r="G238" s="306" t="n"/>
      <c r="H238" s="306" t="n"/>
      <c r="I238" s="308" t="n"/>
      <c r="J238" s="308" t="inlineStr">
        <is>
          <t>Y-1154</t>
        </is>
      </c>
      <c r="K238" s="120" t="inlineStr">
        <is>
          <t>VB</t>
        </is>
      </c>
      <c r="L238" s="96" t="n">
        <v>7033201</v>
      </c>
      <c r="M238" s="23" t="inlineStr">
        <is>
          <t>7033 HH - RICHMOND</t>
        </is>
      </c>
      <c r="N238" s="23" t="inlineStr">
        <is>
          <t>7113 Three Chopt Road STE 201</t>
        </is>
      </c>
      <c r="O238" s="23" t="inlineStr">
        <is>
          <t>Richmond</t>
        </is>
      </c>
      <c r="P238" s="23" t="inlineStr">
        <is>
          <t>VA</t>
        </is>
      </c>
      <c r="Q238" s="104" t="n">
        <v>23226</v>
      </c>
      <c r="R238" s="23" t="inlineStr">
        <is>
          <t>(804)672-7500</t>
        </is>
      </c>
      <c r="S238" s="54" t="inlineStr">
        <is>
          <t>Onika Samuel</t>
        </is>
      </c>
      <c r="T238" s="54" t="inlineStr">
        <is>
          <t>Dollie Hamlin</t>
        </is>
      </c>
      <c r="U238" s="23" t="inlineStr">
        <is>
          <t>10.24.236</t>
        </is>
      </c>
      <c r="V238" s="54" t="n"/>
      <c r="W238" s="55" t="n">
        <v>25</v>
      </c>
      <c r="X238" s="55" t="n"/>
      <c r="Y238" s="66">
        <f>W238-Z238-AB238</f>
        <v/>
      </c>
      <c r="Z238" s="57" t="n">
        <v>1</v>
      </c>
      <c r="AA238" s="57" t="n"/>
      <c r="AB238" s="57" t="n">
        <v>0</v>
      </c>
      <c r="AC238" s="57" t="n"/>
      <c r="AD238" s="57" t="n">
        <v>5</v>
      </c>
      <c r="AE238" s="57" t="n"/>
      <c r="AF238" s="185">
        <f>SUM(AE238/X238)</f>
        <v/>
      </c>
      <c r="AG238" s="57">
        <f>SUM(Z238,AB238,AD238)</f>
        <v/>
      </c>
      <c r="AH238" s="57">
        <f>SUM(AA238,AC238,AE238)</f>
        <v/>
      </c>
      <c r="AI238" s="120" t="inlineStr">
        <is>
          <t>WIN 10 Upgrade</t>
        </is>
      </c>
    </row>
    <row r="239">
      <c r="A239" s="173" t="n"/>
      <c r="B239" s="94" t="n">
        <v>2466201</v>
      </c>
      <c r="C239" s="53" t="n">
        <v>43906</v>
      </c>
      <c r="D239" s="45">
        <f>F239+75</f>
        <v/>
      </c>
      <c r="E239" s="46" t="n"/>
      <c r="F239" s="46" t="n">
        <v>43599</v>
      </c>
      <c r="G239" s="309" t="n">
        <v>2</v>
      </c>
      <c r="H239" s="309" t="n">
        <v>1</v>
      </c>
      <c r="I239" s="309" t="n"/>
      <c r="J239" s="309" t="inlineStr">
        <is>
          <t>Y-6952</t>
        </is>
      </c>
      <c r="K239" s="85" t="inlineStr">
        <is>
          <t>GA</t>
        </is>
      </c>
      <c r="L239" s="96" t="n">
        <v>2466201</v>
      </c>
      <c r="M239" s="23" t="inlineStr">
        <is>
          <t>2466 HH - SANDY SPRINGS</t>
        </is>
      </c>
      <c r="N239" s="23" t="inlineStr">
        <is>
          <t>1303 Hightower Trail STE 105</t>
        </is>
      </c>
      <c r="O239" s="23" t="inlineStr">
        <is>
          <t>Atlanta</t>
        </is>
      </c>
      <c r="P239" s="23" t="inlineStr">
        <is>
          <t>GA</t>
        </is>
      </c>
      <c r="Q239" s="104" t="n">
        <v>30350</v>
      </c>
      <c r="R239" s="23" t="inlineStr">
        <is>
          <t>(770)998-1393</t>
        </is>
      </c>
      <c r="S239" s="22" t="inlineStr">
        <is>
          <t>Tara Etheredge</t>
        </is>
      </c>
      <c r="T239" s="22" t="inlineStr">
        <is>
          <t>Nicole Dyke</t>
        </is>
      </c>
      <c r="U239" s="22" t="inlineStr">
        <is>
          <t>10.24.227</t>
        </is>
      </c>
      <c r="V239" s="238" t="n"/>
      <c r="W239" s="238" t="n">
        <v>102</v>
      </c>
      <c r="X239" s="238" t="n"/>
      <c r="Y239" s="66">
        <f>W239-Z239-AB239</f>
        <v/>
      </c>
      <c r="Z239" s="48" t="n">
        <v>19</v>
      </c>
      <c r="AA239" s="48" t="n"/>
      <c r="AB239" s="48" t="n">
        <v>2</v>
      </c>
      <c r="AC239" s="48" t="n"/>
      <c r="AD239" s="48" t="n">
        <v>8</v>
      </c>
      <c r="AE239" s="48" t="n"/>
      <c r="AF239" s="182">
        <f>SUM(AE239/X239)</f>
        <v/>
      </c>
      <c r="AG239" s="48" t="n">
        <v>25</v>
      </c>
      <c r="AH239" s="57">
        <f>SUM(AA239,AC239,AE239)</f>
        <v/>
      </c>
      <c r="AI239" s="85" t="inlineStr">
        <is>
          <t>WIN 10 Upgrade</t>
        </is>
      </c>
    </row>
    <row r="240">
      <c r="A240" s="173" t="n"/>
      <c r="B240" s="94" t="n">
        <v>2467201</v>
      </c>
      <c r="C240" s="53" t="n">
        <v>43906</v>
      </c>
      <c r="D240" s="53">
        <f>F240+75</f>
        <v/>
      </c>
      <c r="E240" s="61">
        <f>F240-28</f>
        <v/>
      </c>
      <c r="F240" s="47" t="n">
        <v>43781</v>
      </c>
      <c r="G240" s="309" t="n">
        <v>1</v>
      </c>
      <c r="H240" s="309" t="n">
        <v>1</v>
      </c>
      <c r="I240" s="309" t="n"/>
      <c r="J240" s="309" t="inlineStr">
        <is>
          <t>Y-6952</t>
        </is>
      </c>
      <c r="K240" s="85" t="inlineStr">
        <is>
          <t>GA</t>
        </is>
      </c>
      <c r="L240" s="96" t="n">
        <v>2467201</v>
      </c>
      <c r="M240" s="23" t="inlineStr">
        <is>
          <t>2467 HH - CUMMINGS</t>
        </is>
      </c>
      <c r="N240" s="23" t="inlineStr">
        <is>
          <t>2080 Ronald Reagan Blvd STE 500</t>
        </is>
      </c>
      <c r="O240" s="23" t="inlineStr">
        <is>
          <t>Cumming</t>
        </is>
      </c>
      <c r="P240" s="23" t="inlineStr">
        <is>
          <t>GA</t>
        </is>
      </c>
      <c r="Q240" s="104" t="n">
        <v>30041</v>
      </c>
      <c r="R240" s="23" t="inlineStr">
        <is>
          <t>(770)781-1999</t>
        </is>
      </c>
      <c r="S240" s="22" t="inlineStr">
        <is>
          <t>Kasey Brown</t>
        </is>
      </c>
      <c r="T240" s="22" t="inlineStr">
        <is>
          <t>Audrey Lindsay</t>
        </is>
      </c>
      <c r="U240" s="22" t="inlineStr">
        <is>
          <t>10.24.225</t>
        </is>
      </c>
      <c r="V240" s="23" t="n"/>
      <c r="W240" s="24" t="n">
        <v>53</v>
      </c>
      <c r="X240" s="24" t="n"/>
      <c r="Y240" s="66">
        <f>W240-Z240-AB240</f>
        <v/>
      </c>
      <c r="Z240" s="48" t="n">
        <v>12</v>
      </c>
      <c r="AA240" s="48" t="n"/>
      <c r="AB240" s="48" t="n">
        <v>1</v>
      </c>
      <c r="AC240" s="48" t="n"/>
      <c r="AD240" s="48" t="n">
        <v>3</v>
      </c>
      <c r="AE240" s="48" t="n"/>
      <c r="AF240" s="182">
        <f>SUM(AE240/X240)</f>
        <v/>
      </c>
      <c r="AG240" s="48">
        <f>SUM(Z240,AB240,AD240)</f>
        <v/>
      </c>
      <c r="AH240" s="57">
        <f>SUM(AA240,AC240,AE240)</f>
        <v/>
      </c>
      <c r="AI240" s="85" t="inlineStr">
        <is>
          <t>WIN 10 Upgrade</t>
        </is>
      </c>
    </row>
    <row r="241">
      <c r="A241" s="173" t="n"/>
      <c r="B241" s="94" t="n">
        <v>2463201</v>
      </c>
      <c r="C241" s="53" t="n">
        <v>43906</v>
      </c>
      <c r="D241" s="45">
        <f>F241+75</f>
        <v/>
      </c>
      <c r="E241" s="46">
        <f>F241-28</f>
        <v/>
      </c>
      <c r="F241" s="47" t="n">
        <v>43781</v>
      </c>
      <c r="G241" s="309" t="n">
        <v>1</v>
      </c>
      <c r="H241" s="309" t="n">
        <v>1</v>
      </c>
      <c r="I241" s="309" t="n"/>
      <c r="J241" s="309" t="inlineStr">
        <is>
          <t>Y-6952</t>
        </is>
      </c>
      <c r="K241" s="85" t="inlineStr">
        <is>
          <t>GA</t>
        </is>
      </c>
      <c r="L241" s="96" t="n">
        <v>2463201</v>
      </c>
      <c r="M241" s="23" t="inlineStr">
        <is>
          <t>2463 HH - GRIFFIN</t>
        </is>
      </c>
      <c r="N241" s="23" t="inlineStr">
        <is>
          <t>246 O'Dell Road STE Unit 3</t>
        </is>
      </c>
      <c r="O241" s="23" t="inlineStr">
        <is>
          <t>Griffin</t>
        </is>
      </c>
      <c r="P241" s="23" t="inlineStr">
        <is>
          <t>GA</t>
        </is>
      </c>
      <c r="Q241" s="104" t="n">
        <v>30224</v>
      </c>
      <c r="R241" s="23" t="inlineStr">
        <is>
          <t>(770)233-0023</t>
        </is>
      </c>
      <c r="S241" s="22" t="inlineStr">
        <is>
          <t>Tequillia Flewellen</t>
        </is>
      </c>
      <c r="T241" s="22" t="n"/>
      <c r="U241" s="22" t="inlineStr">
        <is>
          <t>10.24.228</t>
        </is>
      </c>
      <c r="V241" s="23" t="n"/>
      <c r="W241" s="24" t="n">
        <v>58</v>
      </c>
      <c r="X241" s="24" t="n"/>
      <c r="Y241" s="66">
        <f>W241-Z241-AB241</f>
        <v/>
      </c>
      <c r="Z241" s="48" t="n">
        <v>8</v>
      </c>
      <c r="AA241" s="48" t="n"/>
      <c r="AB241" s="48" t="n">
        <v>0</v>
      </c>
      <c r="AC241" s="48" t="n"/>
      <c r="AD241" s="48" t="n">
        <v>6</v>
      </c>
      <c r="AE241" s="48" t="n"/>
      <c r="AF241" s="182">
        <f>SUM(AE241/X241)</f>
        <v/>
      </c>
      <c r="AG241" s="48">
        <f>SUM(Z241,AB241,AD241)</f>
        <v/>
      </c>
      <c r="AH241" s="57">
        <f>SUM(AA241,AC241,AE241)</f>
        <v/>
      </c>
      <c r="AI241" s="85" t="inlineStr">
        <is>
          <t>WIN 10 Upgrade</t>
        </is>
      </c>
    </row>
    <row r="242">
      <c r="A242" s="173" t="n"/>
      <c r="B242" s="94" t="n">
        <v>2464201</v>
      </c>
      <c r="C242" s="53" t="n">
        <v>43906</v>
      </c>
      <c r="D242" s="45">
        <f>F242+75</f>
        <v/>
      </c>
      <c r="E242" s="46">
        <f>F242-28</f>
        <v/>
      </c>
      <c r="F242" s="47" t="n">
        <v>43781</v>
      </c>
      <c r="G242" s="309" t="n">
        <v>1</v>
      </c>
      <c r="H242" s="309" t="n">
        <v>1</v>
      </c>
      <c r="I242" s="309" t="n"/>
      <c r="J242" s="309" t="inlineStr">
        <is>
          <t>Y-6952</t>
        </is>
      </c>
      <c r="K242" s="85" t="inlineStr">
        <is>
          <t>GA</t>
        </is>
      </c>
      <c r="L242" s="96" t="n">
        <v>2464201</v>
      </c>
      <c r="M242" s="23" t="inlineStr">
        <is>
          <t>2464 HH - VILLA RICA GA</t>
        </is>
      </c>
      <c r="N242" s="23" t="inlineStr">
        <is>
          <t>845 South Carroll Road STE C</t>
        </is>
      </c>
      <c r="O242" s="23" t="inlineStr">
        <is>
          <t>Villa Rica</t>
        </is>
      </c>
      <c r="P242" s="23" t="inlineStr">
        <is>
          <t>GA</t>
        </is>
      </c>
      <c r="Q242" s="104" t="n">
        <v>30180</v>
      </c>
      <c r="R242" s="23" t="inlineStr">
        <is>
          <t>(678)840-4475</t>
        </is>
      </c>
      <c r="S242" s="22" t="inlineStr">
        <is>
          <t>Dana Noland</t>
        </is>
      </c>
      <c r="T242" s="22" t="inlineStr">
        <is>
          <t>Newana Williams</t>
        </is>
      </c>
      <c r="U242" s="22" t="inlineStr">
        <is>
          <t>10.24.241</t>
        </is>
      </c>
      <c r="V242" s="23" t="n"/>
      <c r="W242" s="24" t="n">
        <v>41</v>
      </c>
      <c r="X242" s="24" t="n"/>
      <c r="Y242" s="66">
        <f>W242-Z242-AB242</f>
        <v/>
      </c>
      <c r="Z242" s="48" t="n">
        <v>4</v>
      </c>
      <c r="AA242" s="48" t="n"/>
      <c r="AB242" s="48" t="n">
        <v>2</v>
      </c>
      <c r="AC242" s="48" t="n"/>
      <c r="AD242" s="48" t="n">
        <v>7</v>
      </c>
      <c r="AE242" s="48" t="n"/>
      <c r="AF242" s="182">
        <f>SUM(AE242/X242)</f>
        <v/>
      </c>
      <c r="AG242" s="48">
        <f>SUM(Z242,AB242,AD242)</f>
        <v/>
      </c>
      <c r="AH242" s="57">
        <f>SUM(AA242,AC242,AE242)</f>
        <v/>
      </c>
      <c r="AI242" s="85" t="inlineStr">
        <is>
          <t>WIN 10 Upgrade</t>
        </is>
      </c>
    </row>
    <row r="243">
      <c r="A243" s="173" t="n"/>
      <c r="B243" s="94" t="n">
        <v>2460201</v>
      </c>
      <c r="C243" s="53" t="n">
        <v>43906</v>
      </c>
      <c r="D243" s="53">
        <f>F243+75</f>
        <v/>
      </c>
      <c r="E243" s="61">
        <f>F243-28</f>
        <v/>
      </c>
      <c r="F243" s="47" t="n">
        <v>43781</v>
      </c>
      <c r="G243" s="309" t="n">
        <v>1</v>
      </c>
      <c r="H243" s="309" t="n">
        <v>1</v>
      </c>
      <c r="I243" s="309" t="n"/>
      <c r="J243" s="309" t="inlineStr">
        <is>
          <t>Y-6952</t>
        </is>
      </c>
      <c r="K243" s="85" t="inlineStr">
        <is>
          <t>GA</t>
        </is>
      </c>
      <c r="L243" s="96" t="n">
        <v>2460201</v>
      </c>
      <c r="M243" s="23" t="inlineStr">
        <is>
          <t>2460 HH - GWINNETT</t>
        </is>
      </c>
      <c r="N243" s="23" t="inlineStr">
        <is>
          <t>1075 Old Norcross Road STE S</t>
        </is>
      </c>
      <c r="O243" s="23" t="inlineStr">
        <is>
          <t>Lawrenceville</t>
        </is>
      </c>
      <c r="P243" s="23" t="inlineStr">
        <is>
          <t>GA</t>
        </is>
      </c>
      <c r="Q243" s="104" t="n">
        <v>30046</v>
      </c>
      <c r="R243" s="23" t="inlineStr">
        <is>
          <t>(678)985-3300</t>
        </is>
      </c>
      <c r="S243" s="22" t="inlineStr">
        <is>
          <t>Sandra Epps</t>
        </is>
      </c>
      <c r="T243" s="22" t="inlineStr">
        <is>
          <t>Felicia Thomas</t>
        </is>
      </c>
      <c r="U243" s="22" t="inlineStr">
        <is>
          <t>10.24.230</t>
        </is>
      </c>
      <c r="V243" s="23" t="n"/>
      <c r="W243" s="24" t="n">
        <v>127</v>
      </c>
      <c r="X243" s="24" t="n"/>
      <c r="Y243" s="66">
        <f>W243-Z243-AB243</f>
        <v/>
      </c>
      <c r="Z243" s="48" t="n">
        <v>1</v>
      </c>
      <c r="AA243" s="48" t="n"/>
      <c r="AB243" s="48" t="n">
        <v>0</v>
      </c>
      <c r="AC243" s="48" t="n"/>
      <c r="AD243" s="48" t="n">
        <v>13</v>
      </c>
      <c r="AE243" s="48" t="n"/>
      <c r="AF243" s="182">
        <f>SUM(AE243/X243)</f>
        <v/>
      </c>
      <c r="AG243" s="48">
        <f>SUM(Z243,AB243,AD243)</f>
        <v/>
      </c>
      <c r="AH243" s="57">
        <f>SUM(AA243,AC243,AE243)</f>
        <v/>
      </c>
      <c r="AI243" s="85" t="inlineStr">
        <is>
          <t>WIN 10 Upgrade</t>
        </is>
      </c>
    </row>
    <row r="244">
      <c r="A244" s="173" t="n"/>
      <c r="B244" s="94" t="n">
        <v>2461201</v>
      </c>
      <c r="C244" s="53" t="n">
        <v>43906</v>
      </c>
      <c r="D244" s="45">
        <f>F244+75</f>
        <v/>
      </c>
      <c r="E244" s="46">
        <f>F244-28</f>
        <v/>
      </c>
      <c r="F244" s="47" t="n">
        <v>43781</v>
      </c>
      <c r="G244" s="309" t="n">
        <v>2</v>
      </c>
      <c r="H244" s="309" t="n">
        <v>1</v>
      </c>
      <c r="I244" s="309" t="n"/>
      <c r="J244" s="309" t="inlineStr">
        <is>
          <t>Y-6952</t>
        </is>
      </c>
      <c r="K244" s="85" t="inlineStr">
        <is>
          <t>GA</t>
        </is>
      </c>
      <c r="L244" s="96" t="n">
        <v>2461201</v>
      </c>
      <c r="M244" s="23" t="inlineStr">
        <is>
          <t>2461 HH - STOCKBRIDGE</t>
        </is>
      </c>
      <c r="N244" s="23" t="inlineStr">
        <is>
          <t>200 Business Center Drive STE 218</t>
        </is>
      </c>
      <c r="O244" s="23" t="inlineStr">
        <is>
          <t>Stockbridge</t>
        </is>
      </c>
      <c r="P244" s="23" t="inlineStr">
        <is>
          <t>GA</t>
        </is>
      </c>
      <c r="Q244" s="104" t="n">
        <v>30281</v>
      </c>
      <c r="R244" s="23" t="inlineStr">
        <is>
          <t>(678)289-6044</t>
        </is>
      </c>
      <c r="S244" s="22" t="inlineStr">
        <is>
          <t>Pamela Heminger</t>
        </is>
      </c>
      <c r="T244" s="22" t="inlineStr">
        <is>
          <t>Irenee Phillips</t>
        </is>
      </c>
      <c r="U244" s="22" t="inlineStr">
        <is>
          <t>10.24.240</t>
        </is>
      </c>
      <c r="V244" s="23" t="n"/>
      <c r="W244" s="24" t="n">
        <v>74</v>
      </c>
      <c r="X244" s="24" t="n"/>
      <c r="Y244" s="66">
        <f>W244-Z244-AB244</f>
        <v/>
      </c>
      <c r="Z244" s="48" t="n">
        <v>14</v>
      </c>
      <c r="AA244" s="48" t="n"/>
      <c r="AB244" s="48" t="n">
        <v>0</v>
      </c>
      <c r="AC244" s="48" t="n"/>
      <c r="AD244" s="48" t="n">
        <v>13</v>
      </c>
      <c r="AE244" s="48" t="n"/>
      <c r="AF244" s="182">
        <f>SUM(AE244/X244)</f>
        <v/>
      </c>
      <c r="AG244" s="48">
        <f>SUM(Z244,AB244,AD244)</f>
        <v/>
      </c>
      <c r="AH244" s="57">
        <f>SUM(AA244,AC244,AE244)</f>
        <v/>
      </c>
      <c r="AI244" s="85" t="inlineStr">
        <is>
          <t>WIN 10 Upgrade</t>
        </is>
      </c>
    </row>
    <row r="245">
      <c r="A245" s="173" t="n"/>
      <c r="B245" s="94" t="n">
        <v>2469201</v>
      </c>
      <c r="C245" s="53" t="n">
        <v>43906</v>
      </c>
      <c r="D245" s="45">
        <f>F245+75</f>
        <v/>
      </c>
      <c r="E245" s="46">
        <f>F245-28</f>
        <v/>
      </c>
      <c r="F245" s="47" t="n">
        <v>43781</v>
      </c>
      <c r="G245" s="309" t="n">
        <v>2</v>
      </c>
      <c r="H245" s="309" t="n">
        <v>1</v>
      </c>
      <c r="I245" s="309" t="n"/>
      <c r="J245" s="309" t="inlineStr">
        <is>
          <t>Y-6952</t>
        </is>
      </c>
      <c r="K245" s="85" t="inlineStr">
        <is>
          <t>GA</t>
        </is>
      </c>
      <c r="L245" s="96" t="n">
        <v>2469201</v>
      </c>
      <c r="M245" s="23" t="inlineStr">
        <is>
          <t>2469 HH - MARIETTA</t>
        </is>
      </c>
      <c r="N245" s="23" t="inlineStr">
        <is>
          <t>1395 South Marietta Pkwy. STE 902</t>
        </is>
      </c>
      <c r="O245" s="23" t="inlineStr">
        <is>
          <t>Marietta</t>
        </is>
      </c>
      <c r="P245" s="23" t="inlineStr">
        <is>
          <t>GA</t>
        </is>
      </c>
      <c r="Q245" s="104" t="n">
        <v>30067</v>
      </c>
      <c r="R245" s="23" t="inlineStr">
        <is>
          <t>(470)795-7907</t>
        </is>
      </c>
      <c r="S245" s="22" t="inlineStr">
        <is>
          <t>LaTonya Jones</t>
        </is>
      </c>
      <c r="T245" s="22" t="inlineStr">
        <is>
          <t>Jannis Parsons</t>
        </is>
      </c>
      <c r="U245" s="22" t="inlineStr">
        <is>
          <t>10.24.231</t>
        </is>
      </c>
      <c r="V245" s="23" t="n"/>
      <c r="W245" s="24" t="n">
        <v>54</v>
      </c>
      <c r="X245" s="24" t="n"/>
      <c r="Y245" s="66">
        <f>W245-Z245-AB245</f>
        <v/>
      </c>
      <c r="Z245" s="48" t="n">
        <v>17</v>
      </c>
      <c r="AA245" s="48" t="n"/>
      <c r="AB245" s="48" t="n">
        <v>2</v>
      </c>
      <c r="AC245" s="48" t="n"/>
      <c r="AD245" s="48" t="n">
        <v>14</v>
      </c>
      <c r="AE245" s="48" t="n"/>
      <c r="AF245" s="182">
        <f>SUM(AE245/X245)</f>
        <v/>
      </c>
      <c r="AG245" s="48">
        <f>SUM(Z245,AB245,AD245)</f>
        <v/>
      </c>
      <c r="AH245" s="57">
        <f>SUM(AA245,AC245,AE245)</f>
        <v/>
      </c>
      <c r="AI245" s="85" t="inlineStr">
        <is>
          <t>WIN 10 Upgrade</t>
        </is>
      </c>
    </row>
    <row r="246">
      <c r="A246" s="173" t="n"/>
      <c r="B246" s="94" t="n">
        <v>2465201</v>
      </c>
      <c r="C246" s="53" t="n">
        <v>43906</v>
      </c>
      <c r="D246" s="45">
        <f>F246+75</f>
        <v/>
      </c>
      <c r="E246" s="46">
        <f>F246-28</f>
        <v/>
      </c>
      <c r="F246" s="47" t="n">
        <v>43781</v>
      </c>
      <c r="G246" s="309" t="n">
        <v>2</v>
      </c>
      <c r="H246" s="309" t="n">
        <v>1</v>
      </c>
      <c r="I246" s="309" t="n"/>
      <c r="J246" s="309" t="inlineStr">
        <is>
          <t>Y-6952</t>
        </is>
      </c>
      <c r="K246" s="85" t="inlineStr">
        <is>
          <t>GA</t>
        </is>
      </c>
      <c r="L246" s="96" t="n">
        <v>2465201</v>
      </c>
      <c r="M246" s="23" t="inlineStr">
        <is>
          <t>2465 HH - PEACHTREE CITY</t>
        </is>
      </c>
      <c r="N246" s="23" t="inlineStr">
        <is>
          <t>277 Hwy 74 North STE 307</t>
        </is>
      </c>
      <c r="O246" s="23" t="inlineStr">
        <is>
          <t>Peachtree City</t>
        </is>
      </c>
      <c r="P246" s="23" t="inlineStr">
        <is>
          <t>GA</t>
        </is>
      </c>
      <c r="Q246" s="104" t="n">
        <v>30269</v>
      </c>
      <c r="R246" s="23" t="inlineStr">
        <is>
          <t>(770)487-1399</t>
        </is>
      </c>
      <c r="S246" s="22" t="inlineStr">
        <is>
          <t>Althea Walker</t>
        </is>
      </c>
      <c r="T246" s="22" t="inlineStr">
        <is>
          <t>Michelle Parks</t>
        </is>
      </c>
      <c r="U246" s="22" t="inlineStr">
        <is>
          <t>10.24.234</t>
        </is>
      </c>
      <c r="V246" s="23" t="n"/>
      <c r="W246" s="24" t="n">
        <v>76</v>
      </c>
      <c r="X246" s="24" t="n"/>
      <c r="Y246" s="66">
        <f>W246-Z246-AB246</f>
        <v/>
      </c>
      <c r="Z246" s="48" t="n">
        <v>17</v>
      </c>
      <c r="AA246" s="48" t="n"/>
      <c r="AB246" s="48" t="n">
        <v>2</v>
      </c>
      <c r="AC246" s="48" t="n"/>
      <c r="AD246" s="48" t="n">
        <v>7</v>
      </c>
      <c r="AE246" s="48" t="n"/>
      <c r="AF246" s="182">
        <f>SUM(AE246/X246)</f>
        <v/>
      </c>
      <c r="AG246" s="48">
        <f>SUM(Z246,AB246,AD246)</f>
        <v/>
      </c>
      <c r="AH246" s="57">
        <f>SUM(AA246,AC246,AE246)</f>
        <v/>
      </c>
      <c r="AI246" s="85" t="inlineStr">
        <is>
          <t>WIN 10 Upgrade</t>
        </is>
      </c>
    </row>
    <row r="247">
      <c r="A247" s="173" t="n"/>
      <c r="B247" s="93" t="n">
        <v>6952097</v>
      </c>
      <c r="C247" s="50" t="n">
        <v>43906</v>
      </c>
      <c r="D247" s="39" t="n"/>
      <c r="E247" s="40" t="n"/>
      <c r="F247" s="41" t="n"/>
      <c r="G247" s="52" t="n">
        <v>1</v>
      </c>
      <c r="H247" s="52" t="n">
        <v>1</v>
      </c>
      <c r="I247" s="52" t="n"/>
      <c r="J247" s="52" t="inlineStr">
        <is>
          <t>Y-6952</t>
        </is>
      </c>
      <c r="K247" s="123" t="inlineStr">
        <is>
          <t>GA</t>
        </is>
      </c>
      <c r="L247" s="122" t="n">
        <v>6952097</v>
      </c>
      <c r="M247" s="42" t="inlineStr">
        <is>
          <t>A113 - Atlanta Central Intake</t>
        </is>
      </c>
      <c r="N247" s="42" t="inlineStr">
        <is>
          <t>1303 Hightower Trail, Suite 160</t>
        </is>
      </c>
      <c r="O247" s="42" t="inlineStr">
        <is>
          <t>Sandy Springs</t>
        </is>
      </c>
      <c r="P247" s="42" t="inlineStr">
        <is>
          <t>GA</t>
        </is>
      </c>
      <c r="Q247" s="103" t="n">
        <v>30350</v>
      </c>
      <c r="R247" s="42" t="n"/>
      <c r="S247" s="42" t="inlineStr">
        <is>
          <t>Terron Taylor</t>
        </is>
      </c>
      <c r="T247" s="42" t="n"/>
      <c r="U247" s="42" t="n"/>
      <c r="V247" s="42" t="n"/>
      <c r="W247" s="25" t="n">
        <v>18</v>
      </c>
      <c r="X247" s="25" t="n"/>
      <c r="Y247" s="183">
        <f>W247-Z247-AB247</f>
        <v/>
      </c>
      <c r="Z247" s="44" t="n"/>
      <c r="AA247" s="44" t="n"/>
      <c r="AB247" s="44" t="n"/>
      <c r="AC247" s="44" t="n"/>
      <c r="AD247" s="44" t="n"/>
      <c r="AE247" s="44" t="n"/>
      <c r="AF247" s="26">
        <f>SUM(AE247/X247)</f>
        <v/>
      </c>
      <c r="AG247" s="44" t="n"/>
      <c r="AH247" s="58">
        <f>SUM(AA247,AC247,AE247)</f>
        <v/>
      </c>
      <c r="AI247" s="123" t="inlineStr">
        <is>
          <t>WIN 10 Upgrade</t>
        </is>
      </c>
    </row>
    <row r="248">
      <c r="A248" s="173" t="n"/>
      <c r="B248" s="94" t="n">
        <v>2361201</v>
      </c>
      <c r="C248" s="53" t="n">
        <v>43906</v>
      </c>
      <c r="D248" s="45">
        <f>F248+75</f>
        <v/>
      </c>
      <c r="E248" s="46" t="n"/>
      <c r="F248" s="47" t="n">
        <v>43564</v>
      </c>
      <c r="G248" s="309" t="n">
        <v>1</v>
      </c>
      <c r="H248" s="309" t="n">
        <v>2</v>
      </c>
      <c r="I248" s="309" t="n"/>
      <c r="J248" s="309" t="inlineStr">
        <is>
          <t>Y-6956</t>
        </is>
      </c>
      <c r="K248" s="85" t="inlineStr">
        <is>
          <t>NY</t>
        </is>
      </c>
      <c r="L248" s="96" t="n">
        <v>2361201</v>
      </c>
      <c r="M248" s="23" t="inlineStr">
        <is>
          <t>2361 HH - BANGOR</t>
        </is>
      </c>
      <c r="N248" s="23" t="inlineStr">
        <is>
          <t>175 Exchange Street STE 100</t>
        </is>
      </c>
      <c r="O248" s="23" t="inlineStr">
        <is>
          <t>Bangor</t>
        </is>
      </c>
      <c r="P248" s="23" t="inlineStr">
        <is>
          <t>ME</t>
        </is>
      </c>
      <c r="Q248" s="106" t="n">
        <v>4401</v>
      </c>
      <c r="R248" s="23" t="inlineStr">
        <is>
          <t>(207)990-9000</t>
        </is>
      </c>
      <c r="S248" s="23" t="inlineStr">
        <is>
          <t>Sheldon Brett</t>
        </is>
      </c>
      <c r="T248" s="23" t="n"/>
      <c r="U248" s="23" t="inlineStr">
        <is>
          <t>10.25.39</t>
        </is>
      </c>
      <c r="V248" s="23" t="n"/>
      <c r="W248" s="24" t="n">
        <v>52</v>
      </c>
      <c r="X248" s="24" t="n"/>
      <c r="Y248" s="66">
        <f>W248-Z248-AB248</f>
        <v/>
      </c>
      <c r="Z248" s="48" t="n">
        <v>5</v>
      </c>
      <c r="AA248" s="48" t="n"/>
      <c r="AB248" s="48" t="n">
        <v>2</v>
      </c>
      <c r="AC248" s="48" t="n"/>
      <c r="AD248" s="48" t="n">
        <v>6</v>
      </c>
      <c r="AE248" s="48" t="n"/>
      <c r="AF248" s="182">
        <f>SUM(AE248/X248)</f>
        <v/>
      </c>
      <c r="AG248" s="48" t="n">
        <v>13</v>
      </c>
      <c r="AH248" s="57">
        <f>SUM(AA248,AC248,AE248)</f>
        <v/>
      </c>
      <c r="AI248" s="85" t="inlineStr">
        <is>
          <t>WIN 10 Upgrade</t>
        </is>
      </c>
    </row>
    <row r="249">
      <c r="A249" s="173" t="n"/>
      <c r="B249" s="94" t="n">
        <v>7013201</v>
      </c>
      <c r="C249" s="53" t="n">
        <v>43906</v>
      </c>
      <c r="D249" s="45">
        <f>F249+75</f>
        <v/>
      </c>
      <c r="E249" s="46" t="n">
        <v>43753</v>
      </c>
      <c r="F249" s="47" t="n">
        <v>43781</v>
      </c>
      <c r="G249" s="306" t="n"/>
      <c r="H249" s="306" t="n"/>
      <c r="I249" s="309" t="n"/>
      <c r="J249" s="309" t="inlineStr">
        <is>
          <t>Y-6956</t>
        </is>
      </c>
      <c r="K249" s="85" t="inlineStr">
        <is>
          <t>NY</t>
        </is>
      </c>
      <c r="L249" s="96" t="n">
        <v>7013201</v>
      </c>
      <c r="M249" s="23" t="inlineStr">
        <is>
          <t>7013 HH - SANFORD ME</t>
        </is>
      </c>
      <c r="N249" s="23" t="inlineStr">
        <is>
          <t>2 Livewell Drive STE 101</t>
        </is>
      </c>
      <c r="O249" s="23" t="inlineStr">
        <is>
          <t>Kennebunk</t>
        </is>
      </c>
      <c r="P249" s="23" t="inlineStr">
        <is>
          <t>ME</t>
        </is>
      </c>
      <c r="Q249" s="104" t="n">
        <v>4043</v>
      </c>
      <c r="R249" s="23" t="inlineStr">
        <is>
          <t>(207)324-8790</t>
        </is>
      </c>
      <c r="S249" s="23" t="inlineStr">
        <is>
          <t>Christopher Sylvia</t>
        </is>
      </c>
      <c r="T249" s="23" t="n"/>
      <c r="U249" s="23" t="inlineStr">
        <is>
          <t>10.25.40</t>
        </is>
      </c>
      <c r="V249" s="23" t="n"/>
      <c r="W249" s="24" t="n">
        <v>24</v>
      </c>
      <c r="X249" s="24" t="n"/>
      <c r="Y249" s="66">
        <f>W249-Z249-AB249</f>
        <v/>
      </c>
      <c r="Z249" s="48" t="n">
        <v>0</v>
      </c>
      <c r="AA249" s="48" t="n"/>
      <c r="AB249" s="48" t="n">
        <v>1</v>
      </c>
      <c r="AC249" s="48" t="n"/>
      <c r="AD249" s="48" t="n">
        <v>3</v>
      </c>
      <c r="AE249" s="48" t="n"/>
      <c r="AF249" s="182">
        <f>SUM(AE249/X249)</f>
        <v/>
      </c>
      <c r="AG249" s="48" t="n">
        <v>4</v>
      </c>
      <c r="AH249" s="57">
        <f>SUM(AA249,AC249,AE249)</f>
        <v/>
      </c>
      <c r="AI249" s="85" t="inlineStr">
        <is>
          <t>WIN 10 Upgrade</t>
        </is>
      </c>
    </row>
    <row customHeight="1" ht="26.4" r="250" s="20">
      <c r="A250" s="173" t="n"/>
      <c r="B250" s="94" t="n">
        <v>2435201</v>
      </c>
      <c r="C250" s="53" t="n">
        <v>43906</v>
      </c>
      <c r="D250" s="53">
        <f>F250+75</f>
        <v/>
      </c>
      <c r="E250" s="61" t="n"/>
      <c r="F250" s="47" t="n">
        <v>43564</v>
      </c>
      <c r="G250" s="308" t="n">
        <v>1</v>
      </c>
      <c r="H250" s="308" t="n">
        <v>1</v>
      </c>
      <c r="I250" s="308" t="n"/>
      <c r="J250" s="308" t="inlineStr">
        <is>
          <t>Y-6956</t>
        </is>
      </c>
      <c r="K250" s="120" t="inlineStr">
        <is>
          <t>NY</t>
        </is>
      </c>
      <c r="L250" s="96" t="n">
        <v>2435201</v>
      </c>
      <c r="M250" s="23" t="inlineStr">
        <is>
          <t>2435 HH - LANCASTER (PA)</t>
        </is>
      </c>
      <c r="N250" s="23" t="inlineStr">
        <is>
          <t>1860 Charter Lane STE 106</t>
        </is>
      </c>
      <c r="O250" s="23" t="inlineStr">
        <is>
          <t>Lancaster</t>
        </is>
      </c>
      <c r="P250" s="23" t="inlineStr">
        <is>
          <t>PA</t>
        </is>
      </c>
      <c r="Q250" s="104" t="n">
        <v>17601</v>
      </c>
      <c r="R250" s="23" t="inlineStr">
        <is>
          <t>(717)291-5943</t>
        </is>
      </c>
      <c r="S250" s="62" t="inlineStr">
        <is>
          <t>Sandra Acton</t>
        </is>
      </c>
      <c r="T250" s="62" t="n"/>
      <c r="U250" s="22" t="inlineStr">
        <is>
          <t>10.25.136</t>
        </is>
      </c>
      <c r="V250" s="54" t="n"/>
      <c r="W250" s="55" t="n">
        <v>70</v>
      </c>
      <c r="X250" s="55" t="n"/>
      <c r="Y250" s="66">
        <f>W250-Z250-AB250</f>
        <v/>
      </c>
      <c r="Z250" s="57" t="n">
        <v>5</v>
      </c>
      <c r="AA250" s="57" t="n"/>
      <c r="AB250" s="57" t="n">
        <v>0</v>
      </c>
      <c r="AC250" s="57" t="n"/>
      <c r="AD250" s="57" t="n">
        <v>6</v>
      </c>
      <c r="AE250" s="57" t="n"/>
      <c r="AF250" s="185">
        <f>SUM(AE250/X250)</f>
        <v/>
      </c>
      <c r="AG250" s="57" t="n">
        <v>11</v>
      </c>
      <c r="AH250" s="57">
        <f>SUM(AA250,AC250,AE250)</f>
        <v/>
      </c>
      <c r="AI250" s="120" t="inlineStr">
        <is>
          <t>WIN 10 Upgrade</t>
        </is>
      </c>
    </row>
    <row r="251">
      <c r="A251" s="173" t="n"/>
      <c r="B251" s="94" t="n">
        <v>2355201</v>
      </c>
      <c r="C251" s="53" t="n">
        <v>43913</v>
      </c>
      <c r="D251" s="45">
        <f>F251+75</f>
        <v/>
      </c>
      <c r="E251" s="46" t="n">
        <v>43753</v>
      </c>
      <c r="F251" s="47" t="n">
        <v>43781</v>
      </c>
      <c r="G251" s="309" t="n">
        <v>1</v>
      </c>
      <c r="H251" s="309" t="n">
        <v>1</v>
      </c>
      <c r="I251" s="309" t="n"/>
      <c r="J251" s="309" t="inlineStr">
        <is>
          <t>Y-6956</t>
        </is>
      </c>
      <c r="K251" s="85" t="inlineStr">
        <is>
          <t>NY</t>
        </is>
      </c>
      <c r="L251" s="96" t="n">
        <v>2355201</v>
      </c>
      <c r="M251" s="23" t="inlineStr">
        <is>
          <t>2355 HH - SPRINGFIELD BEHAV HEALTH</t>
        </is>
      </c>
      <c r="N251" s="23" t="inlineStr">
        <is>
          <t xml:space="preserve">2069 Roosevelt Avenue  </t>
        </is>
      </c>
      <c r="O251" s="23" t="inlineStr">
        <is>
          <t>Springfield</t>
        </is>
      </c>
      <c r="P251" s="23" t="inlineStr">
        <is>
          <t>MA</t>
        </is>
      </c>
      <c r="Q251" s="106" t="n">
        <v>1104</v>
      </c>
      <c r="R251" s="23" t="inlineStr">
        <is>
          <t>(413)733-1132</t>
        </is>
      </c>
      <c r="S251" s="54" t="inlineStr">
        <is>
          <t>Meg Gleason</t>
        </is>
      </c>
      <c r="T251" s="54" t="inlineStr">
        <is>
          <t>Nicole Nicholson</t>
        </is>
      </c>
      <c r="U251" s="23" t="inlineStr">
        <is>
          <t>10.25.35</t>
        </is>
      </c>
      <c r="V251" s="54" t="n"/>
      <c r="W251" s="55" t="n">
        <v>48</v>
      </c>
      <c r="X251" s="55" t="n"/>
      <c r="Y251" s="66">
        <f>W251-Z251-AB251</f>
        <v/>
      </c>
      <c r="Z251" s="57" t="n">
        <v>3</v>
      </c>
      <c r="AA251" s="57" t="n"/>
      <c r="AB251" s="57" t="n">
        <v>0</v>
      </c>
      <c r="AC251" s="57" t="n"/>
      <c r="AD251" s="57" t="n">
        <v>8</v>
      </c>
      <c r="AE251" s="57" t="n"/>
      <c r="AF251" s="185">
        <f>SUM(AE251/X251)</f>
        <v/>
      </c>
      <c r="AG251" s="57" t="n">
        <v>11</v>
      </c>
      <c r="AH251" s="57">
        <f>SUM(AA251,AC251,AE251)</f>
        <v/>
      </c>
      <c r="AI251" s="85" t="inlineStr">
        <is>
          <t>WIN 10 Upgrade</t>
        </is>
      </c>
    </row>
    <row r="252">
      <c r="A252" s="173" t="n"/>
      <c r="B252" s="94" t="n">
        <v>2363201</v>
      </c>
      <c r="C252" s="53" t="n">
        <v>43913</v>
      </c>
      <c r="D252" s="45">
        <f>F252+75</f>
        <v/>
      </c>
      <c r="E252" s="46" t="n">
        <v>43753</v>
      </c>
      <c r="F252" s="47" t="n">
        <v>43781</v>
      </c>
      <c r="G252" s="309" t="n">
        <v>1</v>
      </c>
      <c r="H252" s="309" t="n">
        <v>1</v>
      </c>
      <c r="I252" s="309" t="n"/>
      <c r="J252" s="309" t="inlineStr">
        <is>
          <t>Y-6956</t>
        </is>
      </c>
      <c r="K252" s="85" t="inlineStr">
        <is>
          <t>NY</t>
        </is>
      </c>
      <c r="L252" s="96" t="n">
        <v>2363201</v>
      </c>
      <c r="M252" s="23" t="inlineStr">
        <is>
          <t>2363 HH - PITTSFIELD</t>
        </is>
      </c>
      <c r="N252" s="23" t="inlineStr">
        <is>
          <t>279 Dalton Ave. STE B</t>
        </is>
      </c>
      <c r="O252" s="23" t="inlineStr">
        <is>
          <t>Pittsfield</t>
        </is>
      </c>
      <c r="P252" s="23" t="inlineStr">
        <is>
          <t>MA</t>
        </is>
      </c>
      <c r="Q252" s="106" t="n">
        <v>1201</v>
      </c>
      <c r="R252" s="23" t="inlineStr">
        <is>
          <t>(413)443-3525</t>
        </is>
      </c>
      <c r="S252" s="54" t="inlineStr">
        <is>
          <t>Melissa Radovanovic</t>
        </is>
      </c>
      <c r="T252" s="54" t="n"/>
      <c r="U252" s="23" t="inlineStr">
        <is>
          <t>10.25.33</t>
        </is>
      </c>
      <c r="V252" s="54" t="n"/>
      <c r="W252" s="55" t="n">
        <v>51</v>
      </c>
      <c r="X252" s="55" t="n"/>
      <c r="Y252" s="66">
        <f>W252-Z252-AB252</f>
        <v/>
      </c>
      <c r="Z252" s="57" t="n">
        <v>7</v>
      </c>
      <c r="AA252" s="57" t="n"/>
      <c r="AB252" s="57" t="n">
        <v>0</v>
      </c>
      <c r="AC252" s="57" t="n"/>
      <c r="AD252" s="57" t="n">
        <v>11</v>
      </c>
      <c r="AE252" s="57" t="n"/>
      <c r="AF252" s="185">
        <f>SUM(AE252/X252)</f>
        <v/>
      </c>
      <c r="AG252" s="57" t="n">
        <v>18</v>
      </c>
      <c r="AH252" s="57">
        <f>SUM(AA252,AC252,AE252)</f>
        <v/>
      </c>
      <c r="AI252" s="85" t="inlineStr">
        <is>
          <t>WIN 10 Upgrade</t>
        </is>
      </c>
    </row>
    <row r="253">
      <c r="A253" s="173" t="n"/>
      <c r="B253" s="94" t="n">
        <v>7012201</v>
      </c>
      <c r="C253" s="53" t="n">
        <v>43913</v>
      </c>
      <c r="D253" s="45">
        <f>F253+75</f>
        <v/>
      </c>
      <c r="E253" s="46" t="n">
        <v>43753</v>
      </c>
      <c r="F253" s="47" t="n">
        <v>43781</v>
      </c>
      <c r="G253" s="309" t="n">
        <v>1</v>
      </c>
      <c r="H253" s="309" t="n">
        <v>1</v>
      </c>
      <c r="I253" s="309" t="n"/>
      <c r="J253" s="309" t="inlineStr">
        <is>
          <t>Y-6956</t>
        </is>
      </c>
      <c r="K253" s="85" t="inlineStr">
        <is>
          <t>NY</t>
        </is>
      </c>
      <c r="L253" s="96" t="n">
        <v>7012201</v>
      </c>
      <c r="M253" s="23" t="inlineStr">
        <is>
          <t>7012 HH - SANDWICH (fka 2364)</t>
        </is>
      </c>
      <c r="N253" s="23" t="inlineStr">
        <is>
          <t>88 Route 6A STE 101</t>
        </is>
      </c>
      <c r="O253" s="23" t="inlineStr">
        <is>
          <t>Sandwich</t>
        </is>
      </c>
      <c r="P253" s="23" t="inlineStr">
        <is>
          <t>MA</t>
        </is>
      </c>
      <c r="Q253" s="104" t="n">
        <v>2563</v>
      </c>
      <c r="R253" s="23" t="inlineStr">
        <is>
          <t>(508)888-2932</t>
        </is>
      </c>
      <c r="S253" s="23" t="inlineStr">
        <is>
          <t>Maureen Clancy</t>
        </is>
      </c>
      <c r="T253" s="23" t="n"/>
      <c r="U253" s="23" t="inlineStr">
        <is>
          <t>10.25.34</t>
        </is>
      </c>
      <c r="V253" s="23" t="n"/>
      <c r="W253" s="24" t="n">
        <v>52</v>
      </c>
      <c r="X253" s="24" t="n"/>
      <c r="Y253" s="66">
        <f>W253-Z253-AB253</f>
        <v/>
      </c>
      <c r="Z253" s="48" t="n">
        <v>7</v>
      </c>
      <c r="AA253" s="48" t="n"/>
      <c r="AB253" s="48" t="n">
        <v>1</v>
      </c>
      <c r="AC253" s="48" t="n"/>
      <c r="AD253" s="48" t="n">
        <v>4</v>
      </c>
      <c r="AE253" s="48" t="n"/>
      <c r="AF253" s="182">
        <f>SUM(AE253/X253)</f>
        <v/>
      </c>
      <c r="AG253" s="48" t="n">
        <v>12</v>
      </c>
      <c r="AH253" s="57">
        <f>SUM(AA253,AC253,AE253)</f>
        <v/>
      </c>
      <c r="AI253" s="85" t="inlineStr">
        <is>
          <t>WIN 10 Upgrade</t>
        </is>
      </c>
    </row>
    <row r="254">
      <c r="A254" s="173" t="n"/>
      <c r="B254" s="94" t="n">
        <v>2378201</v>
      </c>
      <c r="C254" s="53" t="n">
        <v>43913</v>
      </c>
      <c r="D254" s="45">
        <f>F254+75</f>
        <v/>
      </c>
      <c r="E254" s="46" t="n">
        <v>43753</v>
      </c>
      <c r="F254" s="47" t="n">
        <v>43781</v>
      </c>
      <c r="G254" s="309" t="n">
        <v>1</v>
      </c>
      <c r="H254" s="309" t="n">
        <v>2</v>
      </c>
      <c r="I254" s="309" t="n"/>
      <c r="J254" s="309" t="inlineStr">
        <is>
          <t>Y-6956</t>
        </is>
      </c>
      <c r="K254" s="85" t="inlineStr">
        <is>
          <t>NY</t>
        </is>
      </c>
      <c r="L254" s="96" t="n">
        <v>2378201</v>
      </c>
      <c r="M254" s="23" t="inlineStr">
        <is>
          <t>2378 HH - OLD SAYBROOK</t>
        </is>
      </c>
      <c r="N254" s="23" t="inlineStr">
        <is>
          <t>210 Main Street STE 1A &amp; 2</t>
        </is>
      </c>
      <c r="O254" s="23" t="inlineStr">
        <is>
          <t>Old Saybrook</t>
        </is>
      </c>
      <c r="P254" s="23" t="inlineStr">
        <is>
          <t>CT</t>
        </is>
      </c>
      <c r="Q254" s="106" t="n">
        <v>6475</v>
      </c>
      <c r="R254" s="23" t="inlineStr">
        <is>
          <t>(860)510-0210</t>
        </is>
      </c>
      <c r="S254" s="62" t="inlineStr">
        <is>
          <t>Lee Bridgewater</t>
        </is>
      </c>
      <c r="T254" s="62" t="n"/>
      <c r="U254" s="22" t="inlineStr">
        <is>
          <t>10.24.170</t>
        </is>
      </c>
      <c r="V254" s="54" t="n"/>
      <c r="W254" s="55" t="n">
        <v>48</v>
      </c>
      <c r="X254" s="55" t="n"/>
      <c r="Y254" s="66">
        <f>W254-Z254-AB254</f>
        <v/>
      </c>
      <c r="Z254" s="57" t="n">
        <v>5</v>
      </c>
      <c r="AA254" s="57" t="n"/>
      <c r="AB254" s="57" t="n">
        <v>1</v>
      </c>
      <c r="AC254" s="57" t="n"/>
      <c r="AD254" s="57" t="n">
        <v>3</v>
      </c>
      <c r="AE254" s="57" t="n"/>
      <c r="AF254" s="185">
        <f>SUM(AE254/X254)</f>
        <v/>
      </c>
      <c r="AG254" s="57" t="n">
        <v>9</v>
      </c>
      <c r="AH254" s="57">
        <f>SUM(AA254,AC254,AE254)</f>
        <v/>
      </c>
      <c r="AI254" s="85" t="inlineStr">
        <is>
          <t>WIN 10 Upgrade</t>
        </is>
      </c>
    </row>
    <row r="255">
      <c r="A255" s="173" t="n"/>
      <c r="B255" s="94" t="n">
        <v>2357201</v>
      </c>
      <c r="C255" s="53" t="n">
        <v>43913</v>
      </c>
      <c r="D255" s="45">
        <f>F255+75</f>
        <v/>
      </c>
      <c r="E255" s="46" t="n">
        <v>43753</v>
      </c>
      <c r="F255" s="47" t="n">
        <v>43781</v>
      </c>
      <c r="G255" s="306" t="n"/>
      <c r="H255" s="306" t="n"/>
      <c r="I255" s="309" t="n"/>
      <c r="J255" s="309" t="inlineStr">
        <is>
          <t>Y-6956</t>
        </is>
      </c>
      <c r="K255" s="85" t="inlineStr">
        <is>
          <t>NY</t>
        </is>
      </c>
      <c r="L255" s="96" t="n">
        <v>2357201</v>
      </c>
      <c r="M255" s="23" t="inlineStr">
        <is>
          <t>2375 HH - FARMINGTON CT</t>
        </is>
      </c>
      <c r="N255" s="23" t="inlineStr">
        <is>
          <t xml:space="preserve">30 Stanford Drive  </t>
        </is>
      </c>
      <c r="O255" s="23" t="inlineStr">
        <is>
          <t>Farmington</t>
        </is>
      </c>
      <c r="P255" s="23" t="inlineStr">
        <is>
          <t>CT</t>
        </is>
      </c>
      <c r="Q255" s="106" t="n">
        <v>6032</v>
      </c>
      <c r="R255" s="23" t="inlineStr">
        <is>
          <t>(860)674-1302</t>
        </is>
      </c>
      <c r="S255" s="62" t="inlineStr">
        <is>
          <t>Carissa Beaulieu</t>
        </is>
      </c>
      <c r="T255" s="62" t="n"/>
      <c r="U255" s="22" t="inlineStr">
        <is>
          <t>10.24.168</t>
        </is>
      </c>
      <c r="V255" s="54" t="n"/>
      <c r="W255" s="55" t="n">
        <v>43</v>
      </c>
      <c r="X255" s="55" t="n"/>
      <c r="Y255" s="66">
        <f>W255-Z255-AB255</f>
        <v/>
      </c>
      <c r="Z255" s="57" t="n">
        <v>9</v>
      </c>
      <c r="AA255" s="57" t="n"/>
      <c r="AB255" s="57" t="n">
        <v>1</v>
      </c>
      <c r="AC255" s="57" t="n"/>
      <c r="AD255" s="57" t="n">
        <v>2</v>
      </c>
      <c r="AE255" s="57" t="n"/>
      <c r="AF255" s="185">
        <f>SUM(AE255/X255)</f>
        <v/>
      </c>
      <c r="AG255" s="57" t="n">
        <v>12</v>
      </c>
      <c r="AH255" s="57">
        <f>SUM(AA255,AC255,AE255)</f>
        <v/>
      </c>
      <c r="AI255" s="85" t="inlineStr">
        <is>
          <t>WIN 10 Upgrade</t>
        </is>
      </c>
    </row>
    <row r="256">
      <c r="A256" s="173" t="n"/>
      <c r="B256" s="94" t="n">
        <v>2372201</v>
      </c>
      <c r="C256" s="53" t="n">
        <v>43913</v>
      </c>
      <c r="D256" s="45">
        <f>F256+75</f>
        <v/>
      </c>
      <c r="E256" s="46" t="n">
        <v>43753</v>
      </c>
      <c r="F256" s="47" t="n">
        <v>43781</v>
      </c>
      <c r="G256" s="309" t="n">
        <v>1</v>
      </c>
      <c r="H256" s="309" t="n">
        <v>1</v>
      </c>
      <c r="I256" s="309" t="n"/>
      <c r="J256" s="309" t="inlineStr">
        <is>
          <t>Y-6956</t>
        </is>
      </c>
      <c r="K256" s="85" t="inlineStr">
        <is>
          <t>NY</t>
        </is>
      </c>
      <c r="L256" s="96" t="n">
        <v>2372201</v>
      </c>
      <c r="M256" s="23" t="inlineStr">
        <is>
          <t>2372 HH - AUBURN NY</t>
        </is>
      </c>
      <c r="N256" s="23" t="inlineStr">
        <is>
          <t xml:space="preserve">425 Grant Ave.  </t>
        </is>
      </c>
      <c r="O256" s="23" t="inlineStr">
        <is>
          <t>Auburn</t>
        </is>
      </c>
      <c r="P256" s="23" t="inlineStr">
        <is>
          <t>NY</t>
        </is>
      </c>
      <c r="Q256" s="104" t="n">
        <v>13021</v>
      </c>
      <c r="R256" s="23" t="inlineStr">
        <is>
          <t>(315)255-1781</t>
        </is>
      </c>
      <c r="S256" s="62" t="inlineStr">
        <is>
          <t>Lisa Minnoe</t>
        </is>
      </c>
      <c r="T256" s="62" t="n"/>
      <c r="U256" s="22" t="inlineStr">
        <is>
          <t>10.25.116</t>
        </is>
      </c>
      <c r="V256" s="54" t="n"/>
      <c r="W256" s="55" t="n">
        <v>41</v>
      </c>
      <c r="X256" s="55" t="n"/>
      <c r="Y256" s="66">
        <f>W256-Z256-AB256</f>
        <v/>
      </c>
      <c r="Z256" s="57" t="n">
        <v>8</v>
      </c>
      <c r="AA256" s="57" t="n"/>
      <c r="AB256" s="57" t="n">
        <v>0</v>
      </c>
      <c r="AC256" s="57" t="n"/>
      <c r="AD256" s="57" t="n">
        <v>10</v>
      </c>
      <c r="AE256" s="57" t="n"/>
      <c r="AF256" s="185">
        <f>SUM(AE256/X256)</f>
        <v/>
      </c>
      <c r="AG256" s="57" t="n">
        <v>18</v>
      </c>
      <c r="AH256" s="57">
        <f>SUM(AA256,AC256,AE256)</f>
        <v/>
      </c>
      <c r="AI256" s="85" t="inlineStr">
        <is>
          <t>WIN 10 Upgrade</t>
        </is>
      </c>
    </row>
    <row r="257">
      <c r="A257" s="173" t="n"/>
      <c r="B257" s="94" t="n">
        <v>2377201</v>
      </c>
      <c r="C257" s="53" t="n">
        <v>43913</v>
      </c>
      <c r="D257" s="45">
        <f>F257+75</f>
        <v/>
      </c>
      <c r="E257" s="46" t="n">
        <v>43753</v>
      </c>
      <c r="F257" s="47" t="n">
        <v>43781</v>
      </c>
      <c r="G257" s="308" t="n">
        <v>1</v>
      </c>
      <c r="H257" s="308" t="n">
        <v>1</v>
      </c>
      <c r="I257" s="309" t="n"/>
      <c r="J257" s="308" t="inlineStr">
        <is>
          <t>Y-6956</t>
        </is>
      </c>
      <c r="K257" s="85" t="inlineStr">
        <is>
          <t>NY</t>
        </is>
      </c>
      <c r="L257" s="96" t="n">
        <v>2377201</v>
      </c>
      <c r="M257" s="23" t="inlineStr">
        <is>
          <t>2377 HH - HAMDEN</t>
        </is>
      </c>
      <c r="N257" s="23" t="inlineStr">
        <is>
          <t xml:space="preserve">1952 Whitney Avenue, 1st Floor  </t>
        </is>
      </c>
      <c r="O257" s="23" t="inlineStr">
        <is>
          <t>Hamden</t>
        </is>
      </c>
      <c r="P257" s="23" t="inlineStr">
        <is>
          <t>CT</t>
        </is>
      </c>
      <c r="Q257" s="106" t="n">
        <v>6517</v>
      </c>
      <c r="R257" s="23" t="inlineStr">
        <is>
          <t>(203)287-3174</t>
        </is>
      </c>
      <c r="S257" s="62" t="inlineStr">
        <is>
          <t>Jullie Nuzzolillo</t>
        </is>
      </c>
      <c r="T257" s="62" t="n"/>
      <c r="U257" s="22" t="inlineStr">
        <is>
          <t>10.24.169</t>
        </is>
      </c>
      <c r="V257" s="54" t="n"/>
      <c r="W257" s="55" t="n">
        <v>48</v>
      </c>
      <c r="X257" s="55" t="n"/>
      <c r="Y257" s="66">
        <f>W257-Z257-AB257</f>
        <v/>
      </c>
      <c r="Z257" s="57" t="n">
        <v>12</v>
      </c>
      <c r="AA257" s="57" t="n"/>
      <c r="AB257" s="57" t="n">
        <v>0</v>
      </c>
      <c r="AC257" s="57" t="n"/>
      <c r="AD257" s="57" t="n">
        <v>6</v>
      </c>
      <c r="AE257" s="57" t="n"/>
      <c r="AF257" s="185">
        <f>SUM(AE257/X257)</f>
        <v/>
      </c>
      <c r="AG257" s="57" t="n">
        <v>18</v>
      </c>
      <c r="AH257" s="57">
        <f>SUM(AA257,AC257,AE257)</f>
        <v/>
      </c>
      <c r="AI257" s="85" t="inlineStr">
        <is>
          <t>WIN 10 Upgrade</t>
        </is>
      </c>
    </row>
    <row r="258">
      <c r="A258" s="173" t="n"/>
      <c r="B258" s="94" t="n">
        <v>2376201</v>
      </c>
      <c r="C258" s="53" t="n">
        <v>43913</v>
      </c>
      <c r="D258" s="45">
        <f>F258+75</f>
        <v/>
      </c>
      <c r="E258" s="46">
        <f>F258-28</f>
        <v/>
      </c>
      <c r="F258" s="47" t="n">
        <v>43781</v>
      </c>
      <c r="G258" s="308" t="n">
        <v>1</v>
      </c>
      <c r="H258" s="308" t="n">
        <v>1</v>
      </c>
      <c r="I258" s="309" t="n"/>
      <c r="J258" s="308" t="inlineStr">
        <is>
          <t>Y-6956</t>
        </is>
      </c>
      <c r="K258" s="85" t="inlineStr">
        <is>
          <t>NY</t>
        </is>
      </c>
      <c r="L258" s="96" t="n">
        <v>2376201</v>
      </c>
      <c r="M258" s="23" t="inlineStr">
        <is>
          <t>2376 HH - STRATFORD</t>
        </is>
      </c>
      <c r="N258" s="23" t="inlineStr">
        <is>
          <t>99 Hawley Lane STE 1101</t>
        </is>
      </c>
      <c r="O258" s="23" t="inlineStr">
        <is>
          <t>Stratford</t>
        </is>
      </c>
      <c r="P258" s="23" t="inlineStr">
        <is>
          <t>CT</t>
        </is>
      </c>
      <c r="Q258" s="106" t="n">
        <v>6614</v>
      </c>
      <c r="R258" s="23" t="inlineStr">
        <is>
          <t>(203)377-5117</t>
        </is>
      </c>
      <c r="S258" s="62" t="inlineStr">
        <is>
          <t>Louise Giardina</t>
        </is>
      </c>
      <c r="T258" s="62" t="n"/>
      <c r="U258" s="22" t="inlineStr">
        <is>
          <t>10.24.171</t>
        </is>
      </c>
      <c r="V258" s="54" t="n"/>
      <c r="W258" s="55" t="n">
        <v>37</v>
      </c>
      <c r="X258" s="55" t="n"/>
      <c r="Y258" s="66">
        <f>W258-Z258-AB258</f>
        <v/>
      </c>
      <c r="Z258" s="57" t="n">
        <v>5</v>
      </c>
      <c r="AA258" s="57" t="n"/>
      <c r="AB258" s="57" t="n">
        <v>1</v>
      </c>
      <c r="AC258" s="57" t="n"/>
      <c r="AD258" s="57" t="n">
        <v>8</v>
      </c>
      <c r="AE258" s="57" t="n"/>
      <c r="AF258" s="185">
        <f>SUM(AE258/X258)</f>
        <v/>
      </c>
      <c r="AG258" s="57">
        <f>SUM(Z258,AB258,AD258)</f>
        <v/>
      </c>
      <c r="AH258" s="57">
        <f>SUM(AA258,AC258,AE258)</f>
        <v/>
      </c>
      <c r="AI258" s="85" t="inlineStr">
        <is>
          <t>WIN 10 Upgrade</t>
        </is>
      </c>
    </row>
    <row r="259">
      <c r="A259" s="173" t="n"/>
      <c r="B259" s="94" t="n">
        <v>2434201</v>
      </c>
      <c r="C259" s="53" t="n">
        <v>43913</v>
      </c>
      <c r="D259" s="53">
        <f>F259+75</f>
        <v/>
      </c>
      <c r="E259" s="61" t="n">
        <v>43753</v>
      </c>
      <c r="F259" s="47" t="n">
        <v>43781</v>
      </c>
      <c r="G259" s="309" t="n">
        <v>1</v>
      </c>
      <c r="H259" s="309" t="n">
        <v>1</v>
      </c>
      <c r="I259" s="309" t="n"/>
      <c r="J259" s="309" t="inlineStr">
        <is>
          <t>Y-6956</t>
        </is>
      </c>
      <c r="K259" s="85" t="inlineStr">
        <is>
          <t>NY</t>
        </is>
      </c>
      <c r="L259" s="96" t="n">
        <v>2434201</v>
      </c>
      <c r="M259" s="23" t="inlineStr">
        <is>
          <t>2434 HH - CORNING</t>
        </is>
      </c>
      <c r="N259" s="23" t="inlineStr">
        <is>
          <t>11849 East Corning Road STE 108</t>
        </is>
      </c>
      <c r="O259" s="23" t="inlineStr">
        <is>
          <t>Corning</t>
        </is>
      </c>
      <c r="P259" s="23" t="inlineStr">
        <is>
          <t>NY</t>
        </is>
      </c>
      <c r="Q259" s="104" t="n">
        <v>14830</v>
      </c>
      <c r="R259" s="23" t="inlineStr">
        <is>
          <t>(607)962-0102</t>
        </is>
      </c>
      <c r="S259" s="62" t="inlineStr">
        <is>
          <t>Kevin Devine</t>
        </is>
      </c>
      <c r="T259" s="62" t="inlineStr">
        <is>
          <t>Kimberly Calkins</t>
        </is>
      </c>
      <c r="U259" s="22" t="inlineStr">
        <is>
          <t>10.25.117</t>
        </is>
      </c>
      <c r="V259" s="54" t="n"/>
      <c r="W259" s="55" t="n">
        <v>62</v>
      </c>
      <c r="X259" s="55" t="n"/>
      <c r="Y259" s="66">
        <f>W259-Z259-AB259</f>
        <v/>
      </c>
      <c r="Z259" s="57" t="n">
        <v>9</v>
      </c>
      <c r="AA259" s="57" t="n"/>
      <c r="AB259" s="57" t="n">
        <v>1</v>
      </c>
      <c r="AC259" s="57" t="n"/>
      <c r="AD259" s="57" t="n">
        <v>4</v>
      </c>
      <c r="AE259" s="57" t="n"/>
      <c r="AF259" s="185">
        <f>SUM(AE259/X259)</f>
        <v/>
      </c>
      <c r="AG259" s="57" t="n">
        <v>14</v>
      </c>
      <c r="AH259" s="57">
        <f>SUM(AA259,AC259,AE259)</f>
        <v/>
      </c>
      <c r="AI259" s="85" t="inlineStr">
        <is>
          <t>WIN 10 Upgrade</t>
        </is>
      </c>
    </row>
    <row r="260">
      <c r="A260" s="173" t="n"/>
      <c r="B260" s="94" t="n">
        <v>2366201</v>
      </c>
      <c r="C260" s="53" t="n">
        <v>43913</v>
      </c>
      <c r="D260" s="45">
        <f>F260+75</f>
        <v/>
      </c>
      <c r="E260" s="46" t="n">
        <v>43753</v>
      </c>
      <c r="F260" s="47" t="n">
        <v>43781</v>
      </c>
      <c r="G260" s="309" t="n">
        <v>1</v>
      </c>
      <c r="H260" s="309" t="n">
        <v>1</v>
      </c>
      <c r="I260" s="309" t="n"/>
      <c r="J260" s="309" t="inlineStr">
        <is>
          <t>Y-6956</t>
        </is>
      </c>
      <c r="K260" s="85" t="inlineStr">
        <is>
          <t>NY</t>
        </is>
      </c>
      <c r="L260" s="96" t="n">
        <v>2366201</v>
      </c>
      <c r="M260" s="23" t="inlineStr">
        <is>
          <t>2366 HH - PORTLAND ME</t>
        </is>
      </c>
      <c r="N260" s="23" t="inlineStr">
        <is>
          <t xml:space="preserve">51 Baxter Boulevard  </t>
        </is>
      </c>
      <c r="O260" s="23" t="inlineStr">
        <is>
          <t>Portland</t>
        </is>
      </c>
      <c r="P260" s="23" t="inlineStr">
        <is>
          <t>ME</t>
        </is>
      </c>
      <c r="Q260" s="106" t="n">
        <v>4101</v>
      </c>
      <c r="R260" s="23" t="inlineStr">
        <is>
          <t>(207)772-0954</t>
        </is>
      </c>
      <c r="S260" s="23" t="inlineStr">
        <is>
          <t>Catherine Graham</t>
        </is>
      </c>
      <c r="T260" s="23" t="n"/>
      <c r="U260" s="23" t="inlineStr">
        <is>
          <t>10.25.41</t>
        </is>
      </c>
      <c r="V260" s="23" t="n"/>
      <c r="W260" s="24" t="n">
        <v>36</v>
      </c>
      <c r="X260" s="24" t="n"/>
      <c r="Y260" s="66">
        <f>W260-Z260-AB260</f>
        <v/>
      </c>
      <c r="Z260" s="48" t="n">
        <v>6</v>
      </c>
      <c r="AA260" s="48" t="n"/>
      <c r="AB260" s="48" t="n">
        <v>1</v>
      </c>
      <c r="AC260" s="48" t="n"/>
      <c r="AD260" s="48" t="n">
        <v>6</v>
      </c>
      <c r="AE260" s="48" t="n"/>
      <c r="AF260" s="182">
        <f>SUM(AE260/X260)</f>
        <v/>
      </c>
      <c r="AG260" s="48" t="n">
        <v>13</v>
      </c>
      <c r="AH260" s="57">
        <f>SUM(AA260,AC260,AE260)</f>
        <v/>
      </c>
      <c r="AI260" s="85" t="inlineStr">
        <is>
          <t>WIN 10 Upgrade</t>
        </is>
      </c>
    </row>
    <row r="261">
      <c r="A261" s="173" t="n"/>
      <c r="B261" s="94" t="n">
        <v>2374201</v>
      </c>
      <c r="C261" s="53" t="n">
        <v>43913</v>
      </c>
      <c r="D261" s="45">
        <f>F261+75</f>
        <v/>
      </c>
      <c r="E261" s="46" t="n">
        <v>43753</v>
      </c>
      <c r="F261" s="47" t="n">
        <v>43781</v>
      </c>
      <c r="G261" s="309" t="n">
        <v>1</v>
      </c>
      <c r="H261" s="309" t="n">
        <v>1</v>
      </c>
      <c r="I261" s="309" t="n"/>
      <c r="J261" s="308" t="inlineStr">
        <is>
          <t>Y-6956</t>
        </is>
      </c>
      <c r="K261" s="85" t="inlineStr">
        <is>
          <t>NY</t>
        </is>
      </c>
      <c r="L261" s="96" t="n">
        <v>2374201</v>
      </c>
      <c r="M261" s="23" t="inlineStr">
        <is>
          <t>2374 HH - LIVERPOOL</t>
        </is>
      </c>
      <c r="N261" s="23" t="inlineStr">
        <is>
          <t xml:space="preserve">200 Elwood Davis Rd  </t>
        </is>
      </c>
      <c r="O261" s="23" t="inlineStr">
        <is>
          <t>Liverpool</t>
        </is>
      </c>
      <c r="P261" s="23" t="inlineStr">
        <is>
          <t>NY</t>
        </is>
      </c>
      <c r="Q261" s="104" t="n">
        <v>13088</v>
      </c>
      <c r="R261" s="23" t="inlineStr">
        <is>
          <t>(315)461-0209</t>
        </is>
      </c>
      <c r="S261" s="62" t="inlineStr">
        <is>
          <t>Christine Fordyce</t>
        </is>
      </c>
      <c r="T261" s="62" t="n"/>
      <c r="U261" s="22" t="inlineStr">
        <is>
          <t>10.25.119</t>
        </is>
      </c>
      <c r="V261" s="54" t="n"/>
      <c r="W261" s="55" t="n">
        <v>50</v>
      </c>
      <c r="X261" s="55" t="n"/>
      <c r="Y261" s="66">
        <f>W261-Z261-AB261</f>
        <v/>
      </c>
      <c r="Z261" s="57" t="n">
        <v>7</v>
      </c>
      <c r="AA261" s="57" t="n"/>
      <c r="AB261" s="57" t="n">
        <v>0</v>
      </c>
      <c r="AC261" s="57" t="n"/>
      <c r="AD261" s="57" t="n">
        <v>5</v>
      </c>
      <c r="AE261" s="57" t="n"/>
      <c r="AF261" s="185">
        <f>SUM(AE261/X261)</f>
        <v/>
      </c>
      <c r="AG261" s="57" t="n">
        <v>12</v>
      </c>
      <c r="AH261" s="57">
        <f>SUM(AA261,AC261,AE261)</f>
        <v/>
      </c>
      <c r="AI261" s="85" t="inlineStr">
        <is>
          <t>WIN 10 Upgrade</t>
        </is>
      </c>
    </row>
    <row r="262">
      <c r="A262" s="173" t="n"/>
      <c r="B262" s="94" t="n">
        <v>2373201</v>
      </c>
      <c r="C262" s="53" t="n">
        <v>43913</v>
      </c>
      <c r="D262" s="45">
        <f>F262+75</f>
        <v/>
      </c>
      <c r="E262" s="46" t="n">
        <v>43753</v>
      </c>
      <c r="F262" s="47" t="n">
        <v>43781</v>
      </c>
      <c r="G262" s="309" t="n">
        <v>1</v>
      </c>
      <c r="H262" s="309" t="n">
        <v>1</v>
      </c>
      <c r="I262" s="309" t="n"/>
      <c r="J262" s="309" t="inlineStr">
        <is>
          <t>Y-6956</t>
        </is>
      </c>
      <c r="K262" s="85" t="inlineStr">
        <is>
          <t>NY</t>
        </is>
      </c>
      <c r="L262" s="96" t="n">
        <v>2373201</v>
      </c>
      <c r="M262" s="23" t="inlineStr">
        <is>
          <t>2373 HH - OSWEGO</t>
        </is>
      </c>
      <c r="N262" s="23" t="inlineStr">
        <is>
          <t xml:space="preserve">19 Fourth Avenue  </t>
        </is>
      </c>
      <c r="O262" s="23" t="inlineStr">
        <is>
          <t>Oswego</t>
        </is>
      </c>
      <c r="P262" s="23" t="inlineStr">
        <is>
          <t>NY</t>
        </is>
      </c>
      <c r="Q262" s="104" t="n">
        <v>13126</v>
      </c>
      <c r="R262" s="23" t="inlineStr">
        <is>
          <t>(315)342-0521</t>
        </is>
      </c>
      <c r="S262" s="62" t="inlineStr">
        <is>
          <t>Tracy Bender</t>
        </is>
      </c>
      <c r="T262" s="62" t="n"/>
      <c r="U262" s="22" t="inlineStr">
        <is>
          <t>10.25.121</t>
        </is>
      </c>
      <c r="V262" s="54" t="n"/>
      <c r="W262" s="55" t="n">
        <v>53</v>
      </c>
      <c r="X262" s="55" t="n"/>
      <c r="Y262" s="66">
        <f>W262-Z262-AB262</f>
        <v/>
      </c>
      <c r="Z262" s="57" t="n">
        <v>3</v>
      </c>
      <c r="AA262" s="57" t="n"/>
      <c r="AB262" s="57" t="n">
        <v>1</v>
      </c>
      <c r="AC262" s="57" t="n"/>
      <c r="AD262" s="57" t="n">
        <v>11</v>
      </c>
      <c r="AE262" s="57" t="n"/>
      <c r="AF262" s="185">
        <f>SUM(AE262/X262)</f>
        <v/>
      </c>
      <c r="AG262" s="57" t="n">
        <v>15</v>
      </c>
      <c r="AH262" s="57">
        <f>SUM(AA262,AC262,AE262)</f>
        <v/>
      </c>
      <c r="AI262" s="85" t="inlineStr">
        <is>
          <t>WIN 10 Upgrade</t>
        </is>
      </c>
    </row>
    <row r="263">
      <c r="A263" s="173" t="n"/>
      <c r="B263" s="94" t="n">
        <v>2379201</v>
      </c>
      <c r="C263" s="53" t="n">
        <v>43913</v>
      </c>
      <c r="D263" s="45">
        <f>F263+75</f>
        <v/>
      </c>
      <c r="E263" s="46" t="n">
        <v>43753</v>
      </c>
      <c r="F263" s="47" t="n">
        <v>43781</v>
      </c>
      <c r="G263" s="309" t="n">
        <v>2</v>
      </c>
      <c r="H263" s="309" t="n">
        <v>2</v>
      </c>
      <c r="I263" s="309" t="n"/>
      <c r="J263" s="308" t="inlineStr">
        <is>
          <t>Y-6956</t>
        </is>
      </c>
      <c r="K263" s="85" t="inlineStr">
        <is>
          <t>NY</t>
        </is>
      </c>
      <c r="L263" s="96" t="n">
        <v>2379201</v>
      </c>
      <c r="M263" s="23" t="inlineStr">
        <is>
          <t>2379 HH - MALTA NY</t>
        </is>
      </c>
      <c r="N263" s="23" t="inlineStr">
        <is>
          <t xml:space="preserve">Clifton Park Center, 320 Ushers Road  </t>
        </is>
      </c>
      <c r="O263" s="23" t="inlineStr">
        <is>
          <t>Ballston Lake</t>
        </is>
      </c>
      <c r="P263" s="23" t="inlineStr">
        <is>
          <t>NY</t>
        </is>
      </c>
      <c r="Q263" s="104" t="n">
        <v>12065</v>
      </c>
      <c r="R263" s="23" t="inlineStr">
        <is>
          <t>(518)899-1158</t>
        </is>
      </c>
      <c r="S263" s="62" t="inlineStr">
        <is>
          <t>Sue Peterson</t>
        </is>
      </c>
      <c r="T263" s="62" t="n"/>
      <c r="U263" s="22" t="inlineStr">
        <is>
          <t>10.25.120</t>
        </is>
      </c>
      <c r="V263" s="54" t="n"/>
      <c r="W263" s="55" t="n">
        <v>62</v>
      </c>
      <c r="X263" s="55" t="n"/>
      <c r="Y263" s="66">
        <f>W263-Z263-AB263</f>
        <v/>
      </c>
      <c r="Z263" s="57" t="n">
        <v>6</v>
      </c>
      <c r="AA263" s="57" t="n"/>
      <c r="AB263" s="57" t="n">
        <v>0</v>
      </c>
      <c r="AC263" s="57" t="n"/>
      <c r="AD263" s="57" t="n">
        <v>11</v>
      </c>
      <c r="AE263" s="57" t="n"/>
      <c r="AF263" s="185">
        <f>SUM(AE263/X263)</f>
        <v/>
      </c>
      <c r="AG263" s="57" t="n">
        <v>17</v>
      </c>
      <c r="AH263" s="57">
        <f>SUM(AA263,AC263,AE263)</f>
        <v/>
      </c>
      <c r="AI263" s="85" t="inlineStr">
        <is>
          <t>WIN 10 Upgrade</t>
        </is>
      </c>
    </row>
    <row r="264">
      <c r="A264" s="173" t="n"/>
      <c r="B264" s="93" t="n">
        <v>6956097</v>
      </c>
      <c r="C264" s="50" t="n">
        <v>43913</v>
      </c>
      <c r="D264" s="39" t="n"/>
      <c r="E264" s="40" t="n"/>
      <c r="F264" s="41" t="n"/>
      <c r="G264" s="306" t="n"/>
      <c r="H264" s="306" t="n"/>
      <c r="I264" s="52" t="n"/>
      <c r="J264" s="52" t="n"/>
      <c r="K264" s="123" t="inlineStr">
        <is>
          <t>NY</t>
        </is>
      </c>
      <c r="L264" s="122" t="n">
        <v>6956097</v>
      </c>
      <c r="M264" s="42" t="inlineStr">
        <is>
          <t>6956 HH - NO Central Malta Cntrl Intake - SS</t>
        </is>
      </c>
      <c r="N264" s="42" t="inlineStr">
        <is>
          <t xml:space="preserve">Clifton Park Center, 320 Ushers Road  </t>
        </is>
      </c>
      <c r="O264" s="42" t="inlineStr">
        <is>
          <t>Ballston Lake</t>
        </is>
      </c>
      <c r="P264" s="42" t="inlineStr">
        <is>
          <t>NY</t>
        </is>
      </c>
      <c r="Q264" s="103" t="n">
        <v>12065</v>
      </c>
      <c r="R264" s="42" t="inlineStr">
        <is>
          <t>(518)899-1158</t>
        </is>
      </c>
      <c r="S264" s="81" t="n"/>
      <c r="T264" s="81" t="n"/>
      <c r="U264" s="43" t="n"/>
      <c r="V264" s="73" t="n">
        <v>2379</v>
      </c>
      <c r="W264" s="56" t="n">
        <v>13</v>
      </c>
      <c r="X264" s="56" t="n"/>
      <c r="Y264" s="183">
        <f>W264-Z264-AB264</f>
        <v/>
      </c>
      <c r="Z264" s="58" t="n"/>
      <c r="AA264" s="58" t="n"/>
      <c r="AB264" s="58" t="n"/>
      <c r="AC264" s="58" t="n"/>
      <c r="AD264" s="58" t="n">
        <v>0</v>
      </c>
      <c r="AE264" s="58" t="n"/>
      <c r="AF264" s="59">
        <f>SUM(AE264/X264)</f>
        <v/>
      </c>
      <c r="AG264" s="58" t="n"/>
      <c r="AH264" s="58">
        <f>SUM(AA264,AC264,AE264)</f>
        <v/>
      </c>
      <c r="AI264" s="123" t="inlineStr">
        <is>
          <t>WIN 10 Upgrade</t>
        </is>
      </c>
    </row>
    <row r="265">
      <c r="A265" s="173" t="n"/>
      <c r="B265" s="93" t="n">
        <v>3849097</v>
      </c>
      <c r="C265" s="50" t="n">
        <v>43913</v>
      </c>
      <c r="D265" s="50" t="n"/>
      <c r="E265" s="72" t="n"/>
      <c r="F265" s="41" t="n"/>
      <c r="G265" s="79" t="n"/>
      <c r="H265" s="79" t="n"/>
      <c r="I265" s="79" t="n"/>
      <c r="J265" s="79" t="n"/>
      <c r="K265" s="246" t="inlineStr">
        <is>
          <t>SC</t>
        </is>
      </c>
      <c r="L265" s="122" t="n">
        <v>3849097</v>
      </c>
      <c r="M265" s="42" t="inlineStr">
        <is>
          <t>3849 HH - Kansas City Central Intake</t>
        </is>
      </c>
      <c r="N265" s="42" t="inlineStr">
        <is>
          <t>20101 E. Jackson Drive STE D</t>
        </is>
      </c>
      <c r="O265" s="42" t="inlineStr">
        <is>
          <t>Independence</t>
        </is>
      </c>
      <c r="P265" s="42" t="inlineStr">
        <is>
          <t>MO</t>
        </is>
      </c>
      <c r="Q265" s="103" t="n">
        <v>64057</v>
      </c>
      <c r="R265" s="42" t="n"/>
      <c r="S265" s="73" t="n"/>
      <c r="T265" s="73" t="n"/>
      <c r="U265" s="42" t="n"/>
      <c r="V265" s="73" t="n"/>
      <c r="W265" s="56" t="n">
        <v>0</v>
      </c>
      <c r="X265" s="56" t="n"/>
      <c r="Y265" s="183">
        <f>W265-Z265-AB265</f>
        <v/>
      </c>
      <c r="Z265" s="58" t="n"/>
      <c r="AA265" s="58" t="n"/>
      <c r="AB265" s="58" t="n"/>
      <c r="AC265" s="58" t="n"/>
      <c r="AD265" s="58" t="n"/>
      <c r="AE265" s="58" t="n"/>
      <c r="AF265" s="59">
        <f>SUM(AE265/X265)</f>
        <v/>
      </c>
      <c r="AG265" s="58" t="n"/>
      <c r="AH265" s="58">
        <f>SUM(AA265,AC265,AE265)</f>
        <v/>
      </c>
      <c r="AI265" s="123" t="inlineStr">
        <is>
          <t>WIN 10 Upgrade</t>
        </is>
      </c>
    </row>
    <row r="266">
      <c r="A266" s="173" t="n"/>
      <c r="B266" s="200" t="n">
        <v>2086201</v>
      </c>
      <c r="C266" s="201" t="n">
        <v>43724</v>
      </c>
      <c r="D266" s="201" t="n"/>
      <c r="E266" s="201" t="n"/>
      <c r="F266" s="202" t="n"/>
      <c r="G266" s="305" t="n">
        <v>2</v>
      </c>
      <c r="H266" s="310" t="n">
        <v>1</v>
      </c>
      <c r="I266" s="310" t="inlineStr">
        <is>
          <t>Yes</t>
        </is>
      </c>
      <c r="J266" s="310" t="inlineStr">
        <is>
          <t xml:space="preserve"> </t>
        </is>
      </c>
      <c r="K266" s="208" t="n"/>
      <c r="L266" s="203" t="n">
        <v>2086201</v>
      </c>
      <c r="M266" s="204" t="inlineStr">
        <is>
          <t>Corporate Finance Office (Atlanta)</t>
        </is>
      </c>
      <c r="N266" s="204" t="inlineStr">
        <is>
          <t>3350 Riverwood Parkway, Suite 1400</t>
        </is>
      </c>
      <c r="O266" s="204" t="inlineStr">
        <is>
          <t>Atlanta</t>
        </is>
      </c>
      <c r="P266" s="204" t="inlineStr">
        <is>
          <t>GA</t>
        </is>
      </c>
      <c r="Q266" s="205" t="n">
        <v>30339</v>
      </c>
      <c r="R266" s="204" t="n"/>
      <c r="S266" s="206" t="n"/>
      <c r="T266" s="206" t="n"/>
      <c r="U266" s="206" t="n"/>
      <c r="V266" s="204" t="n"/>
      <c r="W266" s="305" t="n">
        <v>100</v>
      </c>
      <c r="X266" s="305" t="n"/>
      <c r="Y266" s="210" t="n"/>
      <c r="Z266" s="207" t="n">
        <v>76</v>
      </c>
      <c r="AA266" s="207" t="n"/>
      <c r="AB266" s="207" t="n">
        <v>25</v>
      </c>
      <c r="AC266" s="207" t="n">
        <v>55</v>
      </c>
      <c r="AD266" s="207" t="n"/>
      <c r="AE266" s="207" t="n"/>
      <c r="AF266" s="219">
        <f>SUM(AE266/X266)</f>
        <v/>
      </c>
      <c r="AG266" s="207" t="n"/>
      <c r="AH266" s="207" t="n"/>
      <c r="AI266" s="208" t="inlineStr">
        <is>
          <t>WIN 10 Upgrade</t>
        </is>
      </c>
    </row>
    <row r="267">
      <c r="A267" s="173" t="n"/>
      <c r="B267" s="200" t="n">
        <v>1142201</v>
      </c>
      <c r="C267" s="201" t="n">
        <v>43724</v>
      </c>
      <c r="D267" s="201" t="n"/>
      <c r="E267" s="201" t="n"/>
      <c r="F267" s="202" t="n"/>
      <c r="G267" s="307" t="n"/>
      <c r="H267" s="310" t="n"/>
      <c r="I267" s="310" t="inlineStr">
        <is>
          <t>Yes</t>
        </is>
      </c>
      <c r="J267" s="310" t="n"/>
      <c r="K267" s="208" t="n"/>
      <c r="L267" s="203" t="n">
        <v>1142201</v>
      </c>
      <c r="M267" s="204" t="inlineStr">
        <is>
          <t>R140 HH - South Region (need # migrated at sites) (10)</t>
        </is>
      </c>
      <c r="N267" s="204" t="inlineStr">
        <is>
          <t>3350 Riverwood Parkway, Suite 1400</t>
        </is>
      </c>
      <c r="O267" s="204" t="inlineStr">
        <is>
          <t>Atlanta</t>
        </is>
      </c>
      <c r="P267" s="204" t="inlineStr">
        <is>
          <t>GA</t>
        </is>
      </c>
      <c r="Q267" s="205" t="n">
        <v>30339</v>
      </c>
      <c r="R267" s="204" t="n"/>
      <c r="S267" s="206" t="n"/>
      <c r="T267" s="206" t="n"/>
      <c r="U267" s="206" t="n"/>
      <c r="V267" s="204" t="n"/>
      <c r="W267" s="305" t="n">
        <v>1</v>
      </c>
      <c r="X267" s="305" t="n"/>
      <c r="Y267" s="210" t="n"/>
      <c r="Z267" s="207" t="n"/>
      <c r="AA267" s="207" t="n"/>
      <c r="AB267" s="207" t="n"/>
      <c r="AC267" s="207" t="n"/>
      <c r="AD267" s="207" t="n"/>
      <c r="AE267" s="207" t="n"/>
      <c r="AF267" s="219">
        <f>SUM(AE267/X267)</f>
        <v/>
      </c>
      <c r="AG267" s="207" t="n"/>
      <c r="AH267" s="207" t="n"/>
      <c r="AI267" s="208" t="inlineStr">
        <is>
          <t>WIN 10 Upgrade</t>
        </is>
      </c>
    </row>
    <row r="268">
      <c r="A268" s="173" t="n"/>
      <c r="B268" s="200" t="n">
        <v>1159979</v>
      </c>
      <c r="C268" s="201" t="n">
        <v>43787</v>
      </c>
      <c r="D268" s="201" t="n"/>
      <c r="E268" s="201" t="n"/>
      <c r="F268" s="202" t="n"/>
      <c r="G268" s="306" t="n"/>
      <c r="H268" s="310" t="n">
        <v>1</v>
      </c>
      <c r="I268" s="201" t="n">
        <v>43812</v>
      </c>
      <c r="J268" s="310" t="n"/>
      <c r="K268" s="208" t="n"/>
      <c r="L268" s="203" t="n">
        <v>1159979</v>
      </c>
      <c r="M268" s="204" t="inlineStr">
        <is>
          <t xml:space="preserve">Atlanta FSU HomeHealth </t>
        </is>
      </c>
      <c r="N268" s="204" t="inlineStr">
        <is>
          <t>3350 Riverwood Parkway, Suite 1400</t>
        </is>
      </c>
      <c r="O268" s="204" t="inlineStr">
        <is>
          <t>Atlanta</t>
        </is>
      </c>
      <c r="P268" s="204" t="inlineStr">
        <is>
          <t>GA</t>
        </is>
      </c>
      <c r="Q268" s="205" t="n">
        <v>30339</v>
      </c>
      <c r="R268" s="204" t="n"/>
      <c r="S268" s="206" t="n"/>
      <c r="T268" s="206" t="n"/>
      <c r="U268" s="206" t="n"/>
      <c r="V268" s="204" t="n"/>
      <c r="W268" s="305" t="n">
        <v>97</v>
      </c>
      <c r="X268" s="305" t="n"/>
      <c r="Y268" s="210" t="n"/>
      <c r="Z268" s="207" t="n">
        <v>10</v>
      </c>
      <c r="AA268" s="207" t="n"/>
      <c r="AB268" s="207" t="n">
        <v>1</v>
      </c>
      <c r="AC268" s="207" t="n">
        <v>5</v>
      </c>
      <c r="AD268" s="207" t="n">
        <v>106</v>
      </c>
      <c r="AE268" s="207" t="n"/>
      <c r="AF268" s="219">
        <f>SUM(AE268/X268)</f>
        <v/>
      </c>
      <c r="AG268" s="207" t="n"/>
      <c r="AH268" s="207" t="n"/>
      <c r="AI268" s="208" t="inlineStr">
        <is>
          <t>WIN 10 Upgrade</t>
        </is>
      </c>
    </row>
    <row r="269">
      <c r="A269" s="173" t="n"/>
      <c r="B269" s="200" t="n">
        <v>1157201</v>
      </c>
      <c r="C269" s="201" t="n">
        <v>43787</v>
      </c>
      <c r="D269" s="201" t="n"/>
      <c r="E269" s="201" t="n"/>
      <c r="F269" s="202" t="inlineStr">
        <is>
          <t xml:space="preserve"> </t>
        </is>
      </c>
      <c r="G269" s="305" t="n">
        <v>3</v>
      </c>
      <c r="H269" s="310" t="n">
        <v>1</v>
      </c>
      <c r="I269" s="201" t="n">
        <v>43819</v>
      </c>
      <c r="J269" s="310" t="n"/>
      <c r="K269" s="208" t="n"/>
      <c r="L269" s="203" t="n">
        <v>1157201</v>
      </c>
      <c r="M269" s="204" t="inlineStr">
        <is>
          <t xml:space="preserve">Overland Park FSU Home Health </t>
        </is>
      </c>
      <c r="N269" s="204" t="inlineStr">
        <is>
          <t>12900 Foster Street, Suite 400</t>
        </is>
      </c>
      <c r="O269" s="204" t="inlineStr">
        <is>
          <t>Overland Park</t>
        </is>
      </c>
      <c r="P269" s="204" t="inlineStr">
        <is>
          <t>KS</t>
        </is>
      </c>
      <c r="Q269" s="205" t="n">
        <v>66213</v>
      </c>
      <c r="R269" s="204" t="n"/>
      <c r="S269" s="206" t="n"/>
      <c r="T269" s="206" t="n"/>
      <c r="U269" s="206" t="n"/>
      <c r="V269" s="204" t="n"/>
      <c r="W269" s="305" t="n">
        <v>275</v>
      </c>
      <c r="X269" s="305" t="n"/>
      <c r="Y269" s="210" t="n"/>
      <c r="Z269" s="207" t="n">
        <v>138</v>
      </c>
      <c r="AA269" s="207" t="n"/>
      <c r="AB269" s="207" t="n">
        <v>8</v>
      </c>
      <c r="AC269" s="207" t="n">
        <v>28</v>
      </c>
      <c r="AD269" s="207" t="n">
        <v>155</v>
      </c>
      <c r="AE269" s="207" t="n"/>
      <c r="AF269" s="219">
        <f>SUM(AE269/X269)</f>
        <v/>
      </c>
      <c r="AG269" s="207" t="n"/>
      <c r="AH269" s="207" t="n"/>
      <c r="AI269" s="208" t="inlineStr">
        <is>
          <t>WIN 10 Upgrade</t>
        </is>
      </c>
    </row>
    <row r="270">
      <c r="A270" s="173" t="n"/>
      <c r="B270" s="200" t="n">
        <v>1066201</v>
      </c>
      <c r="C270" s="201" t="n">
        <v>43878</v>
      </c>
      <c r="D270" s="201" t="n"/>
      <c r="E270" s="201" t="n"/>
      <c r="F270" s="202" t="n"/>
      <c r="G270" s="305" t="n">
        <v>2</v>
      </c>
      <c r="H270" s="310" t="n">
        <v>1</v>
      </c>
      <c r="I270" s="310" t="inlineStr">
        <is>
          <t>2 wks</t>
        </is>
      </c>
      <c r="J270" s="310" t="n"/>
      <c r="K270" s="208" t="n"/>
      <c r="L270" s="203" t="n">
        <v>1066201</v>
      </c>
      <c r="M270" s="204" t="inlineStr">
        <is>
          <t>R100 - HH North Region</t>
        </is>
      </c>
      <c r="N270" s="204" t="inlineStr">
        <is>
          <t>7900 International Drive, Suite 140</t>
        </is>
      </c>
      <c r="O270" s="204" t="inlineStr">
        <is>
          <t>Bloomington</t>
        </is>
      </c>
      <c r="P270" s="204" t="inlineStr">
        <is>
          <t>MN</t>
        </is>
      </c>
      <c r="Q270" s="205" t="n">
        <v>55425</v>
      </c>
      <c r="R270" s="204" t="n"/>
      <c r="S270" s="206" t="inlineStr">
        <is>
          <t>Dianna Morgel (EA)</t>
        </is>
      </c>
      <c r="T270" s="206" t="n"/>
      <c r="U270" s="206" t="n"/>
      <c r="V270" s="204" t="n"/>
      <c r="W270" s="305" t="n">
        <v>20</v>
      </c>
      <c r="X270" s="305" t="n"/>
      <c r="Y270" s="210" t="n"/>
      <c r="Z270" s="207" t="n">
        <v>13</v>
      </c>
      <c r="AA270" s="207" t="n"/>
      <c r="AB270" s="207" t="n">
        <v>1</v>
      </c>
      <c r="AC270" s="207" t="n"/>
      <c r="AD270" s="207" t="n">
        <v>11</v>
      </c>
      <c r="AE270" s="207" t="n"/>
      <c r="AF270" s="219">
        <f>SUM(AE270/X270)</f>
        <v/>
      </c>
      <c r="AG270" s="207" t="n"/>
      <c r="AH270" s="207" t="n"/>
      <c r="AI270" s="208" t="inlineStr">
        <is>
          <t>WIN 10 Upgrade</t>
        </is>
      </c>
    </row>
    <row r="271">
      <c r="A271" s="173" t="n"/>
      <c r="B271" s="200" t="n">
        <v>1197201</v>
      </c>
      <c r="C271" s="201" t="n">
        <v>43878</v>
      </c>
      <c r="D271" s="201" t="n"/>
      <c r="E271" s="201" t="n"/>
      <c r="F271" s="202" t="n"/>
      <c r="G271" s="306" t="n"/>
      <c r="H271" s="310" t="n"/>
      <c r="I271" s="306" t="n"/>
      <c r="J271" s="310" t="n"/>
      <c r="K271" s="208" t="n"/>
      <c r="L271" s="203" t="n">
        <v>1197201</v>
      </c>
      <c r="M271" s="204" t="inlineStr">
        <is>
          <t>North Regional Sales HH</t>
        </is>
      </c>
      <c r="N271" s="204" t="inlineStr">
        <is>
          <t>7900 International Drive, Suite 140</t>
        </is>
      </c>
      <c r="O271" s="204" t="inlineStr">
        <is>
          <t>Bloomington</t>
        </is>
      </c>
      <c r="P271" s="204" t="inlineStr">
        <is>
          <t>MN</t>
        </is>
      </c>
      <c r="Q271" s="205" t="n">
        <v>55425</v>
      </c>
      <c r="R271" s="204" t="n"/>
      <c r="S271" s="206" t="inlineStr">
        <is>
          <t>Dianna Morgel (EA)</t>
        </is>
      </c>
      <c r="T271" s="206" t="n"/>
      <c r="U271" s="206" t="n"/>
      <c r="V271" s="204" t="n"/>
      <c r="W271" s="305" t="n">
        <v>14</v>
      </c>
      <c r="X271" s="305" t="n"/>
      <c r="Y271" s="210" t="n"/>
      <c r="Z271" s="207" t="n">
        <v>2</v>
      </c>
      <c r="AA271" s="207" t="n"/>
      <c r="AB271" s="207" t="n"/>
      <c r="AC271" s="207" t="n"/>
      <c r="AD271" s="207" t="n"/>
      <c r="AE271" s="207" t="n"/>
      <c r="AF271" s="219">
        <f>SUM(AE271/X271)</f>
        <v/>
      </c>
      <c r="AG271" s="207" t="n"/>
      <c r="AH271" s="207" t="n"/>
      <c r="AI271" s="208" t="inlineStr">
        <is>
          <t>WIN 10 Upgrade</t>
        </is>
      </c>
    </row>
    <row r="272">
      <c r="A272" s="173" t="n"/>
      <c r="B272" s="200" t="n">
        <v>1049201</v>
      </c>
      <c r="C272" s="201" t="n">
        <v>43878</v>
      </c>
      <c r="D272" s="201" t="n"/>
      <c r="E272" s="201" t="n"/>
      <c r="F272" s="202" t="n"/>
      <c r="G272" s="305" t="n">
        <v>2</v>
      </c>
      <c r="H272" s="310" t="n">
        <v>1</v>
      </c>
      <c r="I272" s="310" t="inlineStr">
        <is>
          <t>3 wks</t>
        </is>
      </c>
      <c r="J272" s="310" t="n"/>
      <c r="K272" s="208" t="n"/>
      <c r="L272" s="203" t="n">
        <v>1049201</v>
      </c>
      <c r="M272" s="204" t="inlineStr">
        <is>
          <t>South Regional Sales HH</t>
        </is>
      </c>
      <c r="N272" s="204" t="inlineStr">
        <is>
          <t>3525 Whitehall Park Drive, Suite 220</t>
        </is>
      </c>
      <c r="O272" s="204" t="inlineStr">
        <is>
          <t>Charlotte</t>
        </is>
      </c>
      <c r="P272" s="204" t="inlineStr">
        <is>
          <t>NC</t>
        </is>
      </c>
      <c r="Q272" s="205" t="n">
        <v>28273</v>
      </c>
      <c r="R272" s="204" t="n"/>
      <c r="S272" s="206" t="n"/>
      <c r="T272" s="206" t="n"/>
      <c r="U272" s="206" t="n"/>
      <c r="V272" s="204" t="n">
        <v>1087</v>
      </c>
      <c r="W272" s="305" t="n">
        <v>5</v>
      </c>
      <c r="X272" s="305" t="n"/>
      <c r="Y272" s="210" t="n"/>
      <c r="Z272" s="207" t="n">
        <v>4</v>
      </c>
      <c r="AA272" s="207" t="n"/>
      <c r="AB272" s="207" t="n"/>
      <c r="AC272" s="207" t="n"/>
      <c r="AD272" s="207" t="n"/>
      <c r="AE272" s="207" t="n"/>
      <c r="AF272" s="219">
        <f>SUM(AE272/X272)</f>
        <v/>
      </c>
      <c r="AG272" s="207" t="n"/>
      <c r="AH272" s="207" t="n"/>
      <c r="AI272" s="208" t="inlineStr">
        <is>
          <t>WIN 10 Upgrade</t>
        </is>
      </c>
    </row>
    <row r="273">
      <c r="A273" s="173" t="n"/>
      <c r="B273" s="200" t="n">
        <v>1087201</v>
      </c>
      <c r="C273" s="201" t="n">
        <v>43878</v>
      </c>
      <c r="D273" s="201" t="n"/>
      <c r="E273" s="201" t="n"/>
      <c r="F273" s="202" t="n"/>
      <c r="G273" s="306" t="n"/>
      <c r="H273" s="310" t="n"/>
      <c r="I273" s="306" t="n"/>
      <c r="J273" s="310" t="n"/>
      <c r="K273" s="208" t="n"/>
      <c r="L273" s="203" t="n">
        <v>1087201</v>
      </c>
      <c r="M273" s="204" t="inlineStr">
        <is>
          <t>HH South Regional Topside - Admin</t>
        </is>
      </c>
      <c r="N273" s="204" t="inlineStr">
        <is>
          <t>3525 Whitehall Park Drive, Suite 220</t>
        </is>
      </c>
      <c r="O273" s="204" t="inlineStr">
        <is>
          <t>Charlotte</t>
        </is>
      </c>
      <c r="P273" s="204" t="inlineStr">
        <is>
          <t>NC</t>
        </is>
      </c>
      <c r="Q273" s="205" t="n">
        <v>28273</v>
      </c>
      <c r="R273" s="204" t="n"/>
      <c r="S273" s="206" t="n"/>
      <c r="T273" s="206" t="n"/>
      <c r="U273" s="206" t="n"/>
      <c r="V273" s="204" t="n">
        <v>1049</v>
      </c>
      <c r="W273" s="305" t="n">
        <v>56</v>
      </c>
      <c r="X273" s="305" t="n"/>
      <c r="Y273" s="210" t="n"/>
      <c r="Z273" s="207" t="n">
        <v>19</v>
      </c>
      <c r="AA273" s="207" t="n"/>
      <c r="AB273" s="207" t="n">
        <v>13</v>
      </c>
      <c r="AC273" s="207" t="n"/>
      <c r="AD273" s="207" t="n">
        <v>8</v>
      </c>
      <c r="AE273" s="207" t="n"/>
      <c r="AF273" s="219">
        <f>SUM(AE273/X273)</f>
        <v/>
      </c>
      <c r="AG273" s="207" t="n"/>
      <c r="AH273" s="207" t="n"/>
      <c r="AI273" s="208" t="inlineStr">
        <is>
          <t>WIN 10 Upgrade</t>
        </is>
      </c>
    </row>
    <row customHeight="1" ht="14.4" r="274" s="20">
      <c r="A274" s="311" t="n"/>
      <c r="B274" s="302" t="n"/>
      <c r="C274" s="302" t="n"/>
      <c r="D274" s="302" t="n"/>
      <c r="E274" s="302" t="n"/>
      <c r="F274" s="302" t="n"/>
      <c r="G274" s="302" t="n"/>
      <c r="H274" s="302" t="n"/>
      <c r="I274" s="302" t="n"/>
      <c r="J274" s="302" t="n"/>
      <c r="K274" s="302" t="n"/>
      <c r="L274" s="302" t="n"/>
      <c r="M274" s="302" t="n"/>
      <c r="N274" s="302" t="n"/>
      <c r="O274" s="302" t="n"/>
      <c r="P274" s="302" t="n"/>
      <c r="Q274" s="302" t="n"/>
      <c r="R274" s="302" t="n"/>
      <c r="S274" s="302" t="n"/>
      <c r="T274" s="302" t="n"/>
      <c r="U274" s="302" t="n"/>
      <c r="V274" s="302" t="n"/>
      <c r="W274" s="302" t="n"/>
      <c r="X274" s="302" t="n"/>
      <c r="Y274" s="302" t="n"/>
      <c r="Z274" s="302" t="n"/>
      <c r="AA274" s="302" t="n"/>
      <c r="AB274" s="302" t="n"/>
      <c r="AC274" s="302" t="n"/>
      <c r="AD274" s="302" t="n"/>
      <c r="AE274" s="302" t="n"/>
      <c r="AF274" s="302" t="n"/>
      <c r="AG274" s="302" t="n"/>
      <c r="AH274" s="302" t="n"/>
      <c r="AI274" s="303" t="n"/>
    </row>
    <row r="275">
      <c r="A275" s="301" t="inlineStr">
        <is>
          <t>TOTALS</t>
        </is>
      </c>
      <c r="B275" s="302" t="n"/>
      <c r="C275" s="302" t="n"/>
      <c r="D275" s="302" t="n"/>
      <c r="E275" s="302" t="n"/>
      <c r="F275" s="302" t="n"/>
      <c r="G275" s="302" t="n"/>
      <c r="H275" s="302" t="n"/>
      <c r="I275" s="302" t="n"/>
      <c r="J275" s="302" t="n"/>
      <c r="K275" s="302" t="n"/>
      <c r="L275" s="302" t="n"/>
      <c r="M275" s="302" t="n"/>
      <c r="N275" s="302" t="n"/>
      <c r="O275" s="302" t="n"/>
      <c r="P275" s="302" t="n"/>
      <c r="Q275" s="302" t="n"/>
      <c r="R275" s="302" t="n"/>
      <c r="S275" s="302" t="n"/>
      <c r="T275" s="303" t="n"/>
      <c r="U275" s="43" t="n"/>
      <c r="V275" s="73" t="n"/>
      <c r="W275" s="56">
        <f>SUM(W2:W264)</f>
        <v/>
      </c>
      <c r="X275" s="56">
        <f>SUM(X2:X264)</f>
        <v/>
      </c>
      <c r="Y275" s="183">
        <f>W275-Z275-AB275</f>
        <v/>
      </c>
      <c r="Z275" s="58">
        <f>+SUM(Z2:Z264)</f>
        <v/>
      </c>
      <c r="AA275" s="58">
        <f>+SUM(AA2:AA264)</f>
        <v/>
      </c>
      <c r="AB275" s="58">
        <f>+SUM(AB2:AB264)</f>
        <v/>
      </c>
      <c r="AC275" s="58">
        <f>+SUM(AC2:AC273)</f>
        <v/>
      </c>
      <c r="AD275" s="58">
        <f>+SUM(AD2:AD264)</f>
        <v/>
      </c>
      <c r="AE275" s="58">
        <f>+SUM(AE2:AE264)</f>
        <v/>
      </c>
      <c r="AF275" s="59">
        <f>SUM(AE275/X275)</f>
        <v/>
      </c>
      <c r="AG275" s="58">
        <f>SUM(AG2:AG264)</f>
        <v/>
      </c>
      <c r="AH275" s="58">
        <f>SUM(AA275,AC275,AE275)</f>
        <v/>
      </c>
      <c r="AI275" s="224" t="n"/>
    </row>
    <row customHeight="1" ht="15.75" r="276" s="20">
      <c r="A276" s="304" t="inlineStr">
        <is>
          <t xml:space="preserve">Sites below this line will not be included </t>
        </is>
      </c>
      <c r="B276" s="302" t="n"/>
      <c r="C276" s="302" t="n"/>
      <c r="D276" s="302" t="n"/>
      <c r="E276" s="302" t="n"/>
      <c r="F276" s="302" t="n"/>
      <c r="G276" s="302" t="n"/>
      <c r="H276" s="302" t="n"/>
      <c r="I276" s="302" t="n"/>
      <c r="J276" s="302" t="n"/>
      <c r="K276" s="302" t="n"/>
      <c r="L276" s="302" t="n"/>
      <c r="M276" s="302" t="n"/>
      <c r="N276" s="302" t="n"/>
      <c r="O276" s="302" t="n"/>
      <c r="P276" s="302" t="n"/>
      <c r="Q276" s="302" t="n"/>
      <c r="R276" s="302" t="n"/>
      <c r="S276" s="302" t="n"/>
      <c r="T276" s="302" t="n"/>
      <c r="U276" s="302" t="n"/>
      <c r="V276" s="302" t="n"/>
      <c r="W276" s="302" t="n"/>
      <c r="X276" s="302" t="n"/>
      <c r="Y276" s="302" t="n"/>
      <c r="Z276" s="302" t="n"/>
      <c r="AA276" s="302" t="n"/>
      <c r="AB276" s="302" t="n"/>
      <c r="AC276" s="302" t="n"/>
      <c r="AD276" s="302" t="n"/>
      <c r="AE276" s="302" t="n"/>
      <c r="AF276" s="302" t="n"/>
      <c r="AG276" s="302" t="n"/>
      <c r="AH276" s="302" t="n"/>
      <c r="AI276" s="303" t="n"/>
    </row>
    <row r="277">
      <c r="A277" s="173" t="n"/>
      <c r="B277" s="95" t="n">
        <v>7020201</v>
      </c>
      <c r="C277" s="53" t="n"/>
      <c r="D277" s="53">
        <f>F277+75</f>
        <v/>
      </c>
      <c r="E277" s="46">
        <f>F277-28</f>
        <v/>
      </c>
      <c r="F277" s="70" t="n">
        <v>43760</v>
      </c>
      <c r="G277" s="309" t="n">
        <v>1</v>
      </c>
      <c r="H277" s="309" t="n">
        <v>1</v>
      </c>
      <c r="I277" s="309" t="n"/>
      <c r="J277" s="309" t="n"/>
      <c r="K277" s="309" t="inlineStr">
        <is>
          <t>SC</t>
        </is>
      </c>
      <c r="L277" s="128" t="n">
        <v>7020201</v>
      </c>
      <c r="M277" s="69" t="inlineStr">
        <is>
          <t>7020 HH - HUGO (fka 2558) (DM project)</t>
        </is>
      </c>
      <c r="N277" s="23" t="inlineStr">
        <is>
          <t xml:space="preserve">804 East Jackson Street  </t>
        </is>
      </c>
      <c r="O277" s="23" t="inlineStr">
        <is>
          <t>Hugo</t>
        </is>
      </c>
      <c r="P277" s="23" t="inlineStr">
        <is>
          <t>OK</t>
        </is>
      </c>
      <c r="Q277" s="104" t="n">
        <v>74743</v>
      </c>
      <c r="R277" s="23" t="inlineStr">
        <is>
          <t>(580)326-8376</t>
        </is>
      </c>
      <c r="S277" s="22" t="inlineStr">
        <is>
          <t>Lou Ellis</t>
        </is>
      </c>
      <c r="T277" s="22" t="inlineStr">
        <is>
          <t>Rhonda Bozeman</t>
        </is>
      </c>
      <c r="U277" s="22" t="inlineStr">
        <is>
          <t>10.25.128</t>
        </is>
      </c>
      <c r="V277" s="75" t="n"/>
      <c r="W277" s="82" t="n">
        <v>32</v>
      </c>
      <c r="X277" s="82" t="n"/>
      <c r="Y277" s="66">
        <f>W277-Z277-AB277</f>
        <v/>
      </c>
      <c r="Z277" s="48" t="n">
        <v>0</v>
      </c>
      <c r="AA277" s="48" t="n"/>
      <c r="AB277" s="48" t="n">
        <v>0</v>
      </c>
      <c r="AC277" s="48" t="n"/>
      <c r="AD277" s="48" t="n">
        <v>3</v>
      </c>
      <c r="AE277" s="48" t="n"/>
      <c r="AF277" s="182">
        <f>SUM(AE277/X277)</f>
        <v/>
      </c>
      <c r="AG277" s="48">
        <f>SUM(Z277,AB277,AD277)</f>
        <v/>
      </c>
      <c r="AH277" s="57">
        <f>SUM(AA277,AC277,AE277)</f>
        <v/>
      </c>
      <c r="AI277" s="85" t="inlineStr">
        <is>
          <t>WIN 10 Upgrade</t>
        </is>
      </c>
    </row>
    <row customHeight="1" ht="26.4" r="278" s="20">
      <c r="A278" s="173" t="n"/>
      <c r="B278" s="94" t="n">
        <v>2582201</v>
      </c>
      <c r="C278" s="45" t="n"/>
      <c r="D278" s="53">
        <f>F278+75</f>
        <v/>
      </c>
      <c r="E278" s="61">
        <f>F278-28</f>
        <v/>
      </c>
      <c r="F278" s="70" t="n">
        <v>43760</v>
      </c>
      <c r="G278" s="308" t="n"/>
      <c r="H278" s="308" t="n"/>
      <c r="I278" s="308" t="n"/>
      <c r="J278" s="308" t="n"/>
      <c r="K278" s="308" t="inlineStr">
        <is>
          <t>SC</t>
        </is>
      </c>
      <c r="L278" s="96" t="n">
        <v>2582201</v>
      </c>
      <c r="M278" s="23" t="inlineStr">
        <is>
          <t>2582 HH - TYLER - HARDEN  (DM project)</t>
        </is>
      </c>
      <c r="N278" s="23" t="inlineStr">
        <is>
          <t>1700 S Southeast Loop 323 STE 110</t>
        </is>
      </c>
      <c r="O278" s="23" t="inlineStr">
        <is>
          <t>Tyler</t>
        </is>
      </c>
      <c r="P278" s="23" t="inlineStr">
        <is>
          <t>TX</t>
        </is>
      </c>
      <c r="Q278" s="104" t="n">
        <v>75701</v>
      </c>
      <c r="R278" s="23" t="inlineStr">
        <is>
          <t>(903)595-5266</t>
        </is>
      </c>
      <c r="S278" s="22" t="inlineStr">
        <is>
          <t>Shavontrola Rodriguez</t>
        </is>
      </c>
      <c r="T278" s="22" t="n"/>
      <c r="U278" s="22" t="inlineStr">
        <is>
          <t>10.153.98</t>
        </is>
      </c>
      <c r="V278" s="54" t="n"/>
      <c r="W278" s="55" t="n">
        <v>36</v>
      </c>
      <c r="X278" s="55" t="n"/>
      <c r="Y278" s="66">
        <f>W278-Z278-AB278</f>
        <v/>
      </c>
      <c r="Z278" s="238" t="n">
        <v>4</v>
      </c>
      <c r="AA278" s="238" t="n"/>
      <c r="AB278" s="238" t="n">
        <v>0</v>
      </c>
      <c r="AC278" s="238" t="n"/>
      <c r="AD278" s="238" t="n">
        <v>10</v>
      </c>
      <c r="AE278" s="238" t="n"/>
      <c r="AF278" s="182">
        <f>SUM(AE278/X278)</f>
        <v/>
      </c>
      <c r="AG278" s="57">
        <f>SUM(Z278,AB278,AD278)</f>
        <v/>
      </c>
      <c r="AH278" s="57">
        <f>SUM(AA278,AC278,AE278)</f>
        <v/>
      </c>
      <c r="AI278" s="120" t="inlineStr">
        <is>
          <t>WIN 10 Upgrade</t>
        </is>
      </c>
    </row>
    <row customHeight="1" ht="26.4" r="279" s="20">
      <c r="A279" s="173" t="n"/>
      <c r="B279" s="94" t="n">
        <v>3282201</v>
      </c>
      <c r="C279" s="53" t="n"/>
      <c r="D279" s="53" t="n"/>
      <c r="E279" s="61" t="n"/>
      <c r="F279" s="47" t="n"/>
      <c r="G279" s="308" t="n">
        <v>1</v>
      </c>
      <c r="H279" s="308" t="n">
        <v>1</v>
      </c>
      <c r="I279" s="308" t="n"/>
      <c r="J279" s="308" t="n"/>
      <c r="K279" s="308" t="inlineStr">
        <is>
          <t>SC</t>
        </is>
      </c>
      <c r="L279" s="96" t="n">
        <v>3282201</v>
      </c>
      <c r="M279" s="64" t="inlineStr">
        <is>
          <t>RF3282 - Kindred at Home Billing (DM project)</t>
        </is>
      </c>
      <c r="N279" s="65" t="inlineStr">
        <is>
          <t>2560 SW GRAPEVINE PKWY</t>
        </is>
      </c>
      <c r="O279" s="65" t="inlineStr">
        <is>
          <t>GRAPEVINE</t>
        </is>
      </c>
      <c r="P279" s="65" t="inlineStr">
        <is>
          <t>TX</t>
        </is>
      </c>
      <c r="Q279" s="104" t="n">
        <v>76051</v>
      </c>
      <c r="R279" s="22" t="inlineStr">
        <is>
          <t>(817)310-3905</t>
        </is>
      </c>
      <c r="S279" s="62" t="n"/>
      <c r="T279" s="62" t="n"/>
      <c r="U279" s="22" t="inlineStr">
        <is>
          <t>10.140.148-10.140.151</t>
        </is>
      </c>
      <c r="V279" s="54" t="n"/>
      <c r="W279" s="55" t="n">
        <v>2</v>
      </c>
      <c r="X279" s="55" t="n"/>
      <c r="Y279" s="66">
        <f>W279-Z279-AB279</f>
        <v/>
      </c>
      <c r="Z279" s="57" t="n">
        <v>4</v>
      </c>
      <c r="AA279" s="57" t="n"/>
      <c r="AB279" s="57" t="n">
        <v>2</v>
      </c>
      <c r="AC279" s="57" t="n"/>
      <c r="AD279" s="57" t="n">
        <v>6</v>
      </c>
      <c r="AE279" s="57" t="n"/>
      <c r="AF279" s="185">
        <f>SUM(AE279/X279)</f>
        <v/>
      </c>
      <c r="AG279" s="57">
        <f>SUM(Z279,AB279,AD279)</f>
        <v/>
      </c>
      <c r="AH279" s="57">
        <f>SUM(AA279,AC279,AE279)</f>
        <v/>
      </c>
      <c r="AI279" s="120" t="inlineStr">
        <is>
          <t>WIN 10 Upgrade</t>
        </is>
      </c>
    </row>
    <row r="280">
      <c r="A280" s="173" t="n"/>
      <c r="B280" s="94" t="n">
        <v>3776201</v>
      </c>
      <c r="C280" s="45" t="n"/>
      <c r="D280" s="45">
        <f>F280+75</f>
        <v/>
      </c>
      <c r="E280" s="46" t="n"/>
      <c r="F280" s="47" t="n">
        <v>43662</v>
      </c>
      <c r="G280" s="308" t="n">
        <v>1</v>
      </c>
      <c r="H280" s="309" t="n">
        <v>1</v>
      </c>
      <c r="I280" s="313" t="n"/>
      <c r="J280" s="313" t="n"/>
      <c r="K280" s="313" t="n"/>
      <c r="L280" s="96" t="n">
        <v>3776201</v>
      </c>
      <c r="M280" s="23" t="inlineStr">
        <is>
          <t>3776 HH - KOKOMO, IN closed</t>
        </is>
      </c>
      <c r="N280" s="23" t="inlineStr">
        <is>
          <t>2130 Sycamore St. STE 240</t>
        </is>
      </c>
      <c r="O280" s="23" t="inlineStr">
        <is>
          <t>Kokomo</t>
        </is>
      </c>
      <c r="P280" s="23" t="inlineStr">
        <is>
          <t>IN</t>
        </is>
      </c>
      <c r="Q280" s="104" t="n">
        <v>46901</v>
      </c>
      <c r="R280" s="23" t="inlineStr">
        <is>
          <t>(765)878-6519</t>
        </is>
      </c>
      <c r="S280" s="22" t="inlineStr">
        <is>
          <t>Hannah Klepinger</t>
        </is>
      </c>
      <c r="T280" s="22" t="n"/>
      <c r="U280" s="22" t="inlineStr">
        <is>
          <t>10.160.193</t>
        </is>
      </c>
      <c r="V280" s="23" t="n"/>
      <c r="W280" s="24" t="n">
        <v>23</v>
      </c>
      <c r="X280" s="24" t="n"/>
      <c r="Y280" s="66">
        <f>W280-Z280-AB280</f>
        <v/>
      </c>
      <c r="Z280" s="48" t="n">
        <v>6</v>
      </c>
      <c r="AA280" s="48" t="n"/>
      <c r="AB280" s="48" t="n">
        <v>1</v>
      </c>
      <c r="AC280" s="48" t="n"/>
      <c r="AD280" s="48" t="n">
        <v>4</v>
      </c>
      <c r="AE280" s="48" t="n"/>
      <c r="AF280" s="182">
        <f>SUM(AE280/X280)</f>
        <v/>
      </c>
      <c r="AG280" s="48">
        <f>SUM(Z280,AB280,AD280)</f>
        <v/>
      </c>
      <c r="AH280" s="57">
        <f>SUM(AA280,AC280,AE280)</f>
        <v/>
      </c>
      <c r="AI280" s="85" t="inlineStr">
        <is>
          <t>WIN 10 Upgrade</t>
        </is>
      </c>
    </row>
    <row customHeight="1" ht="26.4" r="281" s="20">
      <c r="A281" s="173" t="n"/>
      <c r="B281" s="94" t="n">
        <v>2583201</v>
      </c>
      <c r="C281" s="129" t="inlineStr">
        <is>
          <t xml:space="preserve"> </t>
        </is>
      </c>
      <c r="D281" s="53">
        <f>F281+75</f>
        <v/>
      </c>
      <c r="E281" s="61">
        <f>F281-28</f>
        <v/>
      </c>
      <c r="F281" s="47" t="n">
        <v>43760</v>
      </c>
      <c r="G281" s="308" t="n"/>
      <c r="H281" s="308" t="n"/>
      <c r="I281" s="308" t="n"/>
      <c r="J281" s="308" t="n"/>
      <c r="K281" s="308" t="inlineStr">
        <is>
          <t>SC</t>
        </is>
      </c>
      <c r="L281" s="96" t="n">
        <v>2583201</v>
      </c>
      <c r="M281" s="23" t="inlineStr">
        <is>
          <t>2583 HH - WACO - HARDEN  - Moved to DM project</t>
        </is>
      </c>
      <c r="N281" s="23" t="inlineStr">
        <is>
          <t>5400 Bosque Boulevard STE 245</t>
        </is>
      </c>
      <c r="O281" s="23" t="inlineStr">
        <is>
          <t>Waco</t>
        </is>
      </c>
      <c r="P281" s="23" t="inlineStr">
        <is>
          <t>TX</t>
        </is>
      </c>
      <c r="Q281" s="104" t="n">
        <v>76710</v>
      </c>
      <c r="R281" s="23" t="inlineStr">
        <is>
          <t>(254)405-6800</t>
        </is>
      </c>
      <c r="S281" s="62" t="inlineStr">
        <is>
          <t>Andrea Martin</t>
        </is>
      </c>
      <c r="T281" s="62" t="n"/>
      <c r="U281" s="22" t="inlineStr">
        <is>
          <t>10.160.141</t>
        </is>
      </c>
      <c r="V281" s="54" t="n"/>
      <c r="W281" s="55" t="n">
        <v>117</v>
      </c>
      <c r="X281" s="55" t="n"/>
      <c r="Y281" s="55" t="n"/>
      <c r="Z281" s="57" t="n">
        <v>6</v>
      </c>
      <c r="AA281" s="57" t="n"/>
      <c r="AB281" s="57" t="n">
        <v>1</v>
      </c>
      <c r="AC281" s="57" t="n"/>
      <c r="AD281" s="57" t="n">
        <v>9</v>
      </c>
      <c r="AE281" s="57" t="n"/>
      <c r="AF281" s="185">
        <f>SUM(AE281/X281)</f>
        <v/>
      </c>
      <c r="AG281" s="57">
        <f>SUM(Z281,AB281,AD281)</f>
        <v/>
      </c>
      <c r="AH281" s="57" t="n"/>
      <c r="AI281" s="120" t="inlineStr">
        <is>
          <t>WIN 10 Upgrade</t>
        </is>
      </c>
    </row>
    <row customHeight="1" ht="16.5" r="282" s="20">
      <c r="A282" s="173" t="inlineStr">
        <is>
          <t xml:space="preserve"> </t>
        </is>
      </c>
      <c r="B282" s="200" t="n">
        <v>3535201</v>
      </c>
      <c r="C282" s="201" t="n"/>
      <c r="D282" s="201" t="n"/>
      <c r="E282" s="201" t="n"/>
      <c r="F282" s="202" t="n"/>
      <c r="G282" s="305" t="n">
        <v>1</v>
      </c>
      <c r="H282" s="310" t="n">
        <v>1</v>
      </c>
      <c r="I282" s="209" t="n"/>
      <c r="J282" s="209" t="n"/>
      <c r="K282" s="209" t="n"/>
      <c r="L282" s="203" t="n">
        <v>3535201</v>
      </c>
      <c r="M282" s="204" t="inlineStr">
        <is>
          <t>West Region Office 1  (moved to DM project)</t>
        </is>
      </c>
      <c r="N282" s="204" t="inlineStr">
        <is>
          <t>2560 SW Grapevine Pkwy, Suite 120</t>
        </is>
      </c>
      <c r="O282" s="204" t="inlineStr">
        <is>
          <t>Grapevine</t>
        </is>
      </c>
      <c r="P282" s="204" t="inlineStr">
        <is>
          <t>TX</t>
        </is>
      </c>
      <c r="Q282" s="205" t="n">
        <v>76051</v>
      </c>
      <c r="R282" s="204" t="n"/>
      <c r="S282" s="206" t="n"/>
      <c r="T282" s="206" t="n"/>
      <c r="U282" s="206" t="n"/>
      <c r="V282" s="204" t="n"/>
      <c r="W282" s="305" t="n">
        <v>105</v>
      </c>
      <c r="X282" s="305" t="n"/>
      <c r="Y282" s="305" t="n"/>
      <c r="Z282" s="207" t="n"/>
      <c r="AA282" s="207" t="n"/>
      <c r="AB282" s="207" t="n"/>
      <c r="AC282" s="207" t="n"/>
      <c r="AD282" s="207" t="n"/>
      <c r="AE282" s="207" t="n"/>
      <c r="AF282" s="219">
        <f>SUM(AE282/X282)</f>
        <v/>
      </c>
      <c r="AG282" s="207" t="n"/>
      <c r="AH282" s="207" t="n"/>
      <c r="AI282" s="223" t="inlineStr">
        <is>
          <t>WIN 10 Upgrade</t>
        </is>
      </c>
    </row>
    <row customHeight="1" ht="26.4" r="283" s="20">
      <c r="A283" s="173" t="n"/>
      <c r="B283" s="200" t="n">
        <v>8400201</v>
      </c>
      <c r="C283" s="201" t="n"/>
      <c r="D283" s="201" t="n"/>
      <c r="E283" s="201" t="n"/>
      <c r="F283" s="202" t="n"/>
      <c r="G283" s="305" t="n">
        <v>1</v>
      </c>
      <c r="H283" s="310" t="n">
        <v>1</v>
      </c>
      <c r="I283" s="310" t="inlineStr">
        <is>
          <t xml:space="preserve"> </t>
        </is>
      </c>
      <c r="J283" s="310" t="n"/>
      <c r="K283" s="310" t="n"/>
      <c r="L283" s="203" t="n">
        <v>8400201</v>
      </c>
      <c r="M283" s="204" t="inlineStr">
        <is>
          <t>Girling Community Care Texas by Harden Healthcare of Austin Admin</t>
        </is>
      </c>
      <c r="N283" s="204" t="inlineStr">
        <is>
          <t>3307 Northland Drive, Suite 260</t>
        </is>
      </c>
      <c r="O283" s="204" t="inlineStr">
        <is>
          <t>Austin</t>
        </is>
      </c>
      <c r="P283" s="204" t="inlineStr">
        <is>
          <t>TX</t>
        </is>
      </c>
      <c r="Q283" s="205" t="n">
        <v>78731</v>
      </c>
      <c r="R283" s="204" t="n"/>
      <c r="S283" s="206" t="n"/>
      <c r="T283" s="206" t="n"/>
      <c r="U283" s="206" t="n"/>
      <c r="V283" s="204" t="n"/>
      <c r="W283" s="305" t="n">
        <v>32</v>
      </c>
      <c r="X283" s="305" t="n"/>
      <c r="Y283" s="305" t="n"/>
      <c r="Z283" s="207" t="n">
        <v>1</v>
      </c>
      <c r="AA283" s="207" t="n"/>
      <c r="AB283" s="207" t="n"/>
      <c r="AC283" s="207" t="n"/>
      <c r="AD283" s="207" t="n">
        <v>25</v>
      </c>
      <c r="AE283" s="207" t="n"/>
      <c r="AF283" s="219">
        <f>SUM(AE283/X283)</f>
        <v/>
      </c>
      <c r="AG283" s="207" t="n"/>
      <c r="AH283" s="207" t="n"/>
      <c r="AI283" s="223" t="inlineStr">
        <is>
          <t>WIN 10 Upgrade</t>
        </is>
      </c>
    </row>
    <row customHeight="1" ht="16.5" r="284" s="20">
      <c r="A284" s="173" t="inlineStr">
        <is>
          <t xml:space="preserve"> </t>
        </is>
      </c>
      <c r="B284" s="200" t="n">
        <v>1120201</v>
      </c>
      <c r="C284" s="201" t="n"/>
      <c r="D284" s="201" t="n"/>
      <c r="E284" s="201" t="n"/>
      <c r="F284" s="202" t="n"/>
      <c r="G284" s="305" t="n">
        <v>2</v>
      </c>
      <c r="H284" s="310" t="n">
        <v>1</v>
      </c>
      <c r="I284" s="310" t="inlineStr">
        <is>
          <t>2 wks</t>
        </is>
      </c>
      <c r="J284" s="310" t="n"/>
      <c r="K284" s="310" t="n"/>
      <c r="L284" s="203" t="n">
        <v>1120201</v>
      </c>
      <c r="M284" s="204" t="inlineStr">
        <is>
          <t xml:space="preserve">R130 - HH West Region </t>
        </is>
      </c>
      <c r="N284" s="204" t="inlineStr">
        <is>
          <t>14614 N Kierland Blvd, Suite 300N</t>
        </is>
      </c>
      <c r="O284" s="204" t="inlineStr">
        <is>
          <t>Scottsdale</t>
        </is>
      </c>
      <c r="P284" s="204" t="inlineStr">
        <is>
          <t>AZ</t>
        </is>
      </c>
      <c r="Q284" s="205" t="n">
        <v>85254</v>
      </c>
      <c r="R284" s="204" t="n"/>
      <c r="S284" s="206" t="n"/>
      <c r="T284" s="206" t="n"/>
      <c r="U284" s="206" t="n"/>
      <c r="V284" s="204" t="n"/>
      <c r="W284" s="305" t="n">
        <v>17</v>
      </c>
      <c r="X284" s="305" t="n"/>
      <c r="Y284" s="305" t="n"/>
      <c r="Z284" s="207" t="n">
        <v>17</v>
      </c>
      <c r="AA284" s="207" t="n"/>
      <c r="AB284" s="207" t="n">
        <v>6</v>
      </c>
      <c r="AC284" s="207" t="n"/>
      <c r="AD284" s="207" t="n">
        <v>2</v>
      </c>
      <c r="AE284" s="207" t="n"/>
      <c r="AF284" s="219">
        <f>SUM(AE284/X284)</f>
        <v/>
      </c>
      <c r="AG284" s="207" t="n"/>
      <c r="AH284" s="207" t="n"/>
      <c r="AI284" s="223" t="inlineStr">
        <is>
          <t>WIN 10 Upgrade</t>
        </is>
      </c>
    </row>
    <row customHeight="1" ht="26.4" r="285" s="20">
      <c r="A285" s="173" t="n"/>
      <c r="B285" s="200" t="n">
        <v>1058201</v>
      </c>
      <c r="C285" s="201" t="n"/>
      <c r="D285" s="201" t="n"/>
      <c r="E285" s="201" t="n"/>
      <c r="F285" s="202" t="n"/>
      <c r="G285" s="306" t="n"/>
      <c r="H285" s="310" t="n"/>
      <c r="I285" s="310" t="n"/>
      <c r="J285" s="310" t="n"/>
      <c r="K285" s="310" t="n"/>
      <c r="L285" s="203" t="n">
        <v>1058201</v>
      </c>
      <c r="M285" s="204" t="inlineStr">
        <is>
          <t>West Regional Sales HH</t>
        </is>
      </c>
      <c r="N285" s="204" t="inlineStr">
        <is>
          <t>14614 N Kierland Blvd, Suite 300N</t>
        </is>
      </c>
      <c r="O285" s="204" t="inlineStr">
        <is>
          <t>Scottsdale</t>
        </is>
      </c>
      <c r="P285" s="204" t="inlineStr">
        <is>
          <t>AZ</t>
        </is>
      </c>
      <c r="Q285" s="205" t="n">
        <v>85254</v>
      </c>
      <c r="R285" s="204" t="n"/>
      <c r="S285" s="206" t="n"/>
      <c r="T285" s="206" t="n"/>
      <c r="U285" s="206" t="n"/>
      <c r="V285" s="204" t="n"/>
      <c r="W285" s="305" t="n">
        <v>36</v>
      </c>
      <c r="X285" s="305" t="n"/>
      <c r="Y285" s="305" t="n"/>
      <c r="Z285" s="207" t="n"/>
      <c r="AA285" s="207" t="n"/>
      <c r="AB285" s="207" t="n">
        <v>1</v>
      </c>
      <c r="AC285" s="207" t="n"/>
      <c r="AD285" s="207" t="n"/>
      <c r="AE285" s="207" t="n"/>
      <c r="AF285" s="219">
        <f>SUM(AE285/X285)</f>
        <v/>
      </c>
      <c r="AG285" s="207" t="n"/>
      <c r="AH285" s="207" t="n"/>
      <c r="AI285" s="223" t="inlineStr">
        <is>
          <t>WIN 10 Upgrade</t>
        </is>
      </c>
    </row>
    <row r="286">
      <c r="A286" s="286" t="inlineStr">
        <is>
          <t>SHELF</t>
        </is>
      </c>
      <c r="B286" s="94" t="n">
        <v>5024201</v>
      </c>
      <c r="C286" s="45" t="n"/>
      <c r="D286" s="45" t="n"/>
      <c r="E286" s="46" t="n"/>
      <c r="F286" s="47" t="n"/>
      <c r="G286" s="85" t="n"/>
      <c r="H286" s="86" t="n"/>
      <c r="I286" s="86" t="n"/>
      <c r="J286" s="86" t="inlineStr">
        <is>
          <t>Y-1143</t>
        </is>
      </c>
      <c r="K286" s="86" t="inlineStr">
        <is>
          <t>WS</t>
        </is>
      </c>
      <c r="L286" s="96" t="n">
        <v>5024201</v>
      </c>
      <c r="M286" s="23" t="inlineStr">
        <is>
          <t>5024 HH - KERNERSVILLE</t>
        </is>
      </c>
      <c r="N286" s="23" t="inlineStr">
        <is>
          <t>720 Park Centre Drive STE B</t>
        </is>
      </c>
      <c r="O286" s="23" t="inlineStr">
        <is>
          <t>Kernersville</t>
        </is>
      </c>
      <c r="P286" s="23" t="inlineStr">
        <is>
          <t>NC</t>
        </is>
      </c>
      <c r="Q286" s="104" t="n">
        <v>27284</v>
      </c>
      <c r="R286" s="23" t="inlineStr">
        <is>
          <t>(336)564-0185</t>
        </is>
      </c>
      <c r="S286" s="23" t="inlineStr">
        <is>
          <t>Rebecca Vaughn</t>
        </is>
      </c>
      <c r="T286" s="23" t="n"/>
      <c r="U286" s="23" t="inlineStr">
        <is>
          <t>10.25.97</t>
        </is>
      </c>
      <c r="V286" s="23" t="n">
        <v>5025</v>
      </c>
      <c r="W286" s="24" t="n">
        <v>1</v>
      </c>
      <c r="X286" s="24" t="n"/>
      <c r="Y286" s="24" t="n"/>
      <c r="Z286" s="48" t="n">
        <v>3</v>
      </c>
      <c r="AA286" s="48" t="n"/>
      <c r="AB286" s="48" t="n">
        <v>0</v>
      </c>
      <c r="AC286" s="48" t="n"/>
      <c r="AD286" s="48" t="n">
        <v>11</v>
      </c>
      <c r="AE286" s="48" t="n"/>
      <c r="AF286" s="182">
        <f>SUM(AE286/X286)</f>
        <v/>
      </c>
      <c r="AG286" s="48">
        <f>SUM(Z286,AB286,AD286)</f>
        <v/>
      </c>
      <c r="AH286" s="48" t="n"/>
      <c r="AI286" s="49" t="inlineStr">
        <is>
          <t>WIN 10 Upgrade</t>
        </is>
      </c>
    </row>
    <row customHeight="1" ht="15" r="287" s="20">
      <c r="A287" s="286" t="inlineStr">
        <is>
          <t>SHELF</t>
        </is>
      </c>
      <c r="B287" s="94" t="n">
        <v>3122201</v>
      </c>
      <c r="C287" s="45" t="n"/>
      <c r="D287" s="45" t="n"/>
      <c r="E287" s="46" t="n"/>
      <c r="F287" s="47" t="n">
        <v>43690</v>
      </c>
      <c r="G287" s="85" t="n"/>
      <c r="H287" s="87" t="n"/>
      <c r="I287" s="87" t="n"/>
      <c r="J287" s="86" t="inlineStr">
        <is>
          <t>Y-6964</t>
        </is>
      </c>
      <c r="K287" s="87" t="n"/>
      <c r="L287" s="96" t="n">
        <v>3122201</v>
      </c>
      <c r="M287" s="23" t="inlineStr">
        <is>
          <t>3122 HH-Catawba Co</t>
        </is>
      </c>
      <c r="N287" s="23" t="inlineStr">
        <is>
          <t>1771 Tate Blvd. SE STE 102</t>
        </is>
      </c>
      <c r="O287" s="23" t="inlineStr">
        <is>
          <t>Hickory</t>
        </is>
      </c>
      <c r="P287" s="23" t="inlineStr">
        <is>
          <t>NC</t>
        </is>
      </c>
      <c r="Q287" s="104" t="n">
        <v>28602</v>
      </c>
      <c r="R287" s="23" t="inlineStr">
        <is>
          <t>(828)270-3990</t>
        </is>
      </c>
      <c r="S287" s="23" t="inlineStr">
        <is>
          <t>Bobbi Willis</t>
        </is>
      </c>
      <c r="T287" s="23" t="n"/>
      <c r="U287" s="23" t="inlineStr">
        <is>
          <t>10.25.81</t>
        </is>
      </c>
      <c r="V287" s="23" t="n">
        <v>5060</v>
      </c>
      <c r="W287" s="24" t="n">
        <v>0</v>
      </c>
      <c r="X287" s="24" t="n"/>
      <c r="Y287" s="24" t="n"/>
      <c r="Z287" s="48" t="n">
        <v>0</v>
      </c>
      <c r="AA287" s="48" t="n"/>
      <c r="AB287" s="48" t="n">
        <v>0</v>
      </c>
      <c r="AC287" s="48" t="n"/>
      <c r="AD287" s="48" t="n">
        <v>0</v>
      </c>
      <c r="AE287" s="48" t="n"/>
      <c r="AF287" s="182">
        <f>SUM(AE287/X287)</f>
        <v/>
      </c>
      <c r="AG287" s="48">
        <f>SUM(Z287,AB287,AD287)</f>
        <v/>
      </c>
      <c r="AH287" s="48" t="n"/>
      <c r="AI287" s="49" t="inlineStr">
        <is>
          <t>WIN 10 Upgrade</t>
        </is>
      </c>
    </row>
    <row r="290">
      <c r="A290" s="4" t="n"/>
      <c r="C290" t="inlineStr">
        <is>
          <t>Indicates site was not listed in CI spreadsheet</t>
        </is>
      </c>
    </row>
    <row r="291">
      <c r="A291" s="89" t="n"/>
      <c r="C291" t="inlineStr">
        <is>
          <t>Indicates possible question regarding rollout schedule</t>
        </is>
      </c>
    </row>
    <row r="292">
      <c r="A292" s="90" t="n"/>
      <c r="C292" t="inlineStr">
        <is>
          <t>Indicates Corp site</t>
        </is>
      </c>
    </row>
    <row r="293">
      <c r="A293" s="88" t="n"/>
      <c r="C293" t="inlineStr">
        <is>
          <t>Indicates Win10 date is inside 75 HCHB go-live window</t>
        </is>
      </c>
    </row>
  </sheetData>
  <mergeCells count="118">
    <mergeCell ref="H185:H186"/>
    <mergeCell ref="G187:G188"/>
    <mergeCell ref="H187:H188"/>
    <mergeCell ref="A2:A6"/>
    <mergeCell ref="G2:G3"/>
    <mergeCell ref="H2:H3"/>
    <mergeCell ref="G5:G6"/>
    <mergeCell ref="H5:H6"/>
    <mergeCell ref="A7:A21"/>
    <mergeCell ref="G7:G8"/>
    <mergeCell ref="H7:H8"/>
    <mergeCell ref="G11:G12"/>
    <mergeCell ref="H11:H12"/>
    <mergeCell ref="G20:G21"/>
    <mergeCell ref="H20:H21"/>
    <mergeCell ref="A22:A27"/>
    <mergeCell ref="G26:G27"/>
    <mergeCell ref="H26:H27"/>
    <mergeCell ref="G28:G29"/>
    <mergeCell ref="H28:H29"/>
    <mergeCell ref="G13:G14"/>
    <mergeCell ref="H13:H14"/>
    <mergeCell ref="G16:G17"/>
    <mergeCell ref="H16:H17"/>
    <mergeCell ref="G18:G19"/>
    <mergeCell ref="H18:H19"/>
    <mergeCell ref="G37:G38"/>
    <mergeCell ref="H37:H38"/>
    <mergeCell ref="G39:G40"/>
    <mergeCell ref="H39:H40"/>
    <mergeCell ref="G42:G43"/>
    <mergeCell ref="H42:H43"/>
    <mergeCell ref="G30:G31"/>
    <mergeCell ref="H30:H31"/>
    <mergeCell ref="G33:G34"/>
    <mergeCell ref="H33:H34"/>
    <mergeCell ref="G35:G36"/>
    <mergeCell ref="H35:H36"/>
    <mergeCell ref="G89:G90"/>
    <mergeCell ref="H89:H90"/>
    <mergeCell ref="G91:G92"/>
    <mergeCell ref="H91:H92"/>
    <mergeCell ref="G93:G94"/>
    <mergeCell ref="H93:H94"/>
    <mergeCell ref="G45:G46"/>
    <mergeCell ref="H45:H46"/>
    <mergeCell ref="G47:G48"/>
    <mergeCell ref="H47:H48"/>
    <mergeCell ref="G49:G50"/>
    <mergeCell ref="H49:H50"/>
    <mergeCell ref="G64:G65"/>
    <mergeCell ref="H64:H65"/>
    <mergeCell ref="H95:H96"/>
    <mergeCell ref="G107:G108"/>
    <mergeCell ref="H107:H108"/>
    <mergeCell ref="G95:G96"/>
    <mergeCell ref="G109:G110"/>
    <mergeCell ref="H109:H110"/>
    <mergeCell ref="G72:G73"/>
    <mergeCell ref="H72:H73"/>
    <mergeCell ref="G98:G99"/>
    <mergeCell ref="H98:H99"/>
    <mergeCell ref="G100:G101"/>
    <mergeCell ref="H100:H101"/>
    <mergeCell ref="G102:G103"/>
    <mergeCell ref="H102:H103"/>
    <mergeCell ref="G104:G105"/>
    <mergeCell ref="H104:H105"/>
    <mergeCell ref="G75:G76"/>
    <mergeCell ref="H75:H76"/>
    <mergeCell ref="G77:G78"/>
    <mergeCell ref="H77:H78"/>
    <mergeCell ref="G82:G83"/>
    <mergeCell ref="H82:H83"/>
    <mergeCell ref="G84:G85"/>
    <mergeCell ref="H84:H85"/>
    <mergeCell ref="G124:G125"/>
    <mergeCell ref="H124:H125"/>
    <mergeCell ref="G140:G141"/>
    <mergeCell ref="H140:H141"/>
    <mergeCell ref="H230:H231"/>
    <mergeCell ref="G248:G249"/>
    <mergeCell ref="H248:H249"/>
    <mergeCell ref="G254:G255"/>
    <mergeCell ref="H254:H255"/>
    <mergeCell ref="G210:G211"/>
    <mergeCell ref="H210:H211"/>
    <mergeCell ref="G219:G220"/>
    <mergeCell ref="H219:H220"/>
    <mergeCell ref="G150:G151"/>
    <mergeCell ref="H150:H151"/>
    <mergeCell ref="G156:G157"/>
    <mergeCell ref="H156:H157"/>
    <mergeCell ref="G159:G160"/>
    <mergeCell ref="H159:H160"/>
    <mergeCell ref="G168:G169"/>
    <mergeCell ref="H168:H169"/>
    <mergeCell ref="G176:G177"/>
    <mergeCell ref="H176:H177"/>
    <mergeCell ref="G185:G186"/>
    <mergeCell ref="A275:T275"/>
    <mergeCell ref="A276:AI276"/>
    <mergeCell ref="G284:G285"/>
    <mergeCell ref="G266:G268"/>
    <mergeCell ref="G237:G238"/>
    <mergeCell ref="H237:H238"/>
    <mergeCell ref="G223:G224"/>
    <mergeCell ref="H223:H224"/>
    <mergeCell ref="G226:G227"/>
    <mergeCell ref="H226:H227"/>
    <mergeCell ref="G230:G231"/>
    <mergeCell ref="H263:H264"/>
    <mergeCell ref="G270:G271"/>
    <mergeCell ref="I270:I271"/>
    <mergeCell ref="G272:G273"/>
    <mergeCell ref="I272:I273"/>
    <mergeCell ref="A274:AI274"/>
    <mergeCell ref="G263:G264"/>
  </mergeCells>
  <conditionalFormatting sqref="C277:C281 C49:C134 C138:C189 C197:C256">
    <cfRule dxfId="66" priority="7" type="expression">
      <formula>C49&lt;(F49+75)</formula>
    </cfRule>
  </conditionalFormatting>
  <conditionalFormatting sqref="C257:C264">
    <cfRule dxfId="66" priority="6" type="expression">
      <formula>C257&lt;(F257+75)</formula>
    </cfRule>
  </conditionalFormatting>
  <conditionalFormatting sqref="C135:C137">
    <cfRule dxfId="66" priority="5" type="expression">
      <formula>C135&lt;(F135+75)</formula>
    </cfRule>
  </conditionalFormatting>
  <conditionalFormatting sqref="C265">
    <cfRule dxfId="66" priority="4" type="expression">
      <formula>C265&lt;(F265+75)</formula>
    </cfRule>
  </conditionalFormatting>
  <conditionalFormatting sqref="C190">
    <cfRule dxfId="66" priority="3" type="expression">
      <formula>C190&lt;(F190+75)</formula>
    </cfRule>
  </conditionalFormatting>
  <conditionalFormatting sqref="C191">
    <cfRule dxfId="66" priority="2" type="expression">
      <formula>C191&lt;(F191+75)</formula>
    </cfRule>
  </conditionalFormatting>
  <conditionalFormatting sqref="C192:C196">
    <cfRule dxfId="66" priority="1" type="expression">
      <formula>C192&lt;(F192+75)</formula>
    </cfRule>
  </conditionalFormatting>
  <pageMargins bottom="0.75" footer="0.3" header="0.3" left="0.7" right="0.7" top="0.75"/>
  <pageSetup orientation="portrait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/>
  </sheetPr>
  <dimension ref="A1:V270"/>
  <sheetViews>
    <sheetView topLeftCell="L1" workbookViewId="0" zoomScaleNormal="100">
      <selection activeCell="Q270" sqref="Q270"/>
    </sheetView>
  </sheetViews>
  <sheetFormatPr baseColWidth="8" defaultRowHeight="14.4"/>
  <cols>
    <col bestFit="1" customWidth="1" max="1" min="1" style="100" width="15.6640625"/>
    <col bestFit="1" customWidth="1" max="2" min="2" style="20" width="41.5546875"/>
    <col customWidth="1" max="3" min="3" style="20" width="55.109375"/>
    <col customWidth="1" max="4" min="4" style="20" width="17.44140625"/>
    <col customWidth="1" max="5" min="5" style="20" width="7.88671875"/>
    <col customWidth="1" max="6" min="6" style="20" width="6"/>
    <col customWidth="1" max="7" min="7" style="20" width="26"/>
    <col customWidth="1" max="8" min="8" style="100" width="13.6640625"/>
    <col customWidth="1" max="9" min="9" style="100" width="18.5546875"/>
    <col customWidth="1" max="10" min="10" style="100" width="17.44140625"/>
    <col customWidth="1" max="11" min="11" style="266" width="16.6640625"/>
    <col customWidth="1" max="12" min="12" style="266" width="11.6640625"/>
    <col customWidth="1" max="13" min="13" style="266" width="11"/>
    <col customWidth="1" max="14" min="14" style="100" width="16"/>
    <col customWidth="1" max="16" min="15" style="100" width="12.33203125"/>
    <col customWidth="1" max="17" min="17" style="111" width="22.109375"/>
    <col bestFit="1" customWidth="1" max="18" min="18" style="273" width="19.44140625"/>
    <col customWidth="1" max="19" min="19" style="273" width="17.109375"/>
    <col customWidth="1" max="20" min="20" style="273" width="15.44140625"/>
    <col customWidth="1" max="21" min="21" style="273" width="20"/>
    <col bestFit="1" customWidth="1" max="22" min="22" style="116" width="39.33203125"/>
  </cols>
  <sheetData>
    <row r="1">
      <c r="A1" s="100" t="inlineStr">
        <is>
          <t>Facility ID</t>
        </is>
      </c>
      <c r="B1" t="inlineStr">
        <is>
          <t>Site</t>
        </is>
      </c>
      <c r="C1" t="inlineStr">
        <is>
          <t>Address</t>
        </is>
      </c>
      <c r="D1" t="inlineStr">
        <is>
          <t>City</t>
        </is>
      </c>
      <c r="E1" t="inlineStr">
        <is>
          <t>State</t>
        </is>
      </c>
      <c r="F1" t="inlineStr">
        <is>
          <t>Zip</t>
        </is>
      </c>
      <c r="G1" t="inlineStr">
        <is>
          <t>City_State_Zip</t>
        </is>
      </c>
      <c r="H1" s="100" t="inlineStr">
        <is>
          <t>Thin Clients</t>
        </is>
      </c>
      <c r="I1" s="100" t="inlineStr">
        <is>
          <t>Net New Laptops</t>
        </is>
      </c>
      <c r="J1" s="100" t="inlineStr">
        <is>
          <t>Laptop Upgrade</t>
        </is>
      </c>
      <c r="K1" s="266" t="inlineStr">
        <is>
          <t>Migration Date</t>
        </is>
      </c>
      <c r="L1" s="266" t="inlineStr">
        <is>
          <t>Onsite By</t>
        </is>
      </c>
      <c r="M1" s="266" t="inlineStr">
        <is>
          <t>Order By</t>
        </is>
      </c>
      <c r="N1" s="100" t="inlineStr">
        <is>
          <t>Thin Client PO</t>
        </is>
      </c>
      <c r="O1" s="100" t="inlineStr">
        <is>
          <t>Laptop PO</t>
        </is>
      </c>
      <c r="P1" s="100" t="inlineStr">
        <is>
          <t>Ticket Title</t>
        </is>
      </c>
      <c r="Q1" s="111" t="inlineStr">
        <is>
          <t>Ticket Verbage</t>
        </is>
      </c>
      <c r="R1" s="273" t="inlineStr">
        <is>
          <t xml:space="preserve">Ticket Number </t>
        </is>
      </c>
      <c r="S1" s="273" t="inlineStr">
        <is>
          <t>Site Updated</t>
        </is>
      </c>
      <c r="T1" s="273" t="inlineStr">
        <is>
          <t>Completed</t>
        </is>
      </c>
      <c r="U1" s="273" t="inlineStr">
        <is>
          <t>Year Completed</t>
        </is>
      </c>
      <c r="V1" s="116" t="inlineStr">
        <is>
          <t>Notes</t>
        </is>
      </c>
    </row>
    <row hidden="1" r="2" s="20">
      <c r="A2" s="97" t="n">
        <v>5031201</v>
      </c>
      <c r="B2" s="270" t="inlineStr">
        <is>
          <t>5031 HH - GOLDSBORO</t>
        </is>
      </c>
      <c r="C2" s="270">
        <f>VLOOKUP(ServiceTickets[[#This Row],[Facility ID]],FacilityInformation,3,FALSE)</f>
        <v/>
      </c>
      <c r="D2" s="270">
        <f>VLOOKUP(ServiceTickets[[#This Row],[Facility ID]],FacilityInformation,4,FALSE)</f>
        <v/>
      </c>
      <c r="E2" s="270">
        <f>VLOOKUP(ServiceTickets[[#This Row],[Facility ID]],FacilityInformation,5,FALSE)</f>
        <v/>
      </c>
      <c r="F2" s="270">
        <f>VLOOKUP(ServiceTickets[[#This Row],[Facility ID]],FacilityInformation,6,FALSE)</f>
        <v/>
      </c>
      <c r="G2" s="270">
        <f>ServiceTickets[[#This Row],[City]]&amp;", "&amp;ServiceTickets[[#This Row],[State]]&amp;" "&amp;ServiceTickets[[#This Row],[Zip]]</f>
        <v/>
      </c>
      <c r="H2" s="97">
        <f>VLOOKUP(ServiceTickets[[#This Row],[Facility ID]],'T-Schedule'!B$2:AH$286,30,FALSE)</f>
        <v/>
      </c>
      <c r="I2" s="97">
        <f>VLOOKUP(ServiceTickets[[#This Row],[Facility ID]],'T-Schedule'!B$2:AI$286,28,FALSE)</f>
        <v/>
      </c>
      <c r="J2" s="97">
        <f>VLOOKUP(ServiceTickets[[#This Row],[Facility ID]],'T-Schedule'!B$2:AI$286,26,FALSE)</f>
        <v/>
      </c>
      <c r="K2" s="107">
        <f>VLOOKUP(ServiceTickets[[#This Row],[Facility ID]],'T-Schedule'!B$2:C$286,2,FALSE)</f>
        <v/>
      </c>
      <c r="L2" s="107">
        <f>ServiceTickets[[#This Row],[Migration Date]] - WEEKDAY(ServiceTickets[[#This Row],[Migration Date]]-6)</f>
        <v/>
      </c>
      <c r="M2" s="107">
        <f>ServiceTickets[[#This Row],[Migration Date]] - 14</f>
        <v/>
      </c>
      <c r="N2" s="97" t="n">
        <v>703300</v>
      </c>
      <c r="O2" s="97" t="n">
        <v>703301</v>
      </c>
      <c r="P2" s="97">
        <f>ServiceTickets[[#This Row],[Site]]&amp;" KAH Win10 Upgrade Project Equipment Request"</f>
        <v/>
      </c>
      <c r="Q2" s="110">
        <f>"Please ship "&amp;H2&amp;" UD3 Thin Client devices and "&amp;I2&amp;" laptops with the Gentiva Win10 Image with docking stations. 
Please send the equipment on PO"&amp;N2&amp;" and PO"&amp;O2&amp;" to be at facility by "&amp;TEXT(L2,"mm/dd/yy")&amp;". 
Ship to:
ATTN: Kindred Implementation Services Tech
"&amp;C2&amp;"
"&amp;G2</f>
        <v/>
      </c>
      <c r="R2" s="113" t="inlineStr">
        <is>
          <t>INC0028801</t>
        </is>
      </c>
      <c r="S2" s="113" t="inlineStr">
        <is>
          <t>No</t>
        </is>
      </c>
      <c r="T2" s="113">
        <f>VLOOKUP(ServiceTickets[[#This Row],[Facility ID]],'T-Schedule'!B$2:I$286,8,FALSE)</f>
        <v/>
      </c>
      <c r="U2" s="113" t="n">
        <v>2019</v>
      </c>
      <c r="V2" s="115" t="n"/>
    </row>
    <row hidden="1" r="3" s="20">
      <c r="A3" s="97" t="n">
        <v>5033201</v>
      </c>
      <c r="B3" s="270" t="inlineStr">
        <is>
          <t>5033 HH - KINSTON</t>
        </is>
      </c>
      <c r="C3" s="270">
        <f>VLOOKUP(ServiceTickets[[#This Row],[Facility ID]],FacilityInformation,3,FALSE)</f>
        <v/>
      </c>
      <c r="D3" s="270">
        <f>VLOOKUP(ServiceTickets[[#This Row],[Facility ID]],FacilityInformation,4,FALSE)</f>
        <v/>
      </c>
      <c r="E3" s="270">
        <f>VLOOKUP(ServiceTickets[[#This Row],[Facility ID]],FacilityInformation,5,FALSE)</f>
        <v/>
      </c>
      <c r="F3" s="270">
        <f>VLOOKUP(ServiceTickets[[#This Row],[Facility ID]],FacilityInformation,6,FALSE)</f>
        <v/>
      </c>
      <c r="G3" s="270">
        <f>ServiceTickets[[#This Row],[City]]&amp;", "&amp;ServiceTickets[[#This Row],[State]]&amp;" "&amp;ServiceTickets[[#This Row],[Zip]]</f>
        <v/>
      </c>
      <c r="H3" s="97">
        <f>VLOOKUP(ServiceTickets[[#This Row],[Facility ID]],'T-Schedule'!B$2:AH$286,30,FALSE)</f>
        <v/>
      </c>
      <c r="I3" s="97">
        <f>VLOOKUP(ServiceTickets[[#This Row],[Facility ID]],'T-Schedule'!B$2:AI$286,28,FALSE)</f>
        <v/>
      </c>
      <c r="J3" s="97">
        <f>VLOOKUP(ServiceTickets[[#This Row],[Facility ID]],'T-Schedule'!B$2:AI$286,26,FALSE)</f>
        <v/>
      </c>
      <c r="K3" s="107">
        <f>VLOOKUP(ServiceTickets[[#This Row],[Facility ID]],'T-Schedule'!B$2:C$286,2,FALSE)</f>
        <v/>
      </c>
      <c r="L3" s="107">
        <f>ServiceTickets[[#This Row],[Migration Date]] - WEEKDAY(ServiceTickets[[#This Row],[Migration Date]]-6)</f>
        <v/>
      </c>
      <c r="M3" s="107">
        <f>ServiceTickets[[#This Row],[Migration Date]] - 14</f>
        <v/>
      </c>
      <c r="N3" s="97" t="n">
        <v>703300</v>
      </c>
      <c r="O3" s="97" t="n">
        <v>703301</v>
      </c>
      <c r="P3" s="97">
        <f>ServiceTickets[[#This Row],[Site]]&amp;" KAH Win10 Upgrade Project Equipment Request"</f>
        <v/>
      </c>
      <c r="Q3" s="110">
        <f>"Please ship "&amp;H3&amp;" UD3 Thin Client devices and "&amp;I3&amp;" laptops with the Gentiva Win10 Image with docking stations. 
Please send the equipment on PO"&amp;N3&amp;" and PO"&amp;O3&amp;" to be at facility by "&amp;TEXT(L3,"mm/dd/yy")&amp;". 
Ship to:
ATTN: Kindred Implementation Services Tech
"&amp;C3&amp;"
"&amp;G3</f>
        <v/>
      </c>
      <c r="R3" s="113" t="inlineStr">
        <is>
          <t>INC0028420</t>
        </is>
      </c>
      <c r="S3" s="113" t="inlineStr">
        <is>
          <t>No</t>
        </is>
      </c>
      <c r="T3" s="113">
        <f>VLOOKUP(ServiceTickets[[#This Row],[Facility ID]],'T-Schedule'!B$2:I$286,8,FALSE)</f>
        <v/>
      </c>
      <c r="U3" s="113" t="n">
        <v>2019</v>
      </c>
      <c r="V3" s="115" t="n"/>
    </row>
    <row hidden="1" r="4" s="20">
      <c r="A4" s="97" t="n">
        <v>2475201</v>
      </c>
      <c r="B4" s="270" t="inlineStr">
        <is>
          <t>2475 HH - PANAMA CITY</t>
        </is>
      </c>
      <c r="C4" s="270">
        <f>VLOOKUP(ServiceTickets[[#This Row],[Facility ID]],FacilityInformation,3,FALSE)</f>
        <v/>
      </c>
      <c r="D4" s="270">
        <f>VLOOKUP(ServiceTickets[[#This Row],[Facility ID]],FacilityInformation,4,FALSE)</f>
        <v/>
      </c>
      <c r="E4" s="270">
        <f>VLOOKUP(ServiceTickets[[#This Row],[Facility ID]],FacilityInformation,5,FALSE)</f>
        <v/>
      </c>
      <c r="F4" s="270">
        <f>VLOOKUP(ServiceTickets[[#This Row],[Facility ID]],FacilityInformation,6,FALSE)</f>
        <v/>
      </c>
      <c r="G4" s="270">
        <f>ServiceTickets[[#This Row],[City]]&amp;", "&amp;ServiceTickets[[#This Row],[State]]&amp;" "&amp;ServiceTickets[[#This Row],[Zip]]</f>
        <v/>
      </c>
      <c r="H4" s="97">
        <f>VLOOKUP(ServiceTickets[[#This Row],[Facility ID]],'T-Schedule'!B$2:AH$286,30,FALSE)</f>
        <v/>
      </c>
      <c r="I4" s="97">
        <f>VLOOKUP(ServiceTickets[[#This Row],[Facility ID]],'T-Schedule'!B$2:AI$286,28,FALSE)</f>
        <v/>
      </c>
      <c r="J4" s="97">
        <f>VLOOKUP(ServiceTickets[[#This Row],[Facility ID]],'T-Schedule'!B$2:AI$286,26,FALSE)</f>
        <v/>
      </c>
      <c r="K4" s="107">
        <f>VLOOKUP(ServiceTickets[[#This Row],[Facility ID]],'T-Schedule'!B$2:C$286,2,FALSE)</f>
        <v/>
      </c>
      <c r="L4" s="107">
        <f>ServiceTickets[[#This Row],[Migration Date]] - WEEKDAY(ServiceTickets[[#This Row],[Migration Date]]-6)</f>
        <v/>
      </c>
      <c r="M4" s="107">
        <f>ServiceTickets[[#This Row],[Migration Date]] - 14</f>
        <v/>
      </c>
      <c r="N4" s="97" t="n">
        <v>703300</v>
      </c>
      <c r="O4" s="97" t="n">
        <v>703301</v>
      </c>
      <c r="P4" s="97">
        <f>ServiceTickets[[#This Row],[Site]]&amp;" KAH Win10 Upgrade Project Equipment Request"</f>
        <v/>
      </c>
      <c r="Q4" s="110">
        <f>"Please ship "&amp;H4&amp;" UD3 Thin Client devices and "&amp;I4&amp;" laptops with the Gentiva Win10 Image with docking stations. 
Please send the equipment on PO"&amp;N4&amp;" and PO"&amp;O4&amp;" to be at facility by "&amp;TEXT(L4,"mm/dd/yy")&amp;". 
Ship to:
ATTN: Kindred Implementation Services Tech
"&amp;C4&amp;"
"&amp;G4</f>
        <v/>
      </c>
      <c r="R4" s="113" t="inlineStr">
        <is>
          <t>INC0028844</t>
        </is>
      </c>
      <c r="S4" s="113" t="inlineStr">
        <is>
          <t>No</t>
        </is>
      </c>
      <c r="T4" s="113">
        <f>VLOOKUP(ServiceTickets[[#This Row],[Facility ID]],'T-Schedule'!B$2:I$286,8,FALSE)</f>
        <v/>
      </c>
      <c r="U4" s="113" t="n">
        <v>2019</v>
      </c>
      <c r="V4" s="115" t="n"/>
    </row>
    <row hidden="1" r="5" s="20">
      <c r="A5" s="97" t="n">
        <v>5049201</v>
      </c>
      <c r="B5" s="270" t="inlineStr">
        <is>
          <t>5049 HH - SALISBURY</t>
        </is>
      </c>
      <c r="C5" s="270">
        <f>VLOOKUP(ServiceTickets[[#This Row],[Facility ID]],FacilityInformation,3,FALSE)</f>
        <v/>
      </c>
      <c r="D5" s="270">
        <f>VLOOKUP(ServiceTickets[[#This Row],[Facility ID]],FacilityInformation,4,FALSE)</f>
        <v/>
      </c>
      <c r="E5" s="270">
        <f>VLOOKUP(ServiceTickets[[#This Row],[Facility ID]],FacilityInformation,5,FALSE)</f>
        <v/>
      </c>
      <c r="F5" s="270">
        <f>VLOOKUP(ServiceTickets[[#This Row],[Facility ID]],FacilityInformation,6,FALSE)</f>
        <v/>
      </c>
      <c r="G5" s="270">
        <f>ServiceTickets[[#This Row],[City]]&amp;", "&amp;ServiceTickets[[#This Row],[State]]&amp;" "&amp;ServiceTickets[[#This Row],[Zip]]</f>
        <v/>
      </c>
      <c r="H5" s="97">
        <f>VLOOKUP(ServiceTickets[[#This Row],[Facility ID]],'T-Schedule'!B$2:AH$286,30,FALSE)</f>
        <v/>
      </c>
      <c r="I5" s="97">
        <f>VLOOKUP(ServiceTickets[[#This Row],[Facility ID]],'T-Schedule'!B$2:AI$286,28,FALSE)</f>
        <v/>
      </c>
      <c r="J5" s="97">
        <f>VLOOKUP(ServiceTickets[[#This Row],[Facility ID]],'T-Schedule'!B$2:AI$286,26,FALSE)</f>
        <v/>
      </c>
      <c r="K5" s="107">
        <f>VLOOKUP(ServiceTickets[[#This Row],[Facility ID]],'T-Schedule'!B$2:C$286,2,FALSE)</f>
        <v/>
      </c>
      <c r="L5" s="107">
        <f>ServiceTickets[[#This Row],[Migration Date]] - WEEKDAY(ServiceTickets[[#This Row],[Migration Date]]-6)</f>
        <v/>
      </c>
      <c r="M5" s="107">
        <f>ServiceTickets[[#This Row],[Migration Date]] - 14</f>
        <v/>
      </c>
      <c r="N5" s="97" t="n">
        <v>703300</v>
      </c>
      <c r="O5" s="97" t="n">
        <v>703301</v>
      </c>
      <c r="P5" s="97">
        <f>ServiceTickets[[#This Row],[Site]]&amp;" KAH Win10 Upgrade Project Equipment Request"</f>
        <v/>
      </c>
      <c r="Q5" s="110">
        <f>"Please ship "&amp;H5&amp;" UD3 Thin Client devices and "&amp;I5&amp;" laptops with the Gentiva Win10 Image with docking stations. 
Please send the equipment on PO"&amp;N5&amp;" and PO"&amp;O5&amp;" to be at facility by "&amp;TEXT(L5,"mm/dd/yy")&amp;". 
Ship to:
ATTN: Kindred Implementation Services Tech
"&amp;C5&amp;"
"&amp;G5</f>
        <v/>
      </c>
      <c r="R5" s="113" t="inlineStr">
        <is>
          <t>INC0029583</t>
        </is>
      </c>
      <c r="S5" s="113" t="inlineStr">
        <is>
          <t>No</t>
        </is>
      </c>
      <c r="T5" s="113">
        <f>VLOOKUP(ServiceTickets[[#This Row],[Facility ID]],'T-Schedule'!B$2:I$286,8,FALSE)</f>
        <v/>
      </c>
      <c r="U5" s="113" t="n">
        <v>2019</v>
      </c>
      <c r="V5" s="115" t="n"/>
    </row>
    <row hidden="1" r="6" s="20">
      <c r="A6" s="97" t="n">
        <v>5056201</v>
      </c>
      <c r="B6" s="270" t="inlineStr">
        <is>
          <t>5056 HH - IREDELL CO</t>
        </is>
      </c>
      <c r="C6" s="270">
        <f>VLOOKUP(ServiceTickets[[#This Row],[Facility ID]],FacilityInformation,3,FALSE)</f>
        <v/>
      </c>
      <c r="D6" s="270">
        <f>VLOOKUP(ServiceTickets[[#This Row],[Facility ID]],FacilityInformation,4,FALSE)</f>
        <v/>
      </c>
      <c r="E6" s="270">
        <f>VLOOKUP(ServiceTickets[[#This Row],[Facility ID]],FacilityInformation,5,FALSE)</f>
        <v/>
      </c>
      <c r="F6" s="270">
        <f>VLOOKUP(ServiceTickets[[#This Row],[Facility ID]],FacilityInformation,6,FALSE)</f>
        <v/>
      </c>
      <c r="G6" s="270">
        <f>ServiceTickets[[#This Row],[City]]&amp;", "&amp;ServiceTickets[[#This Row],[State]]&amp;" "&amp;ServiceTickets[[#This Row],[Zip]]</f>
        <v/>
      </c>
      <c r="H6" s="97">
        <f>VLOOKUP(ServiceTickets[[#This Row],[Facility ID]],'T-Schedule'!B$2:AH$286,30,FALSE)</f>
        <v/>
      </c>
      <c r="I6" s="97">
        <f>VLOOKUP(ServiceTickets[[#This Row],[Facility ID]],'T-Schedule'!B$2:AI$286,28,FALSE)</f>
        <v/>
      </c>
      <c r="J6" s="97">
        <f>VLOOKUP(ServiceTickets[[#This Row],[Facility ID]],'T-Schedule'!B$2:AI$286,26,FALSE)</f>
        <v/>
      </c>
      <c r="K6" s="107">
        <f>VLOOKUP(ServiceTickets[[#This Row],[Facility ID]],'T-Schedule'!B$2:C$286,2,FALSE)</f>
        <v/>
      </c>
      <c r="L6" s="107">
        <f>ServiceTickets[[#This Row],[Migration Date]] - WEEKDAY(ServiceTickets[[#This Row],[Migration Date]]-6)</f>
        <v/>
      </c>
      <c r="M6" s="107">
        <f>ServiceTickets[[#This Row],[Migration Date]] - 14</f>
        <v/>
      </c>
      <c r="N6" s="97" t="n">
        <v>703300</v>
      </c>
      <c r="O6" s="97" t="n">
        <v>703301</v>
      </c>
      <c r="P6" s="97">
        <f>ServiceTickets[[#This Row],[Site]]&amp;" KAH Win10 Upgrade Project Equipment Request"</f>
        <v/>
      </c>
      <c r="Q6" s="110">
        <f>"Please ship "&amp;H6&amp;" UD3 Thin Client devices and "&amp;I6&amp;" laptops with the Gentiva Win10 Image with docking stations. 
Please send the equipment on PO"&amp;N6&amp;" and PO"&amp;O6&amp;" to be at facility by "&amp;TEXT(L6,"mm/dd/yy")&amp;". 
Ship to:
ATTN: Kindred Implementation Services Tech
"&amp;C6&amp;"
"&amp;G6</f>
        <v/>
      </c>
      <c r="R6" s="113" t="inlineStr">
        <is>
          <t>INC0029502</t>
        </is>
      </c>
      <c r="S6" s="113" t="inlineStr">
        <is>
          <t>No</t>
        </is>
      </c>
      <c r="T6" s="113">
        <f>VLOOKUP(ServiceTickets[[#This Row],[Facility ID]],'T-Schedule'!B$2:I$286,8,FALSE)</f>
        <v/>
      </c>
      <c r="U6" s="113" t="n">
        <v>2019</v>
      </c>
      <c r="V6" s="115" t="n"/>
    </row>
    <row hidden="1" r="7" s="20">
      <c r="A7" s="97" t="n">
        <v>1294201</v>
      </c>
      <c r="B7" s="270" t="inlineStr">
        <is>
          <t>1294 HH - LILLINGTON NC</t>
        </is>
      </c>
      <c r="C7" s="270">
        <f>VLOOKUP(ServiceTickets[[#This Row],[Facility ID]],FacilityInformation,3,FALSE)</f>
        <v/>
      </c>
      <c r="D7" s="270">
        <f>VLOOKUP(ServiceTickets[[#This Row],[Facility ID]],FacilityInformation,4,FALSE)</f>
        <v/>
      </c>
      <c r="E7" s="270">
        <f>VLOOKUP(ServiceTickets[[#This Row],[Facility ID]],FacilityInformation,5,FALSE)</f>
        <v/>
      </c>
      <c r="F7" s="270">
        <f>VLOOKUP(ServiceTickets[[#This Row],[Facility ID]],FacilityInformation,6,FALSE)</f>
        <v/>
      </c>
      <c r="G7" s="270">
        <f>ServiceTickets[[#This Row],[City]]&amp;", "&amp;ServiceTickets[[#This Row],[State]]&amp;" "&amp;ServiceTickets[[#This Row],[Zip]]</f>
        <v/>
      </c>
      <c r="H7" s="97">
        <f>VLOOKUP(ServiceTickets[[#This Row],[Facility ID]],'T-Schedule'!B$2:AH$286,30,FALSE)</f>
        <v/>
      </c>
      <c r="I7" s="97">
        <f>VLOOKUP(ServiceTickets[[#This Row],[Facility ID]],'T-Schedule'!B$2:AI$286,28,FALSE)</f>
        <v/>
      </c>
      <c r="J7" s="97">
        <f>VLOOKUP(ServiceTickets[[#This Row],[Facility ID]],'T-Schedule'!B$2:AI$286,26,FALSE)</f>
        <v/>
      </c>
      <c r="K7" s="107">
        <f>VLOOKUP(ServiceTickets[[#This Row],[Facility ID]],'T-Schedule'!B$2:C$286,2,FALSE)</f>
        <v/>
      </c>
      <c r="L7" s="107">
        <f>ServiceTickets[[#This Row],[Migration Date]] - WEEKDAY(ServiceTickets[[#This Row],[Migration Date]]-6)</f>
        <v/>
      </c>
      <c r="M7" s="107">
        <f>ServiceTickets[[#This Row],[Migration Date]] - 14</f>
        <v/>
      </c>
      <c r="N7" s="97" t="n">
        <v>703300</v>
      </c>
      <c r="O7" s="97" t="n">
        <v>703301</v>
      </c>
      <c r="P7" s="97">
        <f>ServiceTickets[[#This Row],[Site]]&amp;" KAH Win10 Upgrade Project Equipment Request"</f>
        <v/>
      </c>
      <c r="Q7" s="110">
        <f>"Please ship "&amp;H7&amp;" UD3 Thin Client devices and "&amp;I7&amp;" laptops with the Gentiva Win10 Image with docking stations. 
Please send the equipment on PO"&amp;N7&amp;" and PO"&amp;O7&amp;" to be at facility by "&amp;TEXT(L7,"mm/dd/yy")&amp;". 
Ship to:
ATTN: Kindred Implementation Services Tech
"&amp;C7&amp;"
"&amp;G7</f>
        <v/>
      </c>
      <c r="R7" s="113" t="inlineStr">
        <is>
          <t>INC0035911</t>
        </is>
      </c>
      <c r="S7" s="113" t="inlineStr">
        <is>
          <t>Yes</t>
        </is>
      </c>
      <c r="T7" s="113">
        <f>VLOOKUP(ServiceTickets[[#This Row],[Facility ID]],'T-Schedule'!B$2:I$286,8,FALSE)</f>
        <v/>
      </c>
      <c r="U7" s="113" t="n">
        <v>2019</v>
      </c>
      <c r="V7" s="115" t="n"/>
    </row>
    <row hidden="1" r="8" s="20">
      <c r="A8" s="97" t="n">
        <v>2472201</v>
      </c>
      <c r="B8" s="270" t="inlineStr">
        <is>
          <t>2472 HH - FT WALTON BEACH</t>
        </is>
      </c>
      <c r="C8" s="270">
        <f>VLOOKUP(ServiceTickets[[#This Row],[Facility ID]],FacilityInformation,3,FALSE)</f>
        <v/>
      </c>
      <c r="D8" s="270">
        <f>VLOOKUP(ServiceTickets[[#This Row],[Facility ID]],FacilityInformation,4,FALSE)</f>
        <v/>
      </c>
      <c r="E8" s="270">
        <f>VLOOKUP(ServiceTickets[[#This Row],[Facility ID]],FacilityInformation,5,FALSE)</f>
        <v/>
      </c>
      <c r="F8" s="270">
        <f>VLOOKUP(ServiceTickets[[#This Row],[Facility ID]],FacilityInformation,6,FALSE)</f>
        <v/>
      </c>
      <c r="G8" s="270">
        <f>ServiceTickets[[#This Row],[City]]&amp;", "&amp;ServiceTickets[[#This Row],[State]]&amp;" "&amp;ServiceTickets[[#This Row],[Zip]]</f>
        <v/>
      </c>
      <c r="H8" s="97">
        <f>VLOOKUP(ServiceTickets[[#This Row],[Facility ID]],'T-Schedule'!B$2:AH$286,30,FALSE)</f>
        <v/>
      </c>
      <c r="I8" s="97">
        <f>VLOOKUP(ServiceTickets[[#This Row],[Facility ID]],'T-Schedule'!B$2:AI$286,28,FALSE)</f>
        <v/>
      </c>
      <c r="J8" s="97">
        <f>VLOOKUP(ServiceTickets[[#This Row],[Facility ID]],'T-Schedule'!B$2:AI$286,26,FALSE)</f>
        <v/>
      </c>
      <c r="K8" s="107">
        <f>VLOOKUP(ServiceTickets[[#This Row],[Facility ID]],'T-Schedule'!B$2:C$286,2,FALSE)</f>
        <v/>
      </c>
      <c r="L8" s="107">
        <f>ServiceTickets[[#This Row],[Migration Date]] - WEEKDAY(ServiceTickets[[#This Row],[Migration Date]]-6)</f>
        <v/>
      </c>
      <c r="M8" s="107">
        <f>ServiceTickets[[#This Row],[Migration Date]] - 14</f>
        <v/>
      </c>
      <c r="N8" s="97" t="n">
        <v>703300</v>
      </c>
      <c r="O8" s="97" t="n">
        <v>703301</v>
      </c>
      <c r="P8" s="97">
        <f>ServiceTickets[[#This Row],[Site]]&amp;" KAH Win10 Upgrade Project Equipment Request"</f>
        <v/>
      </c>
      <c r="Q8" s="110">
        <f>"Please ship "&amp;H8&amp;" UD3 Thin Client devices and "&amp;I8&amp;" laptops with the Gentiva Win10 Image with docking stations. 
Please send the equipment on PO"&amp;N8&amp;" and PO"&amp;O8&amp;" to be at facility by "&amp;TEXT(L8,"mm/dd/yy")&amp;". 
Ship to:
ATTN: Kindred Implementation Services Tech
"&amp;C8&amp;"
"&amp;G8</f>
        <v/>
      </c>
      <c r="R8" s="113" t="inlineStr">
        <is>
          <t>INC0035916</t>
        </is>
      </c>
      <c r="S8" s="113" t="inlineStr">
        <is>
          <t>Yes</t>
        </is>
      </c>
      <c r="T8" s="113">
        <f>VLOOKUP(ServiceTickets[[#This Row],[Facility ID]],'T-Schedule'!B$2:I$286,8,FALSE)</f>
        <v/>
      </c>
      <c r="U8" s="113" t="n">
        <v>2019</v>
      </c>
      <c r="V8" s="115" t="n"/>
    </row>
    <row hidden="1" r="9" s="20">
      <c r="A9" s="97" t="n">
        <v>5023201</v>
      </c>
      <c r="B9" s="270" t="inlineStr">
        <is>
          <t>5023 HH - KIMEL PARK</t>
        </is>
      </c>
      <c r="C9" s="270">
        <f>VLOOKUP(ServiceTickets[[#This Row],[Facility ID]],FacilityInformation,3,FALSE)</f>
        <v/>
      </c>
      <c r="D9" s="270">
        <f>VLOOKUP(ServiceTickets[[#This Row],[Facility ID]],FacilityInformation,4,FALSE)</f>
        <v/>
      </c>
      <c r="E9" s="270">
        <f>VLOOKUP(ServiceTickets[[#This Row],[Facility ID]],FacilityInformation,5,FALSE)</f>
        <v/>
      </c>
      <c r="F9" s="270">
        <f>VLOOKUP(ServiceTickets[[#This Row],[Facility ID]],FacilityInformation,6,FALSE)</f>
        <v/>
      </c>
      <c r="G9" s="270">
        <f>ServiceTickets[[#This Row],[City]]&amp;", "&amp;ServiceTickets[[#This Row],[State]]&amp;" "&amp;ServiceTickets[[#This Row],[Zip]]</f>
        <v/>
      </c>
      <c r="H9" s="97">
        <f>VLOOKUP(ServiceTickets[[#This Row],[Facility ID]],'T-Schedule'!B$2:AH$286,30,FALSE)</f>
        <v/>
      </c>
      <c r="I9" s="97">
        <f>VLOOKUP(ServiceTickets[[#This Row],[Facility ID]],'T-Schedule'!B$2:AI$286,28,FALSE)</f>
        <v/>
      </c>
      <c r="J9" s="97">
        <f>VLOOKUP(ServiceTickets[[#This Row],[Facility ID]],'T-Schedule'!B$2:AI$286,26,FALSE)</f>
        <v/>
      </c>
      <c r="K9" s="107">
        <f>VLOOKUP(ServiceTickets[[#This Row],[Facility ID]],'T-Schedule'!B$2:C$286,2,FALSE)</f>
        <v/>
      </c>
      <c r="L9" s="107">
        <f>ServiceTickets[[#This Row],[Migration Date]] - WEEKDAY(ServiceTickets[[#This Row],[Migration Date]]-6)</f>
        <v/>
      </c>
      <c r="M9" s="107">
        <f>ServiceTickets[[#This Row],[Migration Date]] - 14</f>
        <v/>
      </c>
      <c r="N9" s="97" t="n">
        <v>703300</v>
      </c>
      <c r="O9" s="97" t="n">
        <v>703301</v>
      </c>
      <c r="P9" s="97">
        <f>ServiceTickets[[#This Row],[Site]]&amp;" KAH Win10 Upgrade Project Equipment Request"</f>
        <v/>
      </c>
      <c r="Q9" s="110">
        <f>"Please ship "&amp;H9&amp;" UD3 Thin Client devices and "&amp;I9&amp;" laptops with the Gentiva Win10 Image with docking stations. 
Please send the equipment on PO"&amp;N9&amp;" and PO"&amp;O9&amp;" to be at facility by "&amp;TEXT(L9,"mm/dd/yy")&amp;". 
Ship to:
ATTN: Kindred Implementation Services Tech
"&amp;C9&amp;"
"&amp;G9</f>
        <v/>
      </c>
      <c r="R9" s="113" t="inlineStr">
        <is>
          <t>INC0039422</t>
        </is>
      </c>
      <c r="S9" s="113" t="inlineStr">
        <is>
          <t>Yes</t>
        </is>
      </c>
      <c r="T9" s="113">
        <f>VLOOKUP(ServiceTickets[[#This Row],[Facility ID]],'T-Schedule'!B$2:I$286,8,FALSE)</f>
        <v/>
      </c>
      <c r="U9" s="113" t="n">
        <v>2019</v>
      </c>
      <c r="V9" s="115" t="n"/>
    </row>
    <row hidden="1" r="10" s="20">
      <c r="A10" s="97" t="n">
        <v>5027201</v>
      </c>
      <c r="B10" s="270" t="inlineStr">
        <is>
          <t>5027 HH - WAKE FOREST JV  (fka 2353)</t>
        </is>
      </c>
      <c r="C10" s="270">
        <f>VLOOKUP(ServiceTickets[[#This Row],[Facility ID]],FacilityInformation,3,FALSE)</f>
        <v/>
      </c>
      <c r="D10" s="270">
        <f>VLOOKUP(ServiceTickets[[#This Row],[Facility ID]],FacilityInformation,4,FALSE)</f>
        <v/>
      </c>
      <c r="E10" s="270">
        <f>VLOOKUP(ServiceTickets[[#This Row],[Facility ID]],FacilityInformation,5,FALSE)</f>
        <v/>
      </c>
      <c r="F10" s="270">
        <f>VLOOKUP(ServiceTickets[[#This Row],[Facility ID]],FacilityInformation,6,FALSE)</f>
        <v/>
      </c>
      <c r="G10" s="270">
        <f>ServiceTickets[[#This Row],[City]]&amp;", "&amp;ServiceTickets[[#This Row],[State]]&amp;" "&amp;ServiceTickets[[#This Row],[Zip]]</f>
        <v/>
      </c>
      <c r="H10" s="97">
        <f>VLOOKUP(ServiceTickets[[#This Row],[Facility ID]],'T-Schedule'!B$2:AH$286,30,FALSE)</f>
        <v/>
      </c>
      <c r="I10" s="97">
        <f>VLOOKUP(ServiceTickets[[#This Row],[Facility ID]],'T-Schedule'!B$2:AI$286,28,FALSE)</f>
        <v/>
      </c>
      <c r="J10" s="97">
        <f>VLOOKUP(ServiceTickets[[#This Row],[Facility ID]],'T-Schedule'!B$2:AI$286,26,FALSE)</f>
        <v/>
      </c>
      <c r="K10" s="107">
        <f>VLOOKUP(ServiceTickets[[#This Row],[Facility ID]],'T-Schedule'!B$2:C$286,2,FALSE)</f>
        <v/>
      </c>
      <c r="L10" s="107">
        <f>ServiceTickets[[#This Row],[Migration Date]] - WEEKDAY(ServiceTickets[[#This Row],[Migration Date]]-6)</f>
        <v/>
      </c>
      <c r="M10" s="107">
        <f>ServiceTickets[[#This Row],[Migration Date]] - 14</f>
        <v/>
      </c>
      <c r="N10" s="97" t="n">
        <v>703300</v>
      </c>
      <c r="O10" s="97" t="n">
        <v>703301</v>
      </c>
      <c r="P10" s="97">
        <f>ServiceTickets[[#This Row],[Site]]&amp;" KAH Win10 Upgrade Project Equipment Request"</f>
        <v/>
      </c>
      <c r="Q10" s="110">
        <f>"Please ship "&amp;H10&amp;" UD3 Thin Client devices and "&amp;I10&amp;" laptops with the Gentiva Win10 Image with docking stations. 
Please send the equipment on PO"&amp;N10&amp;" and PO"&amp;O10&amp;" to be at facility by "&amp;TEXT(L10,"mm/dd/yy")&amp;". 
Ship to:
ATTN: Kindred Implementation Services Tech
"&amp;C10&amp;"
"&amp;G10</f>
        <v/>
      </c>
      <c r="R10" s="113" t="inlineStr">
        <is>
          <t>INC0039169</t>
        </is>
      </c>
      <c r="S10" s="113" t="inlineStr">
        <is>
          <t>Yes</t>
        </is>
      </c>
      <c r="T10" s="113">
        <f>VLOOKUP(ServiceTickets[[#This Row],[Facility ID]],'T-Schedule'!B$2:I$286,8,FALSE)</f>
        <v/>
      </c>
      <c r="U10" s="113" t="n">
        <v>2019</v>
      </c>
      <c r="V10" s="115" t="n"/>
    </row>
    <row hidden="1" r="11" s="20">
      <c r="A11" s="97" t="n">
        <v>5029201</v>
      </c>
      <c r="B11" s="270" t="inlineStr">
        <is>
          <t>5029 HH - YOUNGSVILLE</t>
        </is>
      </c>
      <c r="C11" s="270">
        <f>VLOOKUP(ServiceTickets[[#This Row],[Facility ID]],FacilityInformation,3,FALSE)</f>
        <v/>
      </c>
      <c r="D11" s="270">
        <f>VLOOKUP(ServiceTickets[[#This Row],[Facility ID]],FacilityInformation,4,FALSE)</f>
        <v/>
      </c>
      <c r="E11" s="270">
        <f>VLOOKUP(ServiceTickets[[#This Row],[Facility ID]],FacilityInformation,5,FALSE)</f>
        <v/>
      </c>
      <c r="F11" s="270">
        <f>VLOOKUP(ServiceTickets[[#This Row],[Facility ID]],FacilityInformation,6,FALSE)</f>
        <v/>
      </c>
      <c r="G11" s="270">
        <f>ServiceTickets[[#This Row],[City]]&amp;", "&amp;ServiceTickets[[#This Row],[State]]&amp;" "&amp;ServiceTickets[[#This Row],[Zip]]</f>
        <v/>
      </c>
      <c r="H11" s="97">
        <f>VLOOKUP(ServiceTickets[[#This Row],[Facility ID]],'T-Schedule'!B$2:AH$286,30,FALSE)</f>
        <v/>
      </c>
      <c r="I11" s="97">
        <f>VLOOKUP(ServiceTickets[[#This Row],[Facility ID]],'T-Schedule'!B$2:AI$286,28,FALSE)</f>
        <v/>
      </c>
      <c r="J11" s="97">
        <f>VLOOKUP(ServiceTickets[[#This Row],[Facility ID]],'T-Schedule'!B$2:AI$286,26,FALSE)</f>
        <v/>
      </c>
      <c r="K11" s="107">
        <f>VLOOKUP(ServiceTickets[[#This Row],[Facility ID]],'T-Schedule'!B$2:C$286,2,FALSE)</f>
        <v/>
      </c>
      <c r="L11" s="107">
        <f>ServiceTickets[[#This Row],[Migration Date]] - WEEKDAY(ServiceTickets[[#This Row],[Migration Date]]-6)</f>
        <v/>
      </c>
      <c r="M11" s="107">
        <f>ServiceTickets[[#This Row],[Migration Date]] - 14</f>
        <v/>
      </c>
      <c r="N11" s="97" t="n">
        <v>703300</v>
      </c>
      <c r="O11" s="97" t="n">
        <v>703301</v>
      </c>
      <c r="P11" s="97">
        <f>ServiceTickets[[#This Row],[Site]]&amp;" KAH Win10 Upgrade Project Equipment Request"</f>
        <v/>
      </c>
      <c r="Q11" s="110">
        <f>"Please ship "&amp;H11&amp;" UD3 Thin Client devices and "&amp;I11&amp;" laptops with the Gentiva Win10 Image with docking stations. 
Please send the equipment on PO"&amp;N11&amp;" and PO"&amp;O11&amp;" to be at facility by "&amp;TEXT(L11,"mm/dd/yy")&amp;". 
Ship to:
ATTN: Kindred Implementation Services Tech
"&amp;C11&amp;"
"&amp;G11</f>
        <v/>
      </c>
      <c r="R11" s="113" t="inlineStr">
        <is>
          <t>INC0035928</t>
        </is>
      </c>
      <c r="S11" s="113" t="inlineStr">
        <is>
          <t>Yes</t>
        </is>
      </c>
      <c r="T11" s="113">
        <f>VLOOKUP(ServiceTickets[[#This Row],[Facility ID]],'T-Schedule'!B$2:I$286,8,FALSE)</f>
        <v/>
      </c>
      <c r="U11" s="113" t="n">
        <v>2019</v>
      </c>
      <c r="V11" s="115" t="n"/>
    </row>
    <row hidden="1" r="12" s="20">
      <c r="A12" s="97" t="n">
        <v>5032201</v>
      </c>
      <c r="B12" s="270" t="inlineStr">
        <is>
          <t>5032 HH - GREENVILLE NC</t>
        </is>
      </c>
      <c r="C12" s="270">
        <f>VLOOKUP(ServiceTickets[[#This Row],[Facility ID]],FacilityInformation,3,FALSE)</f>
        <v/>
      </c>
      <c r="D12" s="270">
        <f>VLOOKUP(ServiceTickets[[#This Row],[Facility ID]],FacilityInformation,4,FALSE)</f>
        <v/>
      </c>
      <c r="E12" s="270">
        <f>VLOOKUP(ServiceTickets[[#This Row],[Facility ID]],FacilityInformation,5,FALSE)</f>
        <v/>
      </c>
      <c r="F12" s="270">
        <f>VLOOKUP(ServiceTickets[[#This Row],[Facility ID]],FacilityInformation,6,FALSE)</f>
        <v/>
      </c>
      <c r="G12" s="270">
        <f>ServiceTickets[[#This Row],[City]]&amp;", "&amp;ServiceTickets[[#This Row],[State]]&amp;" "&amp;ServiceTickets[[#This Row],[Zip]]</f>
        <v/>
      </c>
      <c r="H12" s="97">
        <f>VLOOKUP(ServiceTickets[[#This Row],[Facility ID]],'T-Schedule'!B$2:AH$286,30,FALSE)</f>
        <v/>
      </c>
      <c r="I12" s="97">
        <f>VLOOKUP(ServiceTickets[[#This Row],[Facility ID]],'T-Schedule'!B$2:AI$286,28,FALSE)</f>
        <v/>
      </c>
      <c r="J12" s="97">
        <f>VLOOKUP(ServiceTickets[[#This Row],[Facility ID]],'T-Schedule'!B$2:AI$286,26,FALSE)</f>
        <v/>
      </c>
      <c r="K12" s="107">
        <f>VLOOKUP(ServiceTickets[[#This Row],[Facility ID]],'T-Schedule'!B$2:C$286,2,FALSE)</f>
        <v/>
      </c>
      <c r="L12" s="107">
        <f>ServiceTickets[[#This Row],[Migration Date]] - WEEKDAY(ServiceTickets[[#This Row],[Migration Date]]-6)</f>
        <v/>
      </c>
      <c r="M12" s="107">
        <f>ServiceTickets[[#This Row],[Migration Date]] - 14</f>
        <v/>
      </c>
      <c r="N12" s="97" t="n">
        <v>703300</v>
      </c>
      <c r="O12" s="97" t="n">
        <v>703301</v>
      </c>
      <c r="P12" s="97">
        <f>ServiceTickets[[#This Row],[Site]]&amp;" KAH Win10 Upgrade Project Equipment Request"</f>
        <v/>
      </c>
      <c r="Q12" s="110">
        <f>"Please ship "&amp;H12&amp;" UD3 Thin Client devices and "&amp;I12&amp;" laptops with the Gentiva Win10 Image with docking stations. 
Please send the equipment on PO"&amp;N12&amp;" and PO"&amp;O12&amp;" to be at facility by "&amp;TEXT(L12,"mm/dd/yy")&amp;". 
Ship to:
ATTN: Kindred Implementation Services Tech
"&amp;C12&amp;"
"&amp;G12</f>
        <v/>
      </c>
      <c r="R12" s="113" t="inlineStr">
        <is>
          <t>INC0035932</t>
        </is>
      </c>
      <c r="S12" s="113" t="inlineStr">
        <is>
          <t>Yes</t>
        </is>
      </c>
      <c r="T12" s="113">
        <f>VLOOKUP(ServiceTickets[[#This Row],[Facility ID]],'T-Schedule'!B$2:I$286,8,FALSE)</f>
        <v/>
      </c>
      <c r="U12" s="113" t="n">
        <v>2019</v>
      </c>
      <c r="V12" s="115" t="n"/>
    </row>
    <row hidden="1" r="13" s="20">
      <c r="A13" s="97" t="n">
        <v>5034201</v>
      </c>
      <c r="B13" s="270" t="inlineStr">
        <is>
          <t>5034 HH - MOREHEAD</t>
        </is>
      </c>
      <c r="C13" s="270">
        <f>VLOOKUP(ServiceTickets[[#This Row],[Facility ID]],FacilityInformation,3,FALSE)</f>
        <v/>
      </c>
      <c r="D13" s="270">
        <f>VLOOKUP(ServiceTickets[[#This Row],[Facility ID]],FacilityInformation,4,FALSE)</f>
        <v/>
      </c>
      <c r="E13" s="270">
        <f>VLOOKUP(ServiceTickets[[#This Row],[Facility ID]],FacilityInformation,5,FALSE)</f>
        <v/>
      </c>
      <c r="F13" s="270">
        <f>VLOOKUP(ServiceTickets[[#This Row],[Facility ID]],FacilityInformation,6,FALSE)</f>
        <v/>
      </c>
      <c r="G13" s="270">
        <f>ServiceTickets[[#This Row],[City]]&amp;", "&amp;ServiceTickets[[#This Row],[State]]&amp;" "&amp;ServiceTickets[[#This Row],[Zip]]</f>
        <v/>
      </c>
      <c r="H13" s="97">
        <f>VLOOKUP(ServiceTickets[[#This Row],[Facility ID]],'T-Schedule'!B$2:AH$286,30,FALSE)</f>
        <v/>
      </c>
      <c r="I13" s="97">
        <f>VLOOKUP(ServiceTickets[[#This Row],[Facility ID]],'T-Schedule'!B$2:AI$286,28,FALSE)</f>
        <v/>
      </c>
      <c r="J13" s="97">
        <f>VLOOKUP(ServiceTickets[[#This Row],[Facility ID]],'T-Schedule'!B$2:AI$286,26,FALSE)</f>
        <v/>
      </c>
      <c r="K13" s="107">
        <f>VLOOKUP(ServiceTickets[[#This Row],[Facility ID]],'T-Schedule'!B$2:C$286,2,FALSE)</f>
        <v/>
      </c>
      <c r="L13" s="107">
        <f>ServiceTickets[[#This Row],[Migration Date]] - WEEKDAY(ServiceTickets[[#This Row],[Migration Date]]-6)</f>
        <v/>
      </c>
      <c r="M13" s="107">
        <f>ServiceTickets[[#This Row],[Migration Date]] - 14</f>
        <v/>
      </c>
      <c r="N13" s="97" t="n">
        <v>703300</v>
      </c>
      <c r="O13" s="97" t="n">
        <v>703301</v>
      </c>
      <c r="P13" s="97">
        <f>ServiceTickets[[#This Row],[Site]]&amp;" KAH Win10 Upgrade Project Equipment Request"</f>
        <v/>
      </c>
      <c r="Q13" s="110">
        <f>"Please ship "&amp;H13&amp;" UD3 Thin Client devices and "&amp;I13&amp;" laptops with the Gentiva Win10 Image with docking stations. 
Please send the equipment on PO"&amp;N13&amp;" and PO"&amp;O13&amp;" to be at facility by "&amp;TEXT(L13,"mm/dd/yy")&amp;". 
Ship to:
ATTN: Kindred Implementation Services Tech
"&amp;C13&amp;"
"&amp;G13</f>
        <v/>
      </c>
      <c r="R13" s="113" t="inlineStr">
        <is>
          <t>INC0035936</t>
        </is>
      </c>
      <c r="S13" s="113" t="inlineStr">
        <is>
          <t>Yes</t>
        </is>
      </c>
      <c r="T13" s="113">
        <f>VLOOKUP(ServiceTickets[[#This Row],[Facility ID]],'T-Schedule'!B$2:I$286,8,FALSE)</f>
        <v/>
      </c>
      <c r="U13" s="113" t="n">
        <v>2019</v>
      </c>
      <c r="V13" s="115" t="n"/>
    </row>
    <row hidden="1" r="14" s="20">
      <c r="A14" s="97" t="n">
        <v>5036201</v>
      </c>
      <c r="B14" s="270" t="inlineStr">
        <is>
          <t>5036 HH - POLLOCKSVILLE</t>
        </is>
      </c>
      <c r="C14" s="270">
        <f>VLOOKUP(ServiceTickets[[#This Row],[Facility ID]],FacilityInformation,3,FALSE)</f>
        <v/>
      </c>
      <c r="D14" s="270">
        <f>VLOOKUP(ServiceTickets[[#This Row],[Facility ID]],FacilityInformation,4,FALSE)</f>
        <v/>
      </c>
      <c r="E14" s="270">
        <f>VLOOKUP(ServiceTickets[[#This Row],[Facility ID]],FacilityInformation,5,FALSE)</f>
        <v/>
      </c>
      <c r="F14" s="270">
        <f>VLOOKUP(ServiceTickets[[#This Row],[Facility ID]],FacilityInformation,6,FALSE)</f>
        <v/>
      </c>
      <c r="G14" s="270">
        <f>ServiceTickets[[#This Row],[City]]&amp;", "&amp;ServiceTickets[[#This Row],[State]]&amp;" "&amp;ServiceTickets[[#This Row],[Zip]]</f>
        <v/>
      </c>
      <c r="H14" s="97">
        <f>VLOOKUP(ServiceTickets[[#This Row],[Facility ID]],'T-Schedule'!B$2:AH$286,30,FALSE)</f>
        <v/>
      </c>
      <c r="I14" s="97">
        <f>VLOOKUP(ServiceTickets[[#This Row],[Facility ID]],'T-Schedule'!B$2:AI$286,28,FALSE)</f>
        <v/>
      </c>
      <c r="J14" s="97">
        <f>VLOOKUP(ServiceTickets[[#This Row],[Facility ID]],'T-Schedule'!B$2:AI$286,26,FALSE)</f>
        <v/>
      </c>
      <c r="K14" s="107">
        <f>VLOOKUP(ServiceTickets[[#This Row],[Facility ID]],'T-Schedule'!B$2:C$286,2,FALSE)</f>
        <v/>
      </c>
      <c r="L14" s="107">
        <f>ServiceTickets[[#This Row],[Migration Date]] - WEEKDAY(ServiceTickets[[#This Row],[Migration Date]]-6)</f>
        <v/>
      </c>
      <c r="M14" s="107">
        <f>ServiceTickets[[#This Row],[Migration Date]] - 14</f>
        <v/>
      </c>
      <c r="N14" s="97" t="n">
        <v>703300</v>
      </c>
      <c r="O14" s="97" t="n">
        <v>703301</v>
      </c>
      <c r="P14" s="97">
        <f>ServiceTickets[[#This Row],[Site]]&amp;" KAH Win10 Upgrade Project Equipment Request"</f>
        <v/>
      </c>
      <c r="Q14" s="110">
        <f>"Please ship "&amp;H14&amp;" UD3 Thin Client devices and "&amp;I14&amp;" laptops with the Gentiva Win10 Image with docking stations. 
Please send the equipment on PO"&amp;N14&amp;" and PO"&amp;O14&amp;" to be at facility by "&amp;TEXT(L14,"mm/dd/yy")&amp;". 
Ship to:
ATTN: Kindred Implementation Services Tech
"&amp;C14&amp;"
"&amp;G14</f>
        <v/>
      </c>
      <c r="R14" s="113" t="inlineStr">
        <is>
          <t>INC0035942</t>
        </is>
      </c>
      <c r="S14" s="113" t="inlineStr">
        <is>
          <t>Yes</t>
        </is>
      </c>
      <c r="T14" s="113">
        <f>VLOOKUP(ServiceTickets[[#This Row],[Facility ID]],'T-Schedule'!B$2:I$286,8,FALSE)</f>
        <v/>
      </c>
      <c r="U14" s="113" t="n">
        <v>2019</v>
      </c>
      <c r="V14" s="115" t="n"/>
    </row>
    <row hidden="1" r="15" s="20">
      <c r="A15" s="97" t="n">
        <v>5038201</v>
      </c>
      <c r="B15" s="270" t="inlineStr">
        <is>
          <t>5038 HH - WASHINGTON</t>
        </is>
      </c>
      <c r="C15" s="270">
        <f>VLOOKUP(ServiceTickets[[#This Row],[Facility ID]],FacilityInformation,3,FALSE)</f>
        <v/>
      </c>
      <c r="D15" s="270">
        <f>VLOOKUP(ServiceTickets[[#This Row],[Facility ID]],FacilityInformation,4,FALSE)</f>
        <v/>
      </c>
      <c r="E15" s="270">
        <f>VLOOKUP(ServiceTickets[[#This Row],[Facility ID]],FacilityInformation,5,FALSE)</f>
        <v/>
      </c>
      <c r="F15" s="270">
        <f>VLOOKUP(ServiceTickets[[#This Row],[Facility ID]],FacilityInformation,6,FALSE)</f>
        <v/>
      </c>
      <c r="G15" s="270">
        <f>ServiceTickets[[#This Row],[City]]&amp;", "&amp;ServiceTickets[[#This Row],[State]]&amp;" "&amp;ServiceTickets[[#This Row],[Zip]]</f>
        <v/>
      </c>
      <c r="H15" s="97">
        <f>VLOOKUP(ServiceTickets[[#This Row],[Facility ID]],'T-Schedule'!B$2:AH$286,30,FALSE)</f>
        <v/>
      </c>
      <c r="I15" s="97">
        <f>VLOOKUP(ServiceTickets[[#This Row],[Facility ID]],'T-Schedule'!B$2:AI$286,28,FALSE)</f>
        <v/>
      </c>
      <c r="J15" s="97">
        <f>VLOOKUP(ServiceTickets[[#This Row],[Facility ID]],'T-Schedule'!B$2:AI$286,26,FALSE)</f>
        <v/>
      </c>
      <c r="K15" s="107">
        <f>VLOOKUP(ServiceTickets[[#This Row],[Facility ID]],'T-Schedule'!B$2:C$286,2,FALSE)</f>
        <v/>
      </c>
      <c r="L15" s="107">
        <f>ServiceTickets[[#This Row],[Migration Date]] - WEEKDAY(ServiceTickets[[#This Row],[Migration Date]]-6)</f>
        <v/>
      </c>
      <c r="M15" s="107">
        <f>ServiceTickets[[#This Row],[Migration Date]] - 14</f>
        <v/>
      </c>
      <c r="N15" s="97" t="n">
        <v>703300</v>
      </c>
      <c r="O15" s="97" t="n">
        <v>703301</v>
      </c>
      <c r="P15" s="97">
        <f>ServiceTickets[[#This Row],[Site]]&amp;" KAH Win10 Upgrade Project Equipment Request"</f>
        <v/>
      </c>
      <c r="Q15" s="110">
        <f>"Please ship "&amp;H15&amp;" UD3 Thin Client devices and "&amp;I15&amp;" laptops with the Gentiva Win10 Image with docking stations. 
Please send the equipment on PO"&amp;N15&amp;" and PO"&amp;O15&amp;" to be at facility by "&amp;TEXT(L15,"mm/dd/yy")&amp;". 
Ship to:
ATTN: Kindred Implementation Services Tech
"&amp;C15&amp;"
"&amp;G15</f>
        <v/>
      </c>
      <c r="R15" s="113" t="inlineStr">
        <is>
          <t>INC0038656</t>
        </is>
      </c>
      <c r="S15" s="113" t="inlineStr">
        <is>
          <t>Yes</t>
        </is>
      </c>
      <c r="T15" s="113">
        <f>VLOOKUP(ServiceTickets[[#This Row],[Facility ID]],'T-Schedule'!B$2:I$286,8,FALSE)</f>
        <v/>
      </c>
      <c r="U15" s="113" t="n">
        <v>2019</v>
      </c>
      <c r="V15" s="115" t="n"/>
    </row>
    <row hidden="1" r="16" s="20">
      <c r="A16" s="97" t="n">
        <v>5047201</v>
      </c>
      <c r="B16" s="270" t="inlineStr">
        <is>
          <t>5047 HH - KING</t>
        </is>
      </c>
      <c r="C16" s="270">
        <f>VLOOKUP(ServiceTickets[[#This Row],[Facility ID]],FacilityInformation,3,FALSE)</f>
        <v/>
      </c>
      <c r="D16" s="270">
        <f>VLOOKUP(ServiceTickets[[#This Row],[Facility ID]],FacilityInformation,4,FALSE)</f>
        <v/>
      </c>
      <c r="E16" s="270">
        <f>VLOOKUP(ServiceTickets[[#This Row],[Facility ID]],FacilityInformation,5,FALSE)</f>
        <v/>
      </c>
      <c r="F16" s="270">
        <f>VLOOKUP(ServiceTickets[[#This Row],[Facility ID]],FacilityInformation,6,FALSE)</f>
        <v/>
      </c>
      <c r="G16" s="270">
        <f>ServiceTickets[[#This Row],[City]]&amp;", "&amp;ServiceTickets[[#This Row],[State]]&amp;" "&amp;ServiceTickets[[#This Row],[Zip]]</f>
        <v/>
      </c>
      <c r="H16" s="97">
        <f>VLOOKUP(ServiceTickets[[#This Row],[Facility ID]],'T-Schedule'!B$2:AH$286,30,FALSE)</f>
        <v/>
      </c>
      <c r="I16" s="97">
        <f>VLOOKUP(ServiceTickets[[#This Row],[Facility ID]],'T-Schedule'!B$2:AI$286,28,FALSE)</f>
        <v/>
      </c>
      <c r="J16" s="97">
        <f>VLOOKUP(ServiceTickets[[#This Row],[Facility ID]],'T-Schedule'!B$2:AI$286,26,FALSE)</f>
        <v/>
      </c>
      <c r="K16" s="107">
        <f>VLOOKUP(ServiceTickets[[#This Row],[Facility ID]],'T-Schedule'!B$2:C$286,2,FALSE)</f>
        <v/>
      </c>
      <c r="L16" s="107">
        <f>ServiceTickets[[#This Row],[Migration Date]] - WEEKDAY(ServiceTickets[[#This Row],[Migration Date]]-6)</f>
        <v/>
      </c>
      <c r="M16" s="107">
        <f>ServiceTickets[[#This Row],[Migration Date]] - 14</f>
        <v/>
      </c>
      <c r="N16" s="97" t="n">
        <v>703300</v>
      </c>
      <c r="O16" s="97" t="n">
        <v>703301</v>
      </c>
      <c r="P16" s="97">
        <f>ServiceTickets[[#This Row],[Site]]&amp;" KAH Win10 Upgrade Project Equipment Request"</f>
        <v/>
      </c>
      <c r="Q16" s="110">
        <f>"Please ship "&amp;H16&amp;" UD3 Thin Client devices and "&amp;I16&amp;" laptops with the Gentiva Win10 Image with docking stations. 
Please send the equipment on PO"&amp;N16&amp;" and PO"&amp;O16&amp;" to be at facility by "&amp;TEXT(L16,"mm/dd/yy")&amp;". 
Ship to:
ATTN: Kindred Implementation Services Tech
"&amp;C16&amp;"
"&amp;G16</f>
        <v/>
      </c>
      <c r="R16" s="113" t="inlineStr">
        <is>
          <t>INC0035945</t>
        </is>
      </c>
      <c r="S16" s="113" t="inlineStr">
        <is>
          <t>Yes</t>
        </is>
      </c>
      <c r="T16" s="113">
        <f>VLOOKUP(ServiceTickets[[#This Row],[Facility ID]],'T-Schedule'!B$2:I$286,8,FALSE)</f>
        <v/>
      </c>
      <c r="U16" s="113" t="n">
        <v>2019</v>
      </c>
      <c r="V16" s="115" t="n"/>
    </row>
    <row hidden="1" r="17" s="20">
      <c r="A17" s="97" t="n">
        <v>5058201</v>
      </c>
      <c r="B17" s="270" t="inlineStr">
        <is>
          <t>5058 HH - ASHEVILLE</t>
        </is>
      </c>
      <c r="C17" s="270">
        <f>VLOOKUP(ServiceTickets[[#This Row],[Facility ID]],FacilityInformation,3,FALSE)</f>
        <v/>
      </c>
      <c r="D17" s="270">
        <f>VLOOKUP(ServiceTickets[[#This Row],[Facility ID]],FacilityInformation,4,FALSE)</f>
        <v/>
      </c>
      <c r="E17" s="270">
        <f>VLOOKUP(ServiceTickets[[#This Row],[Facility ID]],FacilityInformation,5,FALSE)</f>
        <v/>
      </c>
      <c r="F17" s="270">
        <f>VLOOKUP(ServiceTickets[[#This Row],[Facility ID]],FacilityInformation,6,FALSE)</f>
        <v/>
      </c>
      <c r="G17" s="270">
        <f>ServiceTickets[[#This Row],[City]]&amp;", "&amp;ServiceTickets[[#This Row],[State]]&amp;" "&amp;ServiceTickets[[#This Row],[Zip]]</f>
        <v/>
      </c>
      <c r="H17" s="97">
        <f>VLOOKUP(ServiceTickets[[#This Row],[Facility ID]],'T-Schedule'!B$2:AH$286,30,FALSE)</f>
        <v/>
      </c>
      <c r="I17" s="97">
        <f>VLOOKUP(ServiceTickets[[#This Row],[Facility ID]],'T-Schedule'!B$2:AI$286,28,FALSE)</f>
        <v/>
      </c>
      <c r="J17" s="97">
        <f>VLOOKUP(ServiceTickets[[#This Row],[Facility ID]],'T-Schedule'!B$2:AI$286,26,FALSE)</f>
        <v/>
      </c>
      <c r="K17" s="107">
        <f>VLOOKUP(ServiceTickets[[#This Row],[Facility ID]],'T-Schedule'!B$2:C$286,2,FALSE)</f>
        <v/>
      </c>
      <c r="L17" s="107">
        <f>ServiceTickets[[#This Row],[Migration Date]] - WEEKDAY(ServiceTickets[[#This Row],[Migration Date]]-6)</f>
        <v/>
      </c>
      <c r="M17" s="107">
        <f>ServiceTickets[[#This Row],[Migration Date]] - 14</f>
        <v/>
      </c>
      <c r="N17" s="97" t="n">
        <v>703300</v>
      </c>
      <c r="O17" s="97" t="n">
        <v>703301</v>
      </c>
      <c r="P17" s="97">
        <f>ServiceTickets[[#This Row],[Site]]&amp;" KAH Win10 Upgrade Project Equipment Request"</f>
        <v/>
      </c>
      <c r="Q17" s="110">
        <f>"Please ship "&amp;H17&amp;" UD3 Thin Client devices and "&amp;I17&amp;" laptops with the Gentiva Win10 Image with docking stations. 
Please send the equipment on PO"&amp;N17&amp;" and PO"&amp;O17&amp;" to be at facility by "&amp;TEXT(L17,"mm/dd/yy")&amp;". 
Ship to:
ATTN: Kindred Implementation Services Tech
"&amp;C17&amp;"
"&amp;G17</f>
        <v/>
      </c>
      <c r="R17" s="113" t="inlineStr">
        <is>
          <t>INC0039441</t>
        </is>
      </c>
      <c r="S17" s="113" t="inlineStr">
        <is>
          <t>Yes</t>
        </is>
      </c>
      <c r="T17" s="113">
        <f>VLOOKUP(ServiceTickets[[#This Row],[Facility ID]],'T-Schedule'!B$2:I$286,8,FALSE)</f>
        <v/>
      </c>
      <c r="U17" s="113" t="n">
        <v>2019</v>
      </c>
      <c r="V17" s="115" t="n"/>
    </row>
    <row hidden="1" r="18" s="20">
      <c r="A18" s="97" t="n">
        <v>5060201</v>
      </c>
      <c r="B18" s="270" t="inlineStr">
        <is>
          <t>5060 HH - HICKORY</t>
        </is>
      </c>
      <c r="C18" s="270">
        <f>VLOOKUP(ServiceTickets[[#This Row],[Facility ID]],FacilityInformation,3,FALSE)</f>
        <v/>
      </c>
      <c r="D18" s="270">
        <f>VLOOKUP(ServiceTickets[[#This Row],[Facility ID]],FacilityInformation,4,FALSE)</f>
        <v/>
      </c>
      <c r="E18" s="270">
        <f>VLOOKUP(ServiceTickets[[#This Row],[Facility ID]],FacilityInformation,5,FALSE)</f>
        <v/>
      </c>
      <c r="F18" s="270">
        <f>VLOOKUP(ServiceTickets[[#This Row],[Facility ID]],FacilityInformation,6,FALSE)</f>
        <v/>
      </c>
      <c r="G18" s="270">
        <f>ServiceTickets[[#This Row],[City]]&amp;", "&amp;ServiceTickets[[#This Row],[State]]&amp;" "&amp;ServiceTickets[[#This Row],[Zip]]</f>
        <v/>
      </c>
      <c r="H18" s="97">
        <f>VLOOKUP(ServiceTickets[[#This Row],[Facility ID]],'T-Schedule'!B$2:AH$286,30,FALSE)</f>
        <v/>
      </c>
      <c r="I18" s="97">
        <f>VLOOKUP(ServiceTickets[[#This Row],[Facility ID]],'T-Schedule'!B$2:AI$286,28,FALSE)</f>
        <v/>
      </c>
      <c r="J18" s="97">
        <f>VLOOKUP(ServiceTickets[[#This Row],[Facility ID]],'T-Schedule'!B$2:AI$286,26,FALSE)</f>
        <v/>
      </c>
      <c r="K18" s="107">
        <f>VLOOKUP(ServiceTickets[[#This Row],[Facility ID]],'T-Schedule'!B$2:C$286,2,FALSE)</f>
        <v/>
      </c>
      <c r="L18" s="107">
        <f>ServiceTickets[[#This Row],[Migration Date]] - WEEKDAY(ServiceTickets[[#This Row],[Migration Date]]-6)</f>
        <v/>
      </c>
      <c r="M18" s="107">
        <f>ServiceTickets[[#This Row],[Migration Date]] - 14</f>
        <v/>
      </c>
      <c r="N18" s="97" t="n">
        <v>703300</v>
      </c>
      <c r="O18" s="97" t="n">
        <v>703301</v>
      </c>
      <c r="P18" s="97">
        <f>ServiceTickets[[#This Row],[Site]]&amp;" KAH Win10 Upgrade Project Equipment Request"</f>
        <v/>
      </c>
      <c r="Q18" s="110">
        <f>"Please ship "&amp;H18&amp;" UD3 Thin Client devices and "&amp;I18&amp;" laptops with the Gentiva Win10 Image with docking stations. 
Please send the equipment on PO"&amp;N18&amp;" and PO"&amp;O18&amp;" to be at facility by "&amp;TEXT(L18,"mm/dd/yy")&amp;". 
Ship to:
ATTN: Kindred Implementation Services Tech
"&amp;C18&amp;"
"&amp;G18</f>
        <v/>
      </c>
      <c r="R18" s="113" t="n"/>
      <c r="S18" s="113" t="inlineStr">
        <is>
          <t>Yes</t>
        </is>
      </c>
      <c r="T18" s="113">
        <f>VLOOKUP(ServiceTickets[[#This Row],[Facility ID]],'T-Schedule'!B$2:I$286,8,FALSE)</f>
        <v/>
      </c>
      <c r="U18" s="113" t="n">
        <v>2019</v>
      </c>
      <c r="V18" s="115" t="n"/>
    </row>
    <row hidden="1" r="19" s="20">
      <c r="A19" s="97" t="n">
        <v>5061201</v>
      </c>
      <c r="B19" s="270" t="inlineStr">
        <is>
          <t>5061 HH - HICKORY (Healthfield)</t>
        </is>
      </c>
      <c r="C19" s="270">
        <f>VLOOKUP(ServiceTickets[[#This Row],[Facility ID]],FacilityInformation,3,FALSE)</f>
        <v/>
      </c>
      <c r="D19" s="270">
        <f>VLOOKUP(ServiceTickets[[#This Row],[Facility ID]],FacilityInformation,4,FALSE)</f>
        <v/>
      </c>
      <c r="E19" s="270">
        <f>VLOOKUP(ServiceTickets[[#This Row],[Facility ID]],FacilityInformation,5,FALSE)</f>
        <v/>
      </c>
      <c r="F19" s="270">
        <f>VLOOKUP(ServiceTickets[[#This Row],[Facility ID]],FacilityInformation,6,FALSE)</f>
        <v/>
      </c>
      <c r="G19" s="270">
        <f>ServiceTickets[[#This Row],[City]]&amp;", "&amp;ServiceTickets[[#This Row],[State]]&amp;" "&amp;ServiceTickets[[#This Row],[Zip]]</f>
        <v/>
      </c>
      <c r="H19" s="97">
        <f>VLOOKUP(ServiceTickets[[#This Row],[Facility ID]],'T-Schedule'!B$2:AH$286,30,FALSE)</f>
        <v/>
      </c>
      <c r="I19" s="97">
        <f>VLOOKUP(ServiceTickets[[#This Row],[Facility ID]],'T-Schedule'!B$2:AI$286,28,FALSE)</f>
        <v/>
      </c>
      <c r="J19" s="97">
        <f>VLOOKUP(ServiceTickets[[#This Row],[Facility ID]],'T-Schedule'!B$2:AI$286,26,FALSE)</f>
        <v/>
      </c>
      <c r="K19" s="107">
        <f>VLOOKUP(ServiceTickets[[#This Row],[Facility ID]],'T-Schedule'!B$2:C$286,2,FALSE)</f>
        <v/>
      </c>
      <c r="L19" s="107">
        <f>ServiceTickets[[#This Row],[Migration Date]] - WEEKDAY(ServiceTickets[[#This Row],[Migration Date]]-6)</f>
        <v/>
      </c>
      <c r="M19" s="107">
        <f>ServiceTickets[[#This Row],[Migration Date]] - 14</f>
        <v/>
      </c>
      <c r="N19" s="97" t="n">
        <v>703300</v>
      </c>
      <c r="O19" s="97" t="n">
        <v>703301</v>
      </c>
      <c r="P19" s="97">
        <f>ServiceTickets[[#This Row],[Site]]&amp;" KAH Win10 Upgrade Project Equipment Request"</f>
        <v/>
      </c>
      <c r="Q19" s="110">
        <f>"Please ship "&amp;H19&amp;" UD3 Thin Client devices and "&amp;I19&amp;" laptops with the Gentiva Win10 Image with docking stations. 
Please send the equipment on PO"&amp;N19&amp;" and PO"&amp;O19&amp;" to be at facility by "&amp;TEXT(L19,"mm/dd/yy")&amp;". 
Ship to:
ATTN: Kindred Implementation Services Tech
"&amp;C19&amp;"
"&amp;G19</f>
        <v/>
      </c>
      <c r="R19" s="113" t="n"/>
      <c r="S19" s="113" t="inlineStr">
        <is>
          <t>Yes</t>
        </is>
      </c>
      <c r="T19" s="113">
        <f>VLOOKUP(ServiceTickets[[#This Row],[Facility ID]],'T-Schedule'!B$2:I$286,8,FALSE)</f>
        <v/>
      </c>
      <c r="U19" s="113" t="n">
        <v>2019</v>
      </c>
      <c r="V19" s="115" t="n"/>
    </row>
    <row hidden="1" r="20" s="20">
      <c r="A20" s="97" t="n">
        <v>5063201</v>
      </c>
      <c r="B20" s="270" t="inlineStr">
        <is>
          <t>5063 HH - SHELBY</t>
        </is>
      </c>
      <c r="C20" s="270">
        <f>VLOOKUP(ServiceTickets[[#This Row],[Facility ID]],FacilityInformation,3,FALSE)</f>
        <v/>
      </c>
      <c r="D20" s="270">
        <f>VLOOKUP(ServiceTickets[[#This Row],[Facility ID]],FacilityInformation,4,FALSE)</f>
        <v/>
      </c>
      <c r="E20" s="270">
        <f>VLOOKUP(ServiceTickets[[#This Row],[Facility ID]],FacilityInformation,5,FALSE)</f>
        <v/>
      </c>
      <c r="F20" s="270">
        <f>VLOOKUP(ServiceTickets[[#This Row],[Facility ID]],FacilityInformation,6,FALSE)</f>
        <v/>
      </c>
      <c r="G20" s="270">
        <f>ServiceTickets[[#This Row],[City]]&amp;", "&amp;ServiceTickets[[#This Row],[State]]&amp;" "&amp;ServiceTickets[[#This Row],[Zip]]</f>
        <v/>
      </c>
      <c r="H20" s="97">
        <f>VLOOKUP(ServiceTickets[[#This Row],[Facility ID]],'T-Schedule'!B$2:AH$286,30,FALSE)</f>
        <v/>
      </c>
      <c r="I20" s="97">
        <f>VLOOKUP(ServiceTickets[[#This Row],[Facility ID]],'T-Schedule'!B$2:AI$286,28,FALSE)</f>
        <v/>
      </c>
      <c r="J20" s="97">
        <f>VLOOKUP(ServiceTickets[[#This Row],[Facility ID]],'T-Schedule'!B$2:AI$286,26,FALSE)</f>
        <v/>
      </c>
      <c r="K20" s="107">
        <f>VLOOKUP(ServiceTickets[[#This Row],[Facility ID]],'T-Schedule'!B$2:C$286,2,FALSE)</f>
        <v/>
      </c>
      <c r="L20" s="107">
        <f>ServiceTickets[[#This Row],[Migration Date]] - WEEKDAY(ServiceTickets[[#This Row],[Migration Date]]-6)</f>
        <v/>
      </c>
      <c r="M20" s="107">
        <f>ServiceTickets[[#This Row],[Migration Date]] - 14</f>
        <v/>
      </c>
      <c r="N20" s="97" t="n">
        <v>703300</v>
      </c>
      <c r="O20" s="97" t="n">
        <v>703301</v>
      </c>
      <c r="P20" s="97">
        <f>ServiceTickets[[#This Row],[Site]]&amp;" KAH Win10 Upgrade Project Equipment Request"</f>
        <v/>
      </c>
      <c r="Q20" s="110">
        <f>"Please ship "&amp;H20&amp;" UD3 Thin Client devices and "&amp;I20&amp;" laptops with the Gentiva Win10 Image with docking stations. 
Please send the equipment on PO"&amp;N20&amp;" and PO"&amp;O20&amp;" to be at facility by "&amp;TEXT(L20,"mm/dd/yy")&amp;". 
Ship to:
ATTN: Kindred Implementation Services Tech
"&amp;C20&amp;"
"&amp;G20</f>
        <v/>
      </c>
      <c r="R20" s="113" t="inlineStr">
        <is>
          <t>INC0035950</t>
        </is>
      </c>
      <c r="S20" s="113" t="inlineStr">
        <is>
          <t>Yes</t>
        </is>
      </c>
      <c r="T20" s="113">
        <f>VLOOKUP(ServiceTickets[[#This Row],[Facility ID]],'T-Schedule'!B$2:I$286,8,FALSE)</f>
        <v/>
      </c>
      <c r="U20" s="113" t="n">
        <v>2019</v>
      </c>
      <c r="V20" s="115" t="n"/>
    </row>
    <row hidden="1" r="21" s="20">
      <c r="A21" s="97" t="n">
        <v>6989201</v>
      </c>
      <c r="B21" s="270" t="inlineStr">
        <is>
          <t>6989 HH - LINCOLN COUNTY</t>
        </is>
      </c>
      <c r="C21" s="270">
        <f>VLOOKUP(ServiceTickets[[#This Row],[Facility ID]],FacilityInformation,3,FALSE)</f>
        <v/>
      </c>
      <c r="D21" s="270">
        <f>VLOOKUP(ServiceTickets[[#This Row],[Facility ID]],FacilityInformation,4,FALSE)</f>
        <v/>
      </c>
      <c r="E21" s="270">
        <f>VLOOKUP(ServiceTickets[[#This Row],[Facility ID]],FacilityInformation,5,FALSE)</f>
        <v/>
      </c>
      <c r="F21" s="270">
        <f>VLOOKUP(ServiceTickets[[#This Row],[Facility ID]],FacilityInformation,6,FALSE)</f>
        <v/>
      </c>
      <c r="G21" s="270">
        <f>ServiceTickets[[#This Row],[City]]&amp;", "&amp;ServiceTickets[[#This Row],[State]]&amp;" "&amp;ServiceTickets[[#This Row],[Zip]]</f>
        <v/>
      </c>
      <c r="H21" s="97">
        <f>VLOOKUP(ServiceTickets[[#This Row],[Facility ID]],'T-Schedule'!B$2:AH$286,30,FALSE)</f>
        <v/>
      </c>
      <c r="I21" s="97">
        <f>VLOOKUP(ServiceTickets[[#This Row],[Facility ID]],'T-Schedule'!B$2:AI$286,28,FALSE)</f>
        <v/>
      </c>
      <c r="J21" s="97">
        <f>VLOOKUP(ServiceTickets[[#This Row],[Facility ID]],'T-Schedule'!B$2:AI$286,26,FALSE)</f>
        <v/>
      </c>
      <c r="K21" s="107">
        <f>VLOOKUP(ServiceTickets[[#This Row],[Facility ID]],'T-Schedule'!B$2:C$286,2,FALSE)</f>
        <v/>
      </c>
      <c r="L21" s="107">
        <f>ServiceTickets[[#This Row],[Migration Date]] - WEEKDAY(ServiceTickets[[#This Row],[Migration Date]]-6)</f>
        <v/>
      </c>
      <c r="M21" s="107">
        <f>ServiceTickets[[#This Row],[Migration Date]] - 14</f>
        <v/>
      </c>
      <c r="N21" s="97" t="n">
        <v>703300</v>
      </c>
      <c r="O21" s="97" t="n">
        <v>703301</v>
      </c>
      <c r="P21" s="97">
        <f>ServiceTickets[[#This Row],[Site]]&amp;" KAH Win10 Upgrade Project Equipment Request"</f>
        <v/>
      </c>
      <c r="Q21" s="110">
        <f>"Please ship "&amp;H21&amp;" UD3 Thin Client devices and "&amp;I21&amp;" laptops with the Gentiva Win10 Image with docking stations. 
Please send the equipment on PO"&amp;N21&amp;" and PO"&amp;O21&amp;" to be at facility by "&amp;TEXT(L21,"mm/dd/yy")&amp;". 
Ship to:
ATTN: Kindred Implementation Services Tech
"&amp;C21&amp;"
"&amp;G21</f>
        <v/>
      </c>
      <c r="R21" s="113" t="n">
        <v>1958902</v>
      </c>
      <c r="S21" s="113" t="inlineStr">
        <is>
          <t>Yes</t>
        </is>
      </c>
      <c r="T21" s="113">
        <f>VLOOKUP(ServiceTickets[[#This Row],[Facility ID]],'T-Schedule'!B$2:I$286,8,FALSE)</f>
        <v/>
      </c>
      <c r="U21" s="113" t="n">
        <v>2019</v>
      </c>
      <c r="V21" s="115" t="n"/>
    </row>
    <row hidden="1" r="22" s="20">
      <c r="A22" s="97" t="n">
        <v>2439201</v>
      </c>
      <c r="B22" s="270" t="inlineStr">
        <is>
          <t>2439 HH - STROUDSBURG PA</t>
        </is>
      </c>
      <c r="C22" s="270">
        <f>VLOOKUP(ServiceTickets[[#This Row],[Facility ID]],FacilityInformation,3,FALSE)</f>
        <v/>
      </c>
      <c r="D22" s="270">
        <f>VLOOKUP(ServiceTickets[[#This Row],[Facility ID]],FacilityInformation,4,FALSE)</f>
        <v/>
      </c>
      <c r="E22" s="270">
        <f>VLOOKUP(ServiceTickets[[#This Row],[Facility ID]],FacilityInformation,5,FALSE)</f>
        <v/>
      </c>
      <c r="F22" s="270">
        <f>VLOOKUP(ServiceTickets[[#This Row],[Facility ID]],FacilityInformation,6,FALSE)</f>
        <v/>
      </c>
      <c r="G22" s="270">
        <f>ServiceTickets[[#This Row],[City]]&amp;", "&amp;ServiceTickets[[#This Row],[State]]&amp;" "&amp;ServiceTickets[[#This Row],[Zip]]</f>
        <v/>
      </c>
      <c r="H22" s="97">
        <f>VLOOKUP(ServiceTickets[[#This Row],[Facility ID]],'T-Schedule'!B$2:AH$286,30,FALSE)</f>
        <v/>
      </c>
      <c r="I22" s="97">
        <f>VLOOKUP(ServiceTickets[[#This Row],[Facility ID]],'T-Schedule'!B$2:AI$286,28,FALSE)</f>
        <v/>
      </c>
      <c r="J22" s="97">
        <f>VLOOKUP(ServiceTickets[[#This Row],[Facility ID]],'T-Schedule'!B$2:AI$286,26,FALSE)</f>
        <v/>
      </c>
      <c r="K22" s="107">
        <f>VLOOKUP(ServiceTickets[[#This Row],[Facility ID]],'T-Schedule'!B$2:C$286,2,FALSE)</f>
        <v/>
      </c>
      <c r="L22" s="107">
        <f>ServiceTickets[[#This Row],[Migration Date]] - WEEKDAY(ServiceTickets[[#This Row],[Migration Date]]-6)</f>
        <v/>
      </c>
      <c r="M22" s="107">
        <f>ServiceTickets[[#This Row],[Migration Date]] - 14</f>
        <v/>
      </c>
      <c r="N22" s="97" t="n">
        <v>703300</v>
      </c>
      <c r="O22" s="97" t="n">
        <v>703301</v>
      </c>
      <c r="P22" s="97">
        <f>ServiceTickets[[#This Row],[Site]]&amp;" KAH Win10 Upgrade Project Equipment Request"</f>
        <v/>
      </c>
      <c r="Q22" s="110">
        <f>"Please ship "&amp;H22&amp;" UD3 Thin Client devices and "&amp;I22&amp;" laptops with the Gentiva Win10 Image with docking stations. 
Please send the equipment on PO"&amp;N22&amp;" and PO"&amp;O22&amp;" to be at facility by "&amp;TEXT(L22,"mm/dd/yy")&amp;". 
Ship to:
ATTN: Kindred Implementation Services Tech
"&amp;C22&amp;"
"&amp;G22</f>
        <v/>
      </c>
      <c r="R22" s="113" t="inlineStr">
        <is>
          <t>INC0054897</t>
        </is>
      </c>
      <c r="S22" s="113" t="inlineStr">
        <is>
          <t>Yes</t>
        </is>
      </c>
      <c r="T22" s="113">
        <f>VLOOKUP(ServiceTickets[[#This Row],[Facility ID]],'T-Schedule'!B$2:I$286,8,FALSE)</f>
        <v/>
      </c>
      <c r="U22" s="113" t="n">
        <v>2019</v>
      </c>
      <c r="V22" s="115" t="inlineStr">
        <is>
          <t>Cherwell - 1960304</t>
        </is>
      </c>
    </row>
    <row hidden="1" r="23" s="20">
      <c r="A23" s="97" t="n">
        <v>2399201</v>
      </c>
      <c r="B23" s="270" t="inlineStr">
        <is>
          <t>2399 HH - AKRON</t>
        </is>
      </c>
      <c r="C23" s="270">
        <f>VLOOKUP(ServiceTickets[[#This Row],[Facility ID]],FacilityInformation,3,FALSE)</f>
        <v/>
      </c>
      <c r="D23" s="270">
        <f>VLOOKUP(ServiceTickets[[#This Row],[Facility ID]],FacilityInformation,4,FALSE)</f>
        <v/>
      </c>
      <c r="E23" s="270">
        <f>VLOOKUP(ServiceTickets[[#This Row],[Facility ID]],FacilityInformation,5,FALSE)</f>
        <v/>
      </c>
      <c r="F23" s="270">
        <f>VLOOKUP(ServiceTickets[[#This Row],[Facility ID]],FacilityInformation,6,FALSE)</f>
        <v/>
      </c>
      <c r="G23" s="270">
        <f>ServiceTickets[[#This Row],[City]]&amp;", "&amp;ServiceTickets[[#This Row],[State]]&amp;" "&amp;ServiceTickets[[#This Row],[Zip]]</f>
        <v/>
      </c>
      <c r="H23" s="97">
        <f>VLOOKUP(ServiceTickets[[#This Row],[Facility ID]],'T-Schedule'!B$2:AH$286,30,FALSE)</f>
        <v/>
      </c>
      <c r="I23" s="97">
        <f>VLOOKUP(ServiceTickets[[#This Row],[Facility ID]],'T-Schedule'!B$2:AI$286,28,FALSE)</f>
        <v/>
      </c>
      <c r="J23" s="97">
        <f>VLOOKUP(ServiceTickets[[#This Row],[Facility ID]],'T-Schedule'!B$2:AI$286,26,FALSE)</f>
        <v/>
      </c>
      <c r="K23" s="107">
        <f>VLOOKUP(ServiceTickets[[#This Row],[Facility ID]],'T-Schedule'!B$2:C$286,2,FALSE)</f>
        <v/>
      </c>
      <c r="L23" s="107">
        <f>ServiceTickets[[#This Row],[Migration Date]] - WEEKDAY(ServiceTickets[[#This Row],[Migration Date]]-6)</f>
        <v/>
      </c>
      <c r="M23" s="107">
        <f>ServiceTickets[[#This Row],[Migration Date]] - 14</f>
        <v/>
      </c>
      <c r="N23" s="97" t="n">
        <v>703300</v>
      </c>
      <c r="O23" s="97" t="n">
        <v>703301</v>
      </c>
      <c r="P23" s="97">
        <f>ServiceTickets[[#This Row],[Site]]&amp;" KAH Win10 Upgrade Project Equipment Request"</f>
        <v/>
      </c>
      <c r="Q23" s="110">
        <f>"Please ship "&amp;H23&amp;" UD3 Thin Client devices and "&amp;I23&amp;" laptops with the Gentiva Win10 Image with docking stations. 
Please send the equipment on PO"&amp;N23&amp;" and PO"&amp;O23&amp;" to be at facility by "&amp;TEXT(L23,"mm/dd/yy")&amp;". 
Ship to:
ATTN: Kindred Implementation Services Tech
"&amp;C23&amp;"
"&amp;G23</f>
        <v/>
      </c>
      <c r="R23" s="113" t="inlineStr">
        <is>
          <t>INC0055015</t>
        </is>
      </c>
      <c r="S23" s="113" t="inlineStr">
        <is>
          <t>Yes</t>
        </is>
      </c>
      <c r="T23" s="113">
        <f>VLOOKUP(ServiceTickets[[#This Row],[Facility ID]],'T-Schedule'!B$2:I$286,8,FALSE)</f>
        <v/>
      </c>
      <c r="U23" s="113" t="n">
        <v>2019</v>
      </c>
      <c r="V23" s="115" t="inlineStr">
        <is>
          <t>Cherwell - 1960301</t>
        </is>
      </c>
    </row>
    <row hidden="1" r="24" s="20">
      <c r="A24" s="100" t="n">
        <v>2439201</v>
      </c>
      <c r="B24" t="inlineStr">
        <is>
          <t>2439 HH - STROUDSBURG PA</t>
        </is>
      </c>
      <c r="C24" s="270">
        <f>VLOOKUP(ServiceTickets[[#This Row],[Facility ID]],FacilityInformation,3,FALSE)</f>
        <v/>
      </c>
      <c r="D24" s="270">
        <f>VLOOKUP(ServiceTickets[[#This Row],[Facility ID]],FacilityInformation,4,FALSE)</f>
        <v/>
      </c>
      <c r="E24" s="270">
        <f>VLOOKUP(ServiceTickets[[#This Row],[Facility ID]],FacilityInformation,5,FALSE)</f>
        <v/>
      </c>
      <c r="F24" s="270">
        <f>VLOOKUP(ServiceTickets[[#This Row],[Facility ID]],FacilityInformation,6,FALSE)</f>
        <v/>
      </c>
      <c r="G24" s="270">
        <f>ServiceTickets[[#This Row],[City]]&amp;", "&amp;ServiceTickets[[#This Row],[State]]&amp;" "&amp;ServiceTickets[[#This Row],[Zip]]</f>
        <v/>
      </c>
      <c r="H24" s="97">
        <f>VLOOKUP(ServiceTickets[[#This Row],[Facility ID]],'T-Schedule'!B$2:AH$286,30,FALSE)</f>
        <v/>
      </c>
      <c r="I24" s="97">
        <f>VLOOKUP(ServiceTickets[[#This Row],[Facility ID]],'T-Schedule'!B$2:AI$286,28,FALSE)</f>
        <v/>
      </c>
      <c r="J24" s="100">
        <f>VLOOKUP(ServiceTickets[[#This Row],[Facility ID]],'T-Schedule'!B$2:AI$286,26,FALSE)</f>
        <v/>
      </c>
      <c r="K24" s="108">
        <f>VLOOKUP(ServiceTickets[[#This Row],[Facility ID]],'T-Schedule'!B$2:C$286,2,FALSE)</f>
        <v/>
      </c>
      <c r="L24" s="108">
        <f>ServiceTickets[[#This Row],[Migration Date]] - WEEKDAY(ServiceTickets[[#This Row],[Migration Date]]-6)</f>
        <v/>
      </c>
      <c r="M24" s="108">
        <f>ServiceTickets[[#This Row],[Migration Date]] - 14</f>
        <v/>
      </c>
      <c r="N24" s="97" t="n">
        <v>703300</v>
      </c>
      <c r="O24" s="97" t="n">
        <v>703301</v>
      </c>
      <c r="P24" s="97">
        <f>ServiceTickets[[#This Row],[Site]]&amp;" KAH Win10 Upgrade Project Equipment Request"</f>
        <v/>
      </c>
      <c r="Q24" s="111">
        <f>"Please ship "&amp;H24&amp;" UD3 Thin Client devices and "&amp;I24&amp;" laptops with the Gentiva Win10 Image with docking stations. 
Please send the equipment on PO"&amp;N24&amp;" and PO"&amp;O24&amp;" to be at facility by "&amp;TEXT(L24,"mm/dd/yy")&amp;". 
Ship to:
ATTN: Kindred Implementation Services Tech
"&amp;C24&amp;"
"&amp;G24</f>
        <v/>
      </c>
      <c r="S24" s="273" t="inlineStr">
        <is>
          <t>No</t>
        </is>
      </c>
      <c r="T24" s="273">
        <f>VLOOKUP(ServiceTickets[[#This Row],[Facility ID]],'T-Schedule'!B$2:I$286,8,FALSE)</f>
        <v/>
      </c>
      <c r="U24" s="273" t="n">
        <v>2020</v>
      </c>
    </row>
    <row hidden="1" r="25" s="20">
      <c r="A25" s="100" t="n">
        <v>5024201</v>
      </c>
      <c r="B25" t="inlineStr">
        <is>
          <t>5024 HH - KERNERSVILLE</t>
        </is>
      </c>
      <c r="C25" s="270">
        <f>VLOOKUP(ServiceTickets[[#This Row],[Facility ID]],FacilityInformation,3,FALSE)</f>
        <v/>
      </c>
      <c r="D25" s="270">
        <f>VLOOKUP(ServiceTickets[[#This Row],[Facility ID]],FacilityInformation,4,FALSE)</f>
        <v/>
      </c>
      <c r="E25" s="270">
        <f>VLOOKUP(ServiceTickets[[#This Row],[Facility ID]],FacilityInformation,5,FALSE)</f>
        <v/>
      </c>
      <c r="F25" s="270">
        <f>VLOOKUP(ServiceTickets[[#This Row],[Facility ID]],FacilityInformation,6,FALSE)</f>
        <v/>
      </c>
      <c r="G25" s="270">
        <f>ServiceTickets[[#This Row],[City]]&amp;", "&amp;ServiceTickets[[#This Row],[State]]&amp;" "&amp;ServiceTickets[[#This Row],[Zip]]</f>
        <v/>
      </c>
      <c r="H25" s="97">
        <f>VLOOKUP(ServiceTickets[[#This Row],[Facility ID]],'T-Schedule'!B$2:AH$286,30,FALSE)</f>
        <v/>
      </c>
      <c r="I25" s="97">
        <f>VLOOKUP(ServiceTickets[[#This Row],[Facility ID]],'T-Schedule'!B$2:AI$286,28,FALSE)</f>
        <v/>
      </c>
      <c r="J25" s="100">
        <f>VLOOKUP(ServiceTickets[[#This Row],[Facility ID]],'T-Schedule'!B$2:AI$286,26,FALSE)</f>
        <v/>
      </c>
      <c r="K25" s="108">
        <f>VLOOKUP(ServiceTickets[[#This Row],[Facility ID]],'T-Schedule'!B$2:C$286,2,FALSE)</f>
        <v/>
      </c>
      <c r="L25" s="108">
        <f>ServiceTickets[[#This Row],[Migration Date]] - WEEKDAY(ServiceTickets[[#This Row],[Migration Date]]-6)</f>
        <v/>
      </c>
      <c r="M25" s="108">
        <f>ServiceTickets[[#This Row],[Migration Date]] - 14</f>
        <v/>
      </c>
      <c r="N25" s="97" t="n">
        <v>703300</v>
      </c>
      <c r="O25" s="97" t="n">
        <v>703301</v>
      </c>
      <c r="P25" s="97">
        <f>ServiceTickets[[#This Row],[Site]]&amp;" KAH Win10 Upgrade Project Equipment Request"</f>
        <v/>
      </c>
      <c r="Q25" s="111">
        <f>"Please ship "&amp;H25&amp;" UD3 Thin Client devices and "&amp;I25&amp;" laptops with the Gentiva Win10 Image with docking stations. 
Please send the equipment on PO"&amp;N25&amp;" and PO"&amp;O25&amp;" to be at facility by "&amp;TEXT(L25,"mm/dd/yy")&amp;". 
Ship to:
ATTN: Kindred Implementation Services Tech
"&amp;C25&amp;"
"&amp;G25</f>
        <v/>
      </c>
      <c r="S25" s="273" t="inlineStr">
        <is>
          <t>No</t>
        </is>
      </c>
      <c r="T25" s="273">
        <f>VLOOKUP(ServiceTickets[[#This Row],[Facility ID]],'T-Schedule'!B$2:I$286,8,FALSE)</f>
        <v/>
      </c>
      <c r="U25" s="273" t="n">
        <v>2020</v>
      </c>
    </row>
    <row hidden="1" r="26" s="20">
      <c r="A26" s="97" t="n">
        <v>2473201</v>
      </c>
      <c r="B26" s="270" t="inlineStr">
        <is>
          <t>2473 HH - CRESTVIEW</t>
        </is>
      </c>
      <c r="C26" s="270">
        <f>VLOOKUP(ServiceTickets[[#This Row],[Facility ID]],FacilityInformation,3,FALSE)</f>
        <v/>
      </c>
      <c r="D26" s="270">
        <f>VLOOKUP(ServiceTickets[[#This Row],[Facility ID]],FacilityInformation,4,FALSE)</f>
        <v/>
      </c>
      <c r="E26" s="270">
        <f>VLOOKUP(ServiceTickets[[#This Row],[Facility ID]],FacilityInformation,5,FALSE)</f>
        <v/>
      </c>
      <c r="F26" s="270">
        <f>VLOOKUP(ServiceTickets[[#This Row],[Facility ID]],FacilityInformation,6,FALSE)</f>
        <v/>
      </c>
      <c r="G26" s="270">
        <f>ServiceTickets[[#This Row],[City]]&amp;", "&amp;ServiceTickets[[#This Row],[State]]&amp;" "&amp;ServiceTickets[[#This Row],[Zip]]</f>
        <v/>
      </c>
      <c r="H26" s="97">
        <f>VLOOKUP(ServiceTickets[[#This Row],[Facility ID]],'T-Schedule'!B$2:AH$286,30,FALSE)</f>
        <v/>
      </c>
      <c r="I26" s="97">
        <f>VLOOKUP(ServiceTickets[[#This Row],[Facility ID]],'T-Schedule'!B$2:AI$286,28,FALSE)</f>
        <v/>
      </c>
      <c r="J26" s="97">
        <f>VLOOKUP(ServiceTickets[[#This Row],[Facility ID]],'T-Schedule'!B$2:AI$286,26,FALSE)</f>
        <v/>
      </c>
      <c r="K26" s="107">
        <f>VLOOKUP(ServiceTickets[[#This Row],[Facility ID]],'T-Schedule'!B$2:C$286,2,FALSE)</f>
        <v/>
      </c>
      <c r="L26" s="107">
        <f>ServiceTickets[[#This Row],[Migration Date]] - WEEKDAY(ServiceTickets[[#This Row],[Migration Date]]-6)</f>
        <v/>
      </c>
      <c r="M26" s="107">
        <f>ServiceTickets[[#This Row],[Migration Date]] - 14</f>
        <v/>
      </c>
      <c r="N26" s="97" t="n">
        <v>703300</v>
      </c>
      <c r="O26" s="97" t="n">
        <v>703301</v>
      </c>
      <c r="P26" s="97">
        <f>ServiceTickets[[#This Row],[Site]]&amp;" KAH Win10 Upgrade Project Equipment Request"</f>
        <v/>
      </c>
      <c r="Q26" s="110">
        <f>"Please ship "&amp;H26&amp;" UD3 Thin Client devices and "&amp;I26&amp;" laptops with the Gentiva Win10 Image with docking stations. 
Please send the equipment on PO"&amp;N26&amp;" and PO"&amp;O26&amp;" to be at facility by "&amp;TEXT(L26,"mm/dd/yy")&amp;". 
Ship to:
ATTN: Kindred Implementation Services Tech
"&amp;C26&amp;"
"&amp;G26</f>
        <v/>
      </c>
      <c r="R26" s="113" t="inlineStr">
        <is>
          <t>INC0035921</t>
        </is>
      </c>
      <c r="S26" s="113" t="inlineStr">
        <is>
          <t>Yes</t>
        </is>
      </c>
      <c r="T26" s="113">
        <f>VLOOKUP(ServiceTickets[[#This Row],[Facility ID]],'T-Schedule'!B$2:I$286,8,FALSE)</f>
        <v/>
      </c>
      <c r="U26" s="113" t="n">
        <v>2019</v>
      </c>
      <c r="V26" s="115" t="n"/>
    </row>
    <row customHeight="1" hidden="1" ht="30" r="27" s="20">
      <c r="A27" s="97" t="n">
        <v>5030201</v>
      </c>
      <c r="B27" s="270" t="inlineStr">
        <is>
          <t>5030 HH - RALEIGH</t>
        </is>
      </c>
      <c r="C27" s="270">
        <f>VLOOKUP(ServiceTickets[[#This Row],[Facility ID]],FacilityInformation,3,FALSE)</f>
        <v/>
      </c>
      <c r="D27" s="270">
        <f>VLOOKUP(ServiceTickets[[#This Row],[Facility ID]],FacilityInformation,4,FALSE)</f>
        <v/>
      </c>
      <c r="E27" s="270">
        <f>VLOOKUP(ServiceTickets[[#This Row],[Facility ID]],FacilityInformation,5,FALSE)</f>
        <v/>
      </c>
      <c r="F27" s="270">
        <f>VLOOKUP(ServiceTickets[[#This Row],[Facility ID]],FacilityInformation,6,FALSE)</f>
        <v/>
      </c>
      <c r="G27" s="270">
        <f>ServiceTickets[[#This Row],[City]]&amp;", "&amp;ServiceTickets[[#This Row],[State]]&amp;" "&amp;ServiceTickets[[#This Row],[Zip]]</f>
        <v/>
      </c>
      <c r="H27" s="97">
        <f>VLOOKUP(ServiceTickets[[#This Row],[Facility ID]],'T-Schedule'!B$2:AH$286,30,FALSE)</f>
        <v/>
      </c>
      <c r="I27" s="97">
        <f>VLOOKUP(ServiceTickets[[#This Row],[Facility ID]],'T-Schedule'!B$2:AI$286,28,FALSE)</f>
        <v/>
      </c>
      <c r="J27" s="97">
        <f>VLOOKUP(ServiceTickets[[#This Row],[Facility ID]],'T-Schedule'!B$2:AI$286,26,FALSE)</f>
        <v/>
      </c>
      <c r="K27" s="107">
        <f>VLOOKUP(ServiceTickets[[#This Row],[Facility ID]],'T-Schedule'!B$2:C$286,2,FALSE)</f>
        <v/>
      </c>
      <c r="L27" s="107">
        <f>ServiceTickets[[#This Row],[Migration Date]] - WEEKDAY(ServiceTickets[[#This Row],[Migration Date]]-6)</f>
        <v/>
      </c>
      <c r="M27" s="107">
        <f>ServiceTickets[[#This Row],[Migration Date]] - 14</f>
        <v/>
      </c>
      <c r="N27" s="97" t="n">
        <v>703300</v>
      </c>
      <c r="O27" s="97" t="n">
        <v>703301</v>
      </c>
      <c r="P27" s="97">
        <f>ServiceTickets[[#This Row],[Site]]&amp;" KAH Win10 Upgrade Project Equipment Request"</f>
        <v/>
      </c>
      <c r="Q27" s="110">
        <f>"Please ship "&amp;H27&amp;" UD3 Thin Client devices and "&amp;I27&amp;" laptops with the Gentiva Win10 Image with docking stations. 
Please send the equipment on PO"&amp;N27&amp;" and PO"&amp;O27&amp;" to be at facility by "&amp;TEXT(L27,"mm/dd/yy")&amp;". 
Ship to:
ATTN: Kindred Implementation Services Tech
"&amp;C27&amp;"
"&amp;G27</f>
        <v/>
      </c>
      <c r="R27" s="113" t="inlineStr">
        <is>
          <t>INC0036253; 1959779</t>
        </is>
      </c>
      <c r="S27" s="113" t="inlineStr">
        <is>
          <t>Yes</t>
        </is>
      </c>
      <c r="T27" s="113">
        <f>VLOOKUP(ServiceTickets[[#This Row],[Facility ID]],'T-Schedule'!B$2:I$286,8,FALSE)</f>
        <v/>
      </c>
      <c r="U27" s="113" t="n">
        <v>2019</v>
      </c>
      <c r="V27" s="115" t="inlineStr">
        <is>
          <t>Equipment had to go to Hickory, created new ticket</t>
        </is>
      </c>
    </row>
    <row hidden="1" r="28" s="20">
      <c r="A28" s="100" t="n">
        <v>5083201</v>
      </c>
      <c r="B28" t="inlineStr">
        <is>
          <t>5083 HH - KINGSPORT</t>
        </is>
      </c>
      <c r="C28" s="270">
        <f>VLOOKUP(ServiceTickets[[#This Row],[Facility ID]],FacilityInformation,3,FALSE)</f>
        <v/>
      </c>
      <c r="D28" s="270">
        <f>VLOOKUP(ServiceTickets[[#This Row],[Facility ID]],FacilityInformation,4,FALSE)</f>
        <v/>
      </c>
      <c r="E28" s="270">
        <f>VLOOKUP(ServiceTickets[[#This Row],[Facility ID]],FacilityInformation,5,FALSE)</f>
        <v/>
      </c>
      <c r="F28" s="270">
        <f>VLOOKUP(ServiceTickets[[#This Row],[Facility ID]],FacilityInformation,6,FALSE)</f>
        <v/>
      </c>
      <c r="G28" s="270">
        <f>ServiceTickets[[#This Row],[City]]&amp;", "&amp;ServiceTickets[[#This Row],[State]]&amp;" "&amp;ServiceTickets[[#This Row],[Zip]]</f>
        <v/>
      </c>
      <c r="H28" s="97">
        <f>VLOOKUP(ServiceTickets[[#This Row],[Facility ID]],'T-Schedule'!B$2:AH$286,30,FALSE)</f>
        <v/>
      </c>
      <c r="I28" s="97">
        <f>VLOOKUP(ServiceTickets[[#This Row],[Facility ID]],'T-Schedule'!B$2:AI$286,28,FALSE)</f>
        <v/>
      </c>
      <c r="J28" s="100">
        <f>VLOOKUP(ServiceTickets[[#This Row],[Facility ID]],'T-Schedule'!B$2:AI$286,26,FALSE)</f>
        <v/>
      </c>
      <c r="K28" s="108">
        <f>VLOOKUP(ServiceTickets[[#This Row],[Facility ID]],'T-Schedule'!B$2:C$286,2,FALSE)</f>
        <v/>
      </c>
      <c r="L28" s="108">
        <f>ServiceTickets[[#This Row],[Migration Date]] - WEEKDAY(ServiceTickets[[#This Row],[Migration Date]]-6)</f>
        <v/>
      </c>
      <c r="M28" s="108">
        <f>ServiceTickets[[#This Row],[Migration Date]] - 14</f>
        <v/>
      </c>
      <c r="N28" s="97" t="n">
        <v>703300</v>
      </c>
      <c r="O28" s="97" t="n">
        <v>703301</v>
      </c>
      <c r="P28" s="97">
        <f>ServiceTickets[[#This Row],[Site]]&amp;" KAH Win10 Upgrade Project Equipment Request"</f>
        <v/>
      </c>
      <c r="Q28" s="111">
        <f>"Please ship "&amp;H28&amp;" UD3 Thin Client devices and "&amp;I28&amp;" laptops with the Gentiva Win10 Image with docking stations. 
Please send the equipment on PO"&amp;N28&amp;" and PO"&amp;O28&amp;" to be at facility by "&amp;TEXT(L28,"mm/dd/yy")&amp;". 
Ship to:
ATTN: Kindred Implementation Services Tech
"&amp;C28&amp;"
"&amp;G28</f>
        <v/>
      </c>
      <c r="S28" s="273" t="inlineStr">
        <is>
          <t>No</t>
        </is>
      </c>
      <c r="T28" s="273">
        <f>VLOOKUP(ServiceTickets[[#This Row],[Facility ID]],'T-Schedule'!B$2:I$286,8,FALSE)</f>
        <v/>
      </c>
      <c r="U28" s="273" t="n">
        <v>2020</v>
      </c>
    </row>
    <row hidden="1" r="29" s="20">
      <c r="A29" s="100" t="n">
        <v>5084201</v>
      </c>
      <c r="B29" t="inlineStr">
        <is>
          <t>5084 HH - KNOXVILLE</t>
        </is>
      </c>
      <c r="C29" s="270">
        <f>VLOOKUP(ServiceTickets[[#This Row],[Facility ID]],FacilityInformation,3,FALSE)</f>
        <v/>
      </c>
      <c r="D29" s="270">
        <f>VLOOKUP(ServiceTickets[[#This Row],[Facility ID]],FacilityInformation,4,FALSE)</f>
        <v/>
      </c>
      <c r="E29" s="270">
        <f>VLOOKUP(ServiceTickets[[#This Row],[Facility ID]],FacilityInformation,5,FALSE)</f>
        <v/>
      </c>
      <c r="F29" s="270">
        <f>VLOOKUP(ServiceTickets[[#This Row],[Facility ID]],FacilityInformation,6,FALSE)</f>
        <v/>
      </c>
      <c r="G29" s="270">
        <f>ServiceTickets[[#This Row],[City]]&amp;", "&amp;ServiceTickets[[#This Row],[State]]&amp;" "&amp;ServiceTickets[[#This Row],[Zip]]</f>
        <v/>
      </c>
      <c r="H29" s="97">
        <f>VLOOKUP(ServiceTickets[[#This Row],[Facility ID]],'T-Schedule'!B$2:AH$286,30,FALSE)</f>
        <v/>
      </c>
      <c r="I29" s="97">
        <f>VLOOKUP(ServiceTickets[[#This Row],[Facility ID]],'T-Schedule'!B$2:AI$286,28,FALSE)</f>
        <v/>
      </c>
      <c r="J29" s="100">
        <f>VLOOKUP(ServiceTickets[[#This Row],[Facility ID]],'T-Schedule'!B$2:AI$286,26,FALSE)</f>
        <v/>
      </c>
      <c r="K29" s="108">
        <f>VLOOKUP(ServiceTickets[[#This Row],[Facility ID]],'T-Schedule'!B$2:C$286,2,FALSE)</f>
        <v/>
      </c>
      <c r="L29" s="108">
        <f>ServiceTickets[[#This Row],[Migration Date]] - WEEKDAY(ServiceTickets[[#This Row],[Migration Date]]-6)</f>
        <v/>
      </c>
      <c r="M29" s="108">
        <f>ServiceTickets[[#This Row],[Migration Date]] - 14</f>
        <v/>
      </c>
      <c r="N29" s="97" t="n">
        <v>703300</v>
      </c>
      <c r="O29" s="97" t="n">
        <v>703301</v>
      </c>
      <c r="P29" s="97">
        <f>ServiceTickets[[#This Row],[Site]]&amp;" KAH Win10 Upgrade Project Equipment Request"</f>
        <v/>
      </c>
      <c r="Q29" s="111">
        <f>"Please ship "&amp;H29&amp;" UD3 Thin Client devices and "&amp;I29&amp;" laptops with the Gentiva Win10 Image with docking stations. 
Please send the equipment on PO"&amp;N29&amp;" and PO"&amp;O29&amp;" to be at facility by "&amp;TEXT(L29,"mm/dd/yy")&amp;". 
Ship to:
ATTN: Kindred Implementation Services Tech
"&amp;C29&amp;"
"&amp;G29</f>
        <v/>
      </c>
      <c r="S29" s="273" t="inlineStr">
        <is>
          <t>No</t>
        </is>
      </c>
      <c r="T29" s="273">
        <f>VLOOKUP(ServiceTickets[[#This Row],[Facility ID]],'T-Schedule'!B$2:I$286,8,FALSE)</f>
        <v/>
      </c>
      <c r="U29" s="273" t="n">
        <v>2020</v>
      </c>
    </row>
    <row hidden="1" r="30" s="20">
      <c r="A30" s="97" t="n">
        <v>2468201</v>
      </c>
      <c r="B30" s="270" t="inlineStr">
        <is>
          <t>2468 HH - ROME</t>
        </is>
      </c>
      <c r="C30" s="270">
        <f>VLOOKUP(ServiceTickets[[#This Row],[Facility ID]],FacilityInformation,3,FALSE)</f>
        <v/>
      </c>
      <c r="D30" s="270">
        <f>VLOOKUP(ServiceTickets[[#This Row],[Facility ID]],FacilityInformation,4,FALSE)</f>
        <v/>
      </c>
      <c r="E30" s="270">
        <f>VLOOKUP(ServiceTickets[[#This Row],[Facility ID]],FacilityInformation,5,FALSE)</f>
        <v/>
      </c>
      <c r="F30" s="270">
        <f>VLOOKUP(ServiceTickets[[#This Row],[Facility ID]],FacilityInformation,6,FALSE)</f>
        <v/>
      </c>
      <c r="G30" s="270">
        <f>ServiceTickets[[#This Row],[City]]&amp;", "&amp;ServiceTickets[[#This Row],[State]]&amp;" "&amp;ServiceTickets[[#This Row],[Zip]]</f>
        <v/>
      </c>
      <c r="H30" s="97">
        <f>VLOOKUP(ServiceTickets[[#This Row],[Facility ID]],'T-Schedule'!B$2:AH$286,30,FALSE)</f>
        <v/>
      </c>
      <c r="I30" s="97">
        <f>VLOOKUP(ServiceTickets[[#This Row],[Facility ID]],'T-Schedule'!B$2:AI$286,28,FALSE)</f>
        <v/>
      </c>
      <c r="J30" s="97">
        <f>VLOOKUP(ServiceTickets[[#This Row],[Facility ID]],'T-Schedule'!B$2:AI$286,26,FALSE)</f>
        <v/>
      </c>
      <c r="K30" s="107">
        <f>VLOOKUP(ServiceTickets[[#This Row],[Facility ID]],'T-Schedule'!B$2:C$286,2,FALSE)</f>
        <v/>
      </c>
      <c r="L30" s="107">
        <f>ServiceTickets[[#This Row],[Migration Date]] - WEEKDAY(ServiceTickets[[#This Row],[Migration Date]]-6)</f>
        <v/>
      </c>
      <c r="M30" s="107">
        <f>ServiceTickets[[#This Row],[Migration Date]] - 14</f>
        <v/>
      </c>
      <c r="N30" s="97" t="n">
        <v>703300</v>
      </c>
      <c r="O30" s="97" t="n">
        <v>703301</v>
      </c>
      <c r="P30" s="97">
        <f>ServiceTickets[[#This Row],[Site]]&amp;" KAH Win10 Upgrade Project Equipment Request"</f>
        <v/>
      </c>
      <c r="Q30" s="110">
        <f>"Please ship "&amp;H30&amp;" UD3 Thin Client devices and "&amp;I30&amp;" laptops with the Gentiva Win10 Image with docking stations. 
Please send the equipment on PO"&amp;N30&amp;" and PO"&amp;O30&amp;" to be at facility by "&amp;TEXT(L30,"mm/dd/yy")&amp;". 
Ship to:
ATTN: Kindred Implementation Services Tech
"&amp;C30&amp;"
"&amp;G30</f>
        <v/>
      </c>
      <c r="R30" s="113" t="n">
        <v>1962311</v>
      </c>
      <c r="S30" s="113" t="inlineStr">
        <is>
          <t>Yes</t>
        </is>
      </c>
      <c r="T30" s="113">
        <f>VLOOKUP(ServiceTickets[[#This Row],[Facility ID]],'T-Schedule'!B$2:I$286,8,FALSE)</f>
        <v/>
      </c>
      <c r="U30" s="113" t="n">
        <v>2019</v>
      </c>
      <c r="V30" s="115" t="n"/>
    </row>
    <row hidden="1" r="31" s="20">
      <c r="A31" s="97" t="n">
        <v>5080201</v>
      </c>
      <c r="B31" s="270" t="inlineStr">
        <is>
          <t>5080 HH - LEBANON TN</t>
        </is>
      </c>
      <c r="C31" s="270">
        <f>VLOOKUP(ServiceTickets[[#This Row],[Facility ID]],FacilityInformation,3,FALSE)</f>
        <v/>
      </c>
      <c r="D31" s="270">
        <f>VLOOKUP(ServiceTickets[[#This Row],[Facility ID]],FacilityInformation,4,FALSE)</f>
        <v/>
      </c>
      <c r="E31" s="270">
        <f>VLOOKUP(ServiceTickets[[#This Row],[Facility ID]],FacilityInformation,5,FALSE)</f>
        <v/>
      </c>
      <c r="F31" s="270">
        <f>VLOOKUP(ServiceTickets[[#This Row],[Facility ID]],FacilityInformation,6,FALSE)</f>
        <v/>
      </c>
      <c r="G31" s="270">
        <f>ServiceTickets[[#This Row],[City]]&amp;", "&amp;ServiceTickets[[#This Row],[State]]&amp;" "&amp;ServiceTickets[[#This Row],[Zip]]</f>
        <v/>
      </c>
      <c r="H31" s="97">
        <f>VLOOKUP(ServiceTickets[[#This Row],[Facility ID]],'T-Schedule'!B$2:AH$286,30,FALSE)</f>
        <v/>
      </c>
      <c r="I31" s="97">
        <f>VLOOKUP(ServiceTickets[[#This Row],[Facility ID]],'T-Schedule'!B$2:AI$286,28,FALSE)</f>
        <v/>
      </c>
      <c r="J31" s="97">
        <f>VLOOKUP(ServiceTickets[[#This Row],[Facility ID]],'T-Schedule'!B$2:AI$286,26,FALSE)</f>
        <v/>
      </c>
      <c r="K31" s="107">
        <f>VLOOKUP(ServiceTickets[[#This Row],[Facility ID]],'T-Schedule'!B$2:C$286,2,FALSE)</f>
        <v/>
      </c>
      <c r="L31" s="107">
        <f>ServiceTickets[[#This Row],[Migration Date]] - WEEKDAY(ServiceTickets[[#This Row],[Migration Date]]-6)</f>
        <v/>
      </c>
      <c r="M31" s="107">
        <f>ServiceTickets[[#This Row],[Migration Date]] - 14</f>
        <v/>
      </c>
      <c r="N31" s="97" t="n">
        <v>703300</v>
      </c>
      <c r="O31" s="97" t="n">
        <v>703301</v>
      </c>
      <c r="P31" s="97">
        <f>ServiceTickets[[#This Row],[Site]]&amp;" KAH Win10 Upgrade Project Equipment Request"</f>
        <v/>
      </c>
      <c r="Q31" s="110">
        <f>"Please ship "&amp;H31&amp;" UD3 Thin Client devices and "&amp;I31&amp;" laptops with the Gentiva Win10 Image with docking stations. 
Please send the equipment on PO"&amp;N31&amp;" and PO"&amp;O31&amp;" to be at facility by "&amp;TEXT(L31,"mm/dd/yy")&amp;". 
Ship to:
ATTN: Kindred Implementation Services Tech
"&amp;C31&amp;"
"&amp;G31</f>
        <v/>
      </c>
      <c r="R31" s="113" t="n">
        <v>1962307</v>
      </c>
      <c r="S31" s="113" t="inlineStr">
        <is>
          <t>Yes</t>
        </is>
      </c>
      <c r="T31" s="113">
        <f>VLOOKUP(ServiceTickets[[#This Row],[Facility ID]],'T-Schedule'!B$2:I$286,8,FALSE)</f>
        <v/>
      </c>
      <c r="U31" s="113" t="n">
        <v>2019</v>
      </c>
      <c r="V31" s="115" t="n"/>
    </row>
    <row hidden="1" r="32" s="20">
      <c r="A32" s="97" t="n">
        <v>5085201</v>
      </c>
      <c r="B32" s="270" t="inlineStr">
        <is>
          <t>5085 HH - CHATTANOOGA</t>
        </is>
      </c>
      <c r="C32" s="270">
        <f>VLOOKUP(ServiceTickets[[#This Row],[Facility ID]],FacilityInformation,3,FALSE)</f>
        <v/>
      </c>
      <c r="D32" s="270">
        <f>VLOOKUP(ServiceTickets[[#This Row],[Facility ID]],FacilityInformation,4,FALSE)</f>
        <v/>
      </c>
      <c r="E32" s="270">
        <f>VLOOKUP(ServiceTickets[[#This Row],[Facility ID]],FacilityInformation,5,FALSE)</f>
        <v/>
      </c>
      <c r="F32" s="270">
        <f>VLOOKUP(ServiceTickets[[#This Row],[Facility ID]],FacilityInformation,6,FALSE)</f>
        <v/>
      </c>
      <c r="G32" s="270">
        <f>ServiceTickets[[#This Row],[City]]&amp;", "&amp;ServiceTickets[[#This Row],[State]]&amp;" "&amp;ServiceTickets[[#This Row],[Zip]]</f>
        <v/>
      </c>
      <c r="H32" s="97">
        <f>VLOOKUP(ServiceTickets[[#This Row],[Facility ID]],'T-Schedule'!B$2:AH$286,30,FALSE)</f>
        <v/>
      </c>
      <c r="I32" s="97">
        <f>VLOOKUP(ServiceTickets[[#This Row],[Facility ID]],'T-Schedule'!B$2:AI$286,28,FALSE)</f>
        <v/>
      </c>
      <c r="J32" s="97">
        <f>VLOOKUP(ServiceTickets[[#This Row],[Facility ID]],'T-Schedule'!B$2:AI$286,26,FALSE)</f>
        <v/>
      </c>
      <c r="K32" s="107">
        <f>VLOOKUP(ServiceTickets[[#This Row],[Facility ID]],'T-Schedule'!B$2:C$286,2,FALSE)</f>
        <v/>
      </c>
      <c r="L32" s="107">
        <f>ServiceTickets[[#This Row],[Migration Date]] - WEEKDAY(ServiceTickets[[#This Row],[Migration Date]]-6)</f>
        <v/>
      </c>
      <c r="M32" s="107">
        <f>ServiceTickets[[#This Row],[Migration Date]] - 14</f>
        <v/>
      </c>
      <c r="N32" s="97" t="n">
        <v>703300</v>
      </c>
      <c r="O32" s="97" t="n">
        <v>703301</v>
      </c>
      <c r="P32" s="97">
        <f>ServiceTickets[[#This Row],[Site]]&amp;" KAH Win10 Upgrade Project Equipment Request"</f>
        <v/>
      </c>
      <c r="Q32" s="110">
        <f>"Please ship "&amp;H32&amp;" UD3 Thin Client devices and "&amp;I32&amp;" laptops with the Gentiva Win10 Image with docking stations. 
Please send the equipment on PO"&amp;N32&amp;" and PO"&amp;O32&amp;" to be at facility by "&amp;TEXT(L32,"mm/dd/yy")&amp;". 
Ship to:
ATTN: Kindred Implementation Services Tech
"&amp;C32&amp;"
"&amp;G32</f>
        <v/>
      </c>
      <c r="R32" s="113" t="n">
        <v>1962310</v>
      </c>
      <c r="S32" s="113" t="inlineStr">
        <is>
          <t>Yes</t>
        </is>
      </c>
      <c r="T32" s="113">
        <f>VLOOKUP(ServiceTickets[[#This Row],[Facility ID]],'T-Schedule'!B$2:I$286,8,FALSE)</f>
        <v/>
      </c>
      <c r="U32" s="113" t="n">
        <v>2019</v>
      </c>
      <c r="V32" s="115" t="n"/>
    </row>
    <row hidden="1" r="33" s="20">
      <c r="A33" s="100" t="n">
        <v>5082201</v>
      </c>
      <c r="B33" t="inlineStr">
        <is>
          <t>5082 HH - SMYRNA</t>
        </is>
      </c>
      <c r="C33" s="270">
        <f>VLOOKUP(ServiceTickets[[#This Row],[Facility ID]],FacilityInformation,3,FALSE)</f>
        <v/>
      </c>
      <c r="D33" s="270">
        <f>VLOOKUP(ServiceTickets[[#This Row],[Facility ID]],FacilityInformation,4,FALSE)</f>
        <v/>
      </c>
      <c r="E33" s="270">
        <f>VLOOKUP(ServiceTickets[[#This Row],[Facility ID]],FacilityInformation,5,FALSE)</f>
        <v/>
      </c>
      <c r="F33" s="270">
        <f>VLOOKUP(ServiceTickets[[#This Row],[Facility ID]],FacilityInformation,6,FALSE)</f>
        <v/>
      </c>
      <c r="G33" s="270">
        <f>ServiceTickets[[#This Row],[City]]&amp;", "&amp;ServiceTickets[[#This Row],[State]]&amp;" "&amp;ServiceTickets[[#This Row],[Zip]]</f>
        <v/>
      </c>
      <c r="H33" s="97">
        <f>VLOOKUP(ServiceTickets[[#This Row],[Facility ID]],'T-Schedule'!B$2:AH$286,30,FALSE)</f>
        <v/>
      </c>
      <c r="I33" s="97">
        <f>VLOOKUP(ServiceTickets[[#This Row],[Facility ID]],'T-Schedule'!B$2:AI$286,28,FALSE)</f>
        <v/>
      </c>
      <c r="J33" s="100">
        <f>VLOOKUP(ServiceTickets[[#This Row],[Facility ID]],'T-Schedule'!B$2:AI$286,26,FALSE)</f>
        <v/>
      </c>
      <c r="K33" s="108">
        <f>VLOOKUP(ServiceTickets[[#This Row],[Facility ID]],'T-Schedule'!B$2:C$286,2,FALSE)</f>
        <v/>
      </c>
      <c r="L33" s="108">
        <f>ServiceTickets[[#This Row],[Migration Date]] - WEEKDAY(ServiceTickets[[#This Row],[Migration Date]]-6)</f>
        <v/>
      </c>
      <c r="M33" s="108">
        <f>ServiceTickets[[#This Row],[Migration Date]] - 14</f>
        <v/>
      </c>
      <c r="N33" s="97" t="n">
        <v>703300</v>
      </c>
      <c r="O33" s="97" t="n">
        <v>703301</v>
      </c>
      <c r="P33" s="97">
        <f>ServiceTickets[[#This Row],[Site]]&amp;" KAH Win10 Upgrade Project Equipment Request"</f>
        <v/>
      </c>
      <c r="Q33" s="111">
        <f>"Please ship "&amp;H33&amp;" UD3 Thin Client devices and "&amp;I33&amp;" laptops with the Gentiva Win10 Image with docking stations. 
Please send the equipment on PO"&amp;N33&amp;" and PO"&amp;O33&amp;" to be at facility by "&amp;TEXT(L33,"mm/dd/yy")&amp;". 
Ship to:
ATTN: Kindred Implementation Services Tech
"&amp;C33&amp;"
"&amp;G33</f>
        <v/>
      </c>
      <c r="S33" s="273" t="inlineStr">
        <is>
          <t>No</t>
        </is>
      </c>
      <c r="T33" s="273">
        <f>VLOOKUP(ServiceTickets[[#This Row],[Facility ID]],'T-Schedule'!B$2:I$286,8,FALSE)</f>
        <v/>
      </c>
      <c r="U33" s="273" t="n">
        <v>2020</v>
      </c>
    </row>
    <row hidden="1" r="34" s="20">
      <c r="A34" s="97" t="n">
        <v>2394201</v>
      </c>
      <c r="B34" s="270" t="inlineStr">
        <is>
          <t>2394 HH - FLINT</t>
        </is>
      </c>
      <c r="C34" s="270">
        <f>VLOOKUP(ServiceTickets[[#This Row],[Facility ID]],FacilityInformation,3,FALSE)</f>
        <v/>
      </c>
      <c r="D34" s="270">
        <f>VLOOKUP(ServiceTickets[[#This Row],[Facility ID]],FacilityInformation,4,FALSE)</f>
        <v/>
      </c>
      <c r="E34" s="270">
        <f>VLOOKUP(ServiceTickets[[#This Row],[Facility ID]],FacilityInformation,5,FALSE)</f>
        <v/>
      </c>
      <c r="F34" s="270">
        <f>VLOOKUP(ServiceTickets[[#This Row],[Facility ID]],FacilityInformation,6,FALSE)</f>
        <v/>
      </c>
      <c r="G34" s="270">
        <f>ServiceTickets[[#This Row],[City]]&amp;", "&amp;ServiceTickets[[#This Row],[State]]&amp;" "&amp;ServiceTickets[[#This Row],[Zip]]</f>
        <v/>
      </c>
      <c r="H34" s="97">
        <f>VLOOKUP(ServiceTickets[[#This Row],[Facility ID]],'T-Schedule'!B$2:AH$286,30,FALSE)</f>
        <v/>
      </c>
      <c r="I34" s="97">
        <f>VLOOKUP(ServiceTickets[[#This Row],[Facility ID]],'T-Schedule'!B$2:AI$286,28,FALSE)</f>
        <v/>
      </c>
      <c r="J34" s="97">
        <f>VLOOKUP(ServiceTickets[[#This Row],[Facility ID]],'T-Schedule'!B$2:AI$286,26,FALSE)</f>
        <v/>
      </c>
      <c r="K34" s="107">
        <f>VLOOKUP(ServiceTickets[[#This Row],[Facility ID]],'T-Schedule'!B$2:C$286,2,FALSE)</f>
        <v/>
      </c>
      <c r="L34" s="107">
        <f>ServiceTickets[[#This Row],[Migration Date]] - WEEKDAY(ServiceTickets[[#This Row],[Migration Date]]-6)</f>
        <v/>
      </c>
      <c r="M34" s="107">
        <f>ServiceTickets[[#This Row],[Migration Date]] - 14</f>
        <v/>
      </c>
      <c r="N34" s="97" t="n">
        <v>703300</v>
      </c>
      <c r="O34" s="97" t="n">
        <v>703301</v>
      </c>
      <c r="P34" s="97">
        <f>ServiceTickets[[#This Row],[Site]]&amp;" KAH Win10 Upgrade Project Equipment Request"</f>
        <v/>
      </c>
      <c r="Q34" s="110">
        <f>"Please ship "&amp;H34&amp;" UD3 Thin Client devices and "&amp;I34&amp;" laptops with the Gentiva Win10 Image with docking stations. 
Please send the equipment on PO"&amp;N34&amp;" and PO"&amp;O34&amp;" to be at facility by "&amp;TEXT(L34,"mm/dd/yy")&amp;". 
Ship to:
ATTN: Kindred Implementation Services Tech
"&amp;C34&amp;"
"&amp;G34</f>
        <v/>
      </c>
      <c r="R34" s="113" t="n">
        <v>1962688</v>
      </c>
      <c r="S34" s="113" t="inlineStr">
        <is>
          <t>Yes</t>
        </is>
      </c>
      <c r="T34" s="113">
        <f>VLOOKUP(ServiceTickets[[#This Row],[Facility ID]],'T-Schedule'!B$2:I$286,8,FALSE)</f>
        <v/>
      </c>
      <c r="U34" s="113" t="n">
        <v>2019</v>
      </c>
      <c r="V34" s="115" t="n"/>
    </row>
    <row hidden="1" r="35" s="20">
      <c r="A35" s="97" t="n">
        <v>2655201</v>
      </c>
      <c r="B35" s="270" t="inlineStr">
        <is>
          <t>2655 HH - SEATTLE</t>
        </is>
      </c>
      <c r="C35" s="270">
        <f>VLOOKUP(ServiceTickets[[#This Row],[Facility ID]],FacilityInformation,3,FALSE)</f>
        <v/>
      </c>
      <c r="D35" s="270">
        <f>VLOOKUP(ServiceTickets[[#This Row],[Facility ID]],FacilityInformation,4,FALSE)</f>
        <v/>
      </c>
      <c r="E35" s="270">
        <f>VLOOKUP(ServiceTickets[[#This Row],[Facility ID]],FacilityInformation,5,FALSE)</f>
        <v/>
      </c>
      <c r="F35" s="270">
        <f>VLOOKUP(ServiceTickets[[#This Row],[Facility ID]],FacilityInformation,6,FALSE)</f>
        <v/>
      </c>
      <c r="G35" s="270">
        <f>ServiceTickets[[#This Row],[City]]&amp;", "&amp;ServiceTickets[[#This Row],[State]]&amp;" "&amp;ServiceTickets[[#This Row],[Zip]]</f>
        <v/>
      </c>
      <c r="H35" s="97">
        <f>VLOOKUP(ServiceTickets[[#This Row],[Facility ID]],'T-Schedule'!B$2:AH$286,30,FALSE)</f>
        <v/>
      </c>
      <c r="I35" s="97">
        <f>VLOOKUP(ServiceTickets[[#This Row],[Facility ID]],'T-Schedule'!B$2:AI$286,28,FALSE)</f>
        <v/>
      </c>
      <c r="J35" s="97">
        <f>VLOOKUP(ServiceTickets[[#This Row],[Facility ID]],'T-Schedule'!B$2:AI$286,26,FALSE)</f>
        <v/>
      </c>
      <c r="K35" s="107">
        <f>VLOOKUP(ServiceTickets[[#This Row],[Facility ID]],'T-Schedule'!B$2:C$286,2,FALSE)</f>
        <v/>
      </c>
      <c r="L35" s="107">
        <f>ServiceTickets[[#This Row],[Migration Date]] - WEEKDAY(ServiceTickets[[#This Row],[Migration Date]]-6)</f>
        <v/>
      </c>
      <c r="M35" s="107">
        <f>ServiceTickets[[#This Row],[Migration Date]] - 14</f>
        <v/>
      </c>
      <c r="N35" s="97" t="n">
        <v>703300</v>
      </c>
      <c r="O35" s="97" t="n">
        <v>703301</v>
      </c>
      <c r="P35" s="97">
        <f>ServiceTickets[[#This Row],[Site]]&amp;" KAH Win10 Upgrade Project Equipment Request"</f>
        <v/>
      </c>
      <c r="Q35" s="110">
        <f>"Please ship "&amp;H35&amp;" UD3 Thin Client devices and "&amp;I35&amp;" laptops with the Gentiva Win10 Image with docking stations. 
Please send the equipment on PO"&amp;N35&amp;" and PO"&amp;O35&amp;" to be at facility by "&amp;TEXT(L35,"mm/dd/yy")&amp;". 
Ship to:
ATTN: Kindred Implementation Services Tech
"&amp;C35&amp;"
"&amp;G35</f>
        <v/>
      </c>
      <c r="R35" s="113" t="n">
        <v>1962690</v>
      </c>
      <c r="S35" s="113" t="inlineStr">
        <is>
          <t>Yes</t>
        </is>
      </c>
      <c r="T35" s="113">
        <f>VLOOKUP(ServiceTickets[[#This Row],[Facility ID]],'T-Schedule'!B$2:I$286,8,FALSE)</f>
        <v/>
      </c>
      <c r="U35" s="113" t="n">
        <v>2019</v>
      </c>
      <c r="V35" s="115" t="n"/>
    </row>
    <row hidden="1" r="36" s="20">
      <c r="A36" s="97" t="n">
        <v>2685201</v>
      </c>
      <c r="B36" s="270" t="inlineStr">
        <is>
          <t>2685 HH - VANCOUVER</t>
        </is>
      </c>
      <c r="C36" s="270">
        <f>VLOOKUP(ServiceTickets[[#This Row],[Facility ID]],FacilityInformation,3,FALSE)</f>
        <v/>
      </c>
      <c r="D36" s="270">
        <f>VLOOKUP(ServiceTickets[[#This Row],[Facility ID]],FacilityInformation,4,FALSE)</f>
        <v/>
      </c>
      <c r="E36" s="270">
        <f>VLOOKUP(ServiceTickets[[#This Row],[Facility ID]],FacilityInformation,5,FALSE)</f>
        <v/>
      </c>
      <c r="F36" s="270">
        <f>VLOOKUP(ServiceTickets[[#This Row],[Facility ID]],FacilityInformation,6,FALSE)</f>
        <v/>
      </c>
      <c r="G36" s="270">
        <f>ServiceTickets[[#This Row],[City]]&amp;", "&amp;ServiceTickets[[#This Row],[State]]&amp;" "&amp;ServiceTickets[[#This Row],[Zip]]</f>
        <v/>
      </c>
      <c r="H36" s="97">
        <f>VLOOKUP(ServiceTickets[[#This Row],[Facility ID]],'T-Schedule'!B$2:AH$286,30,FALSE)</f>
        <v/>
      </c>
      <c r="I36" s="97">
        <f>VLOOKUP(ServiceTickets[[#This Row],[Facility ID]],'T-Schedule'!B$2:AI$286,28,FALSE)</f>
        <v/>
      </c>
      <c r="J36" s="97">
        <f>VLOOKUP(ServiceTickets[[#This Row],[Facility ID]],'T-Schedule'!B$2:AI$286,26,FALSE)</f>
        <v/>
      </c>
      <c r="K36" s="107">
        <f>VLOOKUP(ServiceTickets[[#This Row],[Facility ID]],'T-Schedule'!B$2:C$286,2,FALSE)</f>
        <v/>
      </c>
      <c r="L36" s="107">
        <f>ServiceTickets[[#This Row],[Migration Date]] - WEEKDAY(ServiceTickets[[#This Row],[Migration Date]]-6)</f>
        <v/>
      </c>
      <c r="M36" s="107">
        <f>ServiceTickets[[#This Row],[Migration Date]] - 14</f>
        <v/>
      </c>
      <c r="N36" s="97" t="n">
        <v>703300</v>
      </c>
      <c r="O36" s="97" t="n">
        <v>703301</v>
      </c>
      <c r="P36" s="97">
        <f>ServiceTickets[[#This Row],[Site]]&amp;" KAH Win10 Upgrade Project Equipment Request"</f>
        <v/>
      </c>
      <c r="Q36" s="110">
        <f>"Please ship "&amp;H36&amp;" UD3 Thin Client devices and "&amp;I36&amp;" laptops with the Gentiva Win10 Image with docking stations. 
Please send the equipment on PO"&amp;N36&amp;" and PO"&amp;O36&amp;" to be at facility by "&amp;TEXT(L36,"mm/dd/yy")&amp;". 
Ship to:
ATTN: Kindred Implementation Services Tech
"&amp;C36&amp;"
"&amp;G36</f>
        <v/>
      </c>
      <c r="R36" s="113" t="n">
        <v>1962686</v>
      </c>
      <c r="S36" s="113" t="inlineStr">
        <is>
          <t>Yes</t>
        </is>
      </c>
      <c r="T36" s="113">
        <f>VLOOKUP(ServiceTickets[[#This Row],[Facility ID]],'T-Schedule'!B$2:I$286,8,FALSE)</f>
        <v/>
      </c>
      <c r="U36" s="113" t="n">
        <v>2019</v>
      </c>
      <c r="V36" s="115" t="n"/>
    </row>
    <row hidden="1" r="37" s="20">
      <c r="A37" s="97" t="n">
        <v>2697201</v>
      </c>
      <c r="B37" s="270" t="inlineStr">
        <is>
          <t>2697 HH - PORTLAND OR HHA</t>
        </is>
      </c>
      <c r="C37" s="270">
        <f>VLOOKUP(ServiceTickets[[#This Row],[Facility ID]],FacilityInformation,3,FALSE)</f>
        <v/>
      </c>
      <c r="D37" s="270">
        <f>VLOOKUP(ServiceTickets[[#This Row],[Facility ID]],FacilityInformation,4,FALSE)</f>
        <v/>
      </c>
      <c r="E37" s="270">
        <f>VLOOKUP(ServiceTickets[[#This Row],[Facility ID]],FacilityInformation,5,FALSE)</f>
        <v/>
      </c>
      <c r="F37" s="270">
        <f>VLOOKUP(ServiceTickets[[#This Row],[Facility ID]],FacilityInformation,6,FALSE)</f>
        <v/>
      </c>
      <c r="G37" s="270">
        <f>ServiceTickets[[#This Row],[City]]&amp;", "&amp;ServiceTickets[[#This Row],[State]]&amp;" "&amp;ServiceTickets[[#This Row],[Zip]]</f>
        <v/>
      </c>
      <c r="H37" s="97">
        <f>VLOOKUP(ServiceTickets[[#This Row],[Facility ID]],'T-Schedule'!B$2:AH$286,30,FALSE)</f>
        <v/>
      </c>
      <c r="I37" s="97">
        <f>VLOOKUP(ServiceTickets[[#This Row],[Facility ID]],'T-Schedule'!B$2:AI$286,28,FALSE)</f>
        <v/>
      </c>
      <c r="J37" s="97">
        <f>VLOOKUP(ServiceTickets[[#This Row],[Facility ID]],'T-Schedule'!B$2:AI$286,26,FALSE)</f>
        <v/>
      </c>
      <c r="K37" s="107">
        <f>VLOOKUP(ServiceTickets[[#This Row],[Facility ID]],'T-Schedule'!B$2:C$286,2,FALSE)</f>
        <v/>
      </c>
      <c r="L37" s="107">
        <f>ServiceTickets[[#This Row],[Migration Date]] - WEEKDAY(ServiceTickets[[#This Row],[Migration Date]]-6)</f>
        <v/>
      </c>
      <c r="M37" s="107">
        <f>ServiceTickets[[#This Row],[Migration Date]] - 14</f>
        <v/>
      </c>
      <c r="N37" s="97" t="n">
        <v>703300</v>
      </c>
      <c r="O37" s="97" t="n">
        <v>703301</v>
      </c>
      <c r="P37" s="97">
        <f>ServiceTickets[[#This Row],[Site]]&amp;" KAH Win10 Upgrade Project Equipment Request"</f>
        <v/>
      </c>
      <c r="Q37" s="110">
        <f>"Please ship "&amp;H37&amp;" UD3 Thin Client devices and "&amp;I37&amp;" laptops with the Gentiva Win10 Image with docking stations. 
Please send the equipment on PO"&amp;N37&amp;" and PO"&amp;O37&amp;" to be at facility by "&amp;TEXT(L37,"mm/dd/yy")&amp;". 
Ship to:
ATTN: Kindred Implementation Services Tech
"&amp;C37&amp;"
"&amp;G37</f>
        <v/>
      </c>
      <c r="R37" s="113" t="n">
        <v>1962687</v>
      </c>
      <c r="S37" s="113" t="inlineStr">
        <is>
          <t>Yes</t>
        </is>
      </c>
      <c r="T37" s="113">
        <f>VLOOKUP(ServiceTickets[[#This Row],[Facility ID]],'T-Schedule'!B$2:I$286,8,FALSE)</f>
        <v/>
      </c>
      <c r="U37" s="113" t="n">
        <v>2019</v>
      </c>
      <c r="V37" s="115" t="n"/>
    </row>
    <row hidden="1" r="38" s="20">
      <c r="A38" s="97" t="n">
        <v>3197201</v>
      </c>
      <c r="B38" s="270" t="inlineStr">
        <is>
          <t>3197 HH - RIVERHEAD NEW</t>
        </is>
      </c>
      <c r="C38" s="270">
        <f>VLOOKUP(ServiceTickets[[#This Row],[Facility ID]],FacilityInformation,3,FALSE)</f>
        <v/>
      </c>
      <c r="D38" s="270">
        <f>VLOOKUP(ServiceTickets[[#This Row],[Facility ID]],FacilityInformation,4,FALSE)</f>
        <v/>
      </c>
      <c r="E38" s="270">
        <f>VLOOKUP(ServiceTickets[[#This Row],[Facility ID]],FacilityInformation,5,FALSE)</f>
        <v/>
      </c>
      <c r="F38" s="270">
        <f>VLOOKUP(ServiceTickets[[#This Row],[Facility ID]],FacilityInformation,6,FALSE)</f>
        <v/>
      </c>
      <c r="G38" s="270">
        <f>ServiceTickets[[#This Row],[City]]&amp;", "&amp;ServiceTickets[[#This Row],[State]]&amp;" "&amp;ServiceTickets[[#This Row],[Zip]]</f>
        <v/>
      </c>
      <c r="H38" s="97">
        <f>VLOOKUP(ServiceTickets[[#This Row],[Facility ID]],'T-Schedule'!B$2:AH$286,30,FALSE)</f>
        <v/>
      </c>
      <c r="I38" s="97">
        <f>VLOOKUP(ServiceTickets[[#This Row],[Facility ID]],'T-Schedule'!B$2:AI$286,28,FALSE)</f>
        <v/>
      </c>
      <c r="J38" s="97">
        <f>VLOOKUP(ServiceTickets[[#This Row],[Facility ID]],'T-Schedule'!B$2:AI$286,26,FALSE)</f>
        <v/>
      </c>
      <c r="K38" s="107">
        <f>VLOOKUP(ServiceTickets[[#This Row],[Facility ID]],'T-Schedule'!B$2:C$286,2,FALSE)</f>
        <v/>
      </c>
      <c r="L38" s="107">
        <f>ServiceTickets[[#This Row],[Migration Date]] - WEEKDAY(ServiceTickets[[#This Row],[Migration Date]]-6)</f>
        <v/>
      </c>
      <c r="M38" s="107">
        <f>ServiceTickets[[#This Row],[Migration Date]] - 14</f>
        <v/>
      </c>
      <c r="N38" s="97" t="n">
        <v>703300</v>
      </c>
      <c r="O38" s="97" t="n">
        <v>703301</v>
      </c>
      <c r="P38" s="97">
        <f>ServiceTickets[[#This Row],[Site]]&amp;" KAH Win10 Upgrade Project Equipment Request"</f>
        <v/>
      </c>
      <c r="Q38" s="110">
        <f>"Please ship "&amp;H38&amp;" UD3 Thin Client devices and "&amp;I38&amp;" laptops with the Gentiva Win10 Image with docking stations. 
Please send the equipment on PO"&amp;N38&amp;" and PO"&amp;O38&amp;" to be at facility by "&amp;TEXT(L38,"mm/dd/yy")&amp;". 
Ship to:
ATTN: Kindred Implementation Services Tech
"&amp;C38&amp;"
"&amp;G38</f>
        <v/>
      </c>
      <c r="R38" s="113" t="n">
        <v>1962685</v>
      </c>
      <c r="S38" s="113" t="inlineStr">
        <is>
          <t>Yes</t>
        </is>
      </c>
      <c r="T38" s="113">
        <f>VLOOKUP(ServiceTickets[[#This Row],[Facility ID]],'T-Schedule'!B$2:I$286,8,FALSE)</f>
        <v/>
      </c>
      <c r="U38" s="113" t="n">
        <v>2019</v>
      </c>
      <c r="V38" s="115" t="n"/>
    </row>
    <row hidden="1" r="39" s="20">
      <c r="A39" s="97" t="n">
        <v>7026201</v>
      </c>
      <c r="B39" s="270" t="inlineStr">
        <is>
          <t>7026 HH - EVERETT (fka 2654)</t>
        </is>
      </c>
      <c r="C39" s="270">
        <f>VLOOKUP(ServiceTickets[[#This Row],[Facility ID]],FacilityInformation,3,FALSE)</f>
        <v/>
      </c>
      <c r="D39" s="270">
        <f>VLOOKUP(ServiceTickets[[#This Row],[Facility ID]],FacilityInformation,4,FALSE)</f>
        <v/>
      </c>
      <c r="E39" s="270">
        <f>VLOOKUP(ServiceTickets[[#This Row],[Facility ID]],FacilityInformation,5,FALSE)</f>
        <v/>
      </c>
      <c r="F39" s="270">
        <f>VLOOKUP(ServiceTickets[[#This Row],[Facility ID]],FacilityInformation,6,FALSE)</f>
        <v/>
      </c>
      <c r="G39" s="270">
        <f>ServiceTickets[[#This Row],[City]]&amp;", "&amp;ServiceTickets[[#This Row],[State]]&amp;" "&amp;ServiceTickets[[#This Row],[Zip]]</f>
        <v/>
      </c>
      <c r="H39" s="97">
        <f>VLOOKUP(ServiceTickets[[#This Row],[Facility ID]],'T-Schedule'!B$2:AH$286,30,FALSE)</f>
        <v/>
      </c>
      <c r="I39" s="97">
        <f>VLOOKUP(ServiceTickets[[#This Row],[Facility ID]],'T-Schedule'!B$2:AI$286,28,FALSE)</f>
        <v/>
      </c>
      <c r="J39" s="97">
        <f>VLOOKUP(ServiceTickets[[#This Row],[Facility ID]],'T-Schedule'!B$2:AI$286,26,FALSE)</f>
        <v/>
      </c>
      <c r="K39" s="107">
        <f>VLOOKUP(ServiceTickets[[#This Row],[Facility ID]],'T-Schedule'!B$2:C$286,2,FALSE)</f>
        <v/>
      </c>
      <c r="L39" s="107">
        <f>ServiceTickets[[#This Row],[Migration Date]] - WEEKDAY(ServiceTickets[[#This Row],[Migration Date]]-6)</f>
        <v/>
      </c>
      <c r="M39" s="107">
        <f>ServiceTickets[[#This Row],[Migration Date]] - 14</f>
        <v/>
      </c>
      <c r="N39" s="97" t="n">
        <v>703300</v>
      </c>
      <c r="O39" s="97" t="n">
        <v>703301</v>
      </c>
      <c r="P39" s="97">
        <f>ServiceTickets[[#This Row],[Site]]&amp;" KAH Win10 Upgrade Project Equipment Request"</f>
        <v/>
      </c>
      <c r="Q39" s="110">
        <f>"Please ship "&amp;H39&amp;" UD3 Thin Client devices and "&amp;I39&amp;" laptops with the Gentiva Win10 Image with docking stations. 
Please send the equipment on PO"&amp;N39&amp;" and PO"&amp;O39&amp;" to be at facility by "&amp;TEXT(L39,"mm/dd/yy")&amp;". 
Ship to:
ATTN: Kindred Implementation Services Tech
"&amp;C39&amp;"
"&amp;G39</f>
        <v/>
      </c>
      <c r="R39" s="113" t="n">
        <v>1962684</v>
      </c>
      <c r="S39" s="113" t="inlineStr">
        <is>
          <t>Yes</t>
        </is>
      </c>
      <c r="T39" s="113">
        <f>VLOOKUP(ServiceTickets[[#This Row],[Facility ID]],'T-Schedule'!B$2:I$286,8,FALSE)</f>
        <v/>
      </c>
      <c r="U39" s="113" t="n">
        <v>2019</v>
      </c>
      <c r="V39" s="115" t="n"/>
    </row>
    <row hidden="1" r="40" s="20">
      <c r="A40" s="97" t="n">
        <v>7027201</v>
      </c>
      <c r="B40" s="270" t="inlineStr">
        <is>
          <t>7027 HH - BELLEVUE WA</t>
        </is>
      </c>
      <c r="C40" s="270">
        <f>VLOOKUP(ServiceTickets[[#This Row],[Facility ID]],FacilityInformation,3,FALSE)</f>
        <v/>
      </c>
      <c r="D40" s="270">
        <f>VLOOKUP(ServiceTickets[[#This Row],[Facility ID]],FacilityInformation,4,FALSE)</f>
        <v/>
      </c>
      <c r="E40" s="270">
        <f>VLOOKUP(ServiceTickets[[#This Row],[Facility ID]],FacilityInformation,5,FALSE)</f>
        <v/>
      </c>
      <c r="F40" s="270">
        <f>VLOOKUP(ServiceTickets[[#This Row],[Facility ID]],FacilityInformation,6,FALSE)</f>
        <v/>
      </c>
      <c r="G40" s="270">
        <f>ServiceTickets[[#This Row],[City]]&amp;", "&amp;ServiceTickets[[#This Row],[State]]&amp;" "&amp;ServiceTickets[[#This Row],[Zip]]</f>
        <v/>
      </c>
      <c r="H40" s="97">
        <f>VLOOKUP(ServiceTickets[[#This Row],[Facility ID]],'T-Schedule'!B$2:AH$286,30,FALSE)</f>
        <v/>
      </c>
      <c r="I40" s="97">
        <f>VLOOKUP(ServiceTickets[[#This Row],[Facility ID]],'T-Schedule'!B$2:AI$286,28,FALSE)</f>
        <v/>
      </c>
      <c r="J40" s="97">
        <f>VLOOKUP(ServiceTickets[[#This Row],[Facility ID]],'T-Schedule'!B$2:AI$286,26,FALSE)</f>
        <v/>
      </c>
      <c r="K40" s="107">
        <f>VLOOKUP(ServiceTickets[[#This Row],[Facility ID]],'T-Schedule'!B$2:C$286,2,FALSE)</f>
        <v/>
      </c>
      <c r="L40" s="107">
        <f>ServiceTickets[[#This Row],[Migration Date]] - WEEKDAY(ServiceTickets[[#This Row],[Migration Date]]-6)</f>
        <v/>
      </c>
      <c r="M40" s="107">
        <f>ServiceTickets[[#This Row],[Migration Date]] - 14</f>
        <v/>
      </c>
      <c r="N40" s="97" t="n">
        <v>703300</v>
      </c>
      <c r="O40" s="97" t="n">
        <v>703301</v>
      </c>
      <c r="P40" s="97">
        <f>ServiceTickets[[#This Row],[Site]]&amp;" KAH Win10 Upgrade Project Equipment Request"</f>
        <v/>
      </c>
      <c r="Q40" s="110">
        <f>"Please ship "&amp;H40&amp;" UD3 Thin Client devices and "&amp;I40&amp;" laptops with the Gentiva Win10 Image with docking stations. 
Please send the equipment on PO"&amp;N40&amp;" and PO"&amp;O40&amp;" to be at facility by "&amp;TEXT(L40,"mm/dd/yy")&amp;". 
Ship to:
ATTN: Kindred Implementation Services Tech
"&amp;C40&amp;"
"&amp;G40</f>
        <v/>
      </c>
      <c r="R40" s="113" t="n">
        <v>1962700</v>
      </c>
      <c r="S40" s="113" t="inlineStr">
        <is>
          <t>Yes</t>
        </is>
      </c>
      <c r="T40" s="113">
        <f>VLOOKUP(ServiceTickets[[#This Row],[Facility ID]],'T-Schedule'!B$2:I$286,8,FALSE)</f>
        <v/>
      </c>
      <c r="U40" s="113" t="n">
        <v>2019</v>
      </c>
      <c r="V40" s="115" t="n"/>
    </row>
    <row hidden="1" r="41" s="20">
      <c r="A41" s="97" t="n">
        <v>2393201</v>
      </c>
      <c r="B41" s="270" t="inlineStr">
        <is>
          <t>2393 HH - KALAMAZOO</t>
        </is>
      </c>
      <c r="C41" s="270">
        <f>VLOOKUP(ServiceTickets[[#This Row],[Facility ID]],FacilityInformation,3,FALSE)</f>
        <v/>
      </c>
      <c r="D41" s="270">
        <f>VLOOKUP(ServiceTickets[[#This Row],[Facility ID]],FacilityInformation,4,FALSE)</f>
        <v/>
      </c>
      <c r="E41" s="270">
        <f>VLOOKUP(ServiceTickets[[#This Row],[Facility ID]],FacilityInformation,5,FALSE)</f>
        <v/>
      </c>
      <c r="F41" s="270">
        <f>VLOOKUP(ServiceTickets[[#This Row],[Facility ID]],FacilityInformation,6,FALSE)</f>
        <v/>
      </c>
      <c r="G41" s="270">
        <f>ServiceTickets[[#This Row],[City]]&amp;", "&amp;ServiceTickets[[#This Row],[State]]&amp;" "&amp;ServiceTickets[[#This Row],[Zip]]</f>
        <v/>
      </c>
      <c r="H41" s="97">
        <f>VLOOKUP(ServiceTickets[[#This Row],[Facility ID]],'T-Schedule'!B$2:AH$286,30,FALSE)</f>
        <v/>
      </c>
      <c r="I41" s="97">
        <f>VLOOKUP(ServiceTickets[[#This Row],[Facility ID]],'T-Schedule'!B$2:AI$286,28,FALSE)</f>
        <v/>
      </c>
      <c r="J41" s="97">
        <f>VLOOKUP(ServiceTickets[[#This Row],[Facility ID]],'T-Schedule'!B$2:AI$286,26,FALSE)</f>
        <v/>
      </c>
      <c r="K41" s="107">
        <f>VLOOKUP(ServiceTickets[[#This Row],[Facility ID]],'T-Schedule'!B$2:C$286,2,FALSE)</f>
        <v/>
      </c>
      <c r="L41" s="107">
        <f>ServiceTickets[[#This Row],[Migration Date]] - WEEKDAY(ServiceTickets[[#This Row],[Migration Date]]-6)</f>
        <v/>
      </c>
      <c r="M41" s="107">
        <f>ServiceTickets[[#This Row],[Migration Date]] - 14</f>
        <v/>
      </c>
      <c r="N41" s="97" t="n">
        <v>703300</v>
      </c>
      <c r="O41" s="97" t="n">
        <v>703301</v>
      </c>
      <c r="P41" s="97">
        <f>ServiceTickets[[#This Row],[Site]]&amp;" KAH Win10 Upgrade Project Equipment Request"</f>
        <v/>
      </c>
      <c r="Q41" s="110">
        <f>"Please ship "&amp;H41&amp;" UD3 Thin Client devices and "&amp;I41&amp;" laptops with the Gentiva Win10 Image with docking stations. 
Please send the equipment on PO"&amp;N41&amp;" and PO"&amp;O41&amp;" to be at facility by "&amp;TEXT(L41,"mm/dd/yy")&amp;". 
Ship to:
ATTN: Kindred Implementation Services Tech
"&amp;C41&amp;"
"&amp;G41</f>
        <v/>
      </c>
      <c r="R41" s="113" t="n">
        <v>1962694</v>
      </c>
      <c r="S41" s="113" t="inlineStr">
        <is>
          <t>Yes</t>
        </is>
      </c>
      <c r="T41" s="113">
        <f>VLOOKUP(ServiceTickets[[#This Row],[Facility ID]],'T-Schedule'!B$2:I$286,8,FALSE)</f>
        <v/>
      </c>
      <c r="U41" s="113" t="n">
        <v>2019</v>
      </c>
      <c r="V41" s="115" t="n"/>
    </row>
    <row hidden="1" r="42" s="20">
      <c r="A42" s="97" t="n">
        <v>2438201</v>
      </c>
      <c r="B42" s="270" t="inlineStr">
        <is>
          <t>2438 HH - WESTBURY</t>
        </is>
      </c>
      <c r="C42" s="270">
        <f>VLOOKUP(ServiceTickets[[#This Row],[Facility ID]],FacilityInformation,3,FALSE)</f>
        <v/>
      </c>
      <c r="D42" s="270">
        <f>VLOOKUP(ServiceTickets[[#This Row],[Facility ID]],FacilityInformation,4,FALSE)</f>
        <v/>
      </c>
      <c r="E42" s="270">
        <f>VLOOKUP(ServiceTickets[[#This Row],[Facility ID]],FacilityInformation,5,FALSE)</f>
        <v/>
      </c>
      <c r="F42" s="270">
        <f>VLOOKUP(ServiceTickets[[#This Row],[Facility ID]],FacilityInformation,6,FALSE)</f>
        <v/>
      </c>
      <c r="G42" s="270">
        <f>ServiceTickets[[#This Row],[City]]&amp;", "&amp;ServiceTickets[[#This Row],[State]]&amp;" "&amp;ServiceTickets[[#This Row],[Zip]]</f>
        <v/>
      </c>
      <c r="H42" s="97">
        <f>VLOOKUP(ServiceTickets[[#This Row],[Facility ID]],'T-Schedule'!B$2:AH$286,30,FALSE)</f>
        <v/>
      </c>
      <c r="I42" s="97">
        <f>VLOOKUP(ServiceTickets[[#This Row],[Facility ID]],'T-Schedule'!B$2:AI$286,28,FALSE)</f>
        <v/>
      </c>
      <c r="J42" s="97">
        <f>VLOOKUP(ServiceTickets[[#This Row],[Facility ID]],'T-Schedule'!B$2:AI$286,26,FALSE)</f>
        <v/>
      </c>
      <c r="K42" s="107">
        <f>VLOOKUP(ServiceTickets[[#This Row],[Facility ID]],'T-Schedule'!B$2:C$286,2,FALSE)</f>
        <v/>
      </c>
      <c r="L42" s="107">
        <f>ServiceTickets[[#This Row],[Migration Date]] - WEEKDAY(ServiceTickets[[#This Row],[Migration Date]]-6)</f>
        <v/>
      </c>
      <c r="M42" s="107">
        <f>ServiceTickets[[#This Row],[Migration Date]] - 14</f>
        <v/>
      </c>
      <c r="N42" s="97" t="n">
        <v>703300</v>
      </c>
      <c r="O42" s="97" t="n">
        <v>703301</v>
      </c>
      <c r="P42" s="97">
        <f>ServiceTickets[[#This Row],[Site]]&amp;" KAH Win10 Upgrade Project Equipment Request"</f>
        <v/>
      </c>
      <c r="Q42" s="110">
        <f>"Please ship "&amp;H42&amp;" UD3 Thin Client devices and "&amp;I42&amp;" laptops with the Gentiva Win10 Image with docking stations. 
Please send the equipment on PO"&amp;N42&amp;" and PO"&amp;O42&amp;" to be at facility by "&amp;TEXT(L42,"mm/dd/yy")&amp;". 
Ship to:
ATTN: Kindred Implementation Services Tech
"&amp;C42&amp;"
"&amp;G42</f>
        <v/>
      </c>
      <c r="R42" s="113" t="n">
        <v>1962696</v>
      </c>
      <c r="S42" s="113" t="inlineStr">
        <is>
          <t>Yes</t>
        </is>
      </c>
      <c r="T42" s="113">
        <f>VLOOKUP(ServiceTickets[[#This Row],[Facility ID]],'T-Schedule'!B$2:I$286,8,FALSE)</f>
        <v/>
      </c>
      <c r="U42" s="113" t="n">
        <v>2019</v>
      </c>
      <c r="V42" s="115" t="n"/>
    </row>
    <row hidden="1" r="43" s="20">
      <c r="A43" s="97" t="n">
        <v>2617201</v>
      </c>
      <c r="B43" s="270" t="inlineStr">
        <is>
          <t>2617 HH - SAN JOSE HHA</t>
        </is>
      </c>
      <c r="C43" s="270">
        <f>VLOOKUP(ServiceTickets[[#This Row],[Facility ID]],FacilityInformation,3,FALSE)</f>
        <v/>
      </c>
      <c r="D43" s="270">
        <f>VLOOKUP(ServiceTickets[[#This Row],[Facility ID]],FacilityInformation,4,FALSE)</f>
        <v/>
      </c>
      <c r="E43" s="270">
        <f>VLOOKUP(ServiceTickets[[#This Row],[Facility ID]],FacilityInformation,5,FALSE)</f>
        <v/>
      </c>
      <c r="F43" s="270">
        <f>VLOOKUP(ServiceTickets[[#This Row],[Facility ID]],FacilityInformation,6,FALSE)</f>
        <v/>
      </c>
      <c r="G43" s="270">
        <f>ServiceTickets[[#This Row],[City]]&amp;", "&amp;ServiceTickets[[#This Row],[State]]&amp;" "&amp;ServiceTickets[[#This Row],[Zip]]</f>
        <v/>
      </c>
      <c r="H43" s="97">
        <f>VLOOKUP(ServiceTickets[[#This Row],[Facility ID]],'T-Schedule'!B$2:AH$286,30,FALSE)</f>
        <v/>
      </c>
      <c r="I43" s="97">
        <f>VLOOKUP(ServiceTickets[[#This Row],[Facility ID]],'T-Schedule'!B$2:AI$286,28,FALSE)</f>
        <v/>
      </c>
      <c r="J43" s="97">
        <f>VLOOKUP(ServiceTickets[[#This Row],[Facility ID]],'T-Schedule'!B$2:AI$286,26,FALSE)</f>
        <v/>
      </c>
      <c r="K43" s="107">
        <f>VLOOKUP(ServiceTickets[[#This Row],[Facility ID]],'T-Schedule'!B$2:C$286,2,FALSE)</f>
        <v/>
      </c>
      <c r="L43" s="107">
        <f>ServiceTickets[[#This Row],[Migration Date]] - WEEKDAY(ServiceTickets[[#This Row],[Migration Date]]-6)</f>
        <v/>
      </c>
      <c r="M43" s="107">
        <f>ServiceTickets[[#This Row],[Migration Date]] - 14</f>
        <v/>
      </c>
      <c r="N43" s="97" t="n">
        <v>703300</v>
      </c>
      <c r="O43" s="97" t="n">
        <v>703301</v>
      </c>
      <c r="P43" s="97">
        <f>ServiceTickets[[#This Row],[Site]]&amp;" KAH Win10 Upgrade Project Equipment Request"</f>
        <v/>
      </c>
      <c r="Q43" s="110">
        <f>"Please ship "&amp;H43&amp;" UD3 Thin Client devices and "&amp;I43&amp;" laptops with the Gentiva Win10 Image with docking stations. 
Please send the equipment on PO"&amp;N43&amp;" and PO"&amp;O43&amp;" to be at facility by "&amp;TEXT(L43,"mm/dd/yy")&amp;". 
Ship to:
ATTN: Kindred Implementation Services Tech
"&amp;C43&amp;"
"&amp;G43</f>
        <v/>
      </c>
      <c r="R43" s="113" t="n">
        <v>1962691</v>
      </c>
      <c r="S43" s="113" t="inlineStr">
        <is>
          <t>Yes</t>
        </is>
      </c>
      <c r="T43" s="113">
        <f>VLOOKUP(ServiceTickets[[#This Row],[Facility ID]],'T-Schedule'!B$2:I$286,8,FALSE)</f>
        <v/>
      </c>
      <c r="U43" s="113" t="n">
        <v>2019</v>
      </c>
      <c r="V43" s="115" t="n"/>
    </row>
    <row hidden="1" r="44" s="20">
      <c r="A44" s="97" t="n">
        <v>2626201</v>
      </c>
      <c r="B44" s="270" t="inlineStr">
        <is>
          <t>2626 HH - SAN JOSE - HARDEN</t>
        </is>
      </c>
      <c r="C44" s="270">
        <f>VLOOKUP(ServiceTickets[[#This Row],[Facility ID]],FacilityInformation,3,FALSE)</f>
        <v/>
      </c>
      <c r="D44" s="270">
        <f>VLOOKUP(ServiceTickets[[#This Row],[Facility ID]],FacilityInformation,4,FALSE)</f>
        <v/>
      </c>
      <c r="E44" s="270">
        <f>VLOOKUP(ServiceTickets[[#This Row],[Facility ID]],FacilityInformation,5,FALSE)</f>
        <v/>
      </c>
      <c r="F44" s="270">
        <f>VLOOKUP(ServiceTickets[[#This Row],[Facility ID]],FacilityInformation,6,FALSE)</f>
        <v/>
      </c>
      <c r="G44" s="270">
        <f>ServiceTickets[[#This Row],[City]]&amp;", "&amp;ServiceTickets[[#This Row],[State]]&amp;" "&amp;ServiceTickets[[#This Row],[Zip]]</f>
        <v/>
      </c>
      <c r="H44" s="97">
        <f>VLOOKUP(ServiceTickets[[#This Row],[Facility ID]],'T-Schedule'!B$2:AH$286,30,FALSE)</f>
        <v/>
      </c>
      <c r="I44" s="97">
        <f>VLOOKUP(ServiceTickets[[#This Row],[Facility ID]],'T-Schedule'!B$2:AI$286,28,FALSE)</f>
        <v/>
      </c>
      <c r="J44" s="97">
        <f>VLOOKUP(ServiceTickets[[#This Row],[Facility ID]],'T-Schedule'!B$2:AI$286,26,FALSE)</f>
        <v/>
      </c>
      <c r="K44" s="107">
        <f>VLOOKUP(ServiceTickets[[#This Row],[Facility ID]],'T-Schedule'!B$2:C$286,2,FALSE)</f>
        <v/>
      </c>
      <c r="L44" s="107">
        <f>ServiceTickets[[#This Row],[Migration Date]] - WEEKDAY(ServiceTickets[[#This Row],[Migration Date]]-6)</f>
        <v/>
      </c>
      <c r="M44" s="107">
        <f>ServiceTickets[[#This Row],[Migration Date]] - 14</f>
        <v/>
      </c>
      <c r="N44" s="97" t="n">
        <v>703300</v>
      </c>
      <c r="O44" s="97" t="n">
        <v>703301</v>
      </c>
      <c r="P44" s="97">
        <f>ServiceTickets[[#This Row],[Site]]&amp;" KAH Win10 Upgrade Project Equipment Request"</f>
        <v/>
      </c>
      <c r="Q44" s="110">
        <f>"Please ship "&amp;H44&amp;" UD3 Thin Client devices and "&amp;I44&amp;" laptops with the Gentiva Win10 Image with docking stations. 
Please send the equipment on PO"&amp;N44&amp;" and PO"&amp;O44&amp;" to be at facility by "&amp;TEXT(L44,"mm/dd/yy")&amp;". 
Ship to:
ATTN: Kindred Implementation Services Tech
"&amp;C44&amp;"
"&amp;G44</f>
        <v/>
      </c>
      <c r="R44" s="113" t="n">
        <v>1962698</v>
      </c>
      <c r="S44" s="113" t="inlineStr">
        <is>
          <t>Yes</t>
        </is>
      </c>
      <c r="T44" s="113">
        <f>VLOOKUP(ServiceTickets[[#This Row],[Facility ID]],'T-Schedule'!B$2:I$286,8,FALSE)</f>
        <v/>
      </c>
      <c r="U44" s="113" t="n">
        <v>2019</v>
      </c>
      <c r="V44" s="115" t="n"/>
    </row>
    <row hidden="1" r="45" s="20">
      <c r="A45" s="97" t="n">
        <v>2395201</v>
      </c>
      <c r="B45" s="270" t="inlineStr">
        <is>
          <t>2395 HH - GRAND RAPIDS</t>
        </is>
      </c>
      <c r="C45" s="270">
        <f>VLOOKUP(ServiceTickets[[#This Row],[Facility ID]],FacilityInformation,3,FALSE)</f>
        <v/>
      </c>
      <c r="D45" s="270">
        <f>VLOOKUP(ServiceTickets[[#This Row],[Facility ID]],FacilityInformation,4,FALSE)</f>
        <v/>
      </c>
      <c r="E45" s="270">
        <f>VLOOKUP(ServiceTickets[[#This Row],[Facility ID]],FacilityInformation,5,FALSE)</f>
        <v/>
      </c>
      <c r="F45" s="270">
        <f>VLOOKUP(ServiceTickets[[#This Row],[Facility ID]],FacilityInformation,6,FALSE)</f>
        <v/>
      </c>
      <c r="G45" s="270">
        <f>ServiceTickets[[#This Row],[City]]&amp;", "&amp;ServiceTickets[[#This Row],[State]]&amp;" "&amp;ServiceTickets[[#This Row],[Zip]]</f>
        <v/>
      </c>
      <c r="H45" s="97">
        <f>VLOOKUP(ServiceTickets[[#This Row],[Facility ID]],'T-Schedule'!B$2:AH$286,30,FALSE)</f>
        <v/>
      </c>
      <c r="I45" s="97">
        <f>VLOOKUP(ServiceTickets[[#This Row],[Facility ID]],'T-Schedule'!B$2:AI$286,28,FALSE)</f>
        <v/>
      </c>
      <c r="J45" s="97">
        <f>VLOOKUP(ServiceTickets[[#This Row],[Facility ID]],'T-Schedule'!B$2:AI$286,26,FALSE)</f>
        <v/>
      </c>
      <c r="K45" s="107">
        <f>VLOOKUP(ServiceTickets[[#This Row],[Facility ID]],'T-Schedule'!B$2:C$286,2,FALSE)</f>
        <v/>
      </c>
      <c r="L45" s="107">
        <f>ServiceTickets[[#This Row],[Migration Date]] - WEEKDAY(ServiceTickets[[#This Row],[Migration Date]]-6)</f>
        <v/>
      </c>
      <c r="M45" s="107">
        <f>ServiceTickets[[#This Row],[Migration Date]] - 14</f>
        <v/>
      </c>
      <c r="N45" s="97" t="n">
        <v>703300</v>
      </c>
      <c r="O45" s="97" t="n">
        <v>703301</v>
      </c>
      <c r="P45" s="97">
        <f>ServiceTickets[[#This Row],[Site]]&amp;" KAH Win10 Upgrade Project Equipment Request"</f>
        <v/>
      </c>
      <c r="Q45" s="110">
        <f>"Please ship "&amp;H45&amp;" UD3 Thin Client devices and "&amp;I45&amp;" laptops with the Gentiva Win10 Image with docking stations. 
Please send the equipment on PO"&amp;N45&amp;" and PO"&amp;O45&amp;" to be at facility by "&amp;TEXT(L45,"mm/dd/yy")&amp;". 
Ship to:
ATTN: Kindred Implementation Services Tech
"&amp;C45&amp;"
"&amp;G45</f>
        <v/>
      </c>
      <c r="R45" s="113" t="n">
        <v>1962768</v>
      </c>
      <c r="S45" s="113" t="inlineStr">
        <is>
          <t>Yes</t>
        </is>
      </c>
      <c r="T45" s="113">
        <f>VLOOKUP(ServiceTickets[[#This Row],[Facility ID]],'T-Schedule'!B$2:I$286,8,FALSE)</f>
        <v/>
      </c>
      <c r="U45" s="113" t="n">
        <v>2019</v>
      </c>
      <c r="V45" s="115" t="inlineStr">
        <is>
          <t>laptops shipped from here (775926327268)</t>
        </is>
      </c>
    </row>
    <row hidden="1" r="46" s="20">
      <c r="A46" s="97" t="n">
        <v>2436201</v>
      </c>
      <c r="B46" s="270" t="inlineStr">
        <is>
          <t>2436 HH - HAUPPAUGE</t>
        </is>
      </c>
      <c r="C46" s="270">
        <f>VLOOKUP(ServiceTickets[[#This Row],[Facility ID]],FacilityInformation,3,FALSE)</f>
        <v/>
      </c>
      <c r="D46" s="270">
        <f>VLOOKUP(ServiceTickets[[#This Row],[Facility ID]],FacilityInformation,4,FALSE)</f>
        <v/>
      </c>
      <c r="E46" s="270">
        <f>VLOOKUP(ServiceTickets[[#This Row],[Facility ID]],FacilityInformation,5,FALSE)</f>
        <v/>
      </c>
      <c r="F46" s="270">
        <f>VLOOKUP(ServiceTickets[[#This Row],[Facility ID]],FacilityInformation,6,FALSE)</f>
        <v/>
      </c>
      <c r="G46" s="270">
        <f>ServiceTickets[[#This Row],[City]]&amp;", "&amp;ServiceTickets[[#This Row],[State]]&amp;" "&amp;ServiceTickets[[#This Row],[Zip]]</f>
        <v/>
      </c>
      <c r="H46" s="97">
        <f>VLOOKUP(ServiceTickets[[#This Row],[Facility ID]],'T-Schedule'!B$2:AH$286,30,FALSE)</f>
        <v/>
      </c>
      <c r="I46" s="97">
        <f>VLOOKUP(ServiceTickets[[#This Row],[Facility ID]],'T-Schedule'!B$2:AI$286,28,FALSE)</f>
        <v/>
      </c>
      <c r="J46" s="97">
        <f>VLOOKUP(ServiceTickets[[#This Row],[Facility ID]],'T-Schedule'!B$2:AI$286,26,FALSE)</f>
        <v/>
      </c>
      <c r="K46" s="107">
        <f>VLOOKUP(ServiceTickets[[#This Row],[Facility ID]],'T-Schedule'!B$2:C$286,2,FALSE)</f>
        <v/>
      </c>
      <c r="L46" s="107">
        <f>ServiceTickets[[#This Row],[Migration Date]] - WEEKDAY(ServiceTickets[[#This Row],[Migration Date]]-6)</f>
        <v/>
      </c>
      <c r="M46" s="107">
        <f>ServiceTickets[[#This Row],[Migration Date]] - 14</f>
        <v/>
      </c>
      <c r="N46" s="97" t="n">
        <v>703300</v>
      </c>
      <c r="O46" s="97" t="n">
        <v>703301</v>
      </c>
      <c r="P46" s="97">
        <f>ServiceTickets[[#This Row],[Site]]&amp;" KAH Win10 Upgrade Project Equipment Request"</f>
        <v/>
      </c>
      <c r="Q46" s="110">
        <f>"Please ship "&amp;H46&amp;" UD3 Thin Client devices and "&amp;I46&amp;" laptops with the Gentiva Win10 Image with docking stations. 
Please send the equipment on PO"&amp;N46&amp;" and PO"&amp;O46&amp;" to be at facility by "&amp;TEXT(L46,"mm/dd/yy")&amp;". 
Ship to:
ATTN: Kindred Implementation Services Tech
"&amp;C46&amp;"
"&amp;G46</f>
        <v/>
      </c>
      <c r="R46" s="113" t="n"/>
      <c r="S46" s="113" t="inlineStr">
        <is>
          <t>Yes</t>
        </is>
      </c>
      <c r="T46" s="113">
        <f>VLOOKUP(ServiceTickets[[#This Row],[Facility ID]],'T-Schedule'!B$2:I$286,8,FALSE)</f>
        <v/>
      </c>
      <c r="U46" s="113" t="n">
        <v>2019</v>
      </c>
      <c r="V46" s="115" t="n"/>
    </row>
    <row hidden="1" r="47" s="20">
      <c r="A47" s="97" t="n">
        <v>2111201</v>
      </c>
      <c r="B47" s="270" t="inlineStr">
        <is>
          <t>2111 HH - TACOMA</t>
        </is>
      </c>
      <c r="C47" s="270">
        <f>VLOOKUP(ServiceTickets[[#This Row],[Facility ID]],FacilityInformation,3,FALSE)</f>
        <v/>
      </c>
      <c r="D47" s="270">
        <f>VLOOKUP(ServiceTickets[[#This Row],[Facility ID]],FacilityInformation,4,FALSE)</f>
        <v/>
      </c>
      <c r="E47" s="270">
        <f>VLOOKUP(ServiceTickets[[#This Row],[Facility ID]],FacilityInformation,5,FALSE)</f>
        <v/>
      </c>
      <c r="F47" s="270">
        <f>VLOOKUP(ServiceTickets[[#This Row],[Facility ID]],FacilityInformation,6,FALSE)</f>
        <v/>
      </c>
      <c r="G47" s="270">
        <f>ServiceTickets[[#This Row],[City]]&amp;", "&amp;ServiceTickets[[#This Row],[State]]&amp;" "&amp;ServiceTickets[[#This Row],[Zip]]</f>
        <v/>
      </c>
      <c r="H47" s="97">
        <f>VLOOKUP(ServiceTickets[[#This Row],[Facility ID]],'T-Schedule'!B$2:AH$286,30,FALSE)</f>
        <v/>
      </c>
      <c r="I47" s="97">
        <f>VLOOKUP(ServiceTickets[[#This Row],[Facility ID]],'T-Schedule'!B$2:AI$286,28,FALSE)</f>
        <v/>
      </c>
      <c r="J47" s="97">
        <f>VLOOKUP(ServiceTickets[[#This Row],[Facility ID]],'T-Schedule'!B$2:AI$286,26,FALSE)</f>
        <v/>
      </c>
      <c r="K47" s="107">
        <f>VLOOKUP(ServiceTickets[[#This Row],[Facility ID]],'T-Schedule'!B$2:C$286,2,FALSE)</f>
        <v/>
      </c>
      <c r="L47" s="107">
        <f>ServiceTickets[[#This Row],[Migration Date]] - WEEKDAY(ServiceTickets[[#This Row],[Migration Date]]-6)</f>
        <v/>
      </c>
      <c r="M47" s="107">
        <f>ServiceTickets[[#This Row],[Migration Date]] - 14</f>
        <v/>
      </c>
      <c r="N47" s="97" t="n">
        <v>703300</v>
      </c>
      <c r="O47" s="97" t="n">
        <v>703301</v>
      </c>
      <c r="P47" s="97">
        <f>ServiceTickets[[#This Row],[Site]]&amp;" KAH Win10 Upgrade Project Equipment Request"</f>
        <v/>
      </c>
      <c r="Q47" s="110">
        <f>"Please ship "&amp;H47&amp;" UD3 Thin Client devices and "&amp;I47&amp;" laptops with the Gentiva Win10 Image with docking stations. 
Please send the equipment on PO"&amp;N47&amp;" and PO"&amp;O47&amp;" to be at facility by "&amp;TEXT(L47,"mm/dd/yy")&amp;". 
Ship to:
ATTN: Kindred Implementation Services Tech
"&amp;C47&amp;"
"&amp;G47</f>
        <v/>
      </c>
      <c r="R47" s="113" t="n"/>
      <c r="S47" s="113" t="inlineStr">
        <is>
          <t>Yes</t>
        </is>
      </c>
      <c r="T47" s="113">
        <f>VLOOKUP(ServiceTickets[[#This Row],[Facility ID]],'T-Schedule'!B$2:I$286,8,FALSE)</f>
        <v/>
      </c>
      <c r="U47" s="113" t="n">
        <v>2019</v>
      </c>
      <c r="V47" s="115" t="n"/>
    </row>
    <row hidden="1" r="48" s="20">
      <c r="A48" s="97" t="n">
        <v>2730201</v>
      </c>
      <c r="B48" s="270" t="inlineStr">
        <is>
          <t>2730 HH - PUYALLUP WA (2134 in KD)</t>
        </is>
      </c>
      <c r="C48" s="270">
        <f>VLOOKUP(ServiceTickets[[#This Row],[Facility ID]],FacilityInformation,3,FALSE)</f>
        <v/>
      </c>
      <c r="D48" s="270">
        <f>VLOOKUP(ServiceTickets[[#This Row],[Facility ID]],FacilityInformation,4,FALSE)</f>
        <v/>
      </c>
      <c r="E48" s="270">
        <f>VLOOKUP(ServiceTickets[[#This Row],[Facility ID]],FacilityInformation,5,FALSE)</f>
        <v/>
      </c>
      <c r="F48" s="270">
        <f>VLOOKUP(ServiceTickets[[#This Row],[Facility ID]],FacilityInformation,6,FALSE)</f>
        <v/>
      </c>
      <c r="G48" s="270">
        <f>ServiceTickets[[#This Row],[City]]&amp;", "&amp;ServiceTickets[[#This Row],[State]]&amp;" "&amp;ServiceTickets[[#This Row],[Zip]]</f>
        <v/>
      </c>
      <c r="H48" s="97">
        <f>VLOOKUP(ServiceTickets[[#This Row],[Facility ID]],'T-Schedule'!B$2:AH$286,30,FALSE)</f>
        <v/>
      </c>
      <c r="I48" s="97">
        <f>VLOOKUP(ServiceTickets[[#This Row],[Facility ID]],'T-Schedule'!B$2:AI$286,28,FALSE)</f>
        <v/>
      </c>
      <c r="J48" s="97">
        <f>VLOOKUP(ServiceTickets[[#This Row],[Facility ID]],'T-Schedule'!B$2:AI$286,26,FALSE)</f>
        <v/>
      </c>
      <c r="K48" s="107">
        <f>VLOOKUP(ServiceTickets[[#This Row],[Facility ID]],'T-Schedule'!B$2:C$286,2,FALSE)</f>
        <v/>
      </c>
      <c r="L48" s="107">
        <f>ServiceTickets[[#This Row],[Migration Date]] - WEEKDAY(ServiceTickets[[#This Row],[Migration Date]]-6)</f>
        <v/>
      </c>
      <c r="M48" s="107">
        <f>ServiceTickets[[#This Row],[Migration Date]] - 14</f>
        <v/>
      </c>
      <c r="N48" s="97" t="n">
        <v>703300</v>
      </c>
      <c r="O48" s="97" t="n">
        <v>703301</v>
      </c>
      <c r="P48" s="97">
        <f>ServiceTickets[[#This Row],[Site]]&amp;" KAH Win10 Upgrade Project Equipment Request"</f>
        <v/>
      </c>
      <c r="Q48" s="110">
        <f>"Please ship "&amp;H48&amp;" UD3 Thin Client devices and "&amp;I48&amp;" laptops with the Gentiva Win10 Image with docking stations. 
Please send the equipment on PO"&amp;N48&amp;" and PO"&amp;O48&amp;" to be at facility by "&amp;TEXT(L48,"mm/dd/yy")&amp;". 
Ship to:
ATTN: Kindred Implementation Services Tech
"&amp;C48&amp;"
"&amp;G48</f>
        <v/>
      </c>
      <c r="R48" s="113" t="n">
        <v>1961407</v>
      </c>
      <c r="S48" s="113" t="inlineStr">
        <is>
          <t>Yes</t>
        </is>
      </c>
      <c r="T48" s="113">
        <f>VLOOKUP(ServiceTickets[[#This Row],[Facility ID]],'T-Schedule'!B$2:I$286,8,FALSE)</f>
        <v/>
      </c>
      <c r="U48" s="113" t="n">
        <v>2019</v>
      </c>
      <c r="V48" s="115" t="n"/>
    </row>
    <row hidden="1" r="49" s="20">
      <c r="A49" s="97" t="n">
        <v>2623201</v>
      </c>
      <c r="B49" s="270" t="inlineStr">
        <is>
          <t>2623 HH - OAKLAND</t>
        </is>
      </c>
      <c r="C49" s="270">
        <f>VLOOKUP(ServiceTickets[[#This Row],[Facility ID]],FacilityInformation,3,FALSE)</f>
        <v/>
      </c>
      <c r="D49" s="270">
        <f>VLOOKUP(ServiceTickets[[#This Row],[Facility ID]],FacilityInformation,4,FALSE)</f>
        <v/>
      </c>
      <c r="E49" s="270">
        <f>VLOOKUP(ServiceTickets[[#This Row],[Facility ID]],FacilityInformation,5,FALSE)</f>
        <v/>
      </c>
      <c r="F49" s="270">
        <f>VLOOKUP(ServiceTickets[[#This Row],[Facility ID]],FacilityInformation,6,FALSE)</f>
        <v/>
      </c>
      <c r="G49" s="270">
        <f>ServiceTickets[[#This Row],[City]]&amp;", "&amp;ServiceTickets[[#This Row],[State]]&amp;" "&amp;ServiceTickets[[#This Row],[Zip]]</f>
        <v/>
      </c>
      <c r="H49" s="97">
        <f>VLOOKUP(ServiceTickets[[#This Row],[Facility ID]],'T-Schedule'!B$2:AH$286,30,FALSE)</f>
        <v/>
      </c>
      <c r="I49" s="97">
        <f>VLOOKUP(ServiceTickets[[#This Row],[Facility ID]],'T-Schedule'!B$2:AI$286,28,FALSE)</f>
        <v/>
      </c>
      <c r="J49" s="97">
        <f>VLOOKUP(ServiceTickets[[#This Row],[Facility ID]],'T-Schedule'!B$2:AI$286,26,FALSE)</f>
        <v/>
      </c>
      <c r="K49" s="107">
        <f>VLOOKUP(ServiceTickets[[#This Row],[Facility ID]],'T-Schedule'!B$2:C$286,2,FALSE)</f>
        <v/>
      </c>
      <c r="L49" s="107">
        <f>ServiceTickets[[#This Row],[Migration Date]] - WEEKDAY(ServiceTickets[[#This Row],[Migration Date]]-6)</f>
        <v/>
      </c>
      <c r="M49" s="107">
        <f>ServiceTickets[[#This Row],[Migration Date]] - 14</f>
        <v/>
      </c>
      <c r="N49" s="97" t="n">
        <v>703300</v>
      </c>
      <c r="O49" s="97" t="n">
        <v>703301</v>
      </c>
      <c r="P49" s="97">
        <f>ServiceTickets[[#This Row],[Site]]&amp;" KAH Win10 Upgrade Project Equipment Request"</f>
        <v/>
      </c>
      <c r="Q49" s="110">
        <f>"Please ship "&amp;H49&amp;" UD3 Thin Client devices and "&amp;I49&amp;" laptops with the Gentiva Win10 Image with docking stations. 
Please send the equipment on PO"&amp;N49&amp;" and PO"&amp;O49&amp;" to be at facility by "&amp;TEXT(L49,"mm/dd/yy")&amp;". 
Ship to:
ATTN: Kindred Implementation Services Tech
"&amp;C49&amp;"
"&amp;G49</f>
        <v/>
      </c>
      <c r="R49" s="113" t="n">
        <v>1965877</v>
      </c>
      <c r="S49" s="113" t="inlineStr">
        <is>
          <t>Yes</t>
        </is>
      </c>
      <c r="T49" s="113">
        <f>VLOOKUP(ServiceTickets[[#This Row],[Facility ID]],'T-Schedule'!B$2:I$286,8,FALSE)</f>
        <v/>
      </c>
      <c r="U49" s="113" t="n">
        <v>2019</v>
      </c>
      <c r="V49" s="115" t="n"/>
    </row>
    <row hidden="1" r="50" s="20">
      <c r="A50" s="97" t="n">
        <v>7021201</v>
      </c>
      <c r="B50" s="270" t="inlineStr">
        <is>
          <t>7021 HH - SANTA ROSA (fka 2622)</t>
        </is>
      </c>
      <c r="C50" s="270">
        <f>VLOOKUP(ServiceTickets[[#This Row],[Facility ID]],FacilityInformation,3,FALSE)</f>
        <v/>
      </c>
      <c r="D50" s="270">
        <f>VLOOKUP(ServiceTickets[[#This Row],[Facility ID]],FacilityInformation,4,FALSE)</f>
        <v/>
      </c>
      <c r="E50" s="270">
        <f>VLOOKUP(ServiceTickets[[#This Row],[Facility ID]],FacilityInformation,5,FALSE)</f>
        <v/>
      </c>
      <c r="F50" s="270">
        <f>VLOOKUP(ServiceTickets[[#This Row],[Facility ID]],FacilityInformation,6,FALSE)</f>
        <v/>
      </c>
      <c r="G50" s="270">
        <f>ServiceTickets[[#This Row],[City]]&amp;", "&amp;ServiceTickets[[#This Row],[State]]&amp;" "&amp;ServiceTickets[[#This Row],[Zip]]</f>
        <v/>
      </c>
      <c r="H50" s="97">
        <f>VLOOKUP(ServiceTickets[[#This Row],[Facility ID]],'T-Schedule'!B$2:AH$286,30,FALSE)</f>
        <v/>
      </c>
      <c r="I50" s="97">
        <f>VLOOKUP(ServiceTickets[[#This Row],[Facility ID]],'T-Schedule'!B$2:AI$286,28,FALSE)</f>
        <v/>
      </c>
      <c r="J50" s="97">
        <f>VLOOKUP(ServiceTickets[[#This Row],[Facility ID]],'T-Schedule'!B$2:AI$286,26,FALSE)</f>
        <v/>
      </c>
      <c r="K50" s="107">
        <f>VLOOKUP(ServiceTickets[[#This Row],[Facility ID]],'T-Schedule'!B$2:C$286,2,FALSE)</f>
        <v/>
      </c>
      <c r="L50" s="107">
        <f>ServiceTickets[[#This Row],[Migration Date]] - WEEKDAY(ServiceTickets[[#This Row],[Migration Date]]-6)</f>
        <v/>
      </c>
      <c r="M50" s="107">
        <f>ServiceTickets[[#This Row],[Migration Date]] - 14</f>
        <v/>
      </c>
      <c r="N50" s="97" t="n">
        <v>703300</v>
      </c>
      <c r="O50" s="97" t="n">
        <v>703301</v>
      </c>
      <c r="P50" s="97">
        <f>ServiceTickets[[#This Row],[Site]]&amp;" KAH Win10 Upgrade Project Equipment Request"</f>
        <v/>
      </c>
      <c r="Q50" s="110">
        <f>"Please ship "&amp;H50&amp;" UD3 Thin Client devices and "&amp;I50&amp;" laptops with the Gentiva Win10 Image with docking stations. 
Please send the equipment on PO"&amp;N50&amp;" and PO"&amp;O50&amp;" to be at facility by "&amp;TEXT(L50,"mm/dd/yy")&amp;". 
Ship to:
ATTN: Kindred Implementation Services Tech
"&amp;C50&amp;"
"&amp;G50</f>
        <v/>
      </c>
      <c r="R50" s="113" t="n">
        <v>1965875</v>
      </c>
      <c r="S50" s="113" t="inlineStr">
        <is>
          <t>Yes</t>
        </is>
      </c>
      <c r="T50" s="113">
        <f>VLOOKUP(ServiceTickets[[#This Row],[Facility ID]],'T-Schedule'!B$2:I$286,8,FALSE)</f>
        <v/>
      </c>
      <c r="U50" s="113" t="n">
        <v>2019</v>
      </c>
      <c r="V50" s="115" t="n"/>
    </row>
    <row hidden="1" r="51" s="20">
      <c r="A51" s="97" t="n">
        <v>2533201</v>
      </c>
      <c r="B51" s="270" t="inlineStr">
        <is>
          <t>2533 HH - ALBERTVILLE</t>
        </is>
      </c>
      <c r="C51" s="270">
        <f>VLOOKUP(ServiceTickets[[#This Row],[Facility ID]],FacilityInformation,3,FALSE)</f>
        <v/>
      </c>
      <c r="D51" s="270">
        <f>VLOOKUP(ServiceTickets[[#This Row],[Facility ID]],FacilityInformation,4,FALSE)</f>
        <v/>
      </c>
      <c r="E51" s="270">
        <f>VLOOKUP(ServiceTickets[[#This Row],[Facility ID]],FacilityInformation,5,FALSE)</f>
        <v/>
      </c>
      <c r="F51" s="270">
        <f>VLOOKUP(ServiceTickets[[#This Row],[Facility ID]],FacilityInformation,6,FALSE)</f>
        <v/>
      </c>
      <c r="G51" s="270">
        <f>ServiceTickets[[#This Row],[City]]&amp;", "&amp;ServiceTickets[[#This Row],[State]]&amp;" "&amp;ServiceTickets[[#This Row],[Zip]]</f>
        <v/>
      </c>
      <c r="H51" s="97">
        <f>VLOOKUP(ServiceTickets[[#This Row],[Facility ID]],'T-Schedule'!B$2:AH$286,30,FALSE)</f>
        <v/>
      </c>
      <c r="I51" s="97">
        <f>VLOOKUP(ServiceTickets[[#This Row],[Facility ID]],'T-Schedule'!B$2:AI$286,28,FALSE)</f>
        <v/>
      </c>
      <c r="J51" s="97">
        <f>VLOOKUP(ServiceTickets[[#This Row],[Facility ID]],'T-Schedule'!B$2:AI$286,26,FALSE)</f>
        <v/>
      </c>
      <c r="K51" s="107">
        <f>VLOOKUP(ServiceTickets[[#This Row],[Facility ID]],'T-Schedule'!B$2:C$286,2,FALSE)</f>
        <v/>
      </c>
      <c r="L51" s="107">
        <f>ServiceTickets[[#This Row],[Migration Date]] - WEEKDAY(ServiceTickets[[#This Row],[Migration Date]]-6)</f>
        <v/>
      </c>
      <c r="M51" s="107">
        <f>ServiceTickets[[#This Row],[Migration Date]] - 14</f>
        <v/>
      </c>
      <c r="N51" s="97" t="n">
        <v>703300</v>
      </c>
      <c r="O51" s="97" t="n">
        <v>703301</v>
      </c>
      <c r="P51" s="97">
        <f>ServiceTickets[[#This Row],[Site]]&amp;" KAH Win10 Upgrade Project Equipment Request"</f>
        <v/>
      </c>
      <c r="Q51" s="110">
        <f>"Please ship "&amp;H51&amp;" UD3 Thin Client devices and "&amp;I51&amp;" laptops with the Gentiva Win10 Image with docking stations. 
Please send the equipment on PO"&amp;N51&amp;" and PO"&amp;O51&amp;" to be at facility by "&amp;TEXT(L51,"mm/dd/yy")&amp;". 
Ship to:
ATTN: Kindred Implementation Services Tech
"&amp;C51&amp;"
"&amp;G51</f>
        <v/>
      </c>
      <c r="R51" s="113" t="n">
        <v>1966805</v>
      </c>
      <c r="S51" s="113" t="inlineStr">
        <is>
          <t>Yes</t>
        </is>
      </c>
      <c r="T51" s="113">
        <f>VLOOKUP(ServiceTickets[[#This Row],[Facility ID]],'T-Schedule'!B$2:I$286,8,FALSE)</f>
        <v/>
      </c>
      <c r="U51" s="113" t="n">
        <v>2019</v>
      </c>
      <c r="V51" s="115" t="inlineStr">
        <is>
          <t>added 1 additional on ticket 1967268</t>
        </is>
      </c>
    </row>
    <row hidden="1" r="52" s="20">
      <c r="A52" s="97" t="n">
        <v>2534201</v>
      </c>
      <c r="B52" s="270" t="inlineStr">
        <is>
          <t>2534 HH - FORT PAYNE</t>
        </is>
      </c>
      <c r="C52" s="270">
        <f>VLOOKUP(ServiceTickets[[#This Row],[Facility ID]],FacilityInformation,3,FALSE)</f>
        <v/>
      </c>
      <c r="D52" s="270">
        <f>VLOOKUP(ServiceTickets[[#This Row],[Facility ID]],FacilityInformation,4,FALSE)</f>
        <v/>
      </c>
      <c r="E52" s="270">
        <f>VLOOKUP(ServiceTickets[[#This Row],[Facility ID]],FacilityInformation,5,FALSE)</f>
        <v/>
      </c>
      <c r="F52" s="270">
        <f>VLOOKUP(ServiceTickets[[#This Row],[Facility ID]],FacilityInformation,6,FALSE)</f>
        <v/>
      </c>
      <c r="G52" s="270">
        <f>ServiceTickets[[#This Row],[City]]&amp;", "&amp;ServiceTickets[[#This Row],[State]]&amp;" "&amp;ServiceTickets[[#This Row],[Zip]]</f>
        <v/>
      </c>
      <c r="H52" s="97">
        <f>VLOOKUP(ServiceTickets[[#This Row],[Facility ID]],'T-Schedule'!B$2:AH$286,30,FALSE)</f>
        <v/>
      </c>
      <c r="I52" s="97">
        <f>VLOOKUP(ServiceTickets[[#This Row],[Facility ID]],'T-Schedule'!B$2:AI$286,28,FALSE)</f>
        <v/>
      </c>
      <c r="J52" s="97">
        <f>VLOOKUP(ServiceTickets[[#This Row],[Facility ID]],'T-Schedule'!B$2:AI$286,26,FALSE)</f>
        <v/>
      </c>
      <c r="K52" s="107">
        <f>VLOOKUP(ServiceTickets[[#This Row],[Facility ID]],'T-Schedule'!B$2:C$286,2,FALSE)</f>
        <v/>
      </c>
      <c r="L52" s="107">
        <f>ServiceTickets[[#This Row],[Migration Date]] - WEEKDAY(ServiceTickets[[#This Row],[Migration Date]]-6)</f>
        <v/>
      </c>
      <c r="M52" s="107">
        <f>ServiceTickets[[#This Row],[Migration Date]] - 14</f>
        <v/>
      </c>
      <c r="N52" s="97" t="n">
        <v>703300</v>
      </c>
      <c r="O52" s="97" t="n">
        <v>703301</v>
      </c>
      <c r="P52" s="97">
        <f>ServiceTickets[[#This Row],[Site]]&amp;" KAH Win10 Upgrade Project Equipment Request"</f>
        <v/>
      </c>
      <c r="Q52" s="110">
        <f>"Please ship "&amp;H52&amp;" UD3 Thin Client devices and "&amp;I52&amp;" laptops with the Gentiva Win10 Image with docking stations. 
Please send the equipment on PO"&amp;N52&amp;" and PO"&amp;O52&amp;" to be at facility by "&amp;TEXT(L52,"mm/dd/yy")&amp;". 
Ship to:
ATTN: Kindred Implementation Services Tech
"&amp;C52&amp;"
"&amp;G52</f>
        <v/>
      </c>
      <c r="R52" s="113" t="n">
        <v>1966806</v>
      </c>
      <c r="S52" s="113" t="inlineStr">
        <is>
          <t>Yes</t>
        </is>
      </c>
      <c r="T52" s="113">
        <f>VLOOKUP(ServiceTickets[[#This Row],[Facility ID]],'T-Schedule'!B$2:I$286,8,FALSE)</f>
        <v/>
      </c>
      <c r="U52" s="113" t="n">
        <v>2019</v>
      </c>
      <c r="V52" s="115" t="n"/>
    </row>
    <row hidden="1" r="53" s="20">
      <c r="A53" s="97" t="n">
        <v>2458201</v>
      </c>
      <c r="B53" s="270" t="inlineStr">
        <is>
          <t>2458 HH - COLUMBUS GA</t>
        </is>
      </c>
      <c r="C53" s="270">
        <f>VLOOKUP(ServiceTickets[[#This Row],[Facility ID]],FacilityInformation,3,FALSE)</f>
        <v/>
      </c>
      <c r="D53" s="270">
        <f>VLOOKUP(ServiceTickets[[#This Row],[Facility ID]],FacilityInformation,4,FALSE)</f>
        <v/>
      </c>
      <c r="E53" s="270">
        <f>VLOOKUP(ServiceTickets[[#This Row],[Facility ID]],FacilityInformation,5,FALSE)</f>
        <v/>
      </c>
      <c r="F53" s="270">
        <f>VLOOKUP(ServiceTickets[[#This Row],[Facility ID]],FacilityInformation,6,FALSE)</f>
        <v/>
      </c>
      <c r="G53" s="270">
        <f>ServiceTickets[[#This Row],[City]]&amp;", "&amp;ServiceTickets[[#This Row],[State]]&amp;" "&amp;ServiceTickets[[#This Row],[Zip]]</f>
        <v/>
      </c>
      <c r="H53" s="97">
        <f>VLOOKUP(ServiceTickets[[#This Row],[Facility ID]],'T-Schedule'!B$2:AH$286,30,FALSE)</f>
        <v/>
      </c>
      <c r="I53" s="97">
        <f>VLOOKUP(ServiceTickets[[#This Row],[Facility ID]],'T-Schedule'!B$2:AI$286,28,FALSE)</f>
        <v/>
      </c>
      <c r="J53" s="97">
        <f>VLOOKUP(ServiceTickets[[#This Row],[Facility ID]],'T-Schedule'!B$2:AI$286,26,FALSE)</f>
        <v/>
      </c>
      <c r="K53" s="107">
        <f>VLOOKUP(ServiceTickets[[#This Row],[Facility ID]],'T-Schedule'!B$2:C$286,2,FALSE)</f>
        <v/>
      </c>
      <c r="L53" s="107">
        <f>ServiceTickets[[#This Row],[Migration Date]] - WEEKDAY(ServiceTickets[[#This Row],[Migration Date]]-6)</f>
        <v/>
      </c>
      <c r="M53" s="107">
        <f>ServiceTickets[[#This Row],[Migration Date]] - 14</f>
        <v/>
      </c>
      <c r="N53" s="97" t="n">
        <v>703300</v>
      </c>
      <c r="O53" s="97" t="n">
        <v>703301</v>
      </c>
      <c r="P53" s="97">
        <f>ServiceTickets[[#This Row],[Site]]&amp;" KAH Win10 Upgrade Project Equipment Request"</f>
        <v/>
      </c>
      <c r="Q53" s="110">
        <f>"Please ship "&amp;H53&amp;" UD3 Thin Client devices and "&amp;I53&amp;" laptops with the Gentiva Win10 Image with docking stations. 
Please send the equipment on PO"&amp;N53&amp;" and PO"&amp;O53&amp;" to be at facility by "&amp;TEXT(L53,"mm/dd/yy")&amp;". 
Ship to:
ATTN: Kindred Implementation Services Tech
"&amp;C53&amp;"
"&amp;G53</f>
        <v/>
      </c>
      <c r="R53" s="113" t="n">
        <v>1967724</v>
      </c>
      <c r="S53" s="113" t="inlineStr">
        <is>
          <t>Yes</t>
        </is>
      </c>
      <c r="T53" s="113">
        <f>VLOOKUP(ServiceTickets[[#This Row],[Facility ID]],'T-Schedule'!B$2:I$286,8,FALSE)</f>
        <v/>
      </c>
      <c r="U53" s="113" t="n">
        <v>2019</v>
      </c>
      <c r="V53" s="115" t="n"/>
    </row>
    <row hidden="1" r="54" s="20">
      <c r="A54" s="97" t="n">
        <v>2536201</v>
      </c>
      <c r="B54" s="270" t="inlineStr">
        <is>
          <t>2536 HH - FLORENCE</t>
        </is>
      </c>
      <c r="C54" s="270">
        <f>VLOOKUP(ServiceTickets[[#This Row],[Facility ID]],FacilityInformation,3,FALSE)</f>
        <v/>
      </c>
      <c r="D54" s="270">
        <f>VLOOKUP(ServiceTickets[[#This Row],[Facility ID]],FacilityInformation,4,FALSE)</f>
        <v/>
      </c>
      <c r="E54" s="270">
        <f>VLOOKUP(ServiceTickets[[#This Row],[Facility ID]],FacilityInformation,5,FALSE)</f>
        <v/>
      </c>
      <c r="F54" s="270">
        <f>VLOOKUP(ServiceTickets[[#This Row],[Facility ID]],FacilityInformation,6,FALSE)</f>
        <v/>
      </c>
      <c r="G54" s="270">
        <f>ServiceTickets[[#This Row],[City]]&amp;", "&amp;ServiceTickets[[#This Row],[State]]&amp;" "&amp;ServiceTickets[[#This Row],[Zip]]</f>
        <v/>
      </c>
      <c r="H54" s="97">
        <f>VLOOKUP(ServiceTickets[[#This Row],[Facility ID]],'T-Schedule'!B$2:AH$286,30,FALSE)</f>
        <v/>
      </c>
      <c r="I54" s="97">
        <f>VLOOKUP(ServiceTickets[[#This Row],[Facility ID]],'T-Schedule'!B$2:AI$286,28,FALSE)</f>
        <v/>
      </c>
      <c r="J54" s="97">
        <f>VLOOKUP(ServiceTickets[[#This Row],[Facility ID]],'T-Schedule'!B$2:AI$286,26,FALSE)</f>
        <v/>
      </c>
      <c r="K54" s="107">
        <f>VLOOKUP(ServiceTickets[[#This Row],[Facility ID]],'T-Schedule'!B$2:C$286,2,FALSE)</f>
        <v/>
      </c>
      <c r="L54" s="107">
        <f>ServiceTickets[[#This Row],[Migration Date]] - WEEKDAY(ServiceTickets[[#This Row],[Migration Date]]-6)</f>
        <v/>
      </c>
      <c r="M54" s="107">
        <f>ServiceTickets[[#This Row],[Migration Date]] - 14</f>
        <v/>
      </c>
      <c r="N54" s="97" t="n">
        <v>703300</v>
      </c>
      <c r="O54" s="97" t="n">
        <v>703301</v>
      </c>
      <c r="P54" s="97">
        <f>ServiceTickets[[#This Row],[Site]]&amp;" KAH Win10 Upgrade Project Equipment Request"</f>
        <v/>
      </c>
      <c r="Q54" s="110">
        <f>"Please ship "&amp;H54&amp;" UD3 Thin Client devices and "&amp;I54&amp;" laptops with the Gentiva Win10 Image with docking stations. 
Please send the equipment on PO"&amp;N54&amp;" and PO"&amp;O54&amp;" to be at facility by "&amp;TEXT(L54,"mm/dd/yy")&amp;". 
Ship to:
ATTN: Kindred Implementation Services Tech
"&amp;C54&amp;"
"&amp;G54</f>
        <v/>
      </c>
      <c r="R54" s="113" t="n">
        <v>1967737</v>
      </c>
      <c r="S54" s="113" t="inlineStr">
        <is>
          <t>Yes</t>
        </is>
      </c>
      <c r="T54" s="113">
        <f>VLOOKUP(ServiceTickets[[#This Row],[Facility ID]],'T-Schedule'!B$2:I$286,8,FALSE)</f>
        <v/>
      </c>
      <c r="U54" s="113" t="n">
        <v>2019</v>
      </c>
      <c r="V54" s="115" t="n"/>
    </row>
    <row hidden="1" r="55" s="20">
      <c r="A55" s="97" t="n">
        <v>2492201</v>
      </c>
      <c r="B55" s="270" t="inlineStr">
        <is>
          <t>2492 HH - GILBERTOWN AL</t>
        </is>
      </c>
      <c r="C55" s="270">
        <f>VLOOKUP(ServiceTickets[[#This Row],[Facility ID]],FacilityInformation,3,FALSE)</f>
        <v/>
      </c>
      <c r="D55" s="270">
        <f>VLOOKUP(ServiceTickets[[#This Row],[Facility ID]],FacilityInformation,4,FALSE)</f>
        <v/>
      </c>
      <c r="E55" s="270">
        <f>VLOOKUP(ServiceTickets[[#This Row],[Facility ID]],FacilityInformation,5,FALSE)</f>
        <v/>
      </c>
      <c r="F55" s="270">
        <f>VLOOKUP(ServiceTickets[[#This Row],[Facility ID]],FacilityInformation,6,FALSE)</f>
        <v/>
      </c>
      <c r="G55" s="270">
        <f>ServiceTickets[[#This Row],[City]]&amp;", "&amp;ServiceTickets[[#This Row],[State]]&amp;" "&amp;ServiceTickets[[#This Row],[Zip]]</f>
        <v/>
      </c>
      <c r="H55" s="97">
        <f>VLOOKUP(ServiceTickets[[#This Row],[Facility ID]],'T-Schedule'!B$2:AH$286,30,FALSE)</f>
        <v/>
      </c>
      <c r="I55" s="97">
        <f>VLOOKUP(ServiceTickets[[#This Row],[Facility ID]],'T-Schedule'!B$2:AI$286,28,FALSE)</f>
        <v/>
      </c>
      <c r="J55" s="97">
        <f>VLOOKUP(ServiceTickets[[#This Row],[Facility ID]],'T-Schedule'!B$2:AI$286,26,FALSE)</f>
        <v/>
      </c>
      <c r="K55" s="107">
        <f>VLOOKUP(ServiceTickets[[#This Row],[Facility ID]],'T-Schedule'!B$2:C$286,2,FALSE)</f>
        <v/>
      </c>
      <c r="L55" s="107">
        <f>ServiceTickets[[#This Row],[Migration Date]] - WEEKDAY(ServiceTickets[[#This Row],[Migration Date]]-6)</f>
        <v/>
      </c>
      <c r="M55" s="107">
        <f>ServiceTickets[[#This Row],[Migration Date]] - 14</f>
        <v/>
      </c>
      <c r="N55" s="97" t="n">
        <v>703300</v>
      </c>
      <c r="O55" s="97" t="n">
        <v>703301</v>
      </c>
      <c r="P55" s="97">
        <f>ServiceTickets[[#This Row],[Site]]&amp;" KAH Win10 Upgrade Project Equipment Request"</f>
        <v/>
      </c>
      <c r="Q55" s="110">
        <f>"Please ship "&amp;H55&amp;" UD3 Thin Client devices and "&amp;I55&amp;" laptops with the Gentiva Win10 Image with docking stations. 
Please send the equipment on PO"&amp;N55&amp;" and PO"&amp;O55&amp;" to be at facility by "&amp;TEXT(L55,"mm/dd/yy")&amp;". 
Ship to:
ATTN: Kindred Implementation Services Tech
"&amp;C55&amp;"
"&amp;G55</f>
        <v/>
      </c>
      <c r="R55" s="113" t="n">
        <v>1969948</v>
      </c>
      <c r="S55" s="113" t="inlineStr">
        <is>
          <t>Yes</t>
        </is>
      </c>
      <c r="T55" s="113">
        <f>VLOOKUP(ServiceTickets[[#This Row],[Facility ID]],'T-Schedule'!B$2:I$286,8,FALSE)</f>
        <v/>
      </c>
      <c r="U55" s="113" t="n">
        <v>2019</v>
      </c>
      <c r="V55" s="115" t="n"/>
    </row>
    <row hidden="1" r="56" s="20">
      <c r="A56" s="97" t="n">
        <v>2490201</v>
      </c>
      <c r="B56" s="270" t="inlineStr">
        <is>
          <t>2490 HH - MERIDIAN MS</t>
        </is>
      </c>
      <c r="C56" s="270">
        <f>VLOOKUP(ServiceTickets[[#This Row],[Facility ID]],FacilityInformation,3,FALSE)</f>
        <v/>
      </c>
      <c r="D56" s="270">
        <f>VLOOKUP(ServiceTickets[[#This Row],[Facility ID]],FacilityInformation,4,FALSE)</f>
        <v/>
      </c>
      <c r="E56" s="270">
        <f>VLOOKUP(ServiceTickets[[#This Row],[Facility ID]],FacilityInformation,5,FALSE)</f>
        <v/>
      </c>
      <c r="F56" s="270">
        <f>VLOOKUP(ServiceTickets[[#This Row],[Facility ID]],FacilityInformation,6,FALSE)</f>
        <v/>
      </c>
      <c r="G56" s="270">
        <f>ServiceTickets[[#This Row],[City]]&amp;", "&amp;ServiceTickets[[#This Row],[State]]&amp;" "&amp;ServiceTickets[[#This Row],[Zip]]</f>
        <v/>
      </c>
      <c r="H56" s="97">
        <f>VLOOKUP(ServiceTickets[[#This Row],[Facility ID]],'T-Schedule'!B$2:AH$286,30,FALSE)</f>
        <v/>
      </c>
      <c r="I56" s="97">
        <f>VLOOKUP(ServiceTickets[[#This Row],[Facility ID]],'T-Schedule'!B$2:AI$286,28,FALSE)</f>
        <v/>
      </c>
      <c r="J56" s="97">
        <f>VLOOKUP(ServiceTickets[[#This Row],[Facility ID]],'T-Schedule'!B$2:AI$286,26,FALSE)</f>
        <v/>
      </c>
      <c r="K56" s="107">
        <f>VLOOKUP(ServiceTickets[[#This Row],[Facility ID]],'T-Schedule'!B$2:C$286,2,FALSE)</f>
        <v/>
      </c>
      <c r="L56" s="107">
        <f>ServiceTickets[[#This Row],[Migration Date]] - WEEKDAY(ServiceTickets[[#This Row],[Migration Date]]-6)</f>
        <v/>
      </c>
      <c r="M56" s="107">
        <f>ServiceTickets[[#This Row],[Migration Date]] - 14</f>
        <v/>
      </c>
      <c r="N56" s="97" t="n">
        <v>703300</v>
      </c>
      <c r="O56" s="97" t="n">
        <v>703301</v>
      </c>
      <c r="P56" s="97">
        <f>ServiceTickets[[#This Row],[Site]]&amp;" KAH Win10 Upgrade Project Equipment Request"</f>
        <v/>
      </c>
      <c r="Q56" s="110">
        <f>"Please ship "&amp;H56&amp;" UD3 Thin Client devices and "&amp;I56&amp;" laptops with the Gentiva Win10 Image with docking stations. 
Please send the equipment on PO"&amp;N56&amp;" and PO"&amp;O56&amp;" to be at facility by "&amp;TEXT(L56,"mm/dd/yy")&amp;". 
Ship to:
ATTN: Kindred Implementation Services Tech
"&amp;C56&amp;"
"&amp;G56</f>
        <v/>
      </c>
      <c r="R56" s="113" t="n">
        <v>1975758</v>
      </c>
      <c r="S56" s="113" t="inlineStr">
        <is>
          <t>Yes</t>
        </is>
      </c>
      <c r="T56" s="113">
        <f>VLOOKUP(ServiceTickets[[#This Row],[Facility ID]],'T-Schedule'!B$2:I$286,8,FALSE)</f>
        <v/>
      </c>
      <c r="U56" s="113" t="n">
        <v>2019</v>
      </c>
      <c r="V56" s="115" t="n"/>
    </row>
    <row hidden="1" r="57" s="20">
      <c r="A57" s="97" t="n">
        <v>2491201</v>
      </c>
      <c r="B57" s="270" t="inlineStr">
        <is>
          <t>2491 HH - PHILADELPHIA MS</t>
        </is>
      </c>
      <c r="C57" s="270">
        <f>VLOOKUP(ServiceTickets[[#This Row],[Facility ID]],FacilityInformation,3,FALSE)</f>
        <v/>
      </c>
      <c r="D57" s="270">
        <f>VLOOKUP(ServiceTickets[[#This Row],[Facility ID]],FacilityInformation,4,FALSE)</f>
        <v/>
      </c>
      <c r="E57" s="270">
        <f>VLOOKUP(ServiceTickets[[#This Row],[Facility ID]],FacilityInformation,5,FALSE)</f>
        <v/>
      </c>
      <c r="F57" s="270">
        <f>VLOOKUP(ServiceTickets[[#This Row],[Facility ID]],FacilityInformation,6,FALSE)</f>
        <v/>
      </c>
      <c r="G57" s="270">
        <f>ServiceTickets[[#This Row],[City]]&amp;", "&amp;ServiceTickets[[#This Row],[State]]&amp;" "&amp;ServiceTickets[[#This Row],[Zip]]</f>
        <v/>
      </c>
      <c r="H57" s="97">
        <f>VLOOKUP(ServiceTickets[[#This Row],[Facility ID]],'T-Schedule'!B$2:AH$286,30,FALSE)</f>
        <v/>
      </c>
      <c r="I57" s="97">
        <f>VLOOKUP(ServiceTickets[[#This Row],[Facility ID]],'T-Schedule'!B$2:AI$286,28,FALSE)</f>
        <v/>
      </c>
      <c r="J57" s="97">
        <f>VLOOKUP(ServiceTickets[[#This Row],[Facility ID]],'T-Schedule'!B$2:AI$286,26,FALSE)</f>
        <v/>
      </c>
      <c r="K57" s="107">
        <f>VLOOKUP(ServiceTickets[[#This Row],[Facility ID]],'T-Schedule'!B$2:C$286,2,FALSE)</f>
        <v/>
      </c>
      <c r="L57" s="107">
        <f>ServiceTickets[[#This Row],[Migration Date]] - WEEKDAY(ServiceTickets[[#This Row],[Migration Date]]-6)</f>
        <v/>
      </c>
      <c r="M57" s="107">
        <f>ServiceTickets[[#This Row],[Migration Date]] - 14</f>
        <v/>
      </c>
      <c r="N57" s="97" t="n">
        <v>703300</v>
      </c>
      <c r="O57" s="97" t="n">
        <v>703301</v>
      </c>
      <c r="P57" s="97">
        <f>ServiceTickets[[#This Row],[Site]]&amp;" KAH Win10 Upgrade Project Equipment Request"</f>
        <v/>
      </c>
      <c r="Q57" s="110">
        <f>"Please ship "&amp;H57&amp;" UD3 Thin Client devices and "&amp;I57&amp;" laptops with the Gentiva Win10 Image with docking stations. 
Please send the equipment on PO"&amp;N57&amp;" and PO"&amp;O57&amp;" to be at facility by "&amp;TEXT(L57,"mm/dd/yy")&amp;". 
Ship to:
ATTN: Kindred Implementation Services Tech
"&amp;C57&amp;"
"&amp;G57</f>
        <v/>
      </c>
      <c r="R57" s="113" t="n">
        <v>1975762</v>
      </c>
      <c r="S57" s="113" t="inlineStr">
        <is>
          <t>Yes</t>
        </is>
      </c>
      <c r="T57" s="113">
        <f>VLOOKUP(ServiceTickets[[#This Row],[Facility ID]],'T-Schedule'!B$2:I$286,8,FALSE)</f>
        <v/>
      </c>
      <c r="U57" s="113" t="n">
        <v>2019</v>
      </c>
      <c r="V57" s="115" t="n"/>
    </row>
    <row hidden="1" r="58" s="20">
      <c r="A58" s="97" t="n">
        <v>2493201</v>
      </c>
      <c r="B58" s="270" t="inlineStr">
        <is>
          <t>2493 HH - TUPELO</t>
        </is>
      </c>
      <c r="C58" s="270">
        <f>VLOOKUP(ServiceTickets[[#This Row],[Facility ID]],FacilityInformation,3,FALSE)</f>
        <v/>
      </c>
      <c r="D58" s="270">
        <f>VLOOKUP(ServiceTickets[[#This Row],[Facility ID]],FacilityInformation,4,FALSE)</f>
        <v/>
      </c>
      <c r="E58" s="270">
        <f>VLOOKUP(ServiceTickets[[#This Row],[Facility ID]],FacilityInformation,5,FALSE)</f>
        <v/>
      </c>
      <c r="F58" s="270">
        <f>VLOOKUP(ServiceTickets[[#This Row],[Facility ID]],FacilityInformation,6,FALSE)</f>
        <v/>
      </c>
      <c r="G58" s="270">
        <f>ServiceTickets[[#This Row],[City]]&amp;", "&amp;ServiceTickets[[#This Row],[State]]&amp;" "&amp;ServiceTickets[[#This Row],[Zip]]</f>
        <v/>
      </c>
      <c r="H58" s="97">
        <f>VLOOKUP(ServiceTickets[[#This Row],[Facility ID]],'T-Schedule'!B$2:AH$286,30,FALSE)</f>
        <v/>
      </c>
      <c r="I58" s="97">
        <f>VLOOKUP(ServiceTickets[[#This Row],[Facility ID]],'T-Schedule'!B$2:AI$286,28,FALSE)</f>
        <v/>
      </c>
      <c r="J58" s="97">
        <f>VLOOKUP(ServiceTickets[[#This Row],[Facility ID]],'T-Schedule'!B$2:AI$286,26,FALSE)</f>
        <v/>
      </c>
      <c r="K58" s="107">
        <f>VLOOKUP(ServiceTickets[[#This Row],[Facility ID]],'T-Schedule'!B$2:C$286,2,FALSE)</f>
        <v/>
      </c>
      <c r="L58" s="107">
        <f>ServiceTickets[[#This Row],[Migration Date]] - WEEKDAY(ServiceTickets[[#This Row],[Migration Date]]-6)</f>
        <v/>
      </c>
      <c r="M58" s="107">
        <f>ServiceTickets[[#This Row],[Migration Date]] - 14</f>
        <v/>
      </c>
      <c r="N58" s="97" t="n">
        <v>703300</v>
      </c>
      <c r="O58" s="97" t="n">
        <v>703301</v>
      </c>
      <c r="P58" s="97">
        <f>ServiceTickets[[#This Row],[Site]]&amp;" KAH Win10 Upgrade Project Equipment Request"</f>
        <v/>
      </c>
      <c r="Q58" s="110">
        <f>"Please ship "&amp;H58&amp;" UD3 Thin Client devices and "&amp;I58&amp;" laptops with the Gentiva Win10 Image with docking stations. 
Please send the equipment on PO"&amp;N58&amp;" and PO"&amp;O58&amp;" to be at facility by "&amp;TEXT(L58,"mm/dd/yy")&amp;". 
Ship to:
ATTN: Kindred Implementation Services Tech
"&amp;C58&amp;"
"&amp;G58</f>
        <v/>
      </c>
      <c r="R58" s="113" t="n">
        <v>1976567</v>
      </c>
      <c r="S58" s="113" t="inlineStr">
        <is>
          <t>Yes</t>
        </is>
      </c>
      <c r="T58" s="113">
        <f>VLOOKUP(ServiceTickets[[#This Row],[Facility ID]],'T-Schedule'!B$2:I$286,8,FALSE)</f>
        <v/>
      </c>
      <c r="U58" s="113" t="n">
        <v>2019</v>
      </c>
      <c r="V58" s="115" t="n"/>
    </row>
    <row hidden="1" r="59" s="20">
      <c r="A59" s="97" t="n">
        <v>2496201</v>
      </c>
      <c r="B59" s="270" t="inlineStr">
        <is>
          <t>2496 HH - AMORY</t>
        </is>
      </c>
      <c r="C59" s="270">
        <f>VLOOKUP(ServiceTickets[[#This Row],[Facility ID]],FacilityInformation,3,FALSE)</f>
        <v/>
      </c>
      <c r="D59" s="270">
        <f>VLOOKUP(ServiceTickets[[#This Row],[Facility ID]],FacilityInformation,4,FALSE)</f>
        <v/>
      </c>
      <c r="E59" s="270">
        <f>VLOOKUP(ServiceTickets[[#This Row],[Facility ID]],FacilityInformation,5,FALSE)</f>
        <v/>
      </c>
      <c r="F59" s="270">
        <f>VLOOKUP(ServiceTickets[[#This Row],[Facility ID]],FacilityInformation,6,FALSE)</f>
        <v/>
      </c>
      <c r="G59" s="270">
        <f>ServiceTickets[[#This Row],[City]]&amp;", "&amp;ServiceTickets[[#This Row],[State]]&amp;" "&amp;ServiceTickets[[#This Row],[Zip]]</f>
        <v/>
      </c>
      <c r="H59" s="97">
        <f>VLOOKUP(ServiceTickets[[#This Row],[Facility ID]],'T-Schedule'!B$2:AH$286,30,FALSE)</f>
        <v/>
      </c>
      <c r="I59" s="97">
        <f>VLOOKUP(ServiceTickets[[#This Row],[Facility ID]],'T-Schedule'!B$2:AI$286,28,FALSE)</f>
        <v/>
      </c>
      <c r="J59" s="97">
        <f>VLOOKUP(ServiceTickets[[#This Row],[Facility ID]],'T-Schedule'!B$2:AI$286,26,FALSE)</f>
        <v/>
      </c>
      <c r="K59" s="107">
        <f>VLOOKUP(ServiceTickets[[#This Row],[Facility ID]],'T-Schedule'!B$2:C$286,2,FALSE)</f>
        <v/>
      </c>
      <c r="L59" s="107">
        <f>ServiceTickets[[#This Row],[Migration Date]] - WEEKDAY(ServiceTickets[[#This Row],[Migration Date]]-6)</f>
        <v/>
      </c>
      <c r="M59" s="107">
        <f>ServiceTickets[[#This Row],[Migration Date]] - 14</f>
        <v/>
      </c>
      <c r="N59" s="97" t="n">
        <v>703300</v>
      </c>
      <c r="O59" s="97" t="n">
        <v>703301</v>
      </c>
      <c r="P59" s="97">
        <f>ServiceTickets[[#This Row],[Site]]&amp;" KAH Win10 Upgrade Project Equipment Request"</f>
        <v/>
      </c>
      <c r="Q59" s="110">
        <f>"Please ship "&amp;H59&amp;" UD3 Thin Client devices and "&amp;I59&amp;" laptops with the Gentiva Win10 Image with docking stations. 
Please send the equipment on PO"&amp;N59&amp;" and PO"&amp;O59&amp;" to be at facility by "&amp;TEXT(L59,"mm/dd/yy")&amp;". 
Ship to:
ATTN: Kindred Implementation Services Tech
"&amp;C59&amp;"
"&amp;G59</f>
        <v/>
      </c>
      <c r="R59" s="113" t="n">
        <v>1980965</v>
      </c>
      <c r="S59" s="113" t="inlineStr">
        <is>
          <t>Yes</t>
        </is>
      </c>
      <c r="T59" s="113">
        <f>VLOOKUP(ServiceTickets[[#This Row],[Facility ID]],'T-Schedule'!B$2:I$286,8,FALSE)</f>
        <v/>
      </c>
      <c r="U59" s="113" t="n">
        <v>2019</v>
      </c>
      <c r="V59" s="115" t="n"/>
    </row>
    <row hidden="1" r="60" s="20">
      <c r="A60" s="97" t="n">
        <v>2497201</v>
      </c>
      <c r="B60" s="270" t="inlineStr">
        <is>
          <t>2497 HH - BOONEVILLE</t>
        </is>
      </c>
      <c r="C60" s="270">
        <f>VLOOKUP(ServiceTickets[[#This Row],[Facility ID]],FacilityInformation,3,FALSE)</f>
        <v/>
      </c>
      <c r="D60" s="270">
        <f>VLOOKUP(ServiceTickets[[#This Row],[Facility ID]],FacilityInformation,4,FALSE)</f>
        <v/>
      </c>
      <c r="E60" s="270">
        <f>VLOOKUP(ServiceTickets[[#This Row],[Facility ID]],FacilityInformation,5,FALSE)</f>
        <v/>
      </c>
      <c r="F60" s="270">
        <f>VLOOKUP(ServiceTickets[[#This Row],[Facility ID]],FacilityInformation,6,FALSE)</f>
        <v/>
      </c>
      <c r="G60" s="270">
        <f>ServiceTickets[[#This Row],[City]]&amp;", "&amp;ServiceTickets[[#This Row],[State]]&amp;" "&amp;ServiceTickets[[#This Row],[Zip]]</f>
        <v/>
      </c>
      <c r="H60" s="97">
        <f>VLOOKUP(ServiceTickets[[#This Row],[Facility ID]],'T-Schedule'!B$2:AH$286,30,FALSE)</f>
        <v/>
      </c>
      <c r="I60" s="97">
        <f>VLOOKUP(ServiceTickets[[#This Row],[Facility ID]],'T-Schedule'!B$2:AI$286,28,FALSE)</f>
        <v/>
      </c>
      <c r="J60" s="97">
        <f>VLOOKUP(ServiceTickets[[#This Row],[Facility ID]],'T-Schedule'!B$2:AI$286,26,FALSE)</f>
        <v/>
      </c>
      <c r="K60" s="107">
        <f>VLOOKUP(ServiceTickets[[#This Row],[Facility ID]],'T-Schedule'!B$2:C$286,2,FALSE)</f>
        <v/>
      </c>
      <c r="L60" s="107">
        <f>ServiceTickets[[#This Row],[Migration Date]] - WEEKDAY(ServiceTickets[[#This Row],[Migration Date]]-6)</f>
        <v/>
      </c>
      <c r="M60" s="107">
        <f>ServiceTickets[[#This Row],[Migration Date]] - 14</f>
        <v/>
      </c>
      <c r="N60" s="97" t="n">
        <v>703300</v>
      </c>
      <c r="O60" s="97" t="n">
        <v>703301</v>
      </c>
      <c r="P60" s="97">
        <f>ServiceTickets[[#This Row],[Site]]&amp;" KAH Win10 Upgrade Project Equipment Request"</f>
        <v/>
      </c>
      <c r="Q60" s="110">
        <f>"Please ship "&amp;H60&amp;" UD3 Thin Client devices and "&amp;I60&amp;" laptops with the Gentiva Win10 Image with docking stations. 
Please send the equipment on PO"&amp;N60&amp;" and PO"&amp;O60&amp;" to be at facility by "&amp;TEXT(L60,"mm/dd/yy")&amp;". 
Ship to:
ATTN: Kindred Implementation Services Tech
"&amp;C60&amp;"
"&amp;G60</f>
        <v/>
      </c>
      <c r="R60" s="113" t="n">
        <v>1976598</v>
      </c>
      <c r="S60" s="113" t="inlineStr">
        <is>
          <t>Yes</t>
        </is>
      </c>
      <c r="T60" s="113">
        <f>VLOOKUP(ServiceTickets[[#This Row],[Facility ID]],'T-Schedule'!B$2:I$286,8,FALSE)</f>
        <v/>
      </c>
      <c r="U60" s="113" t="n">
        <v>2019</v>
      </c>
      <c r="V60" s="115" t="n"/>
    </row>
    <row hidden="1" r="61" s="20">
      <c r="A61" s="97" t="n">
        <v>2498201</v>
      </c>
      <c r="B61" s="270" t="inlineStr">
        <is>
          <t>2498 HH - NEW ALBANY MS</t>
        </is>
      </c>
      <c r="C61" s="270">
        <f>VLOOKUP(ServiceTickets[[#This Row],[Facility ID]],FacilityInformation,3,FALSE)</f>
        <v/>
      </c>
      <c r="D61" s="270">
        <f>VLOOKUP(ServiceTickets[[#This Row],[Facility ID]],FacilityInformation,4,FALSE)</f>
        <v/>
      </c>
      <c r="E61" s="270">
        <f>VLOOKUP(ServiceTickets[[#This Row],[Facility ID]],FacilityInformation,5,FALSE)</f>
        <v/>
      </c>
      <c r="F61" s="270">
        <f>VLOOKUP(ServiceTickets[[#This Row],[Facility ID]],FacilityInformation,6,FALSE)</f>
        <v/>
      </c>
      <c r="G61" s="270">
        <f>ServiceTickets[[#This Row],[City]]&amp;", "&amp;ServiceTickets[[#This Row],[State]]&amp;" "&amp;ServiceTickets[[#This Row],[Zip]]</f>
        <v/>
      </c>
      <c r="H61" s="97">
        <f>VLOOKUP(ServiceTickets[[#This Row],[Facility ID]],'T-Schedule'!B$2:AH$286,30,FALSE)</f>
        <v/>
      </c>
      <c r="I61" s="97">
        <f>VLOOKUP(ServiceTickets[[#This Row],[Facility ID]],'T-Schedule'!B$2:AI$286,28,FALSE)</f>
        <v/>
      </c>
      <c r="J61" s="97">
        <f>VLOOKUP(ServiceTickets[[#This Row],[Facility ID]],'T-Schedule'!B$2:AI$286,26,FALSE)</f>
        <v/>
      </c>
      <c r="K61" s="107">
        <f>VLOOKUP(ServiceTickets[[#This Row],[Facility ID]],'T-Schedule'!B$2:C$286,2,FALSE)</f>
        <v/>
      </c>
      <c r="L61" s="107">
        <f>ServiceTickets[[#This Row],[Migration Date]] - WEEKDAY(ServiceTickets[[#This Row],[Migration Date]]-6)</f>
        <v/>
      </c>
      <c r="M61" s="107">
        <f>ServiceTickets[[#This Row],[Migration Date]] - 14</f>
        <v/>
      </c>
      <c r="N61" s="97" t="n">
        <v>703300</v>
      </c>
      <c r="O61" s="97" t="n">
        <v>703301</v>
      </c>
      <c r="P61" s="97">
        <f>ServiceTickets[[#This Row],[Site]]&amp;" KAH Win10 Upgrade Project Equipment Request"</f>
        <v/>
      </c>
      <c r="Q61" s="110">
        <f>"Please ship "&amp;H61&amp;" UD3 Thin Client devices and "&amp;I61&amp;" laptops with the Gentiva Win10 Image with docking stations. 
Please send the equipment on PO"&amp;N61&amp;" and PO"&amp;O61&amp;" to be at facility by "&amp;TEXT(L61,"mm/dd/yy")&amp;". 
Ship to:
ATTN: Kindred Implementation Services Tech
"&amp;C61&amp;"
"&amp;G61</f>
        <v/>
      </c>
      <c r="R61" s="113" t="n">
        <v>1976601</v>
      </c>
      <c r="S61" s="113" t="inlineStr">
        <is>
          <t>Yes</t>
        </is>
      </c>
      <c r="T61" s="113">
        <f>VLOOKUP(ServiceTickets[[#This Row],[Facility ID]],'T-Schedule'!B$2:I$286,8,FALSE)</f>
        <v/>
      </c>
      <c r="U61" s="113" t="n">
        <v>2019</v>
      </c>
      <c r="V61" s="115" t="n"/>
    </row>
    <row hidden="1" r="62" s="20">
      <c r="A62" s="97" t="n">
        <v>2499201</v>
      </c>
      <c r="B62" s="270" t="inlineStr">
        <is>
          <t>2499 HH - RIPLEY MS</t>
        </is>
      </c>
      <c r="C62" s="270">
        <f>VLOOKUP(ServiceTickets[[#This Row],[Facility ID]],FacilityInformation,3,FALSE)</f>
        <v/>
      </c>
      <c r="D62" s="270">
        <f>VLOOKUP(ServiceTickets[[#This Row],[Facility ID]],FacilityInformation,4,FALSE)</f>
        <v/>
      </c>
      <c r="E62" s="270">
        <f>VLOOKUP(ServiceTickets[[#This Row],[Facility ID]],FacilityInformation,5,FALSE)</f>
        <v/>
      </c>
      <c r="F62" s="270">
        <f>VLOOKUP(ServiceTickets[[#This Row],[Facility ID]],FacilityInformation,6,FALSE)</f>
        <v/>
      </c>
      <c r="G62" s="270">
        <f>ServiceTickets[[#This Row],[City]]&amp;", "&amp;ServiceTickets[[#This Row],[State]]&amp;" "&amp;ServiceTickets[[#This Row],[Zip]]</f>
        <v/>
      </c>
      <c r="H62" s="97">
        <f>VLOOKUP(ServiceTickets[[#This Row],[Facility ID]],'T-Schedule'!B$2:AH$286,30,FALSE)</f>
        <v/>
      </c>
      <c r="I62" s="97">
        <f>VLOOKUP(ServiceTickets[[#This Row],[Facility ID]],'T-Schedule'!B$2:AI$286,28,FALSE)</f>
        <v/>
      </c>
      <c r="J62" s="97">
        <f>VLOOKUP(ServiceTickets[[#This Row],[Facility ID]],'T-Schedule'!B$2:AI$286,26,FALSE)</f>
        <v/>
      </c>
      <c r="K62" s="107">
        <f>VLOOKUP(ServiceTickets[[#This Row],[Facility ID]],'T-Schedule'!B$2:C$286,2,FALSE)</f>
        <v/>
      </c>
      <c r="L62" s="107">
        <f>ServiceTickets[[#This Row],[Migration Date]] - WEEKDAY(ServiceTickets[[#This Row],[Migration Date]]-6)</f>
        <v/>
      </c>
      <c r="M62" s="107">
        <f>ServiceTickets[[#This Row],[Migration Date]] - 14</f>
        <v/>
      </c>
      <c r="N62" s="97" t="n">
        <v>703300</v>
      </c>
      <c r="O62" s="97" t="n">
        <v>703301</v>
      </c>
      <c r="P62" s="97">
        <f>ServiceTickets[[#This Row],[Site]]&amp;" KAH Win10 Upgrade Project Equipment Request"</f>
        <v/>
      </c>
      <c r="Q62" s="110">
        <f>"Please ship "&amp;H62&amp;" UD3 Thin Client devices and "&amp;I62&amp;" laptops with the Gentiva Win10 Image with docking stations. 
Please send the equipment on PO"&amp;N62&amp;" and PO"&amp;O62&amp;" to be at facility by "&amp;TEXT(L62,"mm/dd/yy")&amp;". 
Ship to:
ATTN: Kindred Implementation Services Tech
"&amp;C62&amp;"
"&amp;G62</f>
        <v/>
      </c>
      <c r="R62" s="113" t="n">
        <v>1976651</v>
      </c>
      <c r="S62" s="113" t="inlineStr">
        <is>
          <t>Yes</t>
        </is>
      </c>
      <c r="T62" s="113">
        <f>VLOOKUP(ServiceTickets[[#This Row],[Facility ID]],'T-Schedule'!B$2:I$286,8,FALSE)</f>
        <v/>
      </c>
      <c r="U62" s="113" t="n">
        <v>2019</v>
      </c>
      <c r="V62" s="115" t="n"/>
    </row>
    <row hidden="1" r="63" s="20">
      <c r="A63" s="97" t="n">
        <v>2504201</v>
      </c>
      <c r="B63" s="270" t="inlineStr">
        <is>
          <t>2504 HH - VICKSBURG</t>
        </is>
      </c>
      <c r="C63" s="270">
        <f>VLOOKUP(ServiceTickets[[#This Row],[Facility ID]],FacilityInformation,3,FALSE)</f>
        <v/>
      </c>
      <c r="D63" s="270">
        <f>VLOOKUP(ServiceTickets[[#This Row],[Facility ID]],FacilityInformation,4,FALSE)</f>
        <v/>
      </c>
      <c r="E63" s="270">
        <f>VLOOKUP(ServiceTickets[[#This Row],[Facility ID]],FacilityInformation,5,FALSE)</f>
        <v/>
      </c>
      <c r="F63" s="270">
        <f>VLOOKUP(ServiceTickets[[#This Row],[Facility ID]],FacilityInformation,6,FALSE)</f>
        <v/>
      </c>
      <c r="G63" s="270">
        <f>ServiceTickets[[#This Row],[City]]&amp;", "&amp;ServiceTickets[[#This Row],[State]]&amp;" "&amp;ServiceTickets[[#This Row],[Zip]]</f>
        <v/>
      </c>
      <c r="H63" s="97">
        <f>VLOOKUP(ServiceTickets[[#This Row],[Facility ID]],'T-Schedule'!B$2:AH$286,30,FALSE)</f>
        <v/>
      </c>
      <c r="I63" s="97">
        <f>VLOOKUP(ServiceTickets[[#This Row],[Facility ID]],'T-Schedule'!B$2:AI$286,28,FALSE)</f>
        <v/>
      </c>
      <c r="J63" s="97">
        <f>VLOOKUP(ServiceTickets[[#This Row],[Facility ID]],'T-Schedule'!B$2:AI$286,26,FALSE)</f>
        <v/>
      </c>
      <c r="K63" s="107">
        <f>VLOOKUP(ServiceTickets[[#This Row],[Facility ID]],'T-Schedule'!B$2:C$286,2,FALSE)</f>
        <v/>
      </c>
      <c r="L63" s="107">
        <f>ServiceTickets[[#This Row],[Migration Date]] - WEEKDAY(ServiceTickets[[#This Row],[Migration Date]]-6)</f>
        <v/>
      </c>
      <c r="M63" s="107">
        <f>ServiceTickets[[#This Row],[Migration Date]] - 14</f>
        <v/>
      </c>
      <c r="N63" s="97" t="n">
        <v>703300</v>
      </c>
      <c r="O63" s="97" t="n">
        <v>703301</v>
      </c>
      <c r="P63" s="97">
        <f>ServiceTickets[[#This Row],[Site]]&amp;" KAH Win10 Upgrade Project Equipment Request"</f>
        <v/>
      </c>
      <c r="Q63" s="110">
        <f>"Please ship "&amp;H63&amp;" UD3 Thin Client devices and "&amp;I63&amp;" laptops with the Gentiva Win10 Image with docking stations. 
Please send the equipment on PO"&amp;N63&amp;" and PO"&amp;O63&amp;" to be at facility by "&amp;TEXT(L63,"mm/dd/yy")&amp;". 
Ship to:
ATTN: Kindred Implementation Services Tech
"&amp;C63&amp;"
"&amp;G63</f>
        <v/>
      </c>
      <c r="R63" s="113" t="n">
        <v>1980968</v>
      </c>
      <c r="S63" s="113" t="inlineStr">
        <is>
          <t>Yes</t>
        </is>
      </c>
      <c r="T63" s="113">
        <f>VLOOKUP(ServiceTickets[[#This Row],[Facility ID]],'T-Schedule'!B$2:I$286,8,FALSE)</f>
        <v/>
      </c>
      <c r="U63" s="113" t="n">
        <v>2019</v>
      </c>
      <c r="V63" s="115" t="n"/>
    </row>
    <row hidden="1" r="64" s="20">
      <c r="A64" s="97" t="n">
        <v>2505201</v>
      </c>
      <c r="B64" s="270" t="inlineStr">
        <is>
          <t>2505 HH - MADISON</t>
        </is>
      </c>
      <c r="C64" s="270">
        <f>VLOOKUP(ServiceTickets[[#This Row],[Facility ID]],FacilityInformation,3,FALSE)</f>
        <v/>
      </c>
      <c r="D64" s="270">
        <f>VLOOKUP(ServiceTickets[[#This Row],[Facility ID]],FacilityInformation,4,FALSE)</f>
        <v/>
      </c>
      <c r="E64" s="270">
        <f>VLOOKUP(ServiceTickets[[#This Row],[Facility ID]],FacilityInformation,5,FALSE)</f>
        <v/>
      </c>
      <c r="F64" s="270">
        <f>VLOOKUP(ServiceTickets[[#This Row],[Facility ID]],FacilityInformation,6,FALSE)</f>
        <v/>
      </c>
      <c r="G64" s="270">
        <f>ServiceTickets[[#This Row],[City]]&amp;", "&amp;ServiceTickets[[#This Row],[State]]&amp;" "&amp;ServiceTickets[[#This Row],[Zip]]</f>
        <v/>
      </c>
      <c r="H64" s="97">
        <f>VLOOKUP(ServiceTickets[[#This Row],[Facility ID]],'T-Schedule'!B$2:AH$286,30,FALSE)</f>
        <v/>
      </c>
      <c r="I64" s="97">
        <f>VLOOKUP(ServiceTickets[[#This Row],[Facility ID]],'T-Schedule'!B$2:AI$286,28,FALSE)</f>
        <v/>
      </c>
      <c r="J64" s="97">
        <f>VLOOKUP(ServiceTickets[[#This Row],[Facility ID]],'T-Schedule'!B$2:AI$286,26,FALSE)</f>
        <v/>
      </c>
      <c r="K64" s="107">
        <f>VLOOKUP(ServiceTickets[[#This Row],[Facility ID]],'T-Schedule'!B$2:C$286,2,FALSE)</f>
        <v/>
      </c>
      <c r="L64" s="107">
        <f>ServiceTickets[[#This Row],[Migration Date]] - WEEKDAY(ServiceTickets[[#This Row],[Migration Date]]-6)</f>
        <v/>
      </c>
      <c r="M64" s="107">
        <f>ServiceTickets[[#This Row],[Migration Date]] - 14</f>
        <v/>
      </c>
      <c r="N64" s="97" t="n">
        <v>703300</v>
      </c>
      <c r="O64" s="97" t="n">
        <v>703301</v>
      </c>
      <c r="P64" s="97">
        <f>ServiceTickets[[#This Row],[Site]]&amp;" KAH Win10 Upgrade Project Equipment Request"</f>
        <v/>
      </c>
      <c r="Q64" s="110">
        <f>"Please ship "&amp;H64&amp;" UD3 Thin Client devices and "&amp;I64&amp;" laptops with the Gentiva Win10 Image with docking stations. 
Please send the equipment on PO"&amp;N64&amp;" and PO"&amp;O64&amp;" to be at facility by "&amp;TEXT(L64,"mm/dd/yy")&amp;". 
Ship to:
ATTN: Kindred Implementation Services Tech
"&amp;C64&amp;"
"&amp;G64</f>
        <v/>
      </c>
      <c r="R64" s="113" t="n">
        <v>1976655</v>
      </c>
      <c r="S64" s="113" t="inlineStr">
        <is>
          <t>Yes</t>
        </is>
      </c>
      <c r="T64" s="113">
        <f>VLOOKUP(ServiceTickets[[#This Row],[Facility ID]],'T-Schedule'!B$2:I$286,8,FALSE)</f>
        <v/>
      </c>
      <c r="U64" s="113" t="n">
        <v>2019</v>
      </c>
      <c r="V64" s="115" t="n"/>
    </row>
    <row hidden="1" r="65" s="20">
      <c r="A65" s="97" t="n">
        <v>2506201</v>
      </c>
      <c r="B65" s="270" t="inlineStr">
        <is>
          <t>2506 HH - HAZLEHURST</t>
        </is>
      </c>
      <c r="C65" s="270">
        <f>VLOOKUP(ServiceTickets[[#This Row],[Facility ID]],FacilityInformation,3,FALSE)</f>
        <v/>
      </c>
      <c r="D65" s="270">
        <f>VLOOKUP(ServiceTickets[[#This Row],[Facility ID]],FacilityInformation,4,FALSE)</f>
        <v/>
      </c>
      <c r="E65" s="270">
        <f>VLOOKUP(ServiceTickets[[#This Row],[Facility ID]],FacilityInformation,5,FALSE)</f>
        <v/>
      </c>
      <c r="F65" s="270">
        <f>VLOOKUP(ServiceTickets[[#This Row],[Facility ID]],FacilityInformation,6,FALSE)</f>
        <v/>
      </c>
      <c r="G65" s="270">
        <f>ServiceTickets[[#This Row],[City]]&amp;", "&amp;ServiceTickets[[#This Row],[State]]&amp;" "&amp;ServiceTickets[[#This Row],[Zip]]</f>
        <v/>
      </c>
      <c r="H65" s="97">
        <f>VLOOKUP(ServiceTickets[[#This Row],[Facility ID]],'T-Schedule'!B$2:AH$286,30,FALSE)</f>
        <v/>
      </c>
      <c r="I65" s="97">
        <f>VLOOKUP(ServiceTickets[[#This Row],[Facility ID]],'T-Schedule'!B$2:AI$286,28,FALSE)</f>
        <v/>
      </c>
      <c r="J65" s="97">
        <f>VLOOKUP(ServiceTickets[[#This Row],[Facility ID]],'T-Schedule'!B$2:AI$286,26,FALSE)</f>
        <v/>
      </c>
      <c r="K65" s="107">
        <f>VLOOKUP(ServiceTickets[[#This Row],[Facility ID]],'T-Schedule'!B$2:C$286,2,FALSE)</f>
        <v/>
      </c>
      <c r="L65" s="107">
        <f>ServiceTickets[[#This Row],[Migration Date]] - WEEKDAY(ServiceTickets[[#This Row],[Migration Date]]-6)</f>
        <v/>
      </c>
      <c r="M65" s="107">
        <f>ServiceTickets[[#This Row],[Migration Date]] - 14</f>
        <v/>
      </c>
      <c r="N65" s="97" t="n">
        <v>703300</v>
      </c>
      <c r="O65" s="97" t="n">
        <v>703301</v>
      </c>
      <c r="P65" s="97">
        <f>ServiceTickets[[#This Row],[Site]]&amp;" KAH Win10 Upgrade Project Equipment Request"</f>
        <v/>
      </c>
      <c r="Q65" s="110">
        <f>"Please ship "&amp;H65&amp;" UD3 Thin Client devices and "&amp;I65&amp;" laptops with the Gentiva Win10 Image with docking stations. 
Please send the equipment on PO"&amp;N65&amp;" and PO"&amp;O65&amp;" to be at facility by "&amp;TEXT(L65,"mm/dd/yy")&amp;". 
Ship to:
ATTN: Kindred Implementation Services Tech
"&amp;C65&amp;"
"&amp;G65</f>
        <v/>
      </c>
      <c r="R65" s="113" t="n">
        <v>1976680</v>
      </c>
      <c r="S65" s="113" t="inlineStr">
        <is>
          <t>Yes</t>
        </is>
      </c>
      <c r="T65" s="113">
        <f>VLOOKUP(ServiceTickets[[#This Row],[Facility ID]],'T-Schedule'!B$2:I$286,8,FALSE)</f>
        <v/>
      </c>
      <c r="U65" s="113" t="n">
        <v>2019</v>
      </c>
      <c r="V65" s="115" t="n"/>
    </row>
    <row hidden="1" r="66" s="20">
      <c r="A66" s="97" t="n">
        <v>2494201</v>
      </c>
      <c r="B66" s="270" t="inlineStr">
        <is>
          <t>2494 HH - COLUMBUS MS</t>
        </is>
      </c>
      <c r="C66" s="270">
        <f>VLOOKUP(ServiceTickets[[#This Row],[Facility ID]],FacilityInformation,3,FALSE)</f>
        <v/>
      </c>
      <c r="D66" s="270">
        <f>VLOOKUP(ServiceTickets[[#This Row],[Facility ID]],FacilityInformation,4,FALSE)</f>
        <v/>
      </c>
      <c r="E66" s="270">
        <f>VLOOKUP(ServiceTickets[[#This Row],[Facility ID]],FacilityInformation,5,FALSE)</f>
        <v/>
      </c>
      <c r="F66" s="270">
        <f>VLOOKUP(ServiceTickets[[#This Row],[Facility ID]],FacilityInformation,6,FALSE)</f>
        <v/>
      </c>
      <c r="G66" s="270">
        <f>ServiceTickets[[#This Row],[City]]&amp;", "&amp;ServiceTickets[[#This Row],[State]]&amp;" "&amp;ServiceTickets[[#This Row],[Zip]]</f>
        <v/>
      </c>
      <c r="H66" s="97">
        <f>VLOOKUP(ServiceTickets[[#This Row],[Facility ID]],'T-Schedule'!B$2:AH$286,30,FALSE)</f>
        <v/>
      </c>
      <c r="I66" s="97">
        <f>VLOOKUP(ServiceTickets[[#This Row],[Facility ID]],'T-Schedule'!B$2:AI$286,28,FALSE)</f>
        <v/>
      </c>
      <c r="J66" s="97">
        <f>VLOOKUP(ServiceTickets[[#This Row],[Facility ID]],'T-Schedule'!B$2:AI$286,26,FALSE)</f>
        <v/>
      </c>
      <c r="K66" s="107">
        <f>VLOOKUP(ServiceTickets[[#This Row],[Facility ID]],'T-Schedule'!B$2:C$286,2,FALSE)</f>
        <v/>
      </c>
      <c r="L66" s="107">
        <f>ServiceTickets[[#This Row],[Migration Date]] - WEEKDAY(ServiceTickets[[#This Row],[Migration Date]]-6)</f>
        <v/>
      </c>
      <c r="M66" s="107">
        <f>ServiceTickets[[#This Row],[Migration Date]] - 14</f>
        <v/>
      </c>
      <c r="N66" s="97" t="n">
        <v>703300</v>
      </c>
      <c r="O66" s="97" t="n">
        <v>703301</v>
      </c>
      <c r="P66" s="97">
        <f>ServiceTickets[[#This Row],[Site]]&amp;" KAH Win10 Upgrade Project Equipment Request"</f>
        <v/>
      </c>
      <c r="Q66" s="110">
        <f>"Please ship "&amp;H66&amp;" UD3 Thin Client devices and "&amp;I66&amp;" laptops with the Gentiva Win10 Image with docking stations. 
Please send the equipment on PO"&amp;N66&amp;" and PO"&amp;O66&amp;" to be at facility by "&amp;TEXT(L66,"mm/dd/yy")&amp;". 
Ship to:
ATTN: Kindred Implementation Services Tech
"&amp;C66&amp;"
"&amp;G66</f>
        <v/>
      </c>
      <c r="R66" s="113" t="n">
        <v>1982282</v>
      </c>
      <c r="S66" s="113" t="inlineStr">
        <is>
          <t>Yes</t>
        </is>
      </c>
      <c r="T66" s="113">
        <f>VLOOKUP(ServiceTickets[[#This Row],[Facility ID]],'T-Schedule'!B$2:I$286,8,FALSE)</f>
        <v/>
      </c>
      <c r="U66" s="113" t="n">
        <v>2019</v>
      </c>
      <c r="V66" s="115" t="n"/>
    </row>
    <row customFormat="1" hidden="1" r="67" s="2">
      <c r="A67" s="97" t="n">
        <v>2507201</v>
      </c>
      <c r="B67" s="270" t="inlineStr">
        <is>
          <t>2507 HH - MORTON MS</t>
        </is>
      </c>
      <c r="C67" s="270">
        <f>VLOOKUP(ServiceTickets[[#This Row],[Facility ID]],FacilityInformation,3,FALSE)</f>
        <v/>
      </c>
      <c r="D67" s="270">
        <f>VLOOKUP(ServiceTickets[[#This Row],[Facility ID]],FacilityInformation,4,FALSE)</f>
        <v/>
      </c>
      <c r="E67" s="270">
        <f>VLOOKUP(ServiceTickets[[#This Row],[Facility ID]],FacilityInformation,5,FALSE)</f>
        <v/>
      </c>
      <c r="F67" s="270">
        <f>VLOOKUP(ServiceTickets[[#This Row],[Facility ID]],FacilityInformation,6,FALSE)</f>
        <v/>
      </c>
      <c r="G67" s="270">
        <f>ServiceTickets[[#This Row],[City]]&amp;", "&amp;ServiceTickets[[#This Row],[State]]&amp;" "&amp;ServiceTickets[[#This Row],[Zip]]</f>
        <v/>
      </c>
      <c r="H67" s="97">
        <f>VLOOKUP(ServiceTickets[[#This Row],[Facility ID]],'T-Schedule'!B$2:AH$286,30,FALSE)</f>
        <v/>
      </c>
      <c r="I67" s="97">
        <f>VLOOKUP(ServiceTickets[[#This Row],[Facility ID]],'T-Schedule'!B$2:AI$286,28,FALSE)</f>
        <v/>
      </c>
      <c r="J67" s="97">
        <f>VLOOKUP(ServiceTickets[[#This Row],[Facility ID]],'T-Schedule'!B$2:AI$286,26,FALSE)</f>
        <v/>
      </c>
      <c r="K67" s="107">
        <f>VLOOKUP(ServiceTickets[[#This Row],[Facility ID]],'T-Schedule'!B$2:C$286,2,FALSE)</f>
        <v/>
      </c>
      <c r="L67" s="107">
        <f>ServiceTickets[[#This Row],[Migration Date]] - WEEKDAY(ServiceTickets[[#This Row],[Migration Date]]-6)</f>
        <v/>
      </c>
      <c r="M67" s="107">
        <f>ServiceTickets[[#This Row],[Migration Date]] - 14</f>
        <v/>
      </c>
      <c r="N67" s="97" t="n">
        <v>703300</v>
      </c>
      <c r="O67" s="97" t="n">
        <v>703301</v>
      </c>
      <c r="P67" s="97">
        <f>ServiceTickets[[#This Row],[Site]]&amp;" KAH Win10 Upgrade Project Equipment Request"</f>
        <v/>
      </c>
      <c r="Q67" s="110">
        <f>"Please ship "&amp;H67&amp;" UD3 Thin Client devices and "&amp;I67&amp;" laptops with the Gentiva Win10 Image with docking stations. 
Please send the equipment on PO"&amp;N67&amp;" and PO"&amp;O67&amp;" to be at facility by "&amp;TEXT(L67,"mm/dd/yy")&amp;". 
Ship to:
ATTN: Kindred Implementation Services Tech
"&amp;C67&amp;"
"&amp;G67</f>
        <v/>
      </c>
      <c r="R67" s="113" t="n">
        <v>1982297</v>
      </c>
      <c r="S67" s="113" t="inlineStr">
        <is>
          <t>Yes</t>
        </is>
      </c>
      <c r="T67" s="113">
        <f>VLOOKUP(ServiceTickets[[#This Row],[Facility ID]],'T-Schedule'!B$2:I$286,8,FALSE)</f>
        <v/>
      </c>
      <c r="U67" s="113" t="n">
        <v>2019</v>
      </c>
      <c r="V67" s="115" t="n"/>
    </row>
    <row hidden="1" r="68" s="20">
      <c r="A68" s="97" t="n">
        <v>2508201</v>
      </c>
      <c r="B68" s="270" t="inlineStr">
        <is>
          <t>2508 HH - MAGEE</t>
        </is>
      </c>
      <c r="C68" s="270">
        <f>VLOOKUP(ServiceTickets[[#This Row],[Facility ID]],FacilityInformation,3,FALSE)</f>
        <v/>
      </c>
      <c r="D68" s="270">
        <f>VLOOKUP(ServiceTickets[[#This Row],[Facility ID]],FacilityInformation,4,FALSE)</f>
        <v/>
      </c>
      <c r="E68" s="270">
        <f>VLOOKUP(ServiceTickets[[#This Row],[Facility ID]],FacilityInformation,5,FALSE)</f>
        <v/>
      </c>
      <c r="F68" s="270">
        <f>VLOOKUP(ServiceTickets[[#This Row],[Facility ID]],FacilityInformation,6,FALSE)</f>
        <v/>
      </c>
      <c r="G68" s="270">
        <f>ServiceTickets[[#This Row],[City]]&amp;", "&amp;ServiceTickets[[#This Row],[State]]&amp;" "&amp;ServiceTickets[[#This Row],[Zip]]</f>
        <v/>
      </c>
      <c r="H68" s="97">
        <f>VLOOKUP(ServiceTickets[[#This Row],[Facility ID]],'T-Schedule'!B$2:AH$286,30,FALSE)</f>
        <v/>
      </c>
      <c r="I68" s="97">
        <f>VLOOKUP(ServiceTickets[[#This Row],[Facility ID]],'T-Schedule'!B$2:AI$286,28,FALSE)</f>
        <v/>
      </c>
      <c r="J68" s="97">
        <f>VLOOKUP(ServiceTickets[[#This Row],[Facility ID]],'T-Schedule'!B$2:AI$286,26,FALSE)</f>
        <v/>
      </c>
      <c r="K68" s="107">
        <f>VLOOKUP(ServiceTickets[[#This Row],[Facility ID]],'T-Schedule'!B$2:C$286,2,FALSE)</f>
        <v/>
      </c>
      <c r="L68" s="107">
        <f>ServiceTickets[[#This Row],[Migration Date]] - WEEKDAY(ServiceTickets[[#This Row],[Migration Date]]-6)</f>
        <v/>
      </c>
      <c r="M68" s="107">
        <f>ServiceTickets[[#This Row],[Migration Date]] - 14</f>
        <v/>
      </c>
      <c r="N68" s="97" t="n">
        <v>703300</v>
      </c>
      <c r="O68" s="97" t="n">
        <v>703301</v>
      </c>
      <c r="P68" s="97">
        <f>ServiceTickets[[#This Row],[Site]]&amp;" KAH Win10 Upgrade Project Equipment Request"</f>
        <v/>
      </c>
      <c r="Q68" s="110">
        <f>"Please ship "&amp;H68&amp;" UD3 Thin Client devices and "&amp;I68&amp;" laptops with the Gentiva Win10 Image with docking stations. 
Please send the equipment on PO"&amp;N68&amp;" and PO"&amp;O68&amp;" to be at facility by "&amp;TEXT(L68,"mm/dd/yy")&amp;". 
Ship to:
ATTN: Kindred Implementation Services Tech
"&amp;C68&amp;"
"&amp;G68</f>
        <v/>
      </c>
      <c r="R68" s="113" t="n">
        <v>1982299</v>
      </c>
      <c r="S68" s="113" t="inlineStr">
        <is>
          <t>Yes</t>
        </is>
      </c>
      <c r="T68" s="113">
        <f>VLOOKUP(ServiceTickets[[#This Row],[Facility ID]],'T-Schedule'!B$2:I$286,8,FALSE)</f>
        <v/>
      </c>
      <c r="U68" s="113" t="n">
        <v>2019</v>
      </c>
      <c r="V68" s="115" t="n"/>
    </row>
    <row hidden="1" r="69" s="20">
      <c r="A69" s="97" t="n">
        <v>2479201</v>
      </c>
      <c r="B69" s="270" t="inlineStr">
        <is>
          <t>2479 HH - DAYTONA BEACH</t>
        </is>
      </c>
      <c r="C69" s="270">
        <f>VLOOKUP(ServiceTickets[[#This Row],[Facility ID]],FacilityInformation,3,FALSE)</f>
        <v/>
      </c>
      <c r="D69" s="270">
        <f>VLOOKUP(ServiceTickets[[#This Row],[Facility ID]],FacilityInformation,4,FALSE)</f>
        <v/>
      </c>
      <c r="E69" s="270">
        <f>VLOOKUP(ServiceTickets[[#This Row],[Facility ID]],FacilityInformation,5,FALSE)</f>
        <v/>
      </c>
      <c r="F69" s="270">
        <f>VLOOKUP(ServiceTickets[[#This Row],[Facility ID]],FacilityInformation,6,FALSE)</f>
        <v/>
      </c>
      <c r="G69" s="270">
        <f>ServiceTickets[[#This Row],[City]]&amp;", "&amp;ServiceTickets[[#This Row],[State]]&amp;" "&amp;ServiceTickets[[#This Row],[Zip]]</f>
        <v/>
      </c>
      <c r="H69" s="97">
        <f>VLOOKUP(ServiceTickets[[#This Row],[Facility ID]],'T-Schedule'!B$2:AH$286,30,FALSE)</f>
        <v/>
      </c>
      <c r="I69" s="97">
        <f>VLOOKUP(ServiceTickets[[#This Row],[Facility ID]],'T-Schedule'!B$2:AI$286,28,FALSE)</f>
        <v/>
      </c>
      <c r="J69" s="97">
        <f>VLOOKUP(ServiceTickets[[#This Row],[Facility ID]],'T-Schedule'!B$2:AI$286,26,FALSE)</f>
        <v/>
      </c>
      <c r="K69" s="107">
        <f>VLOOKUP(ServiceTickets[[#This Row],[Facility ID]],'T-Schedule'!B$2:C$286,2,FALSE)</f>
        <v/>
      </c>
      <c r="L69" s="107">
        <f>ServiceTickets[[#This Row],[Migration Date]] - WEEKDAY(ServiceTickets[[#This Row],[Migration Date]]-6)</f>
        <v/>
      </c>
      <c r="M69" s="107">
        <f>ServiceTickets[[#This Row],[Migration Date]] - 14</f>
        <v/>
      </c>
      <c r="N69" s="97" t="n">
        <v>703300</v>
      </c>
      <c r="O69" s="97" t="n">
        <v>703301</v>
      </c>
      <c r="P69" s="97">
        <f>ServiceTickets[[#This Row],[Site]]&amp;" KAH Win10 Upgrade Project Equipment Request"</f>
        <v/>
      </c>
      <c r="Q69" s="110">
        <f>"Please ship "&amp;H69&amp;" UD3 Thin Client devices and "&amp;I69&amp;" laptops with the Gentiva Win10 Image with docking stations. 
Please send the equipment on PO"&amp;N69&amp;" and PO"&amp;O69&amp;" to be at facility by "&amp;TEXT(L69,"mm/dd/yy")&amp;". 
Ship to:
ATTN: Kindred Implementation Services Tech
"&amp;C69&amp;"
"&amp;G69</f>
        <v/>
      </c>
      <c r="R69" s="113" t="n">
        <v>1982328</v>
      </c>
      <c r="S69" s="113" t="inlineStr">
        <is>
          <t>Yes</t>
        </is>
      </c>
      <c r="T69" s="113">
        <f>VLOOKUP(ServiceTickets[[#This Row],[Facility ID]],'T-Schedule'!B$2:I$286,8,FALSE)</f>
        <v/>
      </c>
      <c r="U69" s="113" t="n">
        <v>2019</v>
      </c>
      <c r="V69" s="115" t="n"/>
    </row>
    <row hidden="1" r="70" s="20">
      <c r="A70" s="97" t="n">
        <v>2480201</v>
      </c>
      <c r="B70" s="270" t="inlineStr">
        <is>
          <t>2480 HH - DELAND</t>
        </is>
      </c>
      <c r="C70" s="270">
        <f>VLOOKUP(ServiceTickets[[#This Row],[Facility ID]],FacilityInformation,3,FALSE)</f>
        <v/>
      </c>
      <c r="D70" s="270">
        <f>VLOOKUP(ServiceTickets[[#This Row],[Facility ID]],FacilityInformation,4,FALSE)</f>
        <v/>
      </c>
      <c r="E70" s="270">
        <f>VLOOKUP(ServiceTickets[[#This Row],[Facility ID]],FacilityInformation,5,FALSE)</f>
        <v/>
      </c>
      <c r="F70" s="270">
        <f>VLOOKUP(ServiceTickets[[#This Row],[Facility ID]],FacilityInformation,6,FALSE)</f>
        <v/>
      </c>
      <c r="G70" s="270">
        <f>ServiceTickets[[#This Row],[City]]&amp;", "&amp;ServiceTickets[[#This Row],[State]]&amp;" "&amp;ServiceTickets[[#This Row],[Zip]]</f>
        <v/>
      </c>
      <c r="H70" s="97">
        <f>VLOOKUP(ServiceTickets[[#This Row],[Facility ID]],'T-Schedule'!B$2:AH$286,30,FALSE)</f>
        <v/>
      </c>
      <c r="I70" s="97">
        <f>VLOOKUP(ServiceTickets[[#This Row],[Facility ID]],'T-Schedule'!B$2:AI$286,28,FALSE)</f>
        <v/>
      </c>
      <c r="J70" s="97">
        <f>VLOOKUP(ServiceTickets[[#This Row],[Facility ID]],'T-Schedule'!B$2:AI$286,26,FALSE)</f>
        <v/>
      </c>
      <c r="K70" s="107">
        <f>VLOOKUP(ServiceTickets[[#This Row],[Facility ID]],'T-Schedule'!B$2:C$286,2,FALSE)</f>
        <v/>
      </c>
      <c r="L70" s="107">
        <f>ServiceTickets[[#This Row],[Migration Date]] - WEEKDAY(ServiceTickets[[#This Row],[Migration Date]]-6)</f>
        <v/>
      </c>
      <c r="M70" s="107">
        <f>ServiceTickets[[#This Row],[Migration Date]] - 14</f>
        <v/>
      </c>
      <c r="N70" s="97" t="n">
        <v>703300</v>
      </c>
      <c r="O70" s="97" t="n">
        <v>703301</v>
      </c>
      <c r="P70" s="97">
        <f>ServiceTickets[[#This Row],[Site]]&amp;" KAH Win10 Upgrade Project Equipment Request"</f>
        <v/>
      </c>
      <c r="Q70" s="110">
        <f>"Please ship "&amp;H70&amp;" UD3 Thin Client devices and "&amp;I70&amp;" laptops with the Gentiva Win10 Image with docking stations. 
Please send the equipment on PO"&amp;N70&amp;" and PO"&amp;O70&amp;" to be at facility by "&amp;TEXT(L70,"mm/dd/yy")&amp;". 
Ship to:
ATTN: Kindred Implementation Services Tech
"&amp;C70&amp;"
"&amp;G70</f>
        <v/>
      </c>
      <c r="R70" s="113" t="n">
        <v>1982301</v>
      </c>
      <c r="S70" s="113" t="inlineStr">
        <is>
          <t>Yes</t>
        </is>
      </c>
      <c r="T70" s="113">
        <f>VLOOKUP(ServiceTickets[[#This Row],[Facility ID]],'T-Schedule'!B$2:I$286,8,FALSE)</f>
        <v/>
      </c>
      <c r="U70" s="113" t="n">
        <v>2019</v>
      </c>
      <c r="V70" s="115" t="n"/>
    </row>
    <row hidden="1" r="71" s="20">
      <c r="A71" s="97" t="n">
        <v>2483201</v>
      </c>
      <c r="B71" s="270" t="inlineStr">
        <is>
          <t>2483 HH - ORANGE PARK</t>
        </is>
      </c>
      <c r="C71" s="270">
        <f>VLOOKUP(ServiceTickets[[#This Row],[Facility ID]],FacilityInformation,3,FALSE)</f>
        <v/>
      </c>
      <c r="D71" s="270">
        <f>VLOOKUP(ServiceTickets[[#This Row],[Facility ID]],FacilityInformation,4,FALSE)</f>
        <v/>
      </c>
      <c r="E71" s="270">
        <f>VLOOKUP(ServiceTickets[[#This Row],[Facility ID]],FacilityInformation,5,FALSE)</f>
        <v/>
      </c>
      <c r="F71" s="270">
        <f>VLOOKUP(ServiceTickets[[#This Row],[Facility ID]],FacilityInformation,6,FALSE)</f>
        <v/>
      </c>
      <c r="G71" s="270">
        <f>ServiceTickets[[#This Row],[City]]&amp;", "&amp;ServiceTickets[[#This Row],[State]]&amp;" "&amp;ServiceTickets[[#This Row],[Zip]]</f>
        <v/>
      </c>
      <c r="H71" s="97">
        <f>VLOOKUP(ServiceTickets[[#This Row],[Facility ID]],'T-Schedule'!B$2:AH$286,30,FALSE)</f>
        <v/>
      </c>
      <c r="I71" s="97">
        <f>VLOOKUP(ServiceTickets[[#This Row],[Facility ID]],'T-Schedule'!B$2:AI$286,28,FALSE)</f>
        <v/>
      </c>
      <c r="J71" s="97">
        <f>VLOOKUP(ServiceTickets[[#This Row],[Facility ID]],'T-Schedule'!B$2:AI$286,26,FALSE)</f>
        <v/>
      </c>
      <c r="K71" s="107">
        <f>VLOOKUP(ServiceTickets[[#This Row],[Facility ID]],'T-Schedule'!B$2:C$286,2,FALSE)</f>
        <v/>
      </c>
      <c r="L71" s="107">
        <f>ServiceTickets[[#This Row],[Migration Date]] - WEEKDAY(ServiceTickets[[#This Row],[Migration Date]]-6)</f>
        <v/>
      </c>
      <c r="M71" s="107">
        <f>ServiceTickets[[#This Row],[Migration Date]] - 14</f>
        <v/>
      </c>
      <c r="N71" s="97" t="n">
        <v>703300</v>
      </c>
      <c r="O71" s="97" t="n">
        <v>703301</v>
      </c>
      <c r="P71" s="97">
        <f>ServiceTickets[[#This Row],[Site]]&amp;" KAH Win10 Upgrade Project Equipment Request"</f>
        <v/>
      </c>
      <c r="Q71" s="110">
        <f>"Please ship "&amp;H71&amp;" UD3 Thin Client devices and "&amp;I71&amp;" laptops with the Gentiva Win10 Image with docking stations. 
Please send the equipment on PO"&amp;N71&amp;" and PO"&amp;O71&amp;" to be at facility by "&amp;TEXT(L71,"mm/dd/yy")&amp;". 
Ship to:
ATTN: Kindred Implementation Services Tech
"&amp;C71&amp;"
"&amp;G71</f>
        <v/>
      </c>
      <c r="R71" s="113" t="n">
        <v>1982411</v>
      </c>
      <c r="S71" s="113" t="inlineStr">
        <is>
          <t>Yes</t>
        </is>
      </c>
      <c r="T71" s="113">
        <f>VLOOKUP(ServiceTickets[[#This Row],[Facility ID]],'T-Schedule'!B$2:I$286,8,FALSE)</f>
        <v/>
      </c>
      <c r="U71" s="113" t="n">
        <v>2019</v>
      </c>
      <c r="V71" s="115" t="n"/>
    </row>
    <row hidden="1" r="72" s="20">
      <c r="A72" s="97" t="n">
        <v>2487201</v>
      </c>
      <c r="B72" s="270" t="inlineStr">
        <is>
          <t>2487 HH - OCALA</t>
        </is>
      </c>
      <c r="C72" s="270">
        <f>VLOOKUP(ServiceTickets[[#This Row],[Facility ID]],FacilityInformation,3,FALSE)</f>
        <v/>
      </c>
      <c r="D72" s="270">
        <f>VLOOKUP(ServiceTickets[[#This Row],[Facility ID]],FacilityInformation,4,FALSE)</f>
        <v/>
      </c>
      <c r="E72" s="270">
        <f>VLOOKUP(ServiceTickets[[#This Row],[Facility ID]],FacilityInformation,5,FALSE)</f>
        <v/>
      </c>
      <c r="F72" s="270">
        <f>VLOOKUP(ServiceTickets[[#This Row],[Facility ID]],FacilityInformation,6,FALSE)</f>
        <v/>
      </c>
      <c r="G72" s="270">
        <f>ServiceTickets[[#This Row],[City]]&amp;", "&amp;ServiceTickets[[#This Row],[State]]&amp;" "&amp;ServiceTickets[[#This Row],[Zip]]</f>
        <v/>
      </c>
      <c r="H72" s="97">
        <f>VLOOKUP(ServiceTickets[[#This Row],[Facility ID]],'T-Schedule'!B$2:AH$286,30,FALSE)</f>
        <v/>
      </c>
      <c r="I72" s="97">
        <f>VLOOKUP(ServiceTickets[[#This Row],[Facility ID]],'T-Schedule'!B$2:AI$286,28,FALSE)</f>
        <v/>
      </c>
      <c r="J72" s="97">
        <f>VLOOKUP(ServiceTickets[[#This Row],[Facility ID]],'T-Schedule'!B$2:AI$286,26,FALSE)</f>
        <v/>
      </c>
      <c r="K72" s="107">
        <f>VLOOKUP(ServiceTickets[[#This Row],[Facility ID]],'T-Schedule'!B$2:C$286,2,FALSE)</f>
        <v/>
      </c>
      <c r="L72" s="107">
        <f>ServiceTickets[[#This Row],[Migration Date]] - WEEKDAY(ServiceTickets[[#This Row],[Migration Date]]-6)</f>
        <v/>
      </c>
      <c r="M72" s="107">
        <f>ServiceTickets[[#This Row],[Migration Date]] - 14</f>
        <v/>
      </c>
      <c r="N72" s="97" t="n">
        <v>703300</v>
      </c>
      <c r="O72" s="97" t="n">
        <v>703301</v>
      </c>
      <c r="P72" s="97">
        <f>ServiceTickets[[#This Row],[Site]]&amp;" KAH Win10 Upgrade Project Equipment Request"</f>
        <v/>
      </c>
      <c r="Q72" s="110">
        <f>"Please ship "&amp;H72&amp;" UD3 Thin Client devices and "&amp;I72&amp;" laptops with the Gentiva Win10 Image with docking stations. 
Please send the equipment on PO"&amp;N72&amp;" and PO"&amp;O72&amp;" to be at facility by "&amp;TEXT(L72,"mm/dd/yy")&amp;". 
Ship to:
ATTN: Kindred Implementation Services Tech
"&amp;C72&amp;"
"&amp;G72</f>
        <v/>
      </c>
      <c r="R72" s="113" t="n">
        <v>1982305</v>
      </c>
      <c r="S72" s="113" t="inlineStr">
        <is>
          <t>Yes</t>
        </is>
      </c>
      <c r="T72" s="113">
        <f>VLOOKUP(ServiceTickets[[#This Row],[Facility ID]],'T-Schedule'!B$2:I$286,8,FALSE)</f>
        <v/>
      </c>
      <c r="U72" s="113" t="n">
        <v>2019</v>
      </c>
      <c r="V72" s="115" t="n"/>
    </row>
    <row hidden="1" r="73" s="20">
      <c r="A73" s="97" t="n">
        <v>2488201</v>
      </c>
      <c r="B73" s="270" t="inlineStr">
        <is>
          <t>2488 HH - PALATKA-PUTNAM</t>
        </is>
      </c>
      <c r="C73" s="270">
        <f>VLOOKUP(ServiceTickets[[#This Row],[Facility ID]],FacilityInformation,3,FALSE)</f>
        <v/>
      </c>
      <c r="D73" s="270">
        <f>VLOOKUP(ServiceTickets[[#This Row],[Facility ID]],FacilityInformation,4,FALSE)</f>
        <v/>
      </c>
      <c r="E73" s="270">
        <f>VLOOKUP(ServiceTickets[[#This Row],[Facility ID]],FacilityInformation,5,FALSE)</f>
        <v/>
      </c>
      <c r="F73" s="270">
        <f>VLOOKUP(ServiceTickets[[#This Row],[Facility ID]],FacilityInformation,6,FALSE)</f>
        <v/>
      </c>
      <c r="G73" s="270">
        <f>ServiceTickets[[#This Row],[City]]&amp;", "&amp;ServiceTickets[[#This Row],[State]]&amp;" "&amp;ServiceTickets[[#This Row],[Zip]]</f>
        <v/>
      </c>
      <c r="H73" s="97">
        <f>VLOOKUP(ServiceTickets[[#This Row],[Facility ID]],'T-Schedule'!B$2:AH$286,30,FALSE)</f>
        <v/>
      </c>
      <c r="I73" s="97">
        <f>VLOOKUP(ServiceTickets[[#This Row],[Facility ID]],'T-Schedule'!B$2:AI$286,28,FALSE)</f>
        <v/>
      </c>
      <c r="J73" s="97">
        <f>VLOOKUP(ServiceTickets[[#This Row],[Facility ID]],'T-Schedule'!B$2:AI$286,26,FALSE)</f>
        <v/>
      </c>
      <c r="K73" s="107">
        <f>VLOOKUP(ServiceTickets[[#This Row],[Facility ID]],'T-Schedule'!B$2:C$286,2,FALSE)</f>
        <v/>
      </c>
      <c r="L73" s="107">
        <f>ServiceTickets[[#This Row],[Migration Date]] - WEEKDAY(ServiceTickets[[#This Row],[Migration Date]]-6)</f>
        <v/>
      </c>
      <c r="M73" s="107">
        <f>ServiceTickets[[#This Row],[Migration Date]] - 14</f>
        <v/>
      </c>
      <c r="N73" s="97" t="n">
        <v>703300</v>
      </c>
      <c r="O73" s="97" t="n">
        <v>703301</v>
      </c>
      <c r="P73" s="97">
        <f>ServiceTickets[[#This Row],[Site]]&amp;" KAH Win10 Upgrade Project Equipment Request"</f>
        <v/>
      </c>
      <c r="Q73" s="110">
        <f>"Please ship "&amp;H73&amp;" UD3 Thin Client devices and "&amp;I73&amp;" laptops with the Gentiva Win10 Image with docking stations. 
Please send the equipment on PO"&amp;N73&amp;" and PO"&amp;O73&amp;" to be at facility by "&amp;TEXT(L73,"mm/dd/yy")&amp;". 
Ship to:
ATTN: Kindred Implementation Services Tech
"&amp;C73&amp;"
"&amp;G73</f>
        <v/>
      </c>
      <c r="R73" s="113" t="n">
        <v>1982306</v>
      </c>
      <c r="S73" s="113" t="inlineStr">
        <is>
          <t>Yes</t>
        </is>
      </c>
      <c r="T73" s="113">
        <f>VLOOKUP(ServiceTickets[[#This Row],[Facility ID]],'T-Schedule'!B$2:I$286,8,FALSE)</f>
        <v/>
      </c>
      <c r="U73" s="113" t="n">
        <v>2019</v>
      </c>
      <c r="V73" s="115" t="n"/>
    </row>
    <row hidden="1" r="74" s="20">
      <c r="A74" s="97" t="n">
        <v>2481201</v>
      </c>
      <c r="B74" s="270" t="inlineStr">
        <is>
          <t>2481 HH - GAINESVILLE</t>
        </is>
      </c>
      <c r="C74" s="270">
        <f>VLOOKUP(ServiceTickets[[#This Row],[Facility ID]],FacilityInformation,3,FALSE)</f>
        <v/>
      </c>
      <c r="D74" s="270">
        <f>VLOOKUP(ServiceTickets[[#This Row],[Facility ID]],FacilityInformation,4,FALSE)</f>
        <v/>
      </c>
      <c r="E74" s="270">
        <f>VLOOKUP(ServiceTickets[[#This Row],[Facility ID]],FacilityInformation,5,FALSE)</f>
        <v/>
      </c>
      <c r="F74" s="270">
        <f>VLOOKUP(ServiceTickets[[#This Row],[Facility ID]],FacilityInformation,6,FALSE)</f>
        <v/>
      </c>
      <c r="G74" s="270">
        <f>ServiceTickets[[#This Row],[City]]&amp;", "&amp;ServiceTickets[[#This Row],[State]]&amp;" "&amp;ServiceTickets[[#This Row],[Zip]]</f>
        <v/>
      </c>
      <c r="H74" s="97">
        <f>VLOOKUP(ServiceTickets[[#This Row],[Facility ID]],'T-Schedule'!B$2:AH$286,30,FALSE)</f>
        <v/>
      </c>
      <c r="I74" s="97">
        <f>VLOOKUP(ServiceTickets[[#This Row],[Facility ID]],'T-Schedule'!B$2:AI$286,28,FALSE)</f>
        <v/>
      </c>
      <c r="J74" s="97">
        <f>VLOOKUP(ServiceTickets[[#This Row],[Facility ID]],'T-Schedule'!B$2:AI$286,26,FALSE)</f>
        <v/>
      </c>
      <c r="K74" s="107">
        <f>VLOOKUP(ServiceTickets[[#This Row],[Facility ID]],'T-Schedule'!B$2:C$286,2,FALSE)</f>
        <v/>
      </c>
      <c r="L74" s="107">
        <f>ServiceTickets[[#This Row],[Migration Date]] - WEEKDAY(ServiceTickets[[#This Row],[Migration Date]]-6)</f>
        <v/>
      </c>
      <c r="M74" s="107">
        <f>ServiceTickets[[#This Row],[Migration Date]] - 14</f>
        <v/>
      </c>
      <c r="N74" s="97" t="n">
        <v>703300</v>
      </c>
      <c r="O74" s="97" t="n">
        <v>703301</v>
      </c>
      <c r="P74" s="97">
        <f>ServiceTickets[[#This Row],[Site]]&amp;" KAH Win10 Upgrade Project Equipment Request"</f>
        <v/>
      </c>
      <c r="Q74" s="110">
        <f>"Please ship "&amp;H74&amp;" UD3 Thin Client devices and "&amp;I74&amp;" laptops with the Gentiva Win10 Image with docking stations. 
Please send the equipment on PO"&amp;N74&amp;" and PO"&amp;O74&amp;" to be at facility by "&amp;TEXT(L74,"mm/dd/yy")&amp;". 
Ship to:
ATTN: Kindred Implementation Services Tech
"&amp;C74&amp;"
"&amp;G74</f>
        <v/>
      </c>
      <c r="R74" s="113" t="n">
        <v>1982665</v>
      </c>
      <c r="S74" s="113" t="inlineStr">
        <is>
          <t>Yes</t>
        </is>
      </c>
      <c r="T74" s="113">
        <f>VLOOKUP(ServiceTickets[[#This Row],[Facility ID]],'T-Schedule'!B$2:I$286,8,FALSE)</f>
        <v/>
      </c>
      <c r="U74" s="113" t="n">
        <v>2019</v>
      </c>
      <c r="V74" s="115" t="n"/>
    </row>
    <row hidden="1" r="75" s="20">
      <c r="A75" s="97" t="n">
        <v>2489201</v>
      </c>
      <c r="B75" s="270" t="inlineStr">
        <is>
          <t>2489 HH - TALLAHASSEE</t>
        </is>
      </c>
      <c r="C75" s="270">
        <f>VLOOKUP(ServiceTickets[[#This Row],[Facility ID]],FacilityInformation,3,FALSE)</f>
        <v/>
      </c>
      <c r="D75" s="270">
        <f>VLOOKUP(ServiceTickets[[#This Row],[Facility ID]],FacilityInformation,4,FALSE)</f>
        <v/>
      </c>
      <c r="E75" s="270">
        <f>VLOOKUP(ServiceTickets[[#This Row],[Facility ID]],FacilityInformation,5,FALSE)</f>
        <v/>
      </c>
      <c r="F75" s="270">
        <f>VLOOKUP(ServiceTickets[[#This Row],[Facility ID]],FacilityInformation,6,FALSE)</f>
        <v/>
      </c>
      <c r="G75" s="270">
        <f>ServiceTickets[[#This Row],[City]]&amp;", "&amp;ServiceTickets[[#This Row],[State]]&amp;" "&amp;ServiceTickets[[#This Row],[Zip]]</f>
        <v/>
      </c>
      <c r="H75" s="97">
        <f>VLOOKUP(ServiceTickets[[#This Row],[Facility ID]],'T-Schedule'!B$2:AH$286,30,FALSE)</f>
        <v/>
      </c>
      <c r="I75" s="97">
        <f>VLOOKUP(ServiceTickets[[#This Row],[Facility ID]],'T-Schedule'!B$2:AI$286,28,FALSE)</f>
        <v/>
      </c>
      <c r="J75" s="97">
        <f>VLOOKUP(ServiceTickets[[#This Row],[Facility ID]],'T-Schedule'!B$2:AI$286,26,FALSE)</f>
        <v/>
      </c>
      <c r="K75" s="107">
        <f>VLOOKUP(ServiceTickets[[#This Row],[Facility ID]],'T-Schedule'!B$2:C$286,2,FALSE)</f>
        <v/>
      </c>
      <c r="L75" s="107">
        <f>ServiceTickets[[#This Row],[Migration Date]] - WEEKDAY(ServiceTickets[[#This Row],[Migration Date]]-6)</f>
        <v/>
      </c>
      <c r="M75" s="107">
        <f>ServiceTickets[[#This Row],[Migration Date]] - 14</f>
        <v/>
      </c>
      <c r="N75" s="97" t="n">
        <v>703300</v>
      </c>
      <c r="O75" s="97" t="n">
        <v>703301</v>
      </c>
      <c r="P75" s="97">
        <f>ServiceTickets[[#This Row],[Site]]&amp;" KAH Win10 Upgrade Project Equipment Request"</f>
        <v/>
      </c>
      <c r="Q75" s="110">
        <f>"Please ship "&amp;H75&amp;" UD3 Thin Client devices and "&amp;I75&amp;" laptops with the Gentiva Win10 Image with docking stations. 
Please send the equipment on PO"&amp;N75&amp;" and PO"&amp;O75&amp;" to be at facility by "&amp;TEXT(L75,"mm/dd/yy")&amp;". 
Ship to:
ATTN: Kindred Implementation Services Tech
"&amp;C75&amp;"
"&amp;G75</f>
        <v/>
      </c>
      <c r="R75" s="113" t="n">
        <v>1982934</v>
      </c>
      <c r="S75" s="113" t="inlineStr">
        <is>
          <t>Yes</t>
        </is>
      </c>
      <c r="T75" s="113">
        <f>VLOOKUP(ServiceTickets[[#This Row],[Facility ID]],'T-Schedule'!B$2:I$286,8,FALSE)</f>
        <v/>
      </c>
      <c r="U75" s="113" t="n">
        <v>2019</v>
      </c>
      <c r="V75" s="115" t="n"/>
    </row>
    <row hidden="1" r="76" s="20">
      <c r="A76" s="97" t="n">
        <v>2484201</v>
      </c>
      <c r="B76" s="270" t="inlineStr">
        <is>
          <t>2484 HH - LIVE OAK</t>
        </is>
      </c>
      <c r="C76" s="270">
        <f>VLOOKUP(ServiceTickets[[#This Row],[Facility ID]],FacilityInformation,3,FALSE)</f>
        <v/>
      </c>
      <c r="D76" s="270">
        <f>VLOOKUP(ServiceTickets[[#This Row],[Facility ID]],FacilityInformation,4,FALSE)</f>
        <v/>
      </c>
      <c r="E76" s="270">
        <f>VLOOKUP(ServiceTickets[[#This Row],[Facility ID]],FacilityInformation,5,FALSE)</f>
        <v/>
      </c>
      <c r="F76" s="270">
        <f>VLOOKUP(ServiceTickets[[#This Row],[Facility ID]],FacilityInformation,6,FALSE)</f>
        <v/>
      </c>
      <c r="G76" s="270">
        <f>ServiceTickets[[#This Row],[City]]&amp;", "&amp;ServiceTickets[[#This Row],[State]]&amp;" "&amp;ServiceTickets[[#This Row],[Zip]]</f>
        <v/>
      </c>
      <c r="H76" s="97">
        <f>VLOOKUP(ServiceTickets[[#This Row],[Facility ID]],'T-Schedule'!B$2:AH$286,30,FALSE)</f>
        <v/>
      </c>
      <c r="I76" s="97">
        <f>VLOOKUP(ServiceTickets[[#This Row],[Facility ID]],'T-Schedule'!B$2:AI$286,28,FALSE)</f>
        <v/>
      </c>
      <c r="J76" s="97">
        <f>VLOOKUP(ServiceTickets[[#This Row],[Facility ID]],'T-Schedule'!B$2:AI$286,26,FALSE)</f>
        <v/>
      </c>
      <c r="K76" s="107">
        <f>VLOOKUP(ServiceTickets[[#This Row],[Facility ID]],'T-Schedule'!B$2:C$286,2,FALSE)</f>
        <v/>
      </c>
      <c r="L76" s="107">
        <f>ServiceTickets[[#This Row],[Migration Date]] - WEEKDAY(ServiceTickets[[#This Row],[Migration Date]]-6)</f>
        <v/>
      </c>
      <c r="M76" s="107">
        <f>ServiceTickets[[#This Row],[Migration Date]] - 14</f>
        <v/>
      </c>
      <c r="N76" s="97" t="n">
        <v>703300</v>
      </c>
      <c r="O76" s="97" t="n">
        <v>703301</v>
      </c>
      <c r="P76" s="97">
        <f>ServiceTickets[[#This Row],[Site]]&amp;" KAH Win10 Upgrade Project Equipment Request"</f>
        <v/>
      </c>
      <c r="Q76" s="110">
        <f>"Please ship "&amp;H76&amp;" UD3 Thin Client devices and "&amp;I76&amp;" laptops with the Gentiva Win10 Image with docking stations. 
Please send the equipment on PO"&amp;N76&amp;" and PO"&amp;O76&amp;" to be at facility by "&amp;TEXT(L76,"mm/dd/yy")&amp;". 
Ship to:
ATTN: Kindred Implementation Services Tech
"&amp;C76&amp;"
"&amp;G76</f>
        <v/>
      </c>
      <c r="R76" s="113" t="n">
        <v>1982939</v>
      </c>
      <c r="S76" s="113" t="inlineStr">
        <is>
          <t>Yes</t>
        </is>
      </c>
      <c r="T76" s="113">
        <f>VLOOKUP(ServiceTickets[[#This Row],[Facility ID]],'T-Schedule'!B$2:I$286,8,FALSE)</f>
        <v/>
      </c>
      <c r="U76" s="113" t="n">
        <v>2019</v>
      </c>
      <c r="V76" s="115" t="n"/>
    </row>
    <row hidden="1" r="77" s="20">
      <c r="A77" s="97" t="n">
        <v>2485201</v>
      </c>
      <c r="B77" s="270" t="inlineStr">
        <is>
          <t>2485 HH - LAKE CITY</t>
        </is>
      </c>
      <c r="C77" s="270">
        <f>VLOOKUP(ServiceTickets[[#This Row],[Facility ID]],FacilityInformation,3,FALSE)</f>
        <v/>
      </c>
      <c r="D77" s="270">
        <f>VLOOKUP(ServiceTickets[[#This Row],[Facility ID]],FacilityInformation,4,FALSE)</f>
        <v/>
      </c>
      <c r="E77" s="270">
        <f>VLOOKUP(ServiceTickets[[#This Row],[Facility ID]],FacilityInformation,5,FALSE)</f>
        <v/>
      </c>
      <c r="F77" s="270">
        <f>VLOOKUP(ServiceTickets[[#This Row],[Facility ID]],FacilityInformation,6,FALSE)</f>
        <v/>
      </c>
      <c r="G77" s="270">
        <f>ServiceTickets[[#This Row],[City]]&amp;", "&amp;ServiceTickets[[#This Row],[State]]&amp;" "&amp;ServiceTickets[[#This Row],[Zip]]</f>
        <v/>
      </c>
      <c r="H77" s="97">
        <f>VLOOKUP(ServiceTickets[[#This Row],[Facility ID]],'T-Schedule'!B$2:AH$286,30,FALSE)</f>
        <v/>
      </c>
      <c r="I77" s="97">
        <f>VLOOKUP(ServiceTickets[[#This Row],[Facility ID]],'T-Schedule'!B$2:AI$286,28,FALSE)</f>
        <v/>
      </c>
      <c r="J77" s="97">
        <f>VLOOKUP(ServiceTickets[[#This Row],[Facility ID]],'T-Schedule'!B$2:AI$286,26,FALSE)</f>
        <v/>
      </c>
      <c r="K77" s="107">
        <f>VLOOKUP(ServiceTickets[[#This Row],[Facility ID]],'T-Schedule'!B$2:C$286,2,FALSE)</f>
        <v/>
      </c>
      <c r="L77" s="107">
        <f>ServiceTickets[[#This Row],[Migration Date]] - WEEKDAY(ServiceTickets[[#This Row],[Migration Date]]-6)</f>
        <v/>
      </c>
      <c r="M77" s="107">
        <f>ServiceTickets[[#This Row],[Migration Date]] - 14</f>
        <v/>
      </c>
      <c r="N77" s="97" t="n">
        <v>703300</v>
      </c>
      <c r="O77" s="97" t="n">
        <v>703301</v>
      </c>
      <c r="P77" s="97">
        <f>ServiceTickets[[#This Row],[Site]]&amp;" KAH Win10 Upgrade Project Equipment Request"</f>
        <v/>
      </c>
      <c r="Q77" s="110">
        <f>"Please ship "&amp;H77&amp;" UD3 Thin Client devices and "&amp;I77&amp;" laptops with the Gentiva Win10 Image with docking stations. 
Please send the equipment on PO"&amp;N77&amp;" and PO"&amp;O77&amp;" to be at facility by "&amp;TEXT(L77,"mm/dd/yy")&amp;". 
Ship to:
ATTN: Kindred Implementation Services Tech
"&amp;C77&amp;"
"&amp;G77</f>
        <v/>
      </c>
      <c r="R77" s="113" t="n">
        <v>1982942</v>
      </c>
      <c r="S77" s="113" t="inlineStr">
        <is>
          <t>Yes</t>
        </is>
      </c>
      <c r="T77" s="113">
        <f>VLOOKUP(ServiceTickets[[#This Row],[Facility ID]],'T-Schedule'!B$2:I$286,8,FALSE)</f>
        <v/>
      </c>
      <c r="U77" s="113" t="n">
        <v>2019</v>
      </c>
      <c r="V77" s="115" t="n"/>
    </row>
    <row hidden="1" r="78" s="20">
      <c r="A78" s="97" t="n">
        <v>2474201</v>
      </c>
      <c r="B78" s="270" t="inlineStr">
        <is>
          <t>2474 HH - MOBILE</t>
        </is>
      </c>
      <c r="C78" s="270">
        <f>VLOOKUP(ServiceTickets[[#This Row],[Facility ID]],FacilityInformation,3,FALSE)</f>
        <v/>
      </c>
      <c r="D78" s="270">
        <f>VLOOKUP(ServiceTickets[[#This Row],[Facility ID]],FacilityInformation,4,FALSE)</f>
        <v/>
      </c>
      <c r="E78" s="270">
        <f>VLOOKUP(ServiceTickets[[#This Row],[Facility ID]],FacilityInformation,5,FALSE)</f>
        <v/>
      </c>
      <c r="F78" s="270">
        <f>VLOOKUP(ServiceTickets[[#This Row],[Facility ID]],FacilityInformation,6,FALSE)</f>
        <v/>
      </c>
      <c r="G78" s="270">
        <f>ServiceTickets[[#This Row],[City]]&amp;", "&amp;ServiceTickets[[#This Row],[State]]&amp;" "&amp;ServiceTickets[[#This Row],[Zip]]</f>
        <v/>
      </c>
      <c r="H78" s="97">
        <f>VLOOKUP(ServiceTickets[[#This Row],[Facility ID]],'T-Schedule'!B$2:AH$286,30,FALSE)</f>
        <v/>
      </c>
      <c r="I78" s="97">
        <f>VLOOKUP(ServiceTickets[[#This Row],[Facility ID]],'T-Schedule'!B$2:AI$286,28,FALSE)</f>
        <v/>
      </c>
      <c r="J78" s="97">
        <f>VLOOKUP(ServiceTickets[[#This Row],[Facility ID]],'T-Schedule'!B$2:AI$286,26,FALSE)</f>
        <v/>
      </c>
      <c r="K78" s="107">
        <f>VLOOKUP(ServiceTickets[[#This Row],[Facility ID]],'T-Schedule'!B$2:C$286,2,FALSE)</f>
        <v/>
      </c>
      <c r="L78" s="107">
        <f>ServiceTickets[[#This Row],[Migration Date]] - WEEKDAY(ServiceTickets[[#This Row],[Migration Date]]-6)</f>
        <v/>
      </c>
      <c r="M78" s="107">
        <f>ServiceTickets[[#This Row],[Migration Date]] - 14</f>
        <v/>
      </c>
      <c r="N78" s="97" t="n">
        <v>703300</v>
      </c>
      <c r="O78" s="97" t="n">
        <v>703301</v>
      </c>
      <c r="P78" s="97">
        <f>ServiceTickets[[#This Row],[Site]]&amp;" KAH Win10 Upgrade Project Equipment Request"</f>
        <v/>
      </c>
      <c r="Q78" s="110">
        <f>"Please ship "&amp;H78&amp;" UD3 Thin Client devices and "&amp;I78&amp;" laptops with the Gentiva Win10 Image with docking stations. 
Please send the equipment on PO"&amp;N78&amp;" and PO"&amp;O78&amp;" to be at facility by "&amp;TEXT(L78,"mm/dd/yy")&amp;". 
Ship to:
ATTN: Kindred Implementation Services Tech
"&amp;C78&amp;"
"&amp;G78</f>
        <v/>
      </c>
      <c r="R78" s="113" t="n">
        <v>1982943</v>
      </c>
      <c r="S78" s="113" t="inlineStr">
        <is>
          <t>Yes</t>
        </is>
      </c>
      <c r="T78" s="113">
        <f>VLOOKUP(ServiceTickets[[#This Row],[Facility ID]],'T-Schedule'!B$2:I$286,8,FALSE)</f>
        <v/>
      </c>
      <c r="U78" s="113" t="n">
        <v>2019</v>
      </c>
      <c r="V78" s="115" t="n"/>
    </row>
    <row hidden="1" r="79" s="20">
      <c r="A79" s="97" t="n">
        <v>2477201</v>
      </c>
      <c r="B79" s="270" t="inlineStr">
        <is>
          <t>2477 HH - MARIANNA 2</t>
        </is>
      </c>
      <c r="C79" s="270">
        <f>VLOOKUP(ServiceTickets[[#This Row],[Facility ID]],FacilityInformation,3,FALSE)</f>
        <v/>
      </c>
      <c r="D79" s="270">
        <f>VLOOKUP(ServiceTickets[[#This Row],[Facility ID]],FacilityInformation,4,FALSE)</f>
        <v/>
      </c>
      <c r="E79" s="270">
        <f>VLOOKUP(ServiceTickets[[#This Row],[Facility ID]],FacilityInformation,5,FALSE)</f>
        <v/>
      </c>
      <c r="F79" s="270">
        <f>VLOOKUP(ServiceTickets[[#This Row],[Facility ID]],FacilityInformation,6,FALSE)</f>
        <v/>
      </c>
      <c r="G79" s="270">
        <f>ServiceTickets[[#This Row],[City]]&amp;", "&amp;ServiceTickets[[#This Row],[State]]&amp;" "&amp;ServiceTickets[[#This Row],[Zip]]</f>
        <v/>
      </c>
      <c r="H79" s="97">
        <f>VLOOKUP(ServiceTickets[[#This Row],[Facility ID]],'T-Schedule'!B$2:AH$286,30,FALSE)</f>
        <v/>
      </c>
      <c r="I79" s="97">
        <f>VLOOKUP(ServiceTickets[[#This Row],[Facility ID]],'T-Schedule'!B$2:AI$286,28,FALSE)</f>
        <v/>
      </c>
      <c r="J79" s="97">
        <f>VLOOKUP(ServiceTickets[[#This Row],[Facility ID]],'T-Schedule'!B$2:AI$286,26,FALSE)</f>
        <v/>
      </c>
      <c r="K79" s="107">
        <f>VLOOKUP(ServiceTickets[[#This Row],[Facility ID]],'T-Schedule'!B$2:C$286,2,FALSE)</f>
        <v/>
      </c>
      <c r="L79" s="107">
        <f>ServiceTickets[[#This Row],[Migration Date]] - WEEKDAY(ServiceTickets[[#This Row],[Migration Date]]-6)</f>
        <v/>
      </c>
      <c r="M79" s="107">
        <f>ServiceTickets[[#This Row],[Migration Date]] - 14</f>
        <v/>
      </c>
      <c r="N79" s="97" t="n">
        <v>703300</v>
      </c>
      <c r="O79" s="97" t="n">
        <v>703301</v>
      </c>
      <c r="P79" s="97">
        <f>ServiceTickets[[#This Row],[Site]]&amp;" KAH Win10 Upgrade Project Equipment Request"</f>
        <v/>
      </c>
      <c r="Q79" s="110">
        <f>"Please ship "&amp;H79&amp;" UD3 Thin Client devices and "&amp;I79&amp;" laptops with the Gentiva Win10 Image with docking stations. 
Please send the equipment on PO"&amp;N79&amp;" and PO"&amp;O79&amp;" to be at facility by "&amp;TEXT(L79,"mm/dd/yy")&amp;". 
Ship to:
ATTN: Kindred Implementation Services Tech
"&amp;C79&amp;"
"&amp;G79</f>
        <v/>
      </c>
      <c r="R79" s="113" t="n">
        <v>1982946</v>
      </c>
      <c r="S79" s="113" t="inlineStr">
        <is>
          <t>Yes</t>
        </is>
      </c>
      <c r="T79" s="113">
        <f>VLOOKUP(ServiceTickets[[#This Row],[Facility ID]],'T-Schedule'!B$2:I$286,8,FALSE)</f>
        <v/>
      </c>
      <c r="U79" s="113" t="n">
        <v>2019</v>
      </c>
      <c r="V79" s="115" t="n"/>
    </row>
    <row hidden="1" r="80" s="20">
      <c r="A80" s="97" t="n">
        <v>2445201</v>
      </c>
      <c r="B80" s="270" t="inlineStr">
        <is>
          <t>2445 HH - ORLANDO SOUTH</t>
        </is>
      </c>
      <c r="C80" s="270">
        <f>VLOOKUP(ServiceTickets[[#This Row],[Facility ID]],FacilityInformation,3,FALSE)</f>
        <v/>
      </c>
      <c r="D80" s="270">
        <f>VLOOKUP(ServiceTickets[[#This Row],[Facility ID]],FacilityInformation,4,FALSE)</f>
        <v/>
      </c>
      <c r="E80" s="270">
        <f>VLOOKUP(ServiceTickets[[#This Row],[Facility ID]],FacilityInformation,5,FALSE)</f>
        <v/>
      </c>
      <c r="F80" s="270">
        <f>VLOOKUP(ServiceTickets[[#This Row],[Facility ID]],FacilityInformation,6,FALSE)</f>
        <v/>
      </c>
      <c r="G80" s="270">
        <f>ServiceTickets[[#This Row],[City]]&amp;", "&amp;ServiceTickets[[#This Row],[State]]&amp;" "&amp;ServiceTickets[[#This Row],[Zip]]</f>
        <v/>
      </c>
      <c r="H80" s="97">
        <f>VLOOKUP(ServiceTickets[[#This Row],[Facility ID]],'T-Schedule'!B$2:AH$286,30,FALSE)</f>
        <v/>
      </c>
      <c r="I80" s="97">
        <f>VLOOKUP(ServiceTickets[[#This Row],[Facility ID]],'T-Schedule'!B$2:AI$286,28,FALSE)</f>
        <v/>
      </c>
      <c r="J80" s="97">
        <f>VLOOKUP(ServiceTickets[[#This Row],[Facility ID]],'T-Schedule'!B$2:AI$286,26,FALSE)</f>
        <v/>
      </c>
      <c r="K80" s="107">
        <f>VLOOKUP(ServiceTickets[[#This Row],[Facility ID]],'T-Schedule'!B$2:C$286,2,FALSE)</f>
        <v/>
      </c>
      <c r="L80" s="107">
        <f>ServiceTickets[[#This Row],[Migration Date]] - WEEKDAY(ServiceTickets[[#This Row],[Migration Date]]-6)</f>
        <v/>
      </c>
      <c r="M80" s="107">
        <f>ServiceTickets[[#This Row],[Migration Date]] - 14</f>
        <v/>
      </c>
      <c r="N80" s="97" t="n">
        <v>703300</v>
      </c>
      <c r="O80" s="97" t="n">
        <v>703301</v>
      </c>
      <c r="P80" s="97">
        <f>ServiceTickets[[#This Row],[Site]]&amp;" KAH Win10 Upgrade Project Equipment Request"</f>
        <v/>
      </c>
      <c r="Q80" s="110">
        <f>"Please ship "&amp;H80&amp;" UD3 Thin Client devices and "&amp;I80&amp;" laptops with the Gentiva Win10 Image with docking stations. 
Please send the equipment on PO"&amp;N80&amp;" and PO"&amp;O80&amp;" to be at facility by "&amp;TEXT(L80,"mm/dd/yy")&amp;". 
Ship to:
ATTN: Kindred Implementation Services Tech
"&amp;C80&amp;"
"&amp;G80</f>
        <v/>
      </c>
      <c r="R80" s="113" t="n">
        <v>1982953</v>
      </c>
      <c r="S80" s="113" t="inlineStr">
        <is>
          <t>Yes</t>
        </is>
      </c>
      <c r="T80" s="113">
        <f>VLOOKUP(ServiceTickets[[#This Row],[Facility ID]],'T-Schedule'!B$2:I$286,8,FALSE)</f>
        <v/>
      </c>
      <c r="U80" s="113" t="n">
        <v>2019</v>
      </c>
      <c r="V80" s="115" t="n"/>
    </row>
    <row hidden="1" r="81" s="20">
      <c r="A81" s="97" t="n">
        <v>2495201</v>
      </c>
      <c r="B81" s="270" t="inlineStr">
        <is>
          <t>2495 HH - CALHOUN CITY</t>
        </is>
      </c>
      <c r="C81" s="270">
        <f>VLOOKUP(ServiceTickets[[#This Row],[Facility ID]],FacilityInformation,3,FALSE)</f>
        <v/>
      </c>
      <c r="D81" s="270">
        <f>VLOOKUP(ServiceTickets[[#This Row],[Facility ID]],FacilityInformation,4,FALSE)</f>
        <v/>
      </c>
      <c r="E81" s="270">
        <f>VLOOKUP(ServiceTickets[[#This Row],[Facility ID]],FacilityInformation,5,FALSE)</f>
        <v/>
      </c>
      <c r="F81" s="270">
        <f>VLOOKUP(ServiceTickets[[#This Row],[Facility ID]],FacilityInformation,6,FALSE)</f>
        <v/>
      </c>
      <c r="G81" s="270">
        <f>ServiceTickets[[#This Row],[City]]&amp;", "&amp;ServiceTickets[[#This Row],[State]]&amp;" "&amp;ServiceTickets[[#This Row],[Zip]]</f>
        <v/>
      </c>
      <c r="H81" s="97">
        <f>VLOOKUP(ServiceTickets[[#This Row],[Facility ID]],'T-Schedule'!B$2:AH$286,30,FALSE)</f>
        <v/>
      </c>
      <c r="I81" s="97">
        <f>VLOOKUP(ServiceTickets[[#This Row],[Facility ID]],'T-Schedule'!B$2:AI$286,28,FALSE)</f>
        <v/>
      </c>
      <c r="J81" s="97">
        <f>VLOOKUP(ServiceTickets[[#This Row],[Facility ID]],'T-Schedule'!B$2:AI$286,26,FALSE)</f>
        <v/>
      </c>
      <c r="K81" s="107">
        <f>VLOOKUP(ServiceTickets[[#This Row],[Facility ID]],'T-Schedule'!B$2:C$286,2,FALSE)</f>
        <v/>
      </c>
      <c r="L81" s="107">
        <f>ServiceTickets[[#This Row],[Migration Date]] - WEEKDAY(ServiceTickets[[#This Row],[Migration Date]]-6)</f>
        <v/>
      </c>
      <c r="M81" s="107">
        <f>ServiceTickets[[#This Row],[Migration Date]] - 14</f>
        <v/>
      </c>
      <c r="N81" s="97" t="n">
        <v>703300</v>
      </c>
      <c r="O81" s="97" t="n">
        <v>703301</v>
      </c>
      <c r="P81" s="97">
        <f>ServiceTickets[[#This Row],[Site]]&amp;" KAH Win10 Upgrade Project Equipment Request"</f>
        <v/>
      </c>
      <c r="Q81" s="110">
        <f>"Please ship "&amp;H81&amp;" UD3 Thin Client devices and "&amp;I81&amp;" laptops with the Gentiva Win10 Image with docking stations. 
Please send the equipment on PO"&amp;N81&amp;" and PO"&amp;O81&amp;" to be at facility by "&amp;TEXT(L81,"mm/dd/yy")&amp;". 
Ship to:
ATTN: Kindred Implementation Services Tech
"&amp;C81&amp;"
"&amp;G81</f>
        <v/>
      </c>
      <c r="R81" s="113" t="n">
        <v>1982284</v>
      </c>
      <c r="S81" s="113" t="inlineStr">
        <is>
          <t>Yes</t>
        </is>
      </c>
      <c r="T81" s="113">
        <f>VLOOKUP(ServiceTickets[[#This Row],[Facility ID]],'T-Schedule'!B$2:I$286,8,FALSE)</f>
        <v/>
      </c>
      <c r="U81" s="113" t="n">
        <v>2019</v>
      </c>
      <c r="V81" s="115" t="inlineStr">
        <is>
          <t>Moved from wk of 11/11 (Adam resigned)</t>
        </is>
      </c>
    </row>
    <row hidden="1" r="82" s="20">
      <c r="A82" s="97" t="n">
        <v>2502201</v>
      </c>
      <c r="B82" s="270" t="inlineStr">
        <is>
          <t>2502 HH - STARKVILLE MS</t>
        </is>
      </c>
      <c r="C82" s="270">
        <f>VLOOKUP(ServiceTickets[[#This Row],[Facility ID]],FacilityInformation,3,FALSE)</f>
        <v/>
      </c>
      <c r="D82" s="270">
        <f>VLOOKUP(ServiceTickets[[#This Row],[Facility ID]],FacilityInformation,4,FALSE)</f>
        <v/>
      </c>
      <c r="E82" s="270">
        <f>VLOOKUP(ServiceTickets[[#This Row],[Facility ID]],FacilityInformation,5,FALSE)</f>
        <v/>
      </c>
      <c r="F82" s="270">
        <f>VLOOKUP(ServiceTickets[[#This Row],[Facility ID]],FacilityInformation,6,FALSE)</f>
        <v/>
      </c>
      <c r="G82" s="270">
        <f>ServiceTickets[[#This Row],[City]]&amp;", "&amp;ServiceTickets[[#This Row],[State]]&amp;" "&amp;ServiceTickets[[#This Row],[Zip]]</f>
        <v/>
      </c>
      <c r="H82" s="97">
        <f>VLOOKUP(ServiceTickets[[#This Row],[Facility ID]],'T-Schedule'!B$2:AH$286,30,FALSE)</f>
        <v/>
      </c>
      <c r="I82" s="97">
        <f>VLOOKUP(ServiceTickets[[#This Row],[Facility ID]],'T-Schedule'!B$2:AI$286,28,FALSE)</f>
        <v/>
      </c>
      <c r="J82" s="97">
        <f>VLOOKUP(ServiceTickets[[#This Row],[Facility ID]],'T-Schedule'!B$2:AI$286,26,FALSE)</f>
        <v/>
      </c>
      <c r="K82" s="107">
        <f>VLOOKUP(ServiceTickets[[#This Row],[Facility ID]],'T-Schedule'!B$2:C$286,2,FALSE)</f>
        <v/>
      </c>
      <c r="L82" s="107">
        <f>ServiceTickets[[#This Row],[Migration Date]] - WEEKDAY(ServiceTickets[[#This Row],[Migration Date]]-6)</f>
        <v/>
      </c>
      <c r="M82" s="107">
        <f>ServiceTickets[[#This Row],[Migration Date]] - 14</f>
        <v/>
      </c>
      <c r="N82" s="97" t="n">
        <v>703300</v>
      </c>
      <c r="O82" s="97" t="n">
        <v>703301</v>
      </c>
      <c r="P82" s="97">
        <f>ServiceTickets[[#This Row],[Site]]&amp;" KAH Win10 Upgrade Project Equipment Request"</f>
        <v/>
      </c>
      <c r="Q82" s="110">
        <f>"Please ship "&amp;H82&amp;" UD3 Thin Client devices and "&amp;I82&amp;" laptops with the Gentiva Win10 Image with docking stations. 
Please send the equipment on PO"&amp;N82&amp;" and PO"&amp;O82&amp;" to be at facility by "&amp;TEXT(L82,"mm/dd/yy")&amp;". 
Ship to:
ATTN: Kindred Implementation Services Tech
"&amp;C82&amp;"
"&amp;G82</f>
        <v/>
      </c>
      <c r="R82" s="113" t="n">
        <v>1982288</v>
      </c>
      <c r="S82" s="113" t="inlineStr">
        <is>
          <t>Yes</t>
        </is>
      </c>
      <c r="T82" s="113">
        <f>VLOOKUP(ServiceTickets[[#This Row],[Facility ID]],'T-Schedule'!B$2:I$286,8,FALSE)</f>
        <v/>
      </c>
      <c r="U82" s="113" t="n">
        <v>2019</v>
      </c>
      <c r="V82" s="115" t="inlineStr">
        <is>
          <t>Moved from wk of 11/11 (Adam resigned)</t>
        </is>
      </c>
    </row>
    <row customHeight="1" hidden="1" ht="30" r="83" s="20">
      <c r="A83" s="97" t="n">
        <v>2482201</v>
      </c>
      <c r="B83" s="270" t="inlineStr">
        <is>
          <t>2482 HH - TRENTON</t>
        </is>
      </c>
      <c r="C83" s="270">
        <f>VLOOKUP(ServiceTickets[[#This Row],[Facility ID]],FacilityInformation,3,FALSE)</f>
        <v/>
      </c>
      <c r="D83" s="270">
        <f>VLOOKUP(ServiceTickets[[#This Row],[Facility ID]],FacilityInformation,4,FALSE)</f>
        <v/>
      </c>
      <c r="E83" s="270">
        <f>VLOOKUP(ServiceTickets[[#This Row],[Facility ID]],FacilityInformation,5,FALSE)</f>
        <v/>
      </c>
      <c r="F83" s="270">
        <f>VLOOKUP(ServiceTickets[[#This Row],[Facility ID]],FacilityInformation,6,FALSE)</f>
        <v/>
      </c>
      <c r="G83" s="270">
        <f>ServiceTickets[[#This Row],[City]]&amp;", "&amp;ServiceTickets[[#This Row],[State]]&amp;" "&amp;ServiceTickets[[#This Row],[Zip]]</f>
        <v/>
      </c>
      <c r="H83" s="97">
        <f>VLOOKUP(ServiceTickets[[#This Row],[Facility ID]],'T-Schedule'!B$2:AH$286,30,FALSE)</f>
        <v/>
      </c>
      <c r="I83" s="97">
        <f>VLOOKUP(ServiceTickets[[#This Row],[Facility ID]],'T-Schedule'!B$2:AI$286,28,FALSE)</f>
        <v/>
      </c>
      <c r="J83" s="97">
        <f>VLOOKUP(ServiceTickets[[#This Row],[Facility ID]],'T-Schedule'!B$2:AI$286,26,FALSE)</f>
        <v/>
      </c>
      <c r="K83" s="107">
        <f>VLOOKUP(ServiceTickets[[#This Row],[Facility ID]],'T-Schedule'!B$2:C$286,2,FALSE)</f>
        <v/>
      </c>
      <c r="L83" s="107">
        <f>ServiceTickets[[#This Row],[Migration Date]] - WEEKDAY(ServiceTickets[[#This Row],[Migration Date]]-6)</f>
        <v/>
      </c>
      <c r="M83" s="107">
        <f>ServiceTickets[[#This Row],[Migration Date]] - 14</f>
        <v/>
      </c>
      <c r="N83" s="97" t="n">
        <v>703300</v>
      </c>
      <c r="O83" s="97" t="n">
        <v>703301</v>
      </c>
      <c r="P83" s="97">
        <f>ServiceTickets[[#This Row],[Site]]&amp;" KAH Win10 Upgrade Project Equipment Request"</f>
        <v/>
      </c>
      <c r="Q83" s="110">
        <f>"Please ship "&amp;H83&amp;" UD3 Thin Client devices and "&amp;I83&amp;" laptops with the Gentiva Win10 Image with docking stations. 
Please send the equipment on PO"&amp;N83&amp;" and PO"&amp;O83&amp;" to be at facility by "&amp;TEXT(L83,"mm/dd/yy")&amp;". 
Ship to:
ATTN: Kindred Implementation Services Tech
"&amp;C83&amp;"
"&amp;G83</f>
        <v/>
      </c>
      <c r="R83" s="113" t="n">
        <v>1982936</v>
      </c>
      <c r="S83" s="113" t="inlineStr">
        <is>
          <t>Yes</t>
        </is>
      </c>
      <c r="T83" s="113">
        <f>VLOOKUP(ServiceTickets[[#This Row],[Facility ID]],'T-Schedule'!B$2:I$286,8,FALSE)</f>
        <v/>
      </c>
      <c r="U83" s="113" t="n">
        <v>2019</v>
      </c>
      <c r="V83" s="115" t="inlineStr">
        <is>
          <t>Started wk of 11/18; scanner issue, added 3 laptops</t>
        </is>
      </c>
    </row>
    <row hidden="1" r="84" s="20">
      <c r="A84" s="97" t="n">
        <v>2447201</v>
      </c>
      <c r="B84" s="270" t="inlineStr">
        <is>
          <t>2447 HH - APOPKA</t>
        </is>
      </c>
      <c r="C84" s="270">
        <f>VLOOKUP(ServiceTickets[[#This Row],[Facility ID]],FacilityInformation,3,FALSE)</f>
        <v/>
      </c>
      <c r="D84" s="270">
        <f>VLOOKUP(ServiceTickets[[#This Row],[Facility ID]],FacilityInformation,4,FALSE)</f>
        <v/>
      </c>
      <c r="E84" s="270">
        <f>VLOOKUP(ServiceTickets[[#This Row],[Facility ID]],FacilityInformation,5,FALSE)</f>
        <v/>
      </c>
      <c r="F84" s="270">
        <f>VLOOKUP(ServiceTickets[[#This Row],[Facility ID]],FacilityInformation,6,FALSE)</f>
        <v/>
      </c>
      <c r="G84" s="270">
        <f>ServiceTickets[[#This Row],[City]]&amp;", "&amp;ServiceTickets[[#This Row],[State]]&amp;" "&amp;ServiceTickets[[#This Row],[Zip]]</f>
        <v/>
      </c>
      <c r="H84" s="97">
        <f>VLOOKUP(ServiceTickets[[#This Row],[Facility ID]],'T-Schedule'!B$2:AH$286,30,FALSE)</f>
        <v/>
      </c>
      <c r="I84" s="97">
        <f>VLOOKUP(ServiceTickets[[#This Row],[Facility ID]],'T-Schedule'!B$2:AI$286,28,FALSE)</f>
        <v/>
      </c>
      <c r="J84" s="97">
        <f>VLOOKUP(ServiceTickets[[#This Row],[Facility ID]],'T-Schedule'!B$2:AI$286,26,FALSE)</f>
        <v/>
      </c>
      <c r="K84" s="107">
        <f>VLOOKUP(ServiceTickets[[#This Row],[Facility ID]],'T-Schedule'!B$2:C$286,2,FALSE)</f>
        <v/>
      </c>
      <c r="L84" s="107">
        <f>ServiceTickets[[#This Row],[Migration Date]] - WEEKDAY(ServiceTickets[[#This Row],[Migration Date]]-6)</f>
        <v/>
      </c>
      <c r="M84" s="107">
        <f>ServiceTickets[[#This Row],[Migration Date]] - 14</f>
        <v/>
      </c>
      <c r="N84" s="97" t="n">
        <v>703300</v>
      </c>
      <c r="O84" s="97" t="n">
        <v>703301</v>
      </c>
      <c r="P84" s="97">
        <f>ServiceTickets[[#This Row],[Site]]&amp;" KAH Win10 Upgrade Project Equipment Request"</f>
        <v/>
      </c>
      <c r="Q84" s="110">
        <f>"Please ship "&amp;H84&amp;" UD3 Thin Client devices and "&amp;I84&amp;" laptops with the Gentiva Win10 Image with docking stations. 
Please send the equipment on PO"&amp;N84&amp;" and PO"&amp;O84&amp;" to be at facility by "&amp;TEXT(L84,"mm/dd/yy")&amp;". 
Ship to:
ATTN: Kindred Implementation Services Tech
"&amp;C84&amp;"
"&amp;G84</f>
        <v/>
      </c>
      <c r="R84" s="113" t="n">
        <v>1984932</v>
      </c>
      <c r="S84" s="113" t="inlineStr">
        <is>
          <t>Yes</t>
        </is>
      </c>
      <c r="T84" s="113">
        <f>VLOOKUP(ServiceTickets[[#This Row],[Facility ID]],'T-Schedule'!B$2:I$286,8,FALSE)</f>
        <v/>
      </c>
      <c r="U84" s="113" t="n">
        <v>2019</v>
      </c>
      <c r="V84" s="115" t="n"/>
    </row>
    <row hidden="1" r="85" s="20">
      <c r="A85" s="97" t="n">
        <v>2446201</v>
      </c>
      <c r="B85" s="270" t="inlineStr">
        <is>
          <t>2446 HH - KISSIMMEE</t>
        </is>
      </c>
      <c r="C85" s="270">
        <f>VLOOKUP(ServiceTickets[[#This Row],[Facility ID]],FacilityInformation,3,FALSE)</f>
        <v/>
      </c>
      <c r="D85" s="270">
        <f>VLOOKUP(ServiceTickets[[#This Row],[Facility ID]],FacilityInformation,4,FALSE)</f>
        <v/>
      </c>
      <c r="E85" s="270">
        <f>VLOOKUP(ServiceTickets[[#This Row],[Facility ID]],FacilityInformation,5,FALSE)</f>
        <v/>
      </c>
      <c r="F85" s="270">
        <f>VLOOKUP(ServiceTickets[[#This Row],[Facility ID]],FacilityInformation,6,FALSE)</f>
        <v/>
      </c>
      <c r="G85" s="270">
        <f>ServiceTickets[[#This Row],[City]]&amp;", "&amp;ServiceTickets[[#This Row],[State]]&amp;" "&amp;ServiceTickets[[#This Row],[Zip]]</f>
        <v/>
      </c>
      <c r="H85" s="97">
        <f>VLOOKUP(ServiceTickets[[#This Row],[Facility ID]],'T-Schedule'!B$2:AH$286,30,FALSE)</f>
        <v/>
      </c>
      <c r="I85" s="97">
        <f>VLOOKUP(ServiceTickets[[#This Row],[Facility ID]],'T-Schedule'!B$2:AI$286,28,FALSE)</f>
        <v/>
      </c>
      <c r="J85" s="97">
        <f>VLOOKUP(ServiceTickets[[#This Row],[Facility ID]],'T-Schedule'!B$2:AI$286,26,FALSE)</f>
        <v/>
      </c>
      <c r="K85" s="107">
        <f>VLOOKUP(ServiceTickets[[#This Row],[Facility ID]],'T-Schedule'!B$2:C$286,2,FALSE)</f>
        <v/>
      </c>
      <c r="L85" s="107">
        <f>ServiceTickets[[#This Row],[Migration Date]] - WEEKDAY(ServiceTickets[[#This Row],[Migration Date]]-6)</f>
        <v/>
      </c>
      <c r="M85" s="107">
        <f>ServiceTickets[[#This Row],[Migration Date]] - 14</f>
        <v/>
      </c>
      <c r="N85" s="97" t="n">
        <v>703300</v>
      </c>
      <c r="O85" s="97" t="n">
        <v>703301</v>
      </c>
      <c r="P85" s="97">
        <f>ServiceTickets[[#This Row],[Site]]&amp;" KAH Win10 Upgrade Project Equipment Request"</f>
        <v/>
      </c>
      <c r="Q85" s="110">
        <f>"Please ship "&amp;H85&amp;" UD3 Thin Client devices and "&amp;I85&amp;" laptops with the Gentiva Win10 Image with docking stations. 
Please send the equipment on PO"&amp;N85&amp;" and PO"&amp;O85&amp;" to be at facility by "&amp;TEXT(L85,"mm/dd/yy")&amp;". 
Ship to:
ATTN: Kindred Implementation Services Tech
"&amp;C85&amp;"
"&amp;G85</f>
        <v/>
      </c>
      <c r="R85" s="113" t="n">
        <v>1984935</v>
      </c>
      <c r="S85" s="113" t="inlineStr">
        <is>
          <t>Yes</t>
        </is>
      </c>
      <c r="T85" s="113">
        <f>VLOOKUP(ServiceTickets[[#This Row],[Facility ID]],'T-Schedule'!B$2:I$286,8,FALSE)</f>
        <v/>
      </c>
      <c r="U85" s="113" t="n">
        <v>2019</v>
      </c>
      <c r="V85" s="115" t="n"/>
    </row>
    <row hidden="1" r="86" s="20">
      <c r="A86" s="97" t="n">
        <v>2455201</v>
      </c>
      <c r="B86" s="270" t="inlineStr">
        <is>
          <t>2455 HH - BRADENTON EAST</t>
        </is>
      </c>
      <c r="C86" s="270">
        <f>VLOOKUP(ServiceTickets[[#This Row],[Facility ID]],FacilityInformation,3,FALSE)</f>
        <v/>
      </c>
      <c r="D86" s="270">
        <f>VLOOKUP(ServiceTickets[[#This Row],[Facility ID]],FacilityInformation,4,FALSE)</f>
        <v/>
      </c>
      <c r="E86" s="270">
        <f>VLOOKUP(ServiceTickets[[#This Row],[Facility ID]],FacilityInformation,5,FALSE)</f>
        <v/>
      </c>
      <c r="F86" s="270">
        <f>VLOOKUP(ServiceTickets[[#This Row],[Facility ID]],FacilityInformation,6,FALSE)</f>
        <v/>
      </c>
      <c r="G86" s="270">
        <f>ServiceTickets[[#This Row],[City]]&amp;", "&amp;ServiceTickets[[#This Row],[State]]&amp;" "&amp;ServiceTickets[[#This Row],[Zip]]</f>
        <v/>
      </c>
      <c r="H86" s="97">
        <f>VLOOKUP(ServiceTickets[[#This Row],[Facility ID]],'T-Schedule'!B$2:AH$286,30,FALSE)</f>
        <v/>
      </c>
      <c r="I86" s="97">
        <f>VLOOKUP(ServiceTickets[[#This Row],[Facility ID]],'T-Schedule'!B$2:AI$286,28,FALSE)</f>
        <v/>
      </c>
      <c r="J86" s="97">
        <f>VLOOKUP(ServiceTickets[[#This Row],[Facility ID]],'T-Schedule'!B$2:AI$286,26,FALSE)</f>
        <v/>
      </c>
      <c r="K86" s="107">
        <f>VLOOKUP(ServiceTickets[[#This Row],[Facility ID]],'T-Schedule'!B$2:C$286,2,FALSE)</f>
        <v/>
      </c>
      <c r="L86" s="107">
        <f>ServiceTickets[[#This Row],[Migration Date]] - WEEKDAY(ServiceTickets[[#This Row],[Migration Date]]-6)</f>
        <v/>
      </c>
      <c r="M86" s="107">
        <f>ServiceTickets[[#This Row],[Migration Date]] - 14</f>
        <v/>
      </c>
      <c r="N86" s="97" t="n">
        <v>703300</v>
      </c>
      <c r="O86" s="97" t="n">
        <v>703301</v>
      </c>
      <c r="P86" s="97">
        <f>ServiceTickets[[#This Row],[Site]]&amp;" KAH Win10 Upgrade Project Equipment Request"</f>
        <v/>
      </c>
      <c r="Q86" s="110">
        <f>"Please ship "&amp;H86&amp;" UD3 Thin Client devices and "&amp;I86&amp;" laptops with the Gentiva Win10 Image with docking stations. 
Please send the equipment on PO"&amp;N86&amp;" and PO"&amp;O86&amp;" to be at facility by "&amp;TEXT(L86,"mm/dd/yy")&amp;". 
Ship to:
ATTN: Kindred Implementation Services Tech
"&amp;C86&amp;"
"&amp;G86</f>
        <v/>
      </c>
      <c r="R86" s="113" t="n">
        <v>1984940</v>
      </c>
      <c r="S86" s="113" t="inlineStr">
        <is>
          <t>Yes</t>
        </is>
      </c>
      <c r="T86" s="113">
        <f>VLOOKUP(ServiceTickets[[#This Row],[Facility ID]],'T-Schedule'!B$2:I$286,8,FALSE)</f>
        <v/>
      </c>
      <c r="U86" s="113" t="n">
        <v>2019</v>
      </c>
      <c r="V86" s="115" t="n"/>
    </row>
    <row hidden="1" r="87" s="20">
      <c r="A87" s="97" t="n">
        <v>2454201</v>
      </c>
      <c r="B87" s="270" t="inlineStr">
        <is>
          <t>2454 HH - SARASOTA</t>
        </is>
      </c>
      <c r="C87" s="270">
        <f>VLOOKUP(ServiceTickets[[#This Row],[Facility ID]],FacilityInformation,3,FALSE)</f>
        <v/>
      </c>
      <c r="D87" s="270">
        <f>VLOOKUP(ServiceTickets[[#This Row],[Facility ID]],FacilityInformation,4,FALSE)</f>
        <v/>
      </c>
      <c r="E87" s="270">
        <f>VLOOKUP(ServiceTickets[[#This Row],[Facility ID]],FacilityInformation,5,FALSE)</f>
        <v/>
      </c>
      <c r="F87" s="270">
        <f>VLOOKUP(ServiceTickets[[#This Row],[Facility ID]],FacilityInformation,6,FALSE)</f>
        <v/>
      </c>
      <c r="G87" s="270">
        <f>ServiceTickets[[#This Row],[City]]&amp;", "&amp;ServiceTickets[[#This Row],[State]]&amp;" "&amp;ServiceTickets[[#This Row],[Zip]]</f>
        <v/>
      </c>
      <c r="H87" s="97">
        <f>VLOOKUP(ServiceTickets[[#This Row],[Facility ID]],'T-Schedule'!B$2:AH$286,30,FALSE)</f>
        <v/>
      </c>
      <c r="I87" s="97">
        <f>VLOOKUP(ServiceTickets[[#This Row],[Facility ID]],'T-Schedule'!B$2:AI$286,28,FALSE)</f>
        <v/>
      </c>
      <c r="J87" s="97">
        <f>VLOOKUP(ServiceTickets[[#This Row],[Facility ID]],'T-Schedule'!B$2:AI$286,26,FALSE)</f>
        <v/>
      </c>
      <c r="K87" s="107">
        <f>VLOOKUP(ServiceTickets[[#This Row],[Facility ID]],'T-Schedule'!B$2:C$286,2,FALSE)</f>
        <v/>
      </c>
      <c r="L87" s="107">
        <f>ServiceTickets[[#This Row],[Migration Date]] - WEEKDAY(ServiceTickets[[#This Row],[Migration Date]]-6)</f>
        <v/>
      </c>
      <c r="M87" s="107">
        <f>ServiceTickets[[#This Row],[Migration Date]] - 14</f>
        <v/>
      </c>
      <c r="N87" s="97" t="n">
        <v>703300</v>
      </c>
      <c r="O87" s="97" t="n">
        <v>703301</v>
      </c>
      <c r="P87" s="97">
        <f>ServiceTickets[[#This Row],[Site]]&amp;" KAH Win10 Upgrade Project Equipment Request"</f>
        <v/>
      </c>
      <c r="Q87" s="110">
        <f>"Please ship "&amp;H87&amp;" UD3 Thin Client devices and "&amp;I87&amp;" laptops with the Gentiva Win10 Image with docking stations. 
Please send the equipment on PO"&amp;N87&amp;" and PO"&amp;O87&amp;" to be at facility by "&amp;TEXT(L87,"mm/dd/yy")&amp;". 
Ship to:
ATTN: Kindred Implementation Services Tech
"&amp;C87&amp;"
"&amp;G87</f>
        <v/>
      </c>
      <c r="R87" s="113" t="n">
        <v>1984964</v>
      </c>
      <c r="S87" s="113" t="inlineStr">
        <is>
          <t>Yes</t>
        </is>
      </c>
      <c r="T87" s="113">
        <f>VLOOKUP(ServiceTickets[[#This Row],[Facility ID]],'T-Schedule'!B$2:I$286,8,FALSE)</f>
        <v/>
      </c>
      <c r="U87" s="113" t="n">
        <v>2019</v>
      </c>
      <c r="V87" s="115" t="n"/>
    </row>
    <row hidden="1" r="88" s="20">
      <c r="A88" s="97" t="n">
        <v>2441201</v>
      </c>
      <c r="B88" s="270" t="inlineStr">
        <is>
          <t>2441 HH - LAKELAND</t>
        </is>
      </c>
      <c r="C88" s="270">
        <f>VLOOKUP(ServiceTickets[[#This Row],[Facility ID]],FacilityInformation,3,FALSE)</f>
        <v/>
      </c>
      <c r="D88" s="270">
        <f>VLOOKUP(ServiceTickets[[#This Row],[Facility ID]],FacilityInformation,4,FALSE)</f>
        <v/>
      </c>
      <c r="E88" s="270">
        <f>VLOOKUP(ServiceTickets[[#This Row],[Facility ID]],FacilityInformation,5,FALSE)</f>
        <v/>
      </c>
      <c r="F88" s="270">
        <f>VLOOKUP(ServiceTickets[[#This Row],[Facility ID]],FacilityInformation,6,FALSE)</f>
        <v/>
      </c>
      <c r="G88" s="270">
        <f>ServiceTickets[[#This Row],[City]]&amp;", "&amp;ServiceTickets[[#This Row],[State]]&amp;" "&amp;ServiceTickets[[#This Row],[Zip]]</f>
        <v/>
      </c>
      <c r="H88" s="97">
        <f>VLOOKUP(ServiceTickets[[#This Row],[Facility ID]],'T-Schedule'!B$2:AH$286,30,FALSE)</f>
        <v/>
      </c>
      <c r="I88" s="97">
        <f>VLOOKUP(ServiceTickets[[#This Row],[Facility ID]],'T-Schedule'!B$2:AI$286,28,FALSE)</f>
        <v/>
      </c>
      <c r="J88" s="97">
        <f>VLOOKUP(ServiceTickets[[#This Row],[Facility ID]],'T-Schedule'!B$2:AI$286,26,FALSE)</f>
        <v/>
      </c>
      <c r="K88" s="107">
        <f>VLOOKUP(ServiceTickets[[#This Row],[Facility ID]],'T-Schedule'!B$2:C$286,2,FALSE)</f>
        <v/>
      </c>
      <c r="L88" s="107">
        <f>ServiceTickets[[#This Row],[Migration Date]] - WEEKDAY(ServiceTickets[[#This Row],[Migration Date]]-6)</f>
        <v/>
      </c>
      <c r="M88" s="107">
        <f>ServiceTickets[[#This Row],[Migration Date]] - 14</f>
        <v/>
      </c>
      <c r="N88" s="97" t="n">
        <v>703300</v>
      </c>
      <c r="O88" s="97" t="n">
        <v>703301</v>
      </c>
      <c r="P88" s="97">
        <f>ServiceTickets[[#This Row],[Site]]&amp;" KAH Win10 Upgrade Project Equipment Request"</f>
        <v/>
      </c>
      <c r="Q88" s="110">
        <f>"Please ship "&amp;H88&amp;" UD3 Thin Client devices and "&amp;I88&amp;" laptops with the Gentiva Win10 Image with docking stations. 
Please send the equipment on PO"&amp;N88&amp;" and PO"&amp;O88&amp;" to be at facility by "&amp;TEXT(L88,"mm/dd/yy")&amp;". 
Ship to:
ATTN: Kindred Implementation Services Tech
"&amp;C88&amp;"
"&amp;G88</f>
        <v/>
      </c>
      <c r="R88" s="113" t="n">
        <v>1985029</v>
      </c>
      <c r="S88" s="113" t="inlineStr">
        <is>
          <t>Yes</t>
        </is>
      </c>
      <c r="T88" s="113">
        <f>VLOOKUP(ServiceTickets[[#This Row],[Facility ID]],'T-Schedule'!B$2:I$286,8,FALSE)</f>
        <v/>
      </c>
      <c r="U88" s="113" t="n">
        <v>2019</v>
      </c>
      <c r="V88" s="115" t="n"/>
    </row>
    <row hidden="1" r="89" s="20">
      <c r="A89" s="97" t="n">
        <v>2503201</v>
      </c>
      <c r="B89" s="270" t="inlineStr">
        <is>
          <t>2503 HH - JACKSON MS</t>
        </is>
      </c>
      <c r="C89" s="270">
        <f>VLOOKUP(ServiceTickets[[#This Row],[Facility ID]],FacilityInformation,3,FALSE)</f>
        <v/>
      </c>
      <c r="D89" s="270">
        <f>VLOOKUP(ServiceTickets[[#This Row],[Facility ID]],FacilityInformation,4,FALSE)</f>
        <v/>
      </c>
      <c r="E89" s="270">
        <f>VLOOKUP(ServiceTickets[[#This Row],[Facility ID]],FacilityInformation,5,FALSE)</f>
        <v/>
      </c>
      <c r="F89" s="270">
        <f>VLOOKUP(ServiceTickets[[#This Row],[Facility ID]],FacilityInformation,6,FALSE)</f>
        <v/>
      </c>
      <c r="G89" s="270">
        <f>ServiceTickets[[#This Row],[City]]&amp;", "&amp;ServiceTickets[[#This Row],[State]]&amp;" "&amp;ServiceTickets[[#This Row],[Zip]]</f>
        <v/>
      </c>
      <c r="H89" s="97">
        <f>VLOOKUP(ServiceTickets[[#This Row],[Facility ID]],'T-Schedule'!B$2:AH$286,30,FALSE)</f>
        <v/>
      </c>
      <c r="I89" s="97">
        <f>VLOOKUP(ServiceTickets[[#This Row],[Facility ID]],'T-Schedule'!B$2:AI$286,28,FALSE)</f>
        <v/>
      </c>
      <c r="J89" s="97">
        <f>VLOOKUP(ServiceTickets[[#This Row],[Facility ID]],'T-Schedule'!B$2:AI$286,26,FALSE)</f>
        <v/>
      </c>
      <c r="K89" s="107">
        <f>VLOOKUP(ServiceTickets[[#This Row],[Facility ID]],'T-Schedule'!B$2:C$286,2,FALSE)</f>
        <v/>
      </c>
      <c r="L89" s="107">
        <f>ServiceTickets[[#This Row],[Migration Date]] - WEEKDAY(ServiceTickets[[#This Row],[Migration Date]]-6)</f>
        <v/>
      </c>
      <c r="M89" s="107">
        <f>ServiceTickets[[#This Row],[Migration Date]] - 14</f>
        <v/>
      </c>
      <c r="N89" s="97" t="n">
        <v>703300</v>
      </c>
      <c r="O89" s="97" t="n">
        <v>703301</v>
      </c>
      <c r="P89" s="97">
        <f>ServiceTickets[[#This Row],[Site]]&amp;" KAH Win10 Upgrade Project Equipment Request"</f>
        <v/>
      </c>
      <c r="Q89" s="110">
        <f>"Please ship "&amp;H89&amp;" UD3 Thin Client devices and "&amp;I89&amp;" laptops with the Gentiva Win10 Image with docking stations. 
Please send the equipment on PO"&amp;N89&amp;" and PO"&amp;O89&amp;" to be at facility by "&amp;TEXT(L89,"mm/dd/yy")&amp;". 
Ship to:
ATTN: Kindred Implementation Services Tech
"&amp;C89&amp;"
"&amp;G89</f>
        <v/>
      </c>
      <c r="R89" s="113" t="inlineStr">
        <is>
          <t>1982292/1984573</t>
        </is>
      </c>
      <c r="S89" s="113" t="inlineStr">
        <is>
          <t>Yes</t>
        </is>
      </c>
      <c r="T89" s="113">
        <f>VLOOKUP(ServiceTickets[[#This Row],[Facility ID]],'T-Schedule'!B$2:I$286,8,FALSE)</f>
        <v/>
      </c>
      <c r="U89" s="113" t="n">
        <v>2019</v>
      </c>
      <c r="V89" s="115" t="inlineStr">
        <is>
          <t>Started wk of 11/11; IGELs delayed</t>
        </is>
      </c>
    </row>
    <row customHeight="1" hidden="1" ht="30" r="90" s="20">
      <c r="A90" s="97" t="n">
        <v>2470201</v>
      </c>
      <c r="B90" s="270" t="inlineStr">
        <is>
          <t>2470 HH - DAPHNE</t>
        </is>
      </c>
      <c r="C90" s="270">
        <f>VLOOKUP(ServiceTickets[[#This Row],[Facility ID]],FacilityInformation,3,FALSE)</f>
        <v/>
      </c>
      <c r="D90" s="270">
        <f>VLOOKUP(ServiceTickets[[#This Row],[Facility ID]],FacilityInformation,4,FALSE)</f>
        <v/>
      </c>
      <c r="E90" s="270">
        <f>VLOOKUP(ServiceTickets[[#This Row],[Facility ID]],FacilityInformation,5,FALSE)</f>
        <v/>
      </c>
      <c r="F90" s="270">
        <f>VLOOKUP(ServiceTickets[[#This Row],[Facility ID]],FacilityInformation,6,FALSE)</f>
        <v/>
      </c>
      <c r="G90" s="270">
        <f>ServiceTickets[[#This Row],[City]]&amp;", "&amp;ServiceTickets[[#This Row],[State]]&amp;" "&amp;ServiceTickets[[#This Row],[Zip]]</f>
        <v/>
      </c>
      <c r="H90" s="97">
        <f>VLOOKUP(ServiceTickets[[#This Row],[Facility ID]],'T-Schedule'!B$2:AH$286,30,FALSE)</f>
        <v/>
      </c>
      <c r="I90" s="97">
        <f>VLOOKUP(ServiceTickets[[#This Row],[Facility ID]],'T-Schedule'!B$2:AI$286,28,FALSE)</f>
        <v/>
      </c>
      <c r="J90" s="97">
        <f>VLOOKUP(ServiceTickets[[#This Row],[Facility ID]],'T-Schedule'!B$2:AI$286,26,FALSE)</f>
        <v/>
      </c>
      <c r="K90" s="107">
        <f>VLOOKUP(ServiceTickets[[#This Row],[Facility ID]],'T-Schedule'!B$2:C$286,2,FALSE)</f>
        <v/>
      </c>
      <c r="L90" s="107">
        <f>ServiceTickets[[#This Row],[Migration Date]] - WEEKDAY(ServiceTickets[[#This Row],[Migration Date]]-6)</f>
        <v/>
      </c>
      <c r="M90" s="107">
        <f>ServiceTickets[[#This Row],[Migration Date]] - 14</f>
        <v/>
      </c>
      <c r="N90" s="97" t="n">
        <v>703300</v>
      </c>
      <c r="O90" s="97" t="n">
        <v>703301</v>
      </c>
      <c r="P90" s="97">
        <f>ServiceTickets[[#This Row],[Site]]&amp;" KAH Win10 Upgrade Project Equipment Request"</f>
        <v/>
      </c>
      <c r="Q90" s="110">
        <f>"Please ship "&amp;H90&amp;" UD3 Thin Client devices and "&amp;I90&amp;" laptops with the Gentiva Win10 Image with docking stations. 
Please send the equipment on PO"&amp;N90&amp;" and PO"&amp;O90&amp;" to be at facility by "&amp;TEXT(L90,"mm/dd/yy")&amp;". 
Ship to:
ATTN: Kindred Implementation Services Tech
"&amp;C90&amp;"
"&amp;G90</f>
        <v/>
      </c>
      <c r="R90" s="113" t="n">
        <v>1982948</v>
      </c>
      <c r="S90" s="113" t="inlineStr">
        <is>
          <t>Yes</t>
        </is>
      </c>
      <c r="T90" s="113">
        <f>VLOOKUP(ServiceTickets[[#This Row],[Facility ID]],'T-Schedule'!B$2:I$286,8,FALSE)</f>
        <v/>
      </c>
      <c r="U90" s="113" t="n">
        <v>2019</v>
      </c>
      <c r="V90" s="115" t="inlineStr">
        <is>
          <t>Started wk of 11/18; scanner issue, added 6 laptops</t>
        </is>
      </c>
    </row>
    <row customHeight="1" hidden="1" ht="30" r="91" s="20">
      <c r="A91" s="97" t="n">
        <v>7019201</v>
      </c>
      <c r="B91" s="270" t="inlineStr">
        <is>
          <t>7019 HH - FOLEY</t>
        </is>
      </c>
      <c r="C91" s="270">
        <f>VLOOKUP(ServiceTickets[[#This Row],[Facility ID]],FacilityInformation,3,FALSE)</f>
        <v/>
      </c>
      <c r="D91" s="270">
        <f>VLOOKUP(ServiceTickets[[#This Row],[Facility ID]],FacilityInformation,4,FALSE)</f>
        <v/>
      </c>
      <c r="E91" s="270">
        <f>VLOOKUP(ServiceTickets[[#This Row],[Facility ID]],FacilityInformation,5,FALSE)</f>
        <v/>
      </c>
      <c r="F91" s="270">
        <f>VLOOKUP(ServiceTickets[[#This Row],[Facility ID]],FacilityInformation,6,FALSE)</f>
        <v/>
      </c>
      <c r="G91" s="270">
        <f>ServiceTickets[[#This Row],[City]]&amp;", "&amp;ServiceTickets[[#This Row],[State]]&amp;" "&amp;ServiceTickets[[#This Row],[Zip]]</f>
        <v/>
      </c>
      <c r="H91" s="97">
        <f>VLOOKUP(ServiceTickets[[#This Row],[Facility ID]],'T-Schedule'!B$2:AH$286,30,FALSE)</f>
        <v/>
      </c>
      <c r="I91" s="97">
        <f>VLOOKUP(ServiceTickets[[#This Row],[Facility ID]],'T-Schedule'!B$2:AI$286,28,FALSE)</f>
        <v/>
      </c>
      <c r="J91" s="97">
        <f>VLOOKUP(ServiceTickets[[#This Row],[Facility ID]],'T-Schedule'!B$2:AI$286,26,FALSE)</f>
        <v/>
      </c>
      <c r="K91" s="107">
        <f>VLOOKUP(ServiceTickets[[#This Row],[Facility ID]],'T-Schedule'!B$2:C$286,2,FALSE)</f>
        <v/>
      </c>
      <c r="L91" s="107">
        <f>ServiceTickets[[#This Row],[Migration Date]] - WEEKDAY(ServiceTickets[[#This Row],[Migration Date]]-6)</f>
        <v/>
      </c>
      <c r="M91" s="107">
        <f>ServiceTickets[[#This Row],[Migration Date]] - 14</f>
        <v/>
      </c>
      <c r="N91" s="97" t="n">
        <v>703300</v>
      </c>
      <c r="O91" s="97" t="n">
        <v>703301</v>
      </c>
      <c r="P91" s="97">
        <f>ServiceTickets[[#This Row],[Site]]&amp;" KAH Win10 Upgrade Project Equipment Request"</f>
        <v/>
      </c>
      <c r="Q91" s="110">
        <f>"Please ship "&amp;H91&amp;" UD3 Thin Client devices and "&amp;I91&amp;" laptops with the Gentiva Win10 Image with docking stations. 
Please send the equipment on PO"&amp;N91&amp;" and PO"&amp;O91&amp;" to be at facility by "&amp;TEXT(L91,"mm/dd/yy")&amp;". 
Ship to:
ATTN: Kindred Implementation Services Tech
"&amp;C91&amp;"
"&amp;G91</f>
        <v/>
      </c>
      <c r="R91" s="113" t="n">
        <v>1982950</v>
      </c>
      <c r="S91" s="113" t="inlineStr">
        <is>
          <t>Yes</t>
        </is>
      </c>
      <c r="T91" s="113">
        <f>VLOOKUP(ServiceTickets[[#This Row],[Facility ID]],'T-Schedule'!B$2:I$286,8,FALSE)</f>
        <v/>
      </c>
      <c r="U91" s="113" t="n">
        <v>2019</v>
      </c>
      <c r="V91" s="115" t="inlineStr">
        <is>
          <t>Started wk of 11/18; scanner issue, added 2 laptops, + Luke Retherford</t>
        </is>
      </c>
    </row>
    <row hidden="1" r="92" s="20">
      <c r="A92" s="97" t="n">
        <v>2442201</v>
      </c>
      <c r="B92" s="270" t="inlineStr">
        <is>
          <t>2442 HH - VIERA</t>
        </is>
      </c>
      <c r="C92" s="270">
        <f>VLOOKUP(ServiceTickets[[#This Row],[Facility ID]],FacilityInformation,3,FALSE)</f>
        <v/>
      </c>
      <c r="D92" s="270">
        <f>VLOOKUP(ServiceTickets[[#This Row],[Facility ID]],FacilityInformation,4,FALSE)</f>
        <v/>
      </c>
      <c r="E92" s="270">
        <f>VLOOKUP(ServiceTickets[[#This Row],[Facility ID]],FacilityInformation,5,FALSE)</f>
        <v/>
      </c>
      <c r="F92" s="270">
        <f>VLOOKUP(ServiceTickets[[#This Row],[Facility ID]],FacilityInformation,6,FALSE)</f>
        <v/>
      </c>
      <c r="G92" s="270">
        <f>ServiceTickets[[#This Row],[City]]&amp;", "&amp;ServiceTickets[[#This Row],[State]]&amp;" "&amp;ServiceTickets[[#This Row],[Zip]]</f>
        <v/>
      </c>
      <c r="H92" s="97">
        <f>VLOOKUP(ServiceTickets[[#This Row],[Facility ID]],'T-Schedule'!B$2:AH$286,30,FALSE)</f>
        <v/>
      </c>
      <c r="I92" s="97">
        <f>VLOOKUP(ServiceTickets[[#This Row],[Facility ID]],'T-Schedule'!B$2:AI$286,28,FALSE)</f>
        <v/>
      </c>
      <c r="J92" s="97">
        <f>VLOOKUP(ServiceTickets[[#This Row],[Facility ID]],'T-Schedule'!B$2:AI$286,26,FALSE)</f>
        <v/>
      </c>
      <c r="K92" s="107">
        <f>VLOOKUP(ServiceTickets[[#This Row],[Facility ID]],'T-Schedule'!B$2:C$286,2,FALSE)</f>
        <v/>
      </c>
      <c r="L92" s="107">
        <f>ServiceTickets[[#This Row],[Migration Date]] - WEEKDAY(ServiceTickets[[#This Row],[Migration Date]]-6)</f>
        <v/>
      </c>
      <c r="M92" s="107">
        <f>ServiceTickets[[#This Row],[Migration Date]] - 14</f>
        <v/>
      </c>
      <c r="N92" s="97" t="n">
        <v>703300</v>
      </c>
      <c r="O92" s="97" t="n">
        <v>703301</v>
      </c>
      <c r="P92" s="97">
        <f>ServiceTickets[[#This Row],[Site]]&amp;" KAH Win10 Upgrade Project Equipment Request"</f>
        <v/>
      </c>
      <c r="Q92" s="110">
        <f>"Please ship "&amp;H92&amp;" UD3 Thin Client devices and "&amp;I92&amp;" laptops with the Gentiva Win10 Image with docking stations. 
Please send the equipment on PO"&amp;N92&amp;" and PO"&amp;O92&amp;" to be at facility by "&amp;TEXT(L92,"mm/dd/yy")&amp;". 
Ship to:
ATTN: Kindred Implementation Services Tech
"&amp;C92&amp;"
"&amp;G92</f>
        <v/>
      </c>
      <c r="R92" s="113" t="n">
        <v>1986640</v>
      </c>
      <c r="S92" s="113" t="inlineStr">
        <is>
          <t>Yes</t>
        </is>
      </c>
      <c r="T92" s="113">
        <f>VLOOKUP(ServiceTickets[[#This Row],[Facility ID]],'T-Schedule'!B$2:I$286,8,FALSE)</f>
        <v/>
      </c>
      <c r="U92" s="113" t="n">
        <v>2019</v>
      </c>
      <c r="V92" s="115" t="n"/>
    </row>
    <row hidden="1" r="93" s="20">
      <c r="A93" s="97" t="n">
        <v>2444201</v>
      </c>
      <c r="B93" s="270" t="inlineStr">
        <is>
          <t>2444 HH - PALM BAY</t>
        </is>
      </c>
      <c r="C93" s="270">
        <f>VLOOKUP(ServiceTickets[[#This Row],[Facility ID]],FacilityInformation,3,FALSE)</f>
        <v/>
      </c>
      <c r="D93" s="270">
        <f>VLOOKUP(ServiceTickets[[#This Row],[Facility ID]],FacilityInformation,4,FALSE)</f>
        <v/>
      </c>
      <c r="E93" s="270">
        <f>VLOOKUP(ServiceTickets[[#This Row],[Facility ID]],FacilityInformation,5,FALSE)</f>
        <v/>
      </c>
      <c r="F93" s="270">
        <f>VLOOKUP(ServiceTickets[[#This Row],[Facility ID]],FacilityInformation,6,FALSE)</f>
        <v/>
      </c>
      <c r="G93" s="270">
        <f>ServiceTickets[[#This Row],[City]]&amp;", "&amp;ServiceTickets[[#This Row],[State]]&amp;" "&amp;ServiceTickets[[#This Row],[Zip]]</f>
        <v/>
      </c>
      <c r="H93" s="97">
        <f>VLOOKUP(ServiceTickets[[#This Row],[Facility ID]],'T-Schedule'!B$2:AH$286,30,FALSE)</f>
        <v/>
      </c>
      <c r="I93" s="97">
        <f>VLOOKUP(ServiceTickets[[#This Row],[Facility ID]],'T-Schedule'!B$2:AI$286,28,FALSE)</f>
        <v/>
      </c>
      <c r="J93" s="97">
        <f>VLOOKUP(ServiceTickets[[#This Row],[Facility ID]],'T-Schedule'!B$2:AI$286,26,FALSE)</f>
        <v/>
      </c>
      <c r="K93" s="107">
        <f>VLOOKUP(ServiceTickets[[#This Row],[Facility ID]],'T-Schedule'!B$2:C$286,2,FALSE)</f>
        <v/>
      </c>
      <c r="L93" s="107">
        <f>ServiceTickets[[#This Row],[Migration Date]] - WEEKDAY(ServiceTickets[[#This Row],[Migration Date]]-6)</f>
        <v/>
      </c>
      <c r="M93" s="107">
        <f>ServiceTickets[[#This Row],[Migration Date]] - 14</f>
        <v/>
      </c>
      <c r="N93" s="97" t="n">
        <v>703300</v>
      </c>
      <c r="O93" s="97" t="n">
        <v>703301</v>
      </c>
      <c r="P93" s="97">
        <f>ServiceTickets[[#This Row],[Site]]&amp;" KAH Win10 Upgrade Project Equipment Request"</f>
        <v/>
      </c>
      <c r="Q93" s="110">
        <f>"Please ship "&amp;H93&amp;" UD3 Thin Client devices and "&amp;I93&amp;" laptops with the Gentiva Win10 Image with docking stations. 
Please send the equipment on PO"&amp;N93&amp;" and PO"&amp;O93&amp;" to be at facility by "&amp;TEXT(L93,"mm/dd/yy")&amp;". 
Ship to:
ATTN: Kindred Implementation Services Tech
"&amp;C93&amp;"
"&amp;G93</f>
        <v/>
      </c>
      <c r="R93" s="113" t="n">
        <v>1986641</v>
      </c>
      <c r="S93" s="113" t="inlineStr">
        <is>
          <t>Yes</t>
        </is>
      </c>
      <c r="T93" s="113">
        <f>VLOOKUP(ServiceTickets[[#This Row],[Facility ID]],'T-Schedule'!B$2:I$286,8,FALSE)</f>
        <v/>
      </c>
      <c r="U93" s="113" t="n">
        <v>2019</v>
      </c>
      <c r="V93" s="115" t="n"/>
    </row>
    <row hidden="1" r="94" s="20">
      <c r="A94" s="97" t="n">
        <v>2452201</v>
      </c>
      <c r="B94" s="270" t="inlineStr">
        <is>
          <t>2452 HH - TAMPA</t>
        </is>
      </c>
      <c r="C94" s="270">
        <f>VLOOKUP(ServiceTickets[[#This Row],[Facility ID]],FacilityInformation,3,FALSE)</f>
        <v/>
      </c>
      <c r="D94" s="270">
        <f>VLOOKUP(ServiceTickets[[#This Row],[Facility ID]],FacilityInformation,4,FALSE)</f>
        <v/>
      </c>
      <c r="E94" s="270">
        <f>VLOOKUP(ServiceTickets[[#This Row],[Facility ID]],FacilityInformation,5,FALSE)</f>
        <v/>
      </c>
      <c r="F94" s="270">
        <f>VLOOKUP(ServiceTickets[[#This Row],[Facility ID]],FacilityInformation,6,FALSE)</f>
        <v/>
      </c>
      <c r="G94" s="270">
        <f>ServiceTickets[[#This Row],[City]]&amp;", "&amp;ServiceTickets[[#This Row],[State]]&amp;" "&amp;ServiceTickets[[#This Row],[Zip]]</f>
        <v/>
      </c>
      <c r="H94" s="97">
        <f>VLOOKUP(ServiceTickets[[#This Row],[Facility ID]],'T-Schedule'!B$2:AH$286,30,FALSE)</f>
        <v/>
      </c>
      <c r="I94" s="97">
        <f>VLOOKUP(ServiceTickets[[#This Row],[Facility ID]],'T-Schedule'!B$2:AI$286,28,FALSE)</f>
        <v/>
      </c>
      <c r="J94" s="97">
        <f>VLOOKUP(ServiceTickets[[#This Row],[Facility ID]],'T-Schedule'!B$2:AI$286,26,FALSE)</f>
        <v/>
      </c>
      <c r="K94" s="107">
        <f>VLOOKUP(ServiceTickets[[#This Row],[Facility ID]],'T-Schedule'!B$2:C$286,2,FALSE)</f>
        <v/>
      </c>
      <c r="L94" s="107">
        <f>ServiceTickets[[#This Row],[Migration Date]] - WEEKDAY(ServiceTickets[[#This Row],[Migration Date]]-6)</f>
        <v/>
      </c>
      <c r="M94" s="107">
        <f>ServiceTickets[[#This Row],[Migration Date]] - 14</f>
        <v/>
      </c>
      <c r="N94" s="97" t="n">
        <v>703300</v>
      </c>
      <c r="O94" s="97" t="n">
        <v>703301</v>
      </c>
      <c r="P94" s="97">
        <f>ServiceTickets[[#This Row],[Site]]&amp;" KAH Win10 Upgrade Project Equipment Request"</f>
        <v/>
      </c>
      <c r="Q94" s="110">
        <f>"Please ship "&amp;H94&amp;" UD3 Thin Client devices and "&amp;I94&amp;" laptops with the Gentiva Win10 Image with docking stations. 
Please send the equipment on PO"&amp;N94&amp;" and PO"&amp;O94&amp;" to be at facility by "&amp;TEXT(L94,"mm/dd/yy")&amp;". 
Ship to:
ATTN: Kindred Implementation Services Tech
"&amp;C94&amp;"
"&amp;G94</f>
        <v/>
      </c>
      <c r="R94" s="113" t="n">
        <v>1986643</v>
      </c>
      <c r="S94" s="113" t="inlineStr">
        <is>
          <t>Yes</t>
        </is>
      </c>
      <c r="T94" s="113">
        <f>VLOOKUP(ServiceTickets[[#This Row],[Facility ID]],'T-Schedule'!B$2:I$286,8,FALSE)</f>
        <v/>
      </c>
      <c r="U94" s="113" t="n">
        <v>2019</v>
      </c>
      <c r="V94" s="115" t="n"/>
    </row>
    <row hidden="1" r="95" s="20">
      <c r="A95" s="97" t="n">
        <v>6957097</v>
      </c>
      <c r="B95" s="270" t="inlineStr">
        <is>
          <t>A110 Southest Central Intake</t>
        </is>
      </c>
      <c r="C95" s="270">
        <f>VLOOKUP(ServiceTickets[[#This Row],[Facility ID]],FacilityInformation,3,FALSE)</f>
        <v/>
      </c>
      <c r="D95" s="270">
        <f>VLOOKUP(ServiceTickets[[#This Row],[Facility ID]],FacilityInformation,4,FALSE)</f>
        <v/>
      </c>
      <c r="E95" s="270">
        <f>VLOOKUP(ServiceTickets[[#This Row],[Facility ID]],FacilityInformation,5,FALSE)</f>
        <v/>
      </c>
      <c r="F95" s="270">
        <f>VLOOKUP(ServiceTickets[[#This Row],[Facility ID]],FacilityInformation,6,FALSE)</f>
        <v/>
      </c>
      <c r="G95" s="270">
        <f>ServiceTickets[[#This Row],[City]]&amp;", "&amp;ServiceTickets[[#This Row],[State]]&amp;" "&amp;ServiceTickets[[#This Row],[Zip]]</f>
        <v/>
      </c>
      <c r="H95" s="97">
        <f>VLOOKUP(ServiceTickets[[#This Row],[Facility ID]],'T-Schedule'!B$2:AH$286,30,FALSE)</f>
        <v/>
      </c>
      <c r="I95" s="97">
        <f>VLOOKUP(ServiceTickets[[#This Row],[Facility ID]],'T-Schedule'!B$2:AI$286,28,FALSE)</f>
        <v/>
      </c>
      <c r="J95" s="97">
        <f>VLOOKUP(ServiceTickets[[#This Row],[Facility ID]],'T-Schedule'!B$2:AI$286,26,FALSE)</f>
        <v/>
      </c>
      <c r="K95" s="107">
        <f>VLOOKUP(ServiceTickets[[#This Row],[Facility ID]],'T-Schedule'!B$2:C$286,2,FALSE)</f>
        <v/>
      </c>
      <c r="L95" s="107">
        <f>ServiceTickets[[#This Row],[Migration Date]] - WEEKDAY(ServiceTickets[[#This Row],[Migration Date]]-6)</f>
        <v/>
      </c>
      <c r="M95" s="107">
        <f>ServiceTickets[[#This Row],[Migration Date]] - 14</f>
        <v/>
      </c>
      <c r="N95" s="97" t="n">
        <v>703300</v>
      </c>
      <c r="O95" s="97" t="n">
        <v>703301</v>
      </c>
      <c r="P95" s="97">
        <f>ServiceTickets[[#This Row],[Site]]&amp;" KAH Win10 Upgrade Project Equipment Request"</f>
        <v/>
      </c>
      <c r="Q95" s="110">
        <f>"Please ship "&amp;H95&amp;" UD3 Thin Client devices and "&amp;I95&amp;" laptops with the Gentiva Win10 Image with docking stations. 
Please send the equipment on PO"&amp;N95&amp;" and PO"&amp;O95&amp;" to be at facility by "&amp;TEXT(L95,"mm/dd/yy")&amp;". 
Ship to:
ATTN: Kindred Implementation Services Tech
"&amp;C95&amp;"
"&amp;G95</f>
        <v/>
      </c>
      <c r="R95" s="113" t="n">
        <v>1986979</v>
      </c>
      <c r="S95" s="113" t="inlineStr">
        <is>
          <t>Yes</t>
        </is>
      </c>
      <c r="T95" s="113">
        <f>VLOOKUP(ServiceTickets[[#This Row],[Facility ID]],'T-Schedule'!B$2:I$286,8,FALSE)</f>
        <v/>
      </c>
      <c r="U95" s="113" t="n">
        <v>2019</v>
      </c>
      <c r="V95" s="115" t="n"/>
    </row>
    <row hidden="1" r="96" s="20">
      <c r="A96" s="97" t="n">
        <v>2532201</v>
      </c>
      <c r="B96" s="270" t="inlineStr">
        <is>
          <t>2532 HH - ANNISTON</t>
        </is>
      </c>
      <c r="C96" s="270">
        <f>VLOOKUP(ServiceTickets[[#This Row],[Facility ID]],FacilityInformation,3,FALSE)</f>
        <v/>
      </c>
      <c r="D96" s="270">
        <f>VLOOKUP(ServiceTickets[[#This Row],[Facility ID]],FacilityInformation,4,FALSE)</f>
        <v/>
      </c>
      <c r="E96" s="270">
        <f>VLOOKUP(ServiceTickets[[#This Row],[Facility ID]],FacilityInformation,5,FALSE)</f>
        <v/>
      </c>
      <c r="F96" s="270">
        <f>VLOOKUP(ServiceTickets[[#This Row],[Facility ID]],FacilityInformation,6,FALSE)</f>
        <v/>
      </c>
      <c r="G96" s="270">
        <f>ServiceTickets[[#This Row],[City]]&amp;", "&amp;ServiceTickets[[#This Row],[State]]&amp;" "&amp;ServiceTickets[[#This Row],[Zip]]</f>
        <v/>
      </c>
      <c r="H96" s="97">
        <f>VLOOKUP(ServiceTickets[[#This Row],[Facility ID]],'T-Schedule'!B$2:AH$286,30,FALSE)</f>
        <v/>
      </c>
      <c r="I96" s="97">
        <f>VLOOKUP(ServiceTickets[[#This Row],[Facility ID]],'T-Schedule'!B$2:AI$286,28,FALSE)</f>
        <v/>
      </c>
      <c r="J96" s="97">
        <f>VLOOKUP(ServiceTickets[[#This Row],[Facility ID]],'T-Schedule'!B$2:AI$286,26,FALSE)</f>
        <v/>
      </c>
      <c r="K96" s="107">
        <f>VLOOKUP(ServiceTickets[[#This Row],[Facility ID]],'T-Schedule'!B$2:C$286,2,FALSE)</f>
        <v/>
      </c>
      <c r="L96" s="107">
        <f>ServiceTickets[[#This Row],[Migration Date]] - WEEKDAY(ServiceTickets[[#This Row],[Migration Date]]-6)</f>
        <v/>
      </c>
      <c r="M96" s="107">
        <f>ServiceTickets[[#This Row],[Migration Date]] - 14</f>
        <v/>
      </c>
      <c r="N96" s="97" t="n">
        <v>703300</v>
      </c>
      <c r="O96" s="97" t="n">
        <v>703301</v>
      </c>
      <c r="P96" s="97">
        <f>ServiceTickets[[#This Row],[Site]]&amp;" KAH Win10 Upgrade Project Equipment Request"</f>
        <v/>
      </c>
      <c r="Q96" s="110">
        <f>"Please ship "&amp;H96&amp;" UD3 Thin Client devices and "&amp;I96&amp;" laptops with the Gentiva Win10 Image with docking stations. 
Please send the equipment on PO"&amp;N96&amp;" and PO"&amp;O96&amp;" to be at facility by "&amp;TEXT(L96,"mm/dd/yy")&amp;". 
Ship to:
ATTN: Kindred Implementation Services Tech
"&amp;C96&amp;"
"&amp;G96</f>
        <v/>
      </c>
      <c r="R96" s="113" t="n">
        <v>1986983</v>
      </c>
      <c r="S96" s="113" t="inlineStr">
        <is>
          <t>Yes</t>
        </is>
      </c>
      <c r="T96" s="113">
        <f>VLOOKUP(ServiceTickets[[#This Row],[Facility ID]],'T-Schedule'!B$2:I$286,8,FALSE)</f>
        <v/>
      </c>
      <c r="U96" s="113" t="n">
        <v>2019</v>
      </c>
      <c r="V96" s="115" t="n"/>
    </row>
    <row hidden="1" r="97" s="20">
      <c r="A97" s="97" t="n">
        <v>2535201</v>
      </c>
      <c r="B97" s="270" t="inlineStr">
        <is>
          <t>2535 HH - RAINBOW CITY</t>
        </is>
      </c>
      <c r="C97" s="270">
        <f>VLOOKUP(ServiceTickets[[#This Row],[Facility ID]],FacilityInformation,3,FALSE)</f>
        <v/>
      </c>
      <c r="D97" s="270">
        <f>VLOOKUP(ServiceTickets[[#This Row],[Facility ID]],FacilityInformation,4,FALSE)</f>
        <v/>
      </c>
      <c r="E97" s="270">
        <f>VLOOKUP(ServiceTickets[[#This Row],[Facility ID]],FacilityInformation,5,FALSE)</f>
        <v/>
      </c>
      <c r="F97" s="270">
        <f>VLOOKUP(ServiceTickets[[#This Row],[Facility ID]],FacilityInformation,6,FALSE)</f>
        <v/>
      </c>
      <c r="G97" s="270">
        <f>ServiceTickets[[#This Row],[City]]&amp;", "&amp;ServiceTickets[[#This Row],[State]]&amp;" "&amp;ServiceTickets[[#This Row],[Zip]]</f>
        <v/>
      </c>
      <c r="H97" s="97">
        <f>VLOOKUP(ServiceTickets[[#This Row],[Facility ID]],'T-Schedule'!B$2:AH$286,30,FALSE)</f>
        <v/>
      </c>
      <c r="I97" s="97">
        <f>VLOOKUP(ServiceTickets[[#This Row],[Facility ID]],'T-Schedule'!B$2:AI$286,28,FALSE)</f>
        <v/>
      </c>
      <c r="J97" s="97">
        <f>VLOOKUP(ServiceTickets[[#This Row],[Facility ID]],'T-Schedule'!B$2:AI$286,26,FALSE)</f>
        <v/>
      </c>
      <c r="K97" s="107">
        <f>VLOOKUP(ServiceTickets[[#This Row],[Facility ID]],'T-Schedule'!B$2:C$286,2,FALSE)</f>
        <v/>
      </c>
      <c r="L97" s="107">
        <f>ServiceTickets[[#This Row],[Migration Date]] - WEEKDAY(ServiceTickets[[#This Row],[Migration Date]]-6)</f>
        <v/>
      </c>
      <c r="M97" s="107">
        <f>ServiceTickets[[#This Row],[Migration Date]] - 14</f>
        <v/>
      </c>
      <c r="N97" s="97" t="n">
        <v>703300</v>
      </c>
      <c r="O97" s="97" t="n">
        <v>703301</v>
      </c>
      <c r="P97" s="97">
        <f>ServiceTickets[[#This Row],[Site]]&amp;" KAH Win10 Upgrade Project Equipment Request"</f>
        <v/>
      </c>
      <c r="Q97" s="110">
        <f>"Please ship "&amp;H97&amp;" UD3 Thin Client devices and "&amp;I97&amp;" laptops with the Gentiva Win10 Image with docking stations. 
Please send the equipment on PO"&amp;N97&amp;" and PO"&amp;O97&amp;" to be at facility by "&amp;TEXT(L97,"mm/dd/yy")&amp;". 
Ship to:
ATTN: Kindred Implementation Services Tech
"&amp;C97&amp;"
"&amp;G97</f>
        <v/>
      </c>
      <c r="R97" s="113" t="n">
        <v>1987007</v>
      </c>
      <c r="S97" s="113" t="inlineStr">
        <is>
          <t>Yes</t>
        </is>
      </c>
      <c r="T97" s="113">
        <f>VLOOKUP(ServiceTickets[[#This Row],[Facility ID]],'T-Schedule'!B$2:I$286,8,FALSE)</f>
        <v/>
      </c>
      <c r="U97" s="113" t="n">
        <v>2019</v>
      </c>
      <c r="V97" s="115" t="n"/>
    </row>
    <row hidden="1" r="98" s="20">
      <c r="A98" s="97" t="n">
        <v>2540201</v>
      </c>
      <c r="B98" s="270" t="inlineStr">
        <is>
          <t>2540 HH - MUSCLE SHOALS</t>
        </is>
      </c>
      <c r="C98" s="270">
        <f>VLOOKUP(ServiceTickets[[#This Row],[Facility ID]],FacilityInformation,3,FALSE)</f>
        <v/>
      </c>
      <c r="D98" s="270">
        <f>VLOOKUP(ServiceTickets[[#This Row],[Facility ID]],FacilityInformation,4,FALSE)</f>
        <v/>
      </c>
      <c r="E98" s="270">
        <f>VLOOKUP(ServiceTickets[[#This Row],[Facility ID]],FacilityInformation,5,FALSE)</f>
        <v/>
      </c>
      <c r="F98" s="270">
        <f>VLOOKUP(ServiceTickets[[#This Row],[Facility ID]],FacilityInformation,6,FALSE)</f>
        <v/>
      </c>
      <c r="G98" s="270">
        <f>ServiceTickets[[#This Row],[City]]&amp;", "&amp;ServiceTickets[[#This Row],[State]]&amp;" "&amp;ServiceTickets[[#This Row],[Zip]]</f>
        <v/>
      </c>
      <c r="H98" s="97">
        <f>VLOOKUP(ServiceTickets[[#This Row],[Facility ID]],'T-Schedule'!B$2:AH$286,30,FALSE)</f>
        <v/>
      </c>
      <c r="I98" s="97">
        <f>VLOOKUP(ServiceTickets[[#This Row],[Facility ID]],'T-Schedule'!B$2:AI$286,28,FALSE)</f>
        <v/>
      </c>
      <c r="J98" s="97">
        <f>VLOOKUP(ServiceTickets[[#This Row],[Facility ID]],'T-Schedule'!B$2:AI$286,26,FALSE)</f>
        <v/>
      </c>
      <c r="K98" s="107">
        <f>VLOOKUP(ServiceTickets[[#This Row],[Facility ID]],'T-Schedule'!B$2:C$286,2,FALSE)</f>
        <v/>
      </c>
      <c r="L98" s="107">
        <f>ServiceTickets[[#This Row],[Migration Date]] - WEEKDAY(ServiceTickets[[#This Row],[Migration Date]]-6)</f>
        <v/>
      </c>
      <c r="M98" s="107">
        <f>ServiceTickets[[#This Row],[Migration Date]] - 14</f>
        <v/>
      </c>
      <c r="N98" s="97" t="n">
        <v>703300</v>
      </c>
      <c r="O98" s="97" t="n">
        <v>703301</v>
      </c>
      <c r="P98" s="97">
        <f>ServiceTickets[[#This Row],[Site]]&amp;" KAH Win10 Upgrade Project Equipment Request"</f>
        <v/>
      </c>
      <c r="Q98" s="110">
        <f>"Please ship "&amp;H98&amp;" UD3 Thin Client devices and "&amp;I98&amp;" laptops with the Gentiva Win10 Image with docking stations. 
Please send the equipment on PO"&amp;N98&amp;" and PO"&amp;O98&amp;" to be at facility by "&amp;TEXT(L98,"mm/dd/yy")&amp;". 
Ship to:
ATTN: Kindred Implementation Services Tech
"&amp;C98&amp;"
"&amp;G98</f>
        <v/>
      </c>
      <c r="R98" s="113" t="n">
        <v>1986988</v>
      </c>
      <c r="S98" s="113" t="inlineStr">
        <is>
          <t>Yes</t>
        </is>
      </c>
      <c r="T98" s="113">
        <f>VLOOKUP(ServiceTickets[[#This Row],[Facility ID]],'T-Schedule'!B$2:I$286,8,FALSE)</f>
        <v/>
      </c>
      <c r="U98" s="113" t="n">
        <v>2019</v>
      </c>
      <c r="V98" s="115" t="n"/>
    </row>
    <row hidden="1" r="99" s="20">
      <c r="A99" s="97" t="n">
        <v>2538201</v>
      </c>
      <c r="B99" s="270" t="inlineStr">
        <is>
          <t>2538 HH - RUSSELLVILLE</t>
        </is>
      </c>
      <c r="C99" s="270">
        <f>VLOOKUP(ServiceTickets[[#This Row],[Facility ID]],FacilityInformation,3,FALSE)</f>
        <v/>
      </c>
      <c r="D99" s="270">
        <f>VLOOKUP(ServiceTickets[[#This Row],[Facility ID]],FacilityInformation,4,FALSE)</f>
        <v/>
      </c>
      <c r="E99" s="270">
        <f>VLOOKUP(ServiceTickets[[#This Row],[Facility ID]],FacilityInformation,5,FALSE)</f>
        <v/>
      </c>
      <c r="F99" s="270">
        <f>VLOOKUP(ServiceTickets[[#This Row],[Facility ID]],FacilityInformation,6,FALSE)</f>
        <v/>
      </c>
      <c r="G99" s="270">
        <f>ServiceTickets[[#This Row],[City]]&amp;", "&amp;ServiceTickets[[#This Row],[State]]&amp;" "&amp;ServiceTickets[[#This Row],[Zip]]</f>
        <v/>
      </c>
      <c r="H99" s="97">
        <f>VLOOKUP(ServiceTickets[[#This Row],[Facility ID]],'T-Schedule'!B$2:AH$286,30,FALSE)</f>
        <v/>
      </c>
      <c r="I99" s="97">
        <f>VLOOKUP(ServiceTickets[[#This Row],[Facility ID]],'T-Schedule'!B$2:AI$286,28,FALSE)</f>
        <v/>
      </c>
      <c r="J99" s="97">
        <f>VLOOKUP(ServiceTickets[[#This Row],[Facility ID]],'T-Schedule'!B$2:AI$286,26,FALSE)</f>
        <v/>
      </c>
      <c r="K99" s="107">
        <f>VLOOKUP(ServiceTickets[[#This Row],[Facility ID]],'T-Schedule'!B$2:C$286,2,FALSE)</f>
        <v/>
      </c>
      <c r="L99" s="107">
        <f>ServiceTickets[[#This Row],[Migration Date]] - WEEKDAY(ServiceTickets[[#This Row],[Migration Date]]-6)</f>
        <v/>
      </c>
      <c r="M99" s="107">
        <f>ServiceTickets[[#This Row],[Migration Date]] - 14</f>
        <v/>
      </c>
      <c r="N99" s="97" t="n">
        <v>703300</v>
      </c>
      <c r="O99" s="97" t="n">
        <v>703301</v>
      </c>
      <c r="P99" s="97">
        <f>ServiceTickets[[#This Row],[Site]]&amp;" KAH Win10 Upgrade Project Equipment Request"</f>
        <v/>
      </c>
      <c r="Q99" s="110">
        <f>"Please ship "&amp;H99&amp;" UD3 Thin Client devices and "&amp;I99&amp;" laptops with the Gentiva Win10 Image with docking stations. 
Please send the equipment on PO"&amp;N99&amp;" and PO"&amp;O99&amp;" to be at facility by "&amp;TEXT(L99,"mm/dd/yy")&amp;". 
Ship to:
ATTN: Kindred Implementation Services Tech
"&amp;C99&amp;"
"&amp;G99</f>
        <v/>
      </c>
      <c r="R99" s="113" t="n">
        <v>1986999</v>
      </c>
      <c r="S99" s="113" t="inlineStr">
        <is>
          <t>Yes</t>
        </is>
      </c>
      <c r="T99" s="113">
        <f>VLOOKUP(ServiceTickets[[#This Row],[Facility ID]],'T-Schedule'!B$2:I$286,8,FALSE)</f>
        <v/>
      </c>
      <c r="U99" s="113" t="n">
        <v>2019</v>
      </c>
      <c r="V99" s="115" t="n"/>
    </row>
    <row hidden="1" r="100" s="20">
      <c r="A100" s="97" t="n">
        <v>2543201</v>
      </c>
      <c r="B100" s="270" t="inlineStr">
        <is>
          <t>2543 HH - JASPER</t>
        </is>
      </c>
      <c r="C100" s="270">
        <f>VLOOKUP(ServiceTickets[[#This Row],[Facility ID]],FacilityInformation,3,FALSE)</f>
        <v/>
      </c>
      <c r="D100" s="270">
        <f>VLOOKUP(ServiceTickets[[#This Row],[Facility ID]],FacilityInformation,4,FALSE)</f>
        <v/>
      </c>
      <c r="E100" s="270">
        <f>VLOOKUP(ServiceTickets[[#This Row],[Facility ID]],FacilityInformation,5,FALSE)</f>
        <v/>
      </c>
      <c r="F100" s="270">
        <f>VLOOKUP(ServiceTickets[[#This Row],[Facility ID]],FacilityInformation,6,FALSE)</f>
        <v/>
      </c>
      <c r="G100" s="270">
        <f>ServiceTickets[[#This Row],[City]]&amp;", "&amp;ServiceTickets[[#This Row],[State]]&amp;" "&amp;ServiceTickets[[#This Row],[Zip]]</f>
        <v/>
      </c>
      <c r="H100" s="97">
        <f>VLOOKUP(ServiceTickets[[#This Row],[Facility ID]],'T-Schedule'!B$2:AH$286,30,FALSE)</f>
        <v/>
      </c>
      <c r="I100" s="97">
        <f>VLOOKUP(ServiceTickets[[#This Row],[Facility ID]],'T-Schedule'!B$2:AI$286,28,FALSE)</f>
        <v/>
      </c>
      <c r="J100" s="97">
        <f>VLOOKUP(ServiceTickets[[#This Row],[Facility ID]],'T-Schedule'!B$2:AI$286,26,FALSE)</f>
        <v/>
      </c>
      <c r="K100" s="107">
        <f>VLOOKUP(ServiceTickets[[#This Row],[Facility ID]],'T-Schedule'!B$2:C$286,2,FALSE)</f>
        <v/>
      </c>
      <c r="L100" s="107">
        <f>ServiceTickets[[#This Row],[Migration Date]] - WEEKDAY(ServiceTickets[[#This Row],[Migration Date]]-6)</f>
        <v/>
      </c>
      <c r="M100" s="107">
        <f>ServiceTickets[[#This Row],[Migration Date]] - 14</f>
        <v/>
      </c>
      <c r="N100" s="97" t="n">
        <v>703300</v>
      </c>
      <c r="O100" s="97" t="n">
        <v>703301</v>
      </c>
      <c r="P100" s="97">
        <f>ServiceTickets[[#This Row],[Site]]&amp;" KAH Win10 Upgrade Project Equipment Request"</f>
        <v/>
      </c>
      <c r="Q100" s="110">
        <f>"Please ship "&amp;H100&amp;" UD3 Thin Client devices and "&amp;I100&amp;" laptops with the Gentiva Win10 Image with docking stations. 
Please send the equipment on PO"&amp;N100&amp;" and PO"&amp;O100&amp;" to be at facility by "&amp;TEXT(L100,"mm/dd/yy")&amp;". 
Ship to:
ATTN: Kindred Implementation Services Tech
"&amp;C100&amp;"
"&amp;G100</f>
        <v/>
      </c>
      <c r="R100" s="113" t="n">
        <v>1987013</v>
      </c>
      <c r="S100" s="113" t="inlineStr">
        <is>
          <t>Yes</t>
        </is>
      </c>
      <c r="T100" s="113">
        <f>VLOOKUP(ServiceTickets[[#This Row],[Facility ID]],'T-Schedule'!B$2:I$286,8,FALSE)</f>
        <v/>
      </c>
      <c r="U100" s="113" t="n">
        <v>2019</v>
      </c>
      <c r="V100" s="115" t="n"/>
    </row>
    <row hidden="1" r="101" s="20">
      <c r="A101" s="97" t="n">
        <v>2542201</v>
      </c>
      <c r="B101" s="270" t="inlineStr">
        <is>
          <t>2542 HH - CULLMAN</t>
        </is>
      </c>
      <c r="C101" s="270">
        <f>VLOOKUP(ServiceTickets[[#This Row],[Facility ID]],FacilityInformation,3,FALSE)</f>
        <v/>
      </c>
      <c r="D101" s="270">
        <f>VLOOKUP(ServiceTickets[[#This Row],[Facility ID]],FacilityInformation,4,FALSE)</f>
        <v/>
      </c>
      <c r="E101" s="270">
        <f>VLOOKUP(ServiceTickets[[#This Row],[Facility ID]],FacilityInformation,5,FALSE)</f>
        <v/>
      </c>
      <c r="F101" s="270">
        <f>VLOOKUP(ServiceTickets[[#This Row],[Facility ID]],FacilityInformation,6,FALSE)</f>
        <v/>
      </c>
      <c r="G101" s="270">
        <f>ServiceTickets[[#This Row],[City]]&amp;", "&amp;ServiceTickets[[#This Row],[State]]&amp;" "&amp;ServiceTickets[[#This Row],[Zip]]</f>
        <v/>
      </c>
      <c r="H101" s="97">
        <f>VLOOKUP(ServiceTickets[[#This Row],[Facility ID]],'T-Schedule'!B$2:AH$286,30,FALSE)</f>
        <v/>
      </c>
      <c r="I101" s="97">
        <f>VLOOKUP(ServiceTickets[[#This Row],[Facility ID]],'T-Schedule'!B$2:AI$286,28,FALSE)</f>
        <v/>
      </c>
      <c r="J101" s="97">
        <f>VLOOKUP(ServiceTickets[[#This Row],[Facility ID]],'T-Schedule'!B$2:AI$286,26,FALSE)</f>
        <v/>
      </c>
      <c r="K101" s="107">
        <f>VLOOKUP(ServiceTickets[[#This Row],[Facility ID]],'T-Schedule'!B$2:C$286,2,FALSE)</f>
        <v/>
      </c>
      <c r="L101" s="107">
        <f>ServiceTickets[[#This Row],[Migration Date]] - WEEKDAY(ServiceTickets[[#This Row],[Migration Date]]-6)</f>
        <v/>
      </c>
      <c r="M101" s="107">
        <f>ServiceTickets[[#This Row],[Migration Date]] - 14</f>
        <v/>
      </c>
      <c r="N101" s="97" t="n">
        <v>703300</v>
      </c>
      <c r="O101" s="97" t="n">
        <v>703301</v>
      </c>
      <c r="P101" s="97">
        <f>ServiceTickets[[#This Row],[Site]]&amp;" KAH Win10 Upgrade Project Equipment Request"</f>
        <v/>
      </c>
      <c r="Q101" s="110">
        <f>"Please ship "&amp;H101&amp;" UD3 Thin Client devices and "&amp;I101&amp;" laptops with the Gentiva Win10 Image with docking stations. 
Please send the equipment on PO"&amp;N101&amp;" and PO"&amp;O101&amp;" to be at facility by "&amp;TEXT(L101,"mm/dd/yy")&amp;". 
Ship to:
ATTN: Kindred Implementation Services Tech
"&amp;C101&amp;"
"&amp;G101</f>
        <v/>
      </c>
      <c r="R101" s="113" t="n">
        <v>1987017</v>
      </c>
      <c r="S101" s="113" t="inlineStr">
        <is>
          <t>Yes</t>
        </is>
      </c>
      <c r="T101" s="113">
        <f>VLOOKUP(ServiceTickets[[#This Row],[Facility ID]],'T-Schedule'!B$2:I$286,8,FALSE)</f>
        <v/>
      </c>
      <c r="U101" s="113" t="n">
        <v>2019</v>
      </c>
      <c r="V101" s="115" t="n"/>
    </row>
    <row hidden="1" r="102" s="20">
      <c r="A102" s="97" t="n">
        <v>2541201</v>
      </c>
      <c r="B102" s="270" t="inlineStr">
        <is>
          <t>2541 HH - HUNTSVILLE</t>
        </is>
      </c>
      <c r="C102" s="270">
        <f>VLOOKUP(ServiceTickets[[#This Row],[Facility ID]],FacilityInformation,3,FALSE)</f>
        <v/>
      </c>
      <c r="D102" s="270">
        <f>VLOOKUP(ServiceTickets[[#This Row],[Facility ID]],FacilityInformation,4,FALSE)</f>
        <v/>
      </c>
      <c r="E102" s="270">
        <f>VLOOKUP(ServiceTickets[[#This Row],[Facility ID]],FacilityInformation,5,FALSE)</f>
        <v/>
      </c>
      <c r="F102" s="270">
        <f>VLOOKUP(ServiceTickets[[#This Row],[Facility ID]],FacilityInformation,6,FALSE)</f>
        <v/>
      </c>
      <c r="G102" s="270">
        <f>ServiceTickets[[#This Row],[City]]&amp;", "&amp;ServiceTickets[[#This Row],[State]]&amp;" "&amp;ServiceTickets[[#This Row],[Zip]]</f>
        <v/>
      </c>
      <c r="H102" s="97">
        <f>VLOOKUP(ServiceTickets[[#This Row],[Facility ID]],'T-Schedule'!B$2:AH$286,30,FALSE)</f>
        <v/>
      </c>
      <c r="I102" s="97">
        <f>VLOOKUP(ServiceTickets[[#This Row],[Facility ID]],'T-Schedule'!B$2:AI$286,28,FALSE)</f>
        <v/>
      </c>
      <c r="J102" s="97">
        <f>VLOOKUP(ServiceTickets[[#This Row],[Facility ID]],'T-Schedule'!B$2:AI$286,26,FALSE)</f>
        <v/>
      </c>
      <c r="K102" s="107">
        <f>VLOOKUP(ServiceTickets[[#This Row],[Facility ID]],'T-Schedule'!B$2:C$286,2,FALSE)</f>
        <v/>
      </c>
      <c r="L102" s="107">
        <f>ServiceTickets[[#This Row],[Migration Date]] - WEEKDAY(ServiceTickets[[#This Row],[Migration Date]]-6)</f>
        <v/>
      </c>
      <c r="M102" s="107">
        <f>ServiceTickets[[#This Row],[Migration Date]] - 14</f>
        <v/>
      </c>
      <c r="N102" s="97" t="n">
        <v>703300</v>
      </c>
      <c r="O102" s="97" t="n">
        <v>703301</v>
      </c>
      <c r="P102" s="97">
        <f>ServiceTickets[[#This Row],[Site]]&amp;" KAH Win10 Upgrade Project Equipment Request"</f>
        <v/>
      </c>
      <c r="Q102" s="110">
        <f>"Please ship "&amp;H102&amp;" UD3 Thin Client devices and "&amp;I102&amp;" laptops with the Gentiva Win10 Image with docking stations. 
Please send the equipment on PO"&amp;N102&amp;" and PO"&amp;O102&amp;" to be at facility by "&amp;TEXT(L102,"mm/dd/yy")&amp;". 
Ship to:
ATTN: Kindred Implementation Services Tech
"&amp;C102&amp;"
"&amp;G102</f>
        <v/>
      </c>
      <c r="R102" s="113" t="n">
        <v>1987019</v>
      </c>
      <c r="S102" s="113" t="inlineStr">
        <is>
          <t>Yes</t>
        </is>
      </c>
      <c r="T102" s="113">
        <f>VLOOKUP(ServiceTickets[[#This Row],[Facility ID]],'T-Schedule'!B$2:I$286,8,FALSE)</f>
        <v/>
      </c>
      <c r="U102" s="113" t="n">
        <v>2019</v>
      </c>
      <c r="V102" s="115" t="n"/>
    </row>
    <row hidden="1" r="103" s="20">
      <c r="A103" s="100" t="n">
        <v>2583201</v>
      </c>
      <c r="B103" t="inlineStr">
        <is>
          <t>2583 HH - WACO - HARDEN</t>
        </is>
      </c>
      <c r="C103" s="270">
        <f>VLOOKUP(ServiceTickets[[#This Row],[Facility ID]],FacilityInformation,3,FALSE)</f>
        <v/>
      </c>
      <c r="D103" s="270">
        <f>VLOOKUP(ServiceTickets[[#This Row],[Facility ID]],FacilityInformation,4,FALSE)</f>
        <v/>
      </c>
      <c r="E103" s="270">
        <f>VLOOKUP(ServiceTickets[[#This Row],[Facility ID]],FacilityInformation,5,FALSE)</f>
        <v/>
      </c>
      <c r="F103" s="270">
        <f>VLOOKUP(ServiceTickets[[#This Row],[Facility ID]],FacilityInformation,6,FALSE)</f>
        <v/>
      </c>
      <c r="G103" s="270">
        <f>ServiceTickets[[#This Row],[City]]&amp;", "&amp;ServiceTickets[[#This Row],[State]]&amp;" "&amp;ServiceTickets[[#This Row],[Zip]]</f>
        <v/>
      </c>
      <c r="H103" s="97">
        <f>VLOOKUP(ServiceTickets[[#This Row],[Facility ID]],'T-Schedule'!B$2:AH$286,30,FALSE)</f>
        <v/>
      </c>
      <c r="I103" s="97">
        <f>VLOOKUP(ServiceTickets[[#This Row],[Facility ID]],'T-Schedule'!B$2:AI$286,28,FALSE)</f>
        <v/>
      </c>
      <c r="J103" s="100">
        <f>VLOOKUP(ServiceTickets[[#This Row],[Facility ID]],'T-Schedule'!B$2:AI$286,26,FALSE)</f>
        <v/>
      </c>
      <c r="K103" s="108">
        <f>VLOOKUP(ServiceTickets[[#This Row],[Facility ID]],'T-Schedule'!B$2:C$286,2,FALSE)</f>
        <v/>
      </c>
      <c r="L103" s="108">
        <f>ServiceTickets[[#This Row],[Migration Date]] - WEEKDAY(ServiceTickets[[#This Row],[Migration Date]]-6)</f>
        <v/>
      </c>
      <c r="M103" s="108">
        <f>ServiceTickets[[#This Row],[Migration Date]] - 14</f>
        <v/>
      </c>
      <c r="N103" s="97" t="n">
        <v>703300</v>
      </c>
      <c r="O103" s="97" t="n">
        <v>703301</v>
      </c>
      <c r="P103" s="97">
        <f>ServiceTickets[[#This Row],[Site]]&amp;" KAH Win10 Upgrade Project Equipment Request"</f>
        <v/>
      </c>
      <c r="Q103" s="111">
        <f>"Please ship "&amp;H103&amp;" UD3 Thin Client devices and "&amp;I103&amp;" laptops with the Gentiva Win10 Image with docking stations. 
Please send the equipment on PO"&amp;N103&amp;" and PO"&amp;O103&amp;" to be at facility by "&amp;TEXT(L103,"mm/dd/yy")&amp;". 
Ship to:
ATTN: Kindred Implementation Services Tech
"&amp;C103&amp;"
"&amp;G103</f>
        <v/>
      </c>
      <c r="S103" s="273" t="inlineStr">
        <is>
          <t>No</t>
        </is>
      </c>
      <c r="T103" s="273">
        <f>VLOOKUP(ServiceTickets[[#This Row],[Facility ID]],'T-Schedule'!B$2:I$286,8,FALSE)</f>
        <v/>
      </c>
      <c r="U103" s="273" t="n">
        <v>2020</v>
      </c>
    </row>
    <row hidden="1" r="104" s="20">
      <c r="A104" s="100" t="n">
        <v>2539201</v>
      </c>
      <c r="B104" t="inlineStr">
        <is>
          <t>2539 HH - ATHENS AL</t>
        </is>
      </c>
      <c r="C104" s="270">
        <f>VLOOKUP(ServiceTickets[[#This Row],[Facility ID]],FacilityInformation,3,FALSE)</f>
        <v/>
      </c>
      <c r="D104" s="270">
        <f>VLOOKUP(ServiceTickets[[#This Row],[Facility ID]],FacilityInformation,4,FALSE)</f>
        <v/>
      </c>
      <c r="E104" s="270">
        <f>VLOOKUP(ServiceTickets[[#This Row],[Facility ID]],FacilityInformation,5,FALSE)</f>
        <v/>
      </c>
      <c r="F104" s="270">
        <f>VLOOKUP(ServiceTickets[[#This Row],[Facility ID]],FacilityInformation,6,FALSE)</f>
        <v/>
      </c>
      <c r="G104" s="270">
        <f>ServiceTickets[[#This Row],[City]]&amp;", "&amp;ServiceTickets[[#This Row],[State]]&amp;" "&amp;ServiceTickets[[#This Row],[Zip]]</f>
        <v/>
      </c>
      <c r="H104" s="97">
        <f>VLOOKUP(ServiceTickets[[#This Row],[Facility ID]],'T-Schedule'!B$2:AH$286,30,FALSE)</f>
        <v/>
      </c>
      <c r="I104" s="97">
        <f>VLOOKUP(ServiceTickets[[#This Row],[Facility ID]],'T-Schedule'!B$2:AI$286,28,FALSE)</f>
        <v/>
      </c>
      <c r="J104" s="100">
        <f>VLOOKUP(ServiceTickets[[#This Row],[Facility ID]],'T-Schedule'!B$2:AI$286,26,FALSE)</f>
        <v/>
      </c>
      <c r="K104" s="108">
        <f>VLOOKUP(ServiceTickets[[#This Row],[Facility ID]],'T-Schedule'!B$2:C$286,2,FALSE)</f>
        <v/>
      </c>
      <c r="L104" s="108">
        <f>ServiceTickets[[#This Row],[Migration Date]] - WEEKDAY(ServiceTickets[[#This Row],[Migration Date]]-6)</f>
        <v/>
      </c>
      <c r="M104" s="108">
        <f>ServiceTickets[[#This Row],[Migration Date]] - 14</f>
        <v/>
      </c>
      <c r="N104" s="97" t="n">
        <v>703300</v>
      </c>
      <c r="O104" s="97" t="n">
        <v>703301</v>
      </c>
      <c r="P104" s="97">
        <f>ServiceTickets[[#This Row],[Site]]&amp;" KAH Win10 Upgrade Project Equipment Request"</f>
        <v/>
      </c>
      <c r="Q104" s="111">
        <f>"Please ship "&amp;H104&amp;" UD3 Thin Client devices and "&amp;I104&amp;" laptops with the Gentiva Win10 Image with docking stations. 
Please send the equipment on PO"&amp;N104&amp;" and PO"&amp;O104&amp;" to be at facility by "&amp;TEXT(L104,"mm/dd/yy")&amp;". 
Ship to:
ATTN: Kindred Implementation Services Tech
"&amp;C104&amp;"
"&amp;G104</f>
        <v/>
      </c>
      <c r="R104" s="273" t="n">
        <v>1988117</v>
      </c>
      <c r="S104" s="273" t="inlineStr">
        <is>
          <t>No</t>
        </is>
      </c>
      <c r="T104" s="273">
        <f>VLOOKUP(ServiceTickets[[#This Row],[Facility ID]],'T-Schedule'!B$2:I$286,8,FALSE)</f>
        <v/>
      </c>
      <c r="U104" s="273" t="n">
        <v>2020</v>
      </c>
    </row>
    <row hidden="1" r="105" s="20">
      <c r="A105" s="100" t="n">
        <v>2537201</v>
      </c>
      <c r="B105" t="inlineStr">
        <is>
          <t>2537 HH - MOULTON</t>
        </is>
      </c>
      <c r="C105" s="270">
        <f>VLOOKUP(ServiceTickets[[#This Row],[Facility ID]],FacilityInformation,3,FALSE)</f>
        <v/>
      </c>
      <c r="D105" s="270">
        <f>VLOOKUP(ServiceTickets[[#This Row],[Facility ID]],FacilityInformation,4,FALSE)</f>
        <v/>
      </c>
      <c r="E105" s="270">
        <f>VLOOKUP(ServiceTickets[[#This Row],[Facility ID]],FacilityInformation,5,FALSE)</f>
        <v/>
      </c>
      <c r="F105" s="270">
        <f>VLOOKUP(ServiceTickets[[#This Row],[Facility ID]],FacilityInformation,6,FALSE)</f>
        <v/>
      </c>
      <c r="G105" s="270">
        <f>ServiceTickets[[#This Row],[City]]&amp;", "&amp;ServiceTickets[[#This Row],[State]]&amp;" "&amp;ServiceTickets[[#This Row],[Zip]]</f>
        <v/>
      </c>
      <c r="H105" s="97">
        <f>VLOOKUP(ServiceTickets[[#This Row],[Facility ID]],'T-Schedule'!B$2:AH$286,30,FALSE)</f>
        <v/>
      </c>
      <c r="I105" s="97">
        <f>VLOOKUP(ServiceTickets[[#This Row],[Facility ID]],'T-Schedule'!B$2:AI$286,28,FALSE)</f>
        <v/>
      </c>
      <c r="J105" s="100">
        <f>VLOOKUP(ServiceTickets[[#This Row],[Facility ID]],'T-Schedule'!B$2:AI$286,26,FALSE)</f>
        <v/>
      </c>
      <c r="K105" s="108">
        <f>VLOOKUP(ServiceTickets[[#This Row],[Facility ID]],'T-Schedule'!B$2:C$286,2,FALSE)</f>
        <v/>
      </c>
      <c r="L105" s="108">
        <f>ServiceTickets[[#This Row],[Migration Date]] - WEEKDAY(ServiceTickets[[#This Row],[Migration Date]]-6)</f>
        <v/>
      </c>
      <c r="M105" s="108">
        <f>ServiceTickets[[#This Row],[Migration Date]] - 14</f>
        <v/>
      </c>
      <c r="N105" s="97" t="n">
        <v>703300</v>
      </c>
      <c r="O105" s="97" t="n">
        <v>703301</v>
      </c>
      <c r="P105" s="97">
        <f>ServiceTickets[[#This Row],[Site]]&amp;" KAH Win10 Upgrade Project Equipment Request"</f>
        <v/>
      </c>
      <c r="Q105" s="111">
        <f>"Please ship "&amp;H105&amp;" UD3 Thin Client devices and "&amp;I105&amp;" laptops with the Gentiva Win10 Image with docking stations. 
Please send the equipment on PO"&amp;N105&amp;" and PO"&amp;O105&amp;" to be at facility by "&amp;TEXT(L105,"mm/dd/yy")&amp;". 
Ship to:
ATTN: Kindred Implementation Services Tech
"&amp;C105&amp;"
"&amp;G105</f>
        <v/>
      </c>
      <c r="R105" s="273" t="n">
        <v>1988119</v>
      </c>
      <c r="S105" s="273" t="inlineStr">
        <is>
          <t>No</t>
        </is>
      </c>
      <c r="T105" s="273">
        <f>VLOOKUP(ServiceTickets[[#This Row],[Facility ID]],'T-Schedule'!B$2:I$286,8,FALSE)</f>
        <v/>
      </c>
      <c r="U105" s="273" t="n">
        <v>2020</v>
      </c>
    </row>
    <row hidden="1" r="106" s="20">
      <c r="A106" s="100" t="n">
        <v>2524201</v>
      </c>
      <c r="B106" t="inlineStr">
        <is>
          <t>2524 HH - SYLACAUGA</t>
        </is>
      </c>
      <c r="C106" s="270">
        <f>VLOOKUP(ServiceTickets[[#This Row],[Facility ID]],FacilityInformation,3,FALSE)</f>
        <v/>
      </c>
      <c r="D106" s="270">
        <f>VLOOKUP(ServiceTickets[[#This Row],[Facility ID]],FacilityInformation,4,FALSE)</f>
        <v/>
      </c>
      <c r="E106" s="270">
        <f>VLOOKUP(ServiceTickets[[#This Row],[Facility ID]],FacilityInformation,5,FALSE)</f>
        <v/>
      </c>
      <c r="F106" s="270">
        <f>VLOOKUP(ServiceTickets[[#This Row],[Facility ID]],FacilityInformation,6,FALSE)</f>
        <v/>
      </c>
      <c r="G106" s="270">
        <f>ServiceTickets[[#This Row],[City]]&amp;", "&amp;ServiceTickets[[#This Row],[State]]&amp;" "&amp;ServiceTickets[[#This Row],[Zip]]</f>
        <v/>
      </c>
      <c r="H106" s="97">
        <f>VLOOKUP(ServiceTickets[[#This Row],[Facility ID]],'T-Schedule'!B$2:AH$286,30,FALSE)</f>
        <v/>
      </c>
      <c r="I106" s="97">
        <f>VLOOKUP(ServiceTickets[[#This Row],[Facility ID]],'T-Schedule'!B$2:AI$286,28,FALSE)</f>
        <v/>
      </c>
      <c r="J106" s="100">
        <f>VLOOKUP(ServiceTickets[[#This Row],[Facility ID]],'T-Schedule'!B$2:AI$286,26,FALSE)</f>
        <v/>
      </c>
      <c r="K106" s="108">
        <f>VLOOKUP(ServiceTickets[[#This Row],[Facility ID]],'T-Schedule'!B$2:C$286,2,FALSE)</f>
        <v/>
      </c>
      <c r="L106" s="108">
        <f>ServiceTickets[[#This Row],[Migration Date]] - WEEKDAY(ServiceTickets[[#This Row],[Migration Date]]-6)</f>
        <v/>
      </c>
      <c r="M106" s="108">
        <f>ServiceTickets[[#This Row],[Migration Date]] - 14</f>
        <v/>
      </c>
      <c r="N106" s="97" t="n">
        <v>703300</v>
      </c>
      <c r="O106" s="97" t="n">
        <v>703301</v>
      </c>
      <c r="P106" s="97">
        <f>ServiceTickets[[#This Row],[Site]]&amp;" KAH Win10 Upgrade Project Equipment Request"</f>
        <v/>
      </c>
      <c r="Q106" s="111">
        <f>"Please ship "&amp;H106&amp;" UD3 Thin Client devices and "&amp;I106&amp;" laptops with the Gentiva Win10 Image with docking stations. 
Please send the equipment on PO"&amp;N106&amp;" and PO"&amp;O106&amp;" to be at facility by "&amp;TEXT(L106,"mm/dd/yy")&amp;". 
Ship to:
ATTN: Kindred Implementation Services Tech
"&amp;C106&amp;"
"&amp;G106</f>
        <v/>
      </c>
      <c r="R106" s="273" t="n">
        <v>1988122</v>
      </c>
      <c r="S106" s="273" t="inlineStr">
        <is>
          <t>No</t>
        </is>
      </c>
      <c r="T106" s="273">
        <f>VLOOKUP(ServiceTickets[[#This Row],[Facility ID]],'T-Schedule'!B$2:I$286,8,FALSE)</f>
        <v/>
      </c>
      <c r="U106" s="273" t="n">
        <v>2020</v>
      </c>
    </row>
    <row hidden="1" r="107" s="20">
      <c r="A107" s="100" t="n">
        <v>2527201</v>
      </c>
      <c r="B107" t="inlineStr">
        <is>
          <t>2527 HH - PELL CITY</t>
        </is>
      </c>
      <c r="C107" s="270">
        <f>VLOOKUP(ServiceTickets[[#This Row],[Facility ID]],FacilityInformation,3,FALSE)</f>
        <v/>
      </c>
      <c r="D107" s="270">
        <f>VLOOKUP(ServiceTickets[[#This Row],[Facility ID]],FacilityInformation,4,FALSE)</f>
        <v/>
      </c>
      <c r="E107" s="270">
        <f>VLOOKUP(ServiceTickets[[#This Row],[Facility ID]],FacilityInformation,5,FALSE)</f>
        <v/>
      </c>
      <c r="F107" s="270">
        <f>VLOOKUP(ServiceTickets[[#This Row],[Facility ID]],FacilityInformation,6,FALSE)</f>
        <v/>
      </c>
      <c r="G107" s="270">
        <f>ServiceTickets[[#This Row],[City]]&amp;", "&amp;ServiceTickets[[#This Row],[State]]&amp;" "&amp;ServiceTickets[[#This Row],[Zip]]</f>
        <v/>
      </c>
      <c r="H107" s="97">
        <f>VLOOKUP(ServiceTickets[[#This Row],[Facility ID]],'T-Schedule'!B$2:AH$286,30,FALSE)</f>
        <v/>
      </c>
      <c r="I107" s="97">
        <f>VLOOKUP(ServiceTickets[[#This Row],[Facility ID]],'T-Schedule'!B$2:AI$286,28,FALSE)</f>
        <v/>
      </c>
      <c r="J107" s="100">
        <f>VLOOKUP(ServiceTickets[[#This Row],[Facility ID]],'T-Schedule'!B$2:AI$286,26,FALSE)</f>
        <v/>
      </c>
      <c r="K107" s="108">
        <f>VLOOKUP(ServiceTickets[[#This Row],[Facility ID]],'T-Schedule'!B$2:C$286,2,FALSE)</f>
        <v/>
      </c>
      <c r="L107" s="108">
        <f>ServiceTickets[[#This Row],[Migration Date]] - WEEKDAY(ServiceTickets[[#This Row],[Migration Date]]-6)</f>
        <v/>
      </c>
      <c r="M107" s="108">
        <f>ServiceTickets[[#This Row],[Migration Date]] - 14</f>
        <v/>
      </c>
      <c r="N107" s="97" t="n">
        <v>703300</v>
      </c>
      <c r="O107" s="97" t="n">
        <v>703301</v>
      </c>
      <c r="P107" s="97">
        <f>ServiceTickets[[#This Row],[Site]]&amp;" KAH Win10 Upgrade Project Equipment Request"</f>
        <v/>
      </c>
      <c r="Q107" s="111">
        <f>"Please ship "&amp;H107&amp;" UD3 Thin Client devices and "&amp;I107&amp;" laptops with the Gentiva Win10 Image with docking stations. 
Please send the equipment on PO"&amp;N107&amp;" and PO"&amp;O107&amp;" to be at facility by "&amp;TEXT(L107,"mm/dd/yy")&amp;". 
Ship to:
ATTN: Kindred Implementation Services Tech
"&amp;C107&amp;"
"&amp;G107</f>
        <v/>
      </c>
      <c r="R107" s="273" t="n">
        <v>1988124</v>
      </c>
      <c r="S107" s="273" t="inlineStr">
        <is>
          <t>No</t>
        </is>
      </c>
      <c r="T107" s="273">
        <f>VLOOKUP(ServiceTickets[[#This Row],[Facility ID]],'T-Schedule'!B$2:I$286,8,FALSE)</f>
        <v/>
      </c>
      <c r="U107" s="273" t="n">
        <v>2020</v>
      </c>
    </row>
    <row hidden="1" r="108" s="20">
      <c r="A108" s="100" t="n">
        <v>2510201</v>
      </c>
      <c r="B108" t="inlineStr">
        <is>
          <t>2510 HH - ENTERPRISE</t>
        </is>
      </c>
      <c r="C108" s="270">
        <f>VLOOKUP(ServiceTickets[[#This Row],[Facility ID]],FacilityInformation,3,FALSE)</f>
        <v/>
      </c>
      <c r="D108" s="270">
        <f>VLOOKUP(ServiceTickets[[#This Row],[Facility ID]],FacilityInformation,4,FALSE)</f>
        <v/>
      </c>
      <c r="E108" s="270">
        <f>VLOOKUP(ServiceTickets[[#This Row],[Facility ID]],FacilityInformation,5,FALSE)</f>
        <v/>
      </c>
      <c r="F108" s="270">
        <f>VLOOKUP(ServiceTickets[[#This Row],[Facility ID]],FacilityInformation,6,FALSE)</f>
        <v/>
      </c>
      <c r="G108" s="270">
        <f>ServiceTickets[[#This Row],[City]]&amp;", "&amp;ServiceTickets[[#This Row],[State]]&amp;" "&amp;ServiceTickets[[#This Row],[Zip]]</f>
        <v/>
      </c>
      <c r="H108" s="97">
        <f>VLOOKUP(ServiceTickets[[#This Row],[Facility ID]],'T-Schedule'!B$2:AH$286,30,FALSE)</f>
        <v/>
      </c>
      <c r="I108" s="97">
        <f>VLOOKUP(ServiceTickets[[#This Row],[Facility ID]],'T-Schedule'!B$2:AI$286,28,FALSE)</f>
        <v/>
      </c>
      <c r="J108" s="100">
        <f>VLOOKUP(ServiceTickets[[#This Row],[Facility ID]],'T-Schedule'!B$2:AI$286,26,FALSE)</f>
        <v/>
      </c>
      <c r="K108" s="108">
        <f>VLOOKUP(ServiceTickets[[#This Row],[Facility ID]],'T-Schedule'!B$2:C$286,2,FALSE)</f>
        <v/>
      </c>
      <c r="L108" s="108">
        <f>ServiceTickets[[#This Row],[Migration Date]] - WEEKDAY(ServiceTickets[[#This Row],[Migration Date]]-6)</f>
        <v/>
      </c>
      <c r="M108" s="108">
        <f>ServiceTickets[[#This Row],[Migration Date]] - 14</f>
        <v/>
      </c>
      <c r="N108" s="97" t="n">
        <v>703300</v>
      </c>
      <c r="O108" s="97" t="n">
        <v>703301</v>
      </c>
      <c r="P108" s="97">
        <f>ServiceTickets[[#This Row],[Site]]&amp;" KAH Win10 Upgrade Project Equipment Request"</f>
        <v/>
      </c>
      <c r="Q108" s="111">
        <f>"Please ship "&amp;H108&amp;" UD3 Thin Client devices and "&amp;I108&amp;" laptops with the Gentiva Win10 Image with docking stations. 
Please send the equipment on PO"&amp;N108&amp;" and PO"&amp;O108&amp;" to be at facility by "&amp;TEXT(L108,"mm/dd/yy")&amp;". 
Ship to:
ATTN: Kindred Implementation Services Tech
"&amp;C108&amp;"
"&amp;G108</f>
        <v/>
      </c>
      <c r="R108" s="273" t="n">
        <v>1988125</v>
      </c>
      <c r="S108" s="273" t="inlineStr">
        <is>
          <t>No</t>
        </is>
      </c>
      <c r="T108" s="273">
        <f>VLOOKUP(ServiceTickets[[#This Row],[Facility ID]],'T-Schedule'!B$2:I$286,8,FALSE)</f>
        <v/>
      </c>
      <c r="U108" s="273" t="n">
        <v>2020</v>
      </c>
    </row>
    <row hidden="1" r="109" s="20">
      <c r="A109" s="100" t="n">
        <v>2509201</v>
      </c>
      <c r="B109" t="inlineStr">
        <is>
          <t>2509 HH - ANDALUSIA</t>
        </is>
      </c>
      <c r="C109" s="270">
        <f>VLOOKUP(ServiceTickets[[#This Row],[Facility ID]],FacilityInformation,3,FALSE)</f>
        <v/>
      </c>
      <c r="D109" s="270">
        <f>VLOOKUP(ServiceTickets[[#This Row],[Facility ID]],FacilityInformation,4,FALSE)</f>
        <v/>
      </c>
      <c r="E109" s="270">
        <f>VLOOKUP(ServiceTickets[[#This Row],[Facility ID]],FacilityInformation,5,FALSE)</f>
        <v/>
      </c>
      <c r="F109" s="270">
        <f>VLOOKUP(ServiceTickets[[#This Row],[Facility ID]],FacilityInformation,6,FALSE)</f>
        <v/>
      </c>
      <c r="G109" s="270">
        <f>ServiceTickets[[#This Row],[City]]&amp;", "&amp;ServiceTickets[[#This Row],[State]]&amp;" "&amp;ServiceTickets[[#This Row],[Zip]]</f>
        <v/>
      </c>
      <c r="H109" s="97">
        <f>VLOOKUP(ServiceTickets[[#This Row],[Facility ID]],'T-Schedule'!B$2:AH$286,30,FALSE)</f>
        <v/>
      </c>
      <c r="I109" s="97">
        <f>VLOOKUP(ServiceTickets[[#This Row],[Facility ID]],'T-Schedule'!B$2:AI$286,28,FALSE)</f>
        <v/>
      </c>
      <c r="J109" s="100">
        <f>VLOOKUP(ServiceTickets[[#This Row],[Facility ID]],'T-Schedule'!B$2:AI$286,26,FALSE)</f>
        <v/>
      </c>
      <c r="K109" s="108">
        <f>VLOOKUP(ServiceTickets[[#This Row],[Facility ID]],'T-Schedule'!B$2:C$286,2,FALSE)</f>
        <v/>
      </c>
      <c r="L109" s="108">
        <f>ServiceTickets[[#This Row],[Migration Date]] - WEEKDAY(ServiceTickets[[#This Row],[Migration Date]]-6)</f>
        <v/>
      </c>
      <c r="M109" s="108">
        <f>ServiceTickets[[#This Row],[Migration Date]] - 14</f>
        <v/>
      </c>
      <c r="N109" s="97" t="n">
        <v>703300</v>
      </c>
      <c r="O109" s="97" t="n">
        <v>703301</v>
      </c>
      <c r="P109" s="97">
        <f>ServiceTickets[[#This Row],[Site]]&amp;" KAH Win10 Upgrade Project Equipment Request"</f>
        <v/>
      </c>
      <c r="Q109" s="111">
        <f>"Please ship "&amp;H109&amp;" UD3 Thin Client devices and "&amp;I109&amp;" laptops with the Gentiva Win10 Image with docking stations. 
Please send the equipment on PO"&amp;N109&amp;" and PO"&amp;O109&amp;" to be at facility by "&amp;TEXT(L109,"mm/dd/yy")&amp;". 
Ship to:
ATTN: Kindred Implementation Services Tech
"&amp;C109&amp;"
"&amp;G109</f>
        <v/>
      </c>
      <c r="R109" s="273" t="n">
        <v>1988126</v>
      </c>
      <c r="S109" s="273" t="inlineStr">
        <is>
          <t>No</t>
        </is>
      </c>
      <c r="T109" s="273">
        <f>VLOOKUP(ServiceTickets[[#This Row],[Facility ID]],'T-Schedule'!B$2:I$286,8,FALSE)</f>
        <v/>
      </c>
      <c r="U109" s="273" t="n">
        <v>2020</v>
      </c>
    </row>
    <row hidden="1" r="110" s="20">
      <c r="A110" s="100" t="n">
        <v>2511201</v>
      </c>
      <c r="B110" t="inlineStr">
        <is>
          <t>2511 HH - GENEVA</t>
        </is>
      </c>
      <c r="C110" s="270">
        <f>VLOOKUP(ServiceTickets[[#This Row],[Facility ID]],FacilityInformation,3,FALSE)</f>
        <v/>
      </c>
      <c r="D110" s="270">
        <f>VLOOKUP(ServiceTickets[[#This Row],[Facility ID]],FacilityInformation,4,FALSE)</f>
        <v/>
      </c>
      <c r="E110" s="270">
        <f>VLOOKUP(ServiceTickets[[#This Row],[Facility ID]],FacilityInformation,5,FALSE)</f>
        <v/>
      </c>
      <c r="F110" s="270">
        <f>VLOOKUP(ServiceTickets[[#This Row],[Facility ID]],FacilityInformation,6,FALSE)</f>
        <v/>
      </c>
      <c r="G110" s="270">
        <f>ServiceTickets[[#This Row],[City]]&amp;", "&amp;ServiceTickets[[#This Row],[State]]&amp;" "&amp;ServiceTickets[[#This Row],[Zip]]</f>
        <v/>
      </c>
      <c r="H110" s="97">
        <f>VLOOKUP(ServiceTickets[[#This Row],[Facility ID]],'T-Schedule'!B$2:AH$286,30,FALSE)</f>
        <v/>
      </c>
      <c r="I110" s="97">
        <f>VLOOKUP(ServiceTickets[[#This Row],[Facility ID]],'T-Schedule'!B$2:AI$286,28,FALSE)</f>
        <v/>
      </c>
      <c r="J110" s="100">
        <f>VLOOKUP(ServiceTickets[[#This Row],[Facility ID]],'T-Schedule'!B$2:AI$286,26,FALSE)</f>
        <v/>
      </c>
      <c r="K110" s="108">
        <f>VLOOKUP(ServiceTickets[[#This Row],[Facility ID]],'T-Schedule'!B$2:C$286,2,FALSE)</f>
        <v/>
      </c>
      <c r="L110" s="108">
        <f>ServiceTickets[[#This Row],[Migration Date]] - WEEKDAY(ServiceTickets[[#This Row],[Migration Date]]-6)</f>
        <v/>
      </c>
      <c r="M110" s="108">
        <f>ServiceTickets[[#This Row],[Migration Date]] - 14</f>
        <v/>
      </c>
      <c r="N110" s="97" t="n">
        <v>703300</v>
      </c>
      <c r="O110" s="97" t="n">
        <v>703301</v>
      </c>
      <c r="P110" s="97">
        <f>ServiceTickets[[#This Row],[Site]]&amp;" KAH Win10 Upgrade Project Equipment Request"</f>
        <v/>
      </c>
      <c r="Q110" s="111">
        <f>"Please ship "&amp;H110&amp;" UD3 Thin Client devices and "&amp;I110&amp;" laptops with the Gentiva Win10 Image with docking stations. 
Please send the equipment on PO"&amp;N110&amp;" and PO"&amp;O110&amp;" to be at facility by "&amp;TEXT(L110,"mm/dd/yy")&amp;". 
Ship to:
ATTN: Kindred Implementation Services Tech
"&amp;C110&amp;"
"&amp;G110</f>
        <v/>
      </c>
      <c r="R110" s="273" t="n">
        <v>1988128</v>
      </c>
      <c r="S110" s="273" t="inlineStr">
        <is>
          <t>No</t>
        </is>
      </c>
      <c r="T110" s="273">
        <f>VLOOKUP(ServiceTickets[[#This Row],[Facility ID]],'T-Schedule'!B$2:I$286,8,FALSE)</f>
        <v/>
      </c>
      <c r="U110" s="273" t="n">
        <v>2020</v>
      </c>
    </row>
    <row hidden="1" r="111" s="20">
      <c r="A111" s="100" t="n">
        <v>2531201</v>
      </c>
      <c r="B111" t="inlineStr">
        <is>
          <t>2531 HH - MONTGOMERY</t>
        </is>
      </c>
      <c r="C111" s="270">
        <f>VLOOKUP(ServiceTickets[[#This Row],[Facility ID]],FacilityInformation,3,FALSE)</f>
        <v/>
      </c>
      <c r="D111" s="270">
        <f>VLOOKUP(ServiceTickets[[#This Row],[Facility ID]],FacilityInformation,4,FALSE)</f>
        <v/>
      </c>
      <c r="E111" s="270">
        <f>VLOOKUP(ServiceTickets[[#This Row],[Facility ID]],FacilityInformation,5,FALSE)</f>
        <v/>
      </c>
      <c r="F111" s="270">
        <f>VLOOKUP(ServiceTickets[[#This Row],[Facility ID]],FacilityInformation,6,FALSE)</f>
        <v/>
      </c>
      <c r="G111" s="270">
        <f>ServiceTickets[[#This Row],[City]]&amp;", "&amp;ServiceTickets[[#This Row],[State]]&amp;" "&amp;ServiceTickets[[#This Row],[Zip]]</f>
        <v/>
      </c>
      <c r="H111" s="97">
        <f>VLOOKUP(ServiceTickets[[#This Row],[Facility ID]],'T-Schedule'!B$2:AH$286,30,FALSE)</f>
        <v/>
      </c>
      <c r="I111" s="97">
        <f>VLOOKUP(ServiceTickets[[#This Row],[Facility ID]],'T-Schedule'!B$2:AI$286,28,FALSE)</f>
        <v/>
      </c>
      <c r="J111" s="100">
        <f>VLOOKUP(ServiceTickets[[#This Row],[Facility ID]],'T-Schedule'!B$2:AI$286,26,FALSE)</f>
        <v/>
      </c>
      <c r="K111" s="108">
        <f>VLOOKUP(ServiceTickets[[#This Row],[Facility ID]],'T-Schedule'!B$2:C$286,2,FALSE)</f>
        <v/>
      </c>
      <c r="L111" s="108">
        <f>ServiceTickets[[#This Row],[Migration Date]] - WEEKDAY(ServiceTickets[[#This Row],[Migration Date]]-6)</f>
        <v/>
      </c>
      <c r="M111" s="108">
        <f>ServiceTickets[[#This Row],[Migration Date]] - 14</f>
        <v/>
      </c>
      <c r="N111" s="97" t="n">
        <v>703300</v>
      </c>
      <c r="O111" s="97" t="n">
        <v>703301</v>
      </c>
      <c r="P111" s="97">
        <f>ServiceTickets[[#This Row],[Site]]&amp;" KAH Win10 Upgrade Project Equipment Request"</f>
        <v/>
      </c>
      <c r="Q111" s="111">
        <f>"Please ship "&amp;H111&amp;" UD3 Thin Client devices and "&amp;I111&amp;" laptops with the Gentiva Win10 Image with docking stations. 
Please send the equipment on PO"&amp;N111&amp;" and PO"&amp;O111&amp;" to be at facility by "&amp;TEXT(L111,"mm/dd/yy")&amp;". 
Ship to:
ATTN: Kindred Implementation Services Tech
"&amp;C111&amp;"
"&amp;G111</f>
        <v/>
      </c>
      <c r="R111" s="273" t="n">
        <v>1988129</v>
      </c>
      <c r="S111" s="273" t="inlineStr">
        <is>
          <t>No</t>
        </is>
      </c>
      <c r="T111" s="273">
        <f>VLOOKUP(ServiceTickets[[#This Row],[Facility ID]],'T-Schedule'!B$2:I$286,8,FALSE)</f>
        <v/>
      </c>
      <c r="U111" s="273" t="n">
        <v>2020</v>
      </c>
    </row>
    <row hidden="1" r="112" s="20">
      <c r="A112" s="100" t="n">
        <v>2526201</v>
      </c>
      <c r="B112" t="inlineStr">
        <is>
          <t>2526 HH - CLANTON</t>
        </is>
      </c>
      <c r="C112" s="270">
        <f>VLOOKUP(ServiceTickets[[#This Row],[Facility ID]],FacilityInformation,3,FALSE)</f>
        <v/>
      </c>
      <c r="D112" s="270">
        <f>VLOOKUP(ServiceTickets[[#This Row],[Facility ID]],FacilityInformation,4,FALSE)</f>
        <v/>
      </c>
      <c r="E112" s="270">
        <f>VLOOKUP(ServiceTickets[[#This Row],[Facility ID]],FacilityInformation,5,FALSE)</f>
        <v/>
      </c>
      <c r="F112" s="270">
        <f>VLOOKUP(ServiceTickets[[#This Row],[Facility ID]],FacilityInformation,6,FALSE)</f>
        <v/>
      </c>
      <c r="G112" s="270">
        <f>ServiceTickets[[#This Row],[City]]&amp;", "&amp;ServiceTickets[[#This Row],[State]]&amp;" "&amp;ServiceTickets[[#This Row],[Zip]]</f>
        <v/>
      </c>
      <c r="H112" s="97">
        <f>VLOOKUP(ServiceTickets[[#This Row],[Facility ID]],'T-Schedule'!B$2:AH$286,30,FALSE)</f>
        <v/>
      </c>
      <c r="I112" s="97">
        <f>VLOOKUP(ServiceTickets[[#This Row],[Facility ID]],'T-Schedule'!B$2:AI$286,28,FALSE)</f>
        <v/>
      </c>
      <c r="J112" s="100">
        <f>VLOOKUP(ServiceTickets[[#This Row],[Facility ID]],'T-Schedule'!B$2:AI$286,26,FALSE)</f>
        <v/>
      </c>
      <c r="K112" s="108">
        <f>VLOOKUP(ServiceTickets[[#This Row],[Facility ID]],'T-Schedule'!B$2:C$286,2,FALSE)</f>
        <v/>
      </c>
      <c r="L112" s="108">
        <f>ServiceTickets[[#This Row],[Migration Date]] - WEEKDAY(ServiceTickets[[#This Row],[Migration Date]]-6)</f>
        <v/>
      </c>
      <c r="M112" s="108">
        <f>ServiceTickets[[#This Row],[Migration Date]] - 14</f>
        <v/>
      </c>
      <c r="N112" s="97" t="n">
        <v>703300</v>
      </c>
      <c r="O112" s="97" t="n">
        <v>703301</v>
      </c>
      <c r="P112" s="97">
        <f>ServiceTickets[[#This Row],[Site]]&amp;" KAH Win10 Upgrade Project Equipment Request"</f>
        <v/>
      </c>
      <c r="Q112" s="111">
        <f>"Please ship "&amp;H112&amp;" UD3 Thin Client devices and "&amp;I112&amp;" laptops with the Gentiva Win10 Image with docking stations. 
Please send the equipment on PO"&amp;N112&amp;" and PO"&amp;O112&amp;" to be at facility by "&amp;TEXT(L112,"mm/dd/yy")&amp;". 
Ship to:
ATTN: Kindred Implementation Services Tech
"&amp;C112&amp;"
"&amp;G112</f>
        <v/>
      </c>
      <c r="R112" s="273" t="n">
        <v>1988133</v>
      </c>
      <c r="S112" s="273" t="inlineStr">
        <is>
          <t>No</t>
        </is>
      </c>
      <c r="T112" s="273">
        <f>VLOOKUP(ServiceTickets[[#This Row],[Facility ID]],'T-Schedule'!B$2:I$286,8,FALSE)</f>
        <v/>
      </c>
      <c r="U112" s="273" t="n">
        <v>2020</v>
      </c>
    </row>
    <row hidden="1" r="113" s="20">
      <c r="A113" s="100" t="n">
        <v>2529201</v>
      </c>
      <c r="B113" t="inlineStr">
        <is>
          <t>2529 HH - SELMA</t>
        </is>
      </c>
      <c r="C113" s="270">
        <f>VLOOKUP(ServiceTickets[[#This Row],[Facility ID]],FacilityInformation,3,FALSE)</f>
        <v/>
      </c>
      <c r="D113" s="270">
        <f>VLOOKUP(ServiceTickets[[#This Row],[Facility ID]],FacilityInformation,4,FALSE)</f>
        <v/>
      </c>
      <c r="E113" s="270">
        <f>VLOOKUP(ServiceTickets[[#This Row],[Facility ID]],FacilityInformation,5,FALSE)</f>
        <v/>
      </c>
      <c r="F113" s="270">
        <f>VLOOKUP(ServiceTickets[[#This Row],[Facility ID]],FacilityInformation,6,FALSE)</f>
        <v/>
      </c>
      <c r="G113" s="270">
        <f>ServiceTickets[[#This Row],[City]]&amp;", "&amp;ServiceTickets[[#This Row],[State]]&amp;" "&amp;ServiceTickets[[#This Row],[Zip]]</f>
        <v/>
      </c>
      <c r="H113" s="97">
        <f>VLOOKUP(ServiceTickets[[#This Row],[Facility ID]],'T-Schedule'!B$2:AH$286,30,FALSE)</f>
        <v/>
      </c>
      <c r="I113" s="97">
        <f>VLOOKUP(ServiceTickets[[#This Row],[Facility ID]],'T-Schedule'!B$2:AI$286,28,FALSE)</f>
        <v/>
      </c>
      <c r="J113" s="100">
        <f>VLOOKUP(ServiceTickets[[#This Row],[Facility ID]],'T-Schedule'!B$2:AI$286,26,FALSE)</f>
        <v/>
      </c>
      <c r="K113" s="108">
        <f>VLOOKUP(ServiceTickets[[#This Row],[Facility ID]],'T-Schedule'!B$2:C$286,2,FALSE)</f>
        <v/>
      </c>
      <c r="L113" s="108">
        <f>ServiceTickets[[#This Row],[Migration Date]] - WEEKDAY(ServiceTickets[[#This Row],[Migration Date]]-6)</f>
        <v/>
      </c>
      <c r="M113" s="108">
        <f>ServiceTickets[[#This Row],[Migration Date]] - 14</f>
        <v/>
      </c>
      <c r="N113" s="97" t="n">
        <v>703300</v>
      </c>
      <c r="O113" s="97" t="n">
        <v>703301</v>
      </c>
      <c r="P113" s="97">
        <f>ServiceTickets[[#This Row],[Site]]&amp;" KAH Win10 Upgrade Project Equipment Request"</f>
        <v/>
      </c>
      <c r="Q113" s="111">
        <f>"Please ship "&amp;H113&amp;" UD3 Thin Client devices and "&amp;I113&amp;" laptops with the Gentiva Win10 Image with docking stations. 
Please send the equipment on PO"&amp;N113&amp;" and PO"&amp;O113&amp;" to be at facility by "&amp;TEXT(L113,"mm/dd/yy")&amp;". 
Ship to:
ATTN: Kindred Implementation Services Tech
"&amp;C113&amp;"
"&amp;G113</f>
        <v/>
      </c>
      <c r="R113" s="273" t="n">
        <v>1988134</v>
      </c>
      <c r="S113" s="273" t="inlineStr">
        <is>
          <t>No</t>
        </is>
      </c>
      <c r="T113" s="273">
        <f>VLOOKUP(ServiceTickets[[#This Row],[Facility ID]],'T-Schedule'!B$2:I$286,8,FALSE)</f>
        <v/>
      </c>
      <c r="U113" s="273" t="n">
        <v>2020</v>
      </c>
    </row>
    <row hidden="1" r="114" s="20">
      <c r="A114" s="100" t="n">
        <v>3807201</v>
      </c>
      <c r="B114" t="inlineStr">
        <is>
          <t>3807 HH - THOMASVILLE</t>
        </is>
      </c>
      <c r="C114" s="270">
        <f>VLOOKUP(ServiceTickets[[#This Row],[Facility ID]],FacilityInformation,3,FALSE)</f>
        <v/>
      </c>
      <c r="D114" s="270">
        <f>VLOOKUP(ServiceTickets[[#This Row],[Facility ID]],FacilityInformation,4,FALSE)</f>
        <v/>
      </c>
      <c r="E114" s="270">
        <f>VLOOKUP(ServiceTickets[[#This Row],[Facility ID]],FacilityInformation,5,FALSE)</f>
        <v/>
      </c>
      <c r="F114" s="270">
        <f>VLOOKUP(ServiceTickets[[#This Row],[Facility ID]],FacilityInformation,6,FALSE)</f>
        <v/>
      </c>
      <c r="G114" s="270">
        <f>ServiceTickets[[#This Row],[City]]&amp;", "&amp;ServiceTickets[[#This Row],[State]]&amp;" "&amp;ServiceTickets[[#This Row],[Zip]]</f>
        <v/>
      </c>
      <c r="H114" s="97">
        <f>VLOOKUP(ServiceTickets[[#This Row],[Facility ID]],'T-Schedule'!B$2:AH$286,30,FALSE)</f>
        <v/>
      </c>
      <c r="I114" s="97">
        <f>VLOOKUP(ServiceTickets[[#This Row],[Facility ID]],'T-Schedule'!B$2:AI$286,28,FALSE)</f>
        <v/>
      </c>
      <c r="J114" s="100">
        <f>VLOOKUP(ServiceTickets[[#This Row],[Facility ID]],'T-Schedule'!B$2:AI$286,26,FALSE)</f>
        <v/>
      </c>
      <c r="K114" s="108">
        <f>VLOOKUP(ServiceTickets[[#This Row],[Facility ID]],'T-Schedule'!B$2:C$286,2,FALSE)</f>
        <v/>
      </c>
      <c r="L114" s="108">
        <f>ServiceTickets[[#This Row],[Migration Date]] - WEEKDAY(ServiceTickets[[#This Row],[Migration Date]]-6)</f>
        <v/>
      </c>
      <c r="M114" s="108">
        <f>ServiceTickets[[#This Row],[Migration Date]] - 14</f>
        <v/>
      </c>
      <c r="N114" s="97" t="n">
        <v>703300</v>
      </c>
      <c r="O114" s="97" t="n">
        <v>703301</v>
      </c>
      <c r="P114" s="97">
        <f>ServiceTickets[[#This Row],[Site]]&amp;" KAH Win10 Upgrade Project Equipment Request"</f>
        <v/>
      </c>
      <c r="Q114" s="111">
        <f>"Please ship "&amp;H114&amp;" UD3 Thin Client devices and "&amp;I114&amp;" laptops with the Gentiva Win10 Image with docking stations. 
Please send the equipment on PO"&amp;N114&amp;" and PO"&amp;O114&amp;" to be at facility by "&amp;TEXT(L114,"mm/dd/yy")&amp;". 
Ship to:
ATTN: Kindred Implementation Services Tech
"&amp;C114&amp;"
"&amp;G114</f>
        <v/>
      </c>
      <c r="R114" s="273" t="n">
        <v>1988136</v>
      </c>
      <c r="S114" s="273" t="inlineStr">
        <is>
          <t>No</t>
        </is>
      </c>
      <c r="T114" s="273">
        <f>VLOOKUP(ServiceTickets[[#This Row],[Facility ID]],'T-Schedule'!B$2:I$286,8,FALSE)</f>
        <v/>
      </c>
      <c r="U114" s="273" t="n">
        <v>2020</v>
      </c>
    </row>
    <row hidden="1" r="115" s="20">
      <c r="A115" s="100" t="n">
        <v>2513201</v>
      </c>
      <c r="B115" t="inlineStr">
        <is>
          <t>2513 HH - BAINBRIDGE GA</t>
        </is>
      </c>
      <c r="C115" s="270">
        <f>VLOOKUP(ServiceTickets[[#This Row],[Facility ID]],FacilityInformation,3,FALSE)</f>
        <v/>
      </c>
      <c r="D115" s="270">
        <f>VLOOKUP(ServiceTickets[[#This Row],[Facility ID]],FacilityInformation,4,FALSE)</f>
        <v/>
      </c>
      <c r="E115" s="270">
        <f>VLOOKUP(ServiceTickets[[#This Row],[Facility ID]],FacilityInformation,5,FALSE)</f>
        <v/>
      </c>
      <c r="F115" s="270">
        <f>VLOOKUP(ServiceTickets[[#This Row],[Facility ID]],FacilityInformation,6,FALSE)</f>
        <v/>
      </c>
      <c r="G115" s="270">
        <f>ServiceTickets[[#This Row],[City]]&amp;", "&amp;ServiceTickets[[#This Row],[State]]&amp;" "&amp;ServiceTickets[[#This Row],[Zip]]</f>
        <v/>
      </c>
      <c r="H115" s="97">
        <f>VLOOKUP(ServiceTickets[[#This Row],[Facility ID]],'T-Schedule'!B$2:AH$286,30,FALSE)</f>
        <v/>
      </c>
      <c r="I115" s="97">
        <f>VLOOKUP(ServiceTickets[[#This Row],[Facility ID]],'T-Schedule'!B$2:AI$286,28,FALSE)</f>
        <v/>
      </c>
      <c r="J115" s="100">
        <f>VLOOKUP(ServiceTickets[[#This Row],[Facility ID]],'T-Schedule'!B$2:AI$286,26,FALSE)</f>
        <v/>
      </c>
      <c r="K115" s="108">
        <f>VLOOKUP(ServiceTickets[[#This Row],[Facility ID]],'T-Schedule'!B$2:C$286,2,FALSE)</f>
        <v/>
      </c>
      <c r="L115" s="108">
        <f>ServiceTickets[[#This Row],[Migration Date]] - WEEKDAY(ServiceTickets[[#This Row],[Migration Date]]-6)</f>
        <v/>
      </c>
      <c r="M115" s="108">
        <f>ServiceTickets[[#This Row],[Migration Date]] - 14</f>
        <v/>
      </c>
      <c r="N115" s="97" t="n">
        <v>703300</v>
      </c>
      <c r="O115" s="97" t="n">
        <v>703301</v>
      </c>
      <c r="P115" s="97">
        <f>ServiceTickets[[#This Row],[Site]]&amp;" KAH Win10 Upgrade Project Equipment Request"</f>
        <v/>
      </c>
      <c r="Q115" s="111">
        <f>"Please ship "&amp;H115&amp;" UD3 Thin Client devices and "&amp;I115&amp;" laptops with the Gentiva Win10 Image with docking stations. 
Please send the equipment on PO"&amp;N115&amp;" and PO"&amp;O115&amp;" to be at facility by "&amp;TEXT(L115,"mm/dd/yy")&amp;". 
Ship to:
ATTN: Kindred Implementation Services Tech
"&amp;C115&amp;"
"&amp;G115</f>
        <v/>
      </c>
      <c r="R115" s="273" t="n">
        <v>1988141</v>
      </c>
      <c r="S115" s="273" t="inlineStr">
        <is>
          <t>No</t>
        </is>
      </c>
      <c r="T115" s="273">
        <f>VLOOKUP(ServiceTickets[[#This Row],[Facility ID]],'T-Schedule'!B$2:I$286,8,FALSE)</f>
        <v/>
      </c>
      <c r="U115" s="273" t="n">
        <v>2020</v>
      </c>
    </row>
    <row hidden="1" r="116" s="20">
      <c r="A116" s="100" t="n">
        <v>2525201</v>
      </c>
      <c r="B116" t="inlineStr">
        <is>
          <t>2525 HH - BIRMINGHAM</t>
        </is>
      </c>
      <c r="C116" s="270">
        <f>VLOOKUP(ServiceTickets[[#This Row],[Facility ID]],FacilityInformation,3,FALSE)</f>
        <v/>
      </c>
      <c r="D116" s="270">
        <f>VLOOKUP(ServiceTickets[[#This Row],[Facility ID]],FacilityInformation,4,FALSE)</f>
        <v/>
      </c>
      <c r="E116" s="270">
        <f>VLOOKUP(ServiceTickets[[#This Row],[Facility ID]],FacilityInformation,5,FALSE)</f>
        <v/>
      </c>
      <c r="F116" s="270">
        <f>VLOOKUP(ServiceTickets[[#This Row],[Facility ID]],FacilityInformation,6,FALSE)</f>
        <v/>
      </c>
      <c r="G116" s="270">
        <f>ServiceTickets[[#This Row],[City]]&amp;", "&amp;ServiceTickets[[#This Row],[State]]&amp;" "&amp;ServiceTickets[[#This Row],[Zip]]</f>
        <v/>
      </c>
      <c r="H116" s="97">
        <f>VLOOKUP(ServiceTickets[[#This Row],[Facility ID]],'T-Schedule'!B$2:AH$286,30,FALSE)</f>
        <v/>
      </c>
      <c r="I116" s="97">
        <f>VLOOKUP(ServiceTickets[[#This Row],[Facility ID]],'T-Schedule'!B$2:AI$286,28,FALSE)</f>
        <v/>
      </c>
      <c r="J116" s="100">
        <f>VLOOKUP(ServiceTickets[[#This Row],[Facility ID]],'T-Schedule'!B$2:AI$286,26,FALSE)</f>
        <v/>
      </c>
      <c r="K116" s="108">
        <f>VLOOKUP(ServiceTickets[[#This Row],[Facility ID]],'T-Schedule'!B$2:C$286,2,FALSE)</f>
        <v/>
      </c>
      <c r="L116" s="108">
        <f>ServiceTickets[[#This Row],[Migration Date]] - WEEKDAY(ServiceTickets[[#This Row],[Migration Date]]-6)</f>
        <v/>
      </c>
      <c r="M116" s="108">
        <f>ServiceTickets[[#This Row],[Migration Date]] - 14</f>
        <v/>
      </c>
      <c r="N116" s="97" t="n">
        <v>703300</v>
      </c>
      <c r="O116" s="97" t="n">
        <v>703301</v>
      </c>
      <c r="P116" s="97">
        <f>ServiceTickets[[#This Row],[Site]]&amp;" KAH Win10 Upgrade Project Equipment Request"</f>
        <v/>
      </c>
      <c r="Q116" s="111">
        <f>"Please ship "&amp;H116&amp;" UD3 Thin Client devices and "&amp;I116&amp;" laptops with the Gentiva Win10 Image with docking stations. 
Please send the equipment on PO"&amp;N116&amp;" and PO"&amp;O116&amp;" to be at facility by "&amp;TEXT(L116,"mm/dd/yy")&amp;". 
Ship to:
ATTN: Kindred Implementation Services Tech
"&amp;C116&amp;"
"&amp;G116</f>
        <v/>
      </c>
      <c r="R116" s="273" t="n">
        <v>1988143</v>
      </c>
      <c r="S116" s="273" t="inlineStr">
        <is>
          <t>No</t>
        </is>
      </c>
      <c r="T116" s="273">
        <f>VLOOKUP(ServiceTickets[[#This Row],[Facility ID]],'T-Schedule'!B$2:I$286,8,FALSE)</f>
        <v/>
      </c>
      <c r="U116" s="273" t="n">
        <v>2020</v>
      </c>
    </row>
    <row hidden="1" r="117" s="20">
      <c r="A117" s="100" t="n">
        <v>2459201</v>
      </c>
      <c r="B117" t="inlineStr">
        <is>
          <t>2459 HH - PHENIX CITY</t>
        </is>
      </c>
      <c r="C117" s="270">
        <f>VLOOKUP(ServiceTickets[[#This Row],[Facility ID]],FacilityInformation,3,FALSE)</f>
        <v/>
      </c>
      <c r="D117" s="270">
        <f>VLOOKUP(ServiceTickets[[#This Row],[Facility ID]],FacilityInformation,4,FALSE)</f>
        <v/>
      </c>
      <c r="E117" s="270">
        <f>VLOOKUP(ServiceTickets[[#This Row],[Facility ID]],FacilityInformation,5,FALSE)</f>
        <v/>
      </c>
      <c r="F117" s="270">
        <f>VLOOKUP(ServiceTickets[[#This Row],[Facility ID]],FacilityInformation,6,FALSE)</f>
        <v/>
      </c>
      <c r="G117" s="270">
        <f>ServiceTickets[[#This Row],[City]]&amp;", "&amp;ServiceTickets[[#This Row],[State]]&amp;" "&amp;ServiceTickets[[#This Row],[Zip]]</f>
        <v/>
      </c>
      <c r="H117" s="97">
        <f>VLOOKUP(ServiceTickets[[#This Row],[Facility ID]],'T-Schedule'!B$2:AH$286,30,FALSE)</f>
        <v/>
      </c>
      <c r="I117" s="97">
        <f>VLOOKUP(ServiceTickets[[#This Row],[Facility ID]],'T-Schedule'!B$2:AI$286,28,FALSE)</f>
        <v/>
      </c>
      <c r="J117" s="100">
        <f>VLOOKUP(ServiceTickets[[#This Row],[Facility ID]],'T-Schedule'!B$2:AI$286,26,FALSE)</f>
        <v/>
      </c>
      <c r="K117" s="108">
        <f>VLOOKUP(ServiceTickets[[#This Row],[Facility ID]],'T-Schedule'!B$2:C$286,2,FALSE)</f>
        <v/>
      </c>
      <c r="L117" s="108">
        <f>ServiceTickets[[#This Row],[Migration Date]] - WEEKDAY(ServiceTickets[[#This Row],[Migration Date]]-6)</f>
        <v/>
      </c>
      <c r="M117" s="108">
        <f>ServiceTickets[[#This Row],[Migration Date]] - 14</f>
        <v/>
      </c>
      <c r="N117" s="97" t="n">
        <v>703300</v>
      </c>
      <c r="O117" s="97" t="n">
        <v>703301</v>
      </c>
      <c r="P117" s="97">
        <f>ServiceTickets[[#This Row],[Site]]&amp;" KAH Win10 Upgrade Project Equipment Request"</f>
        <v/>
      </c>
      <c r="Q117" s="111">
        <f>"Please ship "&amp;H117&amp;" UD3 Thin Client devices and "&amp;I117&amp;" laptops with the Gentiva Win10 Image with docking stations. 
Please send the equipment on PO"&amp;N117&amp;" and PO"&amp;O117&amp;" to be at facility by "&amp;TEXT(L117,"mm/dd/yy")&amp;". 
Ship to:
ATTN: Kindred Implementation Services Tech
"&amp;C117&amp;"
"&amp;G117</f>
        <v/>
      </c>
      <c r="R117" s="273" t="n">
        <v>1988841</v>
      </c>
      <c r="S117" s="273" t="inlineStr">
        <is>
          <t>No</t>
        </is>
      </c>
      <c r="T117" s="273">
        <f>VLOOKUP(ServiceTickets[[#This Row],[Facility ID]],'T-Schedule'!B$2:I$286,8,FALSE)</f>
        <v/>
      </c>
      <c r="U117" s="273" t="n">
        <v>2020</v>
      </c>
    </row>
    <row hidden="1" r="118" s="20">
      <c r="A118" s="100" t="n">
        <v>2514201</v>
      </c>
      <c r="B118" t="inlineStr">
        <is>
          <t>2514 HH - TRUSSVILLE</t>
        </is>
      </c>
      <c r="C118" s="270">
        <f>VLOOKUP(ServiceTickets[[#This Row],[Facility ID]],FacilityInformation,3,FALSE)</f>
        <v/>
      </c>
      <c r="D118" s="270">
        <f>VLOOKUP(ServiceTickets[[#This Row],[Facility ID]],FacilityInformation,4,FALSE)</f>
        <v/>
      </c>
      <c r="E118" s="270">
        <f>VLOOKUP(ServiceTickets[[#This Row],[Facility ID]],FacilityInformation,5,FALSE)</f>
        <v/>
      </c>
      <c r="F118" s="270">
        <f>VLOOKUP(ServiceTickets[[#This Row],[Facility ID]],FacilityInformation,6,FALSE)</f>
        <v/>
      </c>
      <c r="G118" s="270">
        <f>ServiceTickets[[#This Row],[City]]&amp;", "&amp;ServiceTickets[[#This Row],[State]]&amp;" "&amp;ServiceTickets[[#This Row],[Zip]]</f>
        <v/>
      </c>
      <c r="H118" s="97">
        <f>VLOOKUP(ServiceTickets[[#This Row],[Facility ID]],'T-Schedule'!B$2:AH$286,30,FALSE)</f>
        <v/>
      </c>
      <c r="I118" s="97">
        <f>VLOOKUP(ServiceTickets[[#This Row],[Facility ID]],'T-Schedule'!B$2:AI$286,28,FALSE)</f>
        <v/>
      </c>
      <c r="J118" s="100">
        <f>VLOOKUP(ServiceTickets[[#This Row],[Facility ID]],'T-Schedule'!B$2:AI$286,26,FALSE)</f>
        <v/>
      </c>
      <c r="K118" s="108">
        <f>VLOOKUP(ServiceTickets[[#This Row],[Facility ID]],'T-Schedule'!B$2:C$286,2,FALSE)</f>
        <v/>
      </c>
      <c r="L118" s="108">
        <f>ServiceTickets[[#This Row],[Migration Date]] - WEEKDAY(ServiceTickets[[#This Row],[Migration Date]]-6)</f>
        <v/>
      </c>
      <c r="M118" s="108">
        <f>ServiceTickets[[#This Row],[Migration Date]] - 14</f>
        <v/>
      </c>
      <c r="N118" s="97" t="n">
        <v>703300</v>
      </c>
      <c r="O118" s="97" t="n">
        <v>703301</v>
      </c>
      <c r="P118" s="97">
        <f>ServiceTickets[[#This Row],[Site]]&amp;" KAH Win10 Upgrade Project Equipment Request"</f>
        <v/>
      </c>
      <c r="Q118" s="111">
        <f>"Please ship "&amp;H118&amp;" UD3 Thin Client devices and "&amp;I118&amp;" laptops with the Gentiva Win10 Image with docking stations. 
Please send the equipment on PO"&amp;N118&amp;" and PO"&amp;O118&amp;" to be at facility by "&amp;TEXT(L118,"mm/dd/yy")&amp;". 
Ship to:
ATTN: Kindred Implementation Services Tech
"&amp;C118&amp;"
"&amp;G118</f>
        <v/>
      </c>
      <c r="R118" s="273" t="n">
        <v>1988843</v>
      </c>
      <c r="S118" s="273" t="inlineStr">
        <is>
          <t>No</t>
        </is>
      </c>
      <c r="T118" s="273">
        <f>VLOOKUP(ServiceTickets[[#This Row],[Facility ID]],'T-Schedule'!B$2:I$286,8,FALSE)</f>
        <v/>
      </c>
      <c r="U118" s="273" t="n">
        <v>2020</v>
      </c>
    </row>
    <row hidden="1" r="119" s="20">
      <c r="A119" s="100" t="n">
        <v>2383201</v>
      </c>
      <c r="B119" t="inlineStr">
        <is>
          <t>2383 HH - CEDAR RAPIDS</t>
        </is>
      </c>
      <c r="C119" s="270">
        <f>VLOOKUP(ServiceTickets[[#This Row],[Facility ID]],FacilityInformation,3,FALSE)</f>
        <v/>
      </c>
      <c r="D119" s="270">
        <f>VLOOKUP(ServiceTickets[[#This Row],[Facility ID]],FacilityInformation,4,FALSE)</f>
        <v/>
      </c>
      <c r="E119" s="270">
        <f>VLOOKUP(ServiceTickets[[#This Row],[Facility ID]],FacilityInformation,5,FALSE)</f>
        <v/>
      </c>
      <c r="F119" s="270">
        <f>VLOOKUP(ServiceTickets[[#This Row],[Facility ID]],FacilityInformation,6,FALSE)</f>
        <v/>
      </c>
      <c r="G119" s="270">
        <f>ServiceTickets[[#This Row],[City]]&amp;", "&amp;ServiceTickets[[#This Row],[State]]&amp;" "&amp;ServiceTickets[[#This Row],[Zip]]</f>
        <v/>
      </c>
      <c r="H119" s="97">
        <f>VLOOKUP(ServiceTickets[[#This Row],[Facility ID]],'T-Schedule'!B$2:AH$286,30,FALSE)</f>
        <v/>
      </c>
      <c r="I119" s="97">
        <f>VLOOKUP(ServiceTickets[[#This Row],[Facility ID]],'T-Schedule'!B$2:AI$286,28,FALSE)</f>
        <v/>
      </c>
      <c r="J119" s="100">
        <f>VLOOKUP(ServiceTickets[[#This Row],[Facility ID]],'T-Schedule'!B$2:AI$286,26,FALSE)</f>
        <v/>
      </c>
      <c r="K119" s="108">
        <f>VLOOKUP(ServiceTickets[[#This Row],[Facility ID]],'T-Schedule'!B$2:C$286,2,FALSE)</f>
        <v/>
      </c>
      <c r="L119" s="108">
        <f>ServiceTickets[[#This Row],[Migration Date]] - WEEKDAY(ServiceTickets[[#This Row],[Migration Date]]-6)</f>
        <v/>
      </c>
      <c r="M119" s="108">
        <f>ServiceTickets[[#This Row],[Migration Date]] - 14</f>
        <v/>
      </c>
      <c r="N119" s="97" t="n">
        <v>703300</v>
      </c>
      <c r="O119" s="97" t="n">
        <v>703301</v>
      </c>
      <c r="P119" s="97">
        <f>ServiceTickets[[#This Row],[Site]]&amp;" KAH Win10 Upgrade Project Equipment Request"</f>
        <v/>
      </c>
      <c r="Q119" s="111">
        <f>"Please ship "&amp;H119&amp;" UD3 Thin Client devices and "&amp;I119&amp;" laptops with the Gentiva Win10 Image with docking stations. 
Please send the equipment on PO"&amp;N119&amp;" and PO"&amp;O119&amp;" to be at facility by "&amp;TEXT(L119,"mm/dd/yy")&amp;". 
Ship to:
ATTN: Kindred Implementation Services Tech
"&amp;C119&amp;"
"&amp;G119</f>
        <v/>
      </c>
      <c r="R119" s="273" t="n">
        <v>1988846</v>
      </c>
      <c r="S119" s="273" t="inlineStr">
        <is>
          <t>No</t>
        </is>
      </c>
      <c r="T119" s="273">
        <f>VLOOKUP(ServiceTickets[[#This Row],[Facility ID]],'T-Schedule'!B$2:I$286,8,FALSE)</f>
        <v/>
      </c>
      <c r="U119" s="273" t="n">
        <v>2020</v>
      </c>
    </row>
    <row hidden="1" r="120" s="20">
      <c r="A120" s="100" t="n">
        <v>2644201</v>
      </c>
      <c r="B120" t="inlineStr">
        <is>
          <t>2644 HH - MESA AZ</t>
        </is>
      </c>
      <c r="C120" s="270">
        <f>VLOOKUP(ServiceTickets[[#This Row],[Facility ID]],FacilityInformation,3,FALSE)</f>
        <v/>
      </c>
      <c r="D120" s="270">
        <f>VLOOKUP(ServiceTickets[[#This Row],[Facility ID]],FacilityInformation,4,FALSE)</f>
        <v/>
      </c>
      <c r="E120" s="270">
        <f>VLOOKUP(ServiceTickets[[#This Row],[Facility ID]],FacilityInformation,5,FALSE)</f>
        <v/>
      </c>
      <c r="F120" s="270">
        <f>VLOOKUP(ServiceTickets[[#This Row],[Facility ID]],FacilityInformation,6,FALSE)</f>
        <v/>
      </c>
      <c r="G120" s="270">
        <f>ServiceTickets[[#This Row],[City]]&amp;", "&amp;ServiceTickets[[#This Row],[State]]&amp;" "&amp;ServiceTickets[[#This Row],[Zip]]</f>
        <v/>
      </c>
      <c r="H120" s="97">
        <f>VLOOKUP(ServiceTickets[[#This Row],[Facility ID]],'T-Schedule'!B$2:AH$286,30,FALSE)</f>
        <v/>
      </c>
      <c r="I120" s="97">
        <f>VLOOKUP(ServiceTickets[[#This Row],[Facility ID]],'T-Schedule'!B$2:AI$286,28,FALSE)</f>
        <v/>
      </c>
      <c r="J120" s="100">
        <f>VLOOKUP(ServiceTickets[[#This Row],[Facility ID]],'T-Schedule'!B$2:AI$286,26,FALSE)</f>
        <v/>
      </c>
      <c r="K120" s="108">
        <f>VLOOKUP(ServiceTickets[[#This Row],[Facility ID]],'T-Schedule'!B$2:C$286,2,FALSE)</f>
        <v/>
      </c>
      <c r="L120" s="108">
        <f>ServiceTickets[[#This Row],[Migration Date]] - WEEKDAY(ServiceTickets[[#This Row],[Migration Date]]-6)</f>
        <v/>
      </c>
      <c r="M120" s="108">
        <f>ServiceTickets[[#This Row],[Migration Date]] - 14</f>
        <v/>
      </c>
      <c r="N120" s="97" t="n">
        <v>703300</v>
      </c>
      <c r="O120" s="97" t="n">
        <v>703301</v>
      </c>
      <c r="P120" s="97">
        <f>ServiceTickets[[#This Row],[Site]]&amp;" KAH Win10 Upgrade Project Equipment Request"</f>
        <v/>
      </c>
      <c r="Q120" s="111">
        <f>"Please ship "&amp;H120&amp;" UD3 Thin Client devices and "&amp;I120&amp;" laptops with the Gentiva Win10 Image with docking stations. 
Please send the equipment on PO"&amp;N120&amp;" and PO"&amp;O120&amp;" to be at facility by "&amp;TEXT(L120,"mm/dd/yy")&amp;". 
Ship to:
ATTN: Kindred Implementation Services Tech
"&amp;C120&amp;"
"&amp;G120</f>
        <v/>
      </c>
      <c r="R120" s="273" t="n">
        <v>1988851</v>
      </c>
      <c r="S120" s="273" t="inlineStr">
        <is>
          <t>No</t>
        </is>
      </c>
      <c r="T120" s="273">
        <f>VLOOKUP(ServiceTickets[[#This Row],[Facility ID]],'T-Schedule'!B$2:I$286,8,FALSE)</f>
        <v/>
      </c>
      <c r="U120" s="273" t="n">
        <v>2020</v>
      </c>
    </row>
    <row hidden="1" r="121" s="20">
      <c r="A121" s="100" t="n">
        <v>2640201</v>
      </c>
      <c r="B121" t="inlineStr">
        <is>
          <t>2640 HH - PHOENIX - CENTRAL</t>
        </is>
      </c>
      <c r="C121" s="270">
        <f>VLOOKUP(ServiceTickets[[#This Row],[Facility ID]],FacilityInformation,3,FALSE)</f>
        <v/>
      </c>
      <c r="D121" s="270">
        <f>VLOOKUP(ServiceTickets[[#This Row],[Facility ID]],FacilityInformation,4,FALSE)</f>
        <v/>
      </c>
      <c r="E121" s="270">
        <f>VLOOKUP(ServiceTickets[[#This Row],[Facility ID]],FacilityInformation,5,FALSE)</f>
        <v/>
      </c>
      <c r="F121" s="270">
        <f>VLOOKUP(ServiceTickets[[#This Row],[Facility ID]],FacilityInformation,6,FALSE)</f>
        <v/>
      </c>
      <c r="G121" s="270">
        <f>ServiceTickets[[#This Row],[City]]&amp;", "&amp;ServiceTickets[[#This Row],[State]]&amp;" "&amp;ServiceTickets[[#This Row],[Zip]]</f>
        <v/>
      </c>
      <c r="H121" s="97">
        <f>VLOOKUP(ServiceTickets[[#This Row],[Facility ID]],'T-Schedule'!B$2:AH$286,30,FALSE)</f>
        <v/>
      </c>
      <c r="I121" s="97">
        <f>VLOOKUP(ServiceTickets[[#This Row],[Facility ID]],'T-Schedule'!B$2:AI$286,28,FALSE)</f>
        <v/>
      </c>
      <c r="J121" s="100">
        <f>VLOOKUP(ServiceTickets[[#This Row],[Facility ID]],'T-Schedule'!B$2:AI$286,26,FALSE)</f>
        <v/>
      </c>
      <c r="K121" s="108">
        <f>VLOOKUP(ServiceTickets[[#This Row],[Facility ID]],'T-Schedule'!B$2:C$286,2,FALSE)</f>
        <v/>
      </c>
      <c r="L121" s="108">
        <f>ServiceTickets[[#This Row],[Migration Date]] - WEEKDAY(ServiceTickets[[#This Row],[Migration Date]]-6)</f>
        <v/>
      </c>
      <c r="M121" s="108">
        <f>ServiceTickets[[#This Row],[Migration Date]] - 14</f>
        <v/>
      </c>
      <c r="N121" s="97" t="n">
        <v>703300</v>
      </c>
      <c r="O121" s="97" t="n">
        <v>703301</v>
      </c>
      <c r="P121" s="97">
        <f>ServiceTickets[[#This Row],[Site]]&amp;" KAH Win10 Upgrade Project Equipment Request"</f>
        <v/>
      </c>
      <c r="Q121" s="111">
        <f>"Please ship "&amp;H121&amp;" UD3 Thin Client devices and "&amp;I121&amp;" laptops with the Gentiva Win10 Image with docking stations. 
Please send the equipment on PO"&amp;N121&amp;" and PO"&amp;O121&amp;" to be at facility by "&amp;TEXT(L121,"mm/dd/yy")&amp;". 
Ship to:
ATTN: Kindred Implementation Services Tech
"&amp;C121&amp;"
"&amp;G121</f>
        <v/>
      </c>
      <c r="R121" s="273" t="n">
        <v>1989188</v>
      </c>
      <c r="S121" s="273" t="inlineStr">
        <is>
          <t>No</t>
        </is>
      </c>
      <c r="T121" s="273">
        <f>VLOOKUP(ServiceTickets[[#This Row],[Facility ID]],'T-Schedule'!B$2:I$286,8,FALSE)</f>
        <v/>
      </c>
      <c r="U121" s="273" t="n">
        <v>2020</v>
      </c>
    </row>
    <row hidden="1" r="122" s="20">
      <c r="A122" s="100" t="n">
        <v>7023201</v>
      </c>
      <c r="B122" t="inlineStr">
        <is>
          <t>7023 HH - RENO (fka 2603)</t>
        </is>
      </c>
      <c r="C122" s="270">
        <f>VLOOKUP(ServiceTickets[[#This Row],[Facility ID]],FacilityInformation,3,FALSE)</f>
        <v/>
      </c>
      <c r="D122" s="270">
        <f>VLOOKUP(ServiceTickets[[#This Row],[Facility ID]],FacilityInformation,4,FALSE)</f>
        <v/>
      </c>
      <c r="E122" s="270">
        <f>VLOOKUP(ServiceTickets[[#This Row],[Facility ID]],FacilityInformation,5,FALSE)</f>
        <v/>
      </c>
      <c r="F122" s="270">
        <f>VLOOKUP(ServiceTickets[[#This Row],[Facility ID]],FacilityInformation,6,FALSE)</f>
        <v/>
      </c>
      <c r="G122" s="270">
        <f>ServiceTickets[[#This Row],[City]]&amp;", "&amp;ServiceTickets[[#This Row],[State]]&amp;" "&amp;ServiceTickets[[#This Row],[Zip]]</f>
        <v/>
      </c>
      <c r="H122" s="97">
        <f>VLOOKUP(ServiceTickets[[#This Row],[Facility ID]],'T-Schedule'!B$2:AH$286,30,FALSE)</f>
        <v/>
      </c>
      <c r="I122" s="97">
        <f>VLOOKUP(ServiceTickets[[#This Row],[Facility ID]],'T-Schedule'!B$2:AI$286,28,FALSE)</f>
        <v/>
      </c>
      <c r="J122" s="100">
        <f>VLOOKUP(ServiceTickets[[#This Row],[Facility ID]],'T-Schedule'!B$2:AI$286,26,FALSE)</f>
        <v/>
      </c>
      <c r="K122" s="108">
        <f>VLOOKUP(ServiceTickets[[#This Row],[Facility ID]],'T-Schedule'!B$2:C$286,2,FALSE)</f>
        <v/>
      </c>
      <c r="L122" s="108">
        <f>ServiceTickets[[#This Row],[Migration Date]] - WEEKDAY(ServiceTickets[[#This Row],[Migration Date]]-6)</f>
        <v/>
      </c>
      <c r="M122" s="108">
        <f>ServiceTickets[[#This Row],[Migration Date]] - 14</f>
        <v/>
      </c>
      <c r="N122" s="97" t="n">
        <v>703300</v>
      </c>
      <c r="O122" s="97" t="n">
        <v>703301</v>
      </c>
      <c r="P122" s="97">
        <f>ServiceTickets[[#This Row],[Site]]&amp;" KAH Win10 Upgrade Project Equipment Request"</f>
        <v/>
      </c>
      <c r="Q122" s="111">
        <f>"Please ship "&amp;H122&amp;" UD3 Thin Client devices and "&amp;I122&amp;" laptops with the Gentiva Win10 Image with docking stations. 
Please send the equipment on PO"&amp;N122&amp;" and PO"&amp;O122&amp;" to be at facility by "&amp;TEXT(L122,"mm/dd/yy")&amp;". 
Ship to:
ATTN: Kindred Implementation Services Tech
"&amp;C122&amp;"
"&amp;G122</f>
        <v/>
      </c>
      <c r="R122" s="273" t="n">
        <v>1988958</v>
      </c>
      <c r="S122" s="273" t="inlineStr">
        <is>
          <t>No</t>
        </is>
      </c>
      <c r="T122" s="273">
        <f>VLOOKUP(ServiceTickets[[#This Row],[Facility ID]],'T-Schedule'!B$2:I$286,8,FALSE)</f>
        <v/>
      </c>
      <c r="U122" s="273" t="n">
        <v>2020</v>
      </c>
    </row>
    <row hidden="1" r="123" s="20">
      <c r="A123" s="100" t="n">
        <v>7025201</v>
      </c>
      <c r="B123" t="inlineStr">
        <is>
          <t>7025 HH - FERNLEY</t>
        </is>
      </c>
      <c r="C123" s="270">
        <f>VLOOKUP(ServiceTickets[[#This Row],[Facility ID]],FacilityInformation,3,FALSE)</f>
        <v/>
      </c>
      <c r="D123" s="270">
        <f>VLOOKUP(ServiceTickets[[#This Row],[Facility ID]],FacilityInformation,4,FALSE)</f>
        <v/>
      </c>
      <c r="E123" s="270">
        <f>VLOOKUP(ServiceTickets[[#This Row],[Facility ID]],FacilityInformation,5,FALSE)</f>
        <v/>
      </c>
      <c r="F123" s="270">
        <f>VLOOKUP(ServiceTickets[[#This Row],[Facility ID]],FacilityInformation,6,FALSE)</f>
        <v/>
      </c>
      <c r="G123" s="270">
        <f>ServiceTickets[[#This Row],[City]]&amp;", "&amp;ServiceTickets[[#This Row],[State]]&amp;" "&amp;ServiceTickets[[#This Row],[Zip]]</f>
        <v/>
      </c>
      <c r="H123" s="97">
        <f>VLOOKUP(ServiceTickets[[#This Row],[Facility ID]],'T-Schedule'!B$2:AH$286,30,FALSE)</f>
        <v/>
      </c>
      <c r="I123" s="97">
        <f>VLOOKUP(ServiceTickets[[#This Row],[Facility ID]],'T-Schedule'!B$2:AI$286,28,FALSE)</f>
        <v/>
      </c>
      <c r="J123" s="100">
        <f>VLOOKUP(ServiceTickets[[#This Row],[Facility ID]],'T-Schedule'!B$2:AI$286,26,FALSE)</f>
        <v/>
      </c>
      <c r="K123" s="108">
        <f>VLOOKUP(ServiceTickets[[#This Row],[Facility ID]],'T-Schedule'!B$2:C$286,2,FALSE)</f>
        <v/>
      </c>
      <c r="L123" s="108">
        <f>ServiceTickets[[#This Row],[Migration Date]] - WEEKDAY(ServiceTickets[[#This Row],[Migration Date]]-6)</f>
        <v/>
      </c>
      <c r="M123" s="108">
        <f>ServiceTickets[[#This Row],[Migration Date]] - 14</f>
        <v/>
      </c>
      <c r="N123" s="97" t="n">
        <v>703300</v>
      </c>
      <c r="O123" s="97" t="n">
        <v>703301</v>
      </c>
      <c r="P123" s="97">
        <f>ServiceTickets[[#This Row],[Site]]&amp;" KAH Win10 Upgrade Project Equipment Request"</f>
        <v/>
      </c>
      <c r="Q123" s="111">
        <f>"Please ship "&amp;H123&amp;" UD3 Thin Client devices and "&amp;I123&amp;" laptops with the Gentiva Win10 Image with docking stations. 
Please send the equipment on PO"&amp;N123&amp;" and PO"&amp;O123&amp;" to be at facility by "&amp;TEXT(L123,"mm/dd/yy")&amp;". 
Ship to:
ATTN: Kindred Implementation Services Tech
"&amp;C123&amp;"
"&amp;G123</f>
        <v/>
      </c>
      <c r="R123" s="273" t="n">
        <v>1988961</v>
      </c>
      <c r="S123" s="273" t="inlineStr">
        <is>
          <t>No</t>
        </is>
      </c>
      <c r="T123" s="273">
        <f>VLOOKUP(ServiceTickets[[#This Row],[Facility ID]],'T-Schedule'!B$2:I$286,8,FALSE)</f>
        <v/>
      </c>
      <c r="U123" s="273" t="n">
        <v>2020</v>
      </c>
    </row>
    <row hidden="1" r="124" s="20">
      <c r="A124" s="100" t="n">
        <v>2380201</v>
      </c>
      <c r="B124" t="inlineStr">
        <is>
          <t>2380 HH - ROCK ISLAND</t>
        </is>
      </c>
      <c r="C124" s="270">
        <f>VLOOKUP(ServiceTickets[[#This Row],[Facility ID]],FacilityInformation,3,FALSE)</f>
        <v/>
      </c>
      <c r="D124" s="270">
        <f>VLOOKUP(ServiceTickets[[#This Row],[Facility ID]],FacilityInformation,4,FALSE)</f>
        <v/>
      </c>
      <c r="E124" s="270">
        <f>VLOOKUP(ServiceTickets[[#This Row],[Facility ID]],FacilityInformation,5,FALSE)</f>
        <v/>
      </c>
      <c r="F124" s="270">
        <f>VLOOKUP(ServiceTickets[[#This Row],[Facility ID]],FacilityInformation,6,FALSE)</f>
        <v/>
      </c>
      <c r="G124" s="270">
        <f>ServiceTickets[[#This Row],[City]]&amp;", "&amp;ServiceTickets[[#This Row],[State]]&amp;" "&amp;ServiceTickets[[#This Row],[Zip]]</f>
        <v/>
      </c>
      <c r="H124" s="97">
        <f>VLOOKUP(ServiceTickets[[#This Row],[Facility ID]],'T-Schedule'!B$2:AH$286,30,FALSE)</f>
        <v/>
      </c>
      <c r="I124" s="97">
        <f>VLOOKUP(ServiceTickets[[#This Row],[Facility ID]],'T-Schedule'!B$2:AI$286,28,FALSE)</f>
        <v/>
      </c>
      <c r="J124" s="100">
        <f>VLOOKUP(ServiceTickets[[#This Row],[Facility ID]],'T-Schedule'!B$2:AI$286,26,FALSE)</f>
        <v/>
      </c>
      <c r="K124" s="108">
        <f>VLOOKUP(ServiceTickets[[#This Row],[Facility ID]],'T-Schedule'!B$2:C$286,2,FALSE)</f>
        <v/>
      </c>
      <c r="L124" s="108">
        <f>ServiceTickets[[#This Row],[Migration Date]] - WEEKDAY(ServiceTickets[[#This Row],[Migration Date]]-6)</f>
        <v/>
      </c>
      <c r="M124" s="108">
        <f>ServiceTickets[[#This Row],[Migration Date]] - 14</f>
        <v/>
      </c>
      <c r="N124" s="97" t="n">
        <v>703300</v>
      </c>
      <c r="O124" s="97" t="n">
        <v>703301</v>
      </c>
      <c r="P124" s="97">
        <f>ServiceTickets[[#This Row],[Site]]&amp;" KAH Win10 Upgrade Project Equipment Request"</f>
        <v/>
      </c>
      <c r="Q124" s="111">
        <f>"Please ship "&amp;H124&amp;" UD3 Thin Client devices and "&amp;I124&amp;" laptops with the Gentiva Win10 Image with docking stations. 
Please send the equipment on PO"&amp;N124&amp;" and PO"&amp;O124&amp;" to be at facility by "&amp;TEXT(L124,"mm/dd/yy")&amp;". 
Ship to:
ATTN: Kindred Implementation Services Tech
"&amp;C124&amp;"
"&amp;G124</f>
        <v/>
      </c>
      <c r="R124" s="273" t="n">
        <v>1988963</v>
      </c>
      <c r="S124" s="273" t="inlineStr">
        <is>
          <t>No</t>
        </is>
      </c>
      <c r="T124" s="273">
        <f>VLOOKUP(ServiceTickets[[#This Row],[Facility ID]],'T-Schedule'!B$2:I$286,8,FALSE)</f>
        <v/>
      </c>
      <c r="U124" s="273" t="n">
        <v>2020</v>
      </c>
    </row>
    <row hidden="1" r="125" s="20">
      <c r="A125" s="100" t="n">
        <v>7024201</v>
      </c>
      <c r="B125" t="inlineStr">
        <is>
          <t xml:space="preserve">7024 HH - CARSON CITY </t>
        </is>
      </c>
      <c r="C125" s="270">
        <f>VLOOKUP(ServiceTickets[[#This Row],[Facility ID]],FacilityInformation,3,FALSE)</f>
        <v/>
      </c>
      <c r="D125" s="270">
        <f>VLOOKUP(ServiceTickets[[#This Row],[Facility ID]],FacilityInformation,4,FALSE)</f>
        <v/>
      </c>
      <c r="E125" s="270">
        <f>VLOOKUP(ServiceTickets[[#This Row],[Facility ID]],FacilityInformation,5,FALSE)</f>
        <v/>
      </c>
      <c r="F125" s="270">
        <f>VLOOKUP(ServiceTickets[[#This Row],[Facility ID]],FacilityInformation,6,FALSE)</f>
        <v/>
      </c>
      <c r="G125" s="270">
        <f>ServiceTickets[[#This Row],[City]]&amp;", "&amp;ServiceTickets[[#This Row],[State]]&amp;" "&amp;ServiceTickets[[#This Row],[Zip]]</f>
        <v/>
      </c>
      <c r="H125" s="97">
        <f>VLOOKUP(ServiceTickets[[#This Row],[Facility ID]],'T-Schedule'!B$2:AH$286,30,FALSE)</f>
        <v/>
      </c>
      <c r="I125" s="97">
        <f>VLOOKUP(ServiceTickets[[#This Row],[Facility ID]],'T-Schedule'!B$2:AI$286,28,FALSE)</f>
        <v/>
      </c>
      <c r="J125" s="100">
        <f>VLOOKUP(ServiceTickets[[#This Row],[Facility ID]],'T-Schedule'!B$2:AI$286,26,FALSE)</f>
        <v/>
      </c>
      <c r="K125" s="108">
        <f>VLOOKUP(ServiceTickets[[#This Row],[Facility ID]],'T-Schedule'!B$2:C$286,2,FALSE)</f>
        <v/>
      </c>
      <c r="L125" s="108">
        <f>ServiceTickets[[#This Row],[Migration Date]] - WEEKDAY(ServiceTickets[[#This Row],[Migration Date]]-6)</f>
        <v/>
      </c>
      <c r="M125" s="108">
        <f>ServiceTickets[[#This Row],[Migration Date]] - 14</f>
        <v/>
      </c>
      <c r="N125" s="97" t="n">
        <v>703300</v>
      </c>
      <c r="O125" s="97" t="n">
        <v>703301</v>
      </c>
      <c r="P125" s="97">
        <f>ServiceTickets[[#This Row],[Site]]&amp;" KAH Win10 Upgrade Project Equipment Request"</f>
        <v/>
      </c>
      <c r="Q125" s="111">
        <f>"Please ship "&amp;H125&amp;" UD3 Thin Client devices and "&amp;I125&amp;" laptops with the Gentiva Win10 Image with docking stations. 
Please send the equipment on PO"&amp;N125&amp;" and PO"&amp;O125&amp;" to be at facility by "&amp;TEXT(L125,"mm/dd/yy")&amp;". 
Ship to:
ATTN: Kindred Implementation Services Tech
"&amp;C125&amp;"
"&amp;G125</f>
        <v/>
      </c>
      <c r="R125" s="273" t="n">
        <v>1988964</v>
      </c>
      <c r="S125" s="273" t="inlineStr">
        <is>
          <t>No</t>
        </is>
      </c>
      <c r="T125" s="273">
        <f>VLOOKUP(ServiceTickets[[#This Row],[Facility ID]],'T-Schedule'!B$2:I$286,8,FALSE)</f>
        <v/>
      </c>
      <c r="U125" s="273" t="n">
        <v>2020</v>
      </c>
    </row>
    <row hidden="1" r="126" s="20">
      <c r="A126" s="100" t="n">
        <v>2643201</v>
      </c>
      <c r="B126" t="inlineStr">
        <is>
          <t>2643 HH - SCOTTSDALE</t>
        </is>
      </c>
      <c r="C126" s="270">
        <f>VLOOKUP(ServiceTickets[[#This Row],[Facility ID]],FacilityInformation,3,FALSE)</f>
        <v/>
      </c>
      <c r="D126" s="270">
        <f>VLOOKUP(ServiceTickets[[#This Row],[Facility ID]],FacilityInformation,4,FALSE)</f>
        <v/>
      </c>
      <c r="E126" s="270">
        <f>VLOOKUP(ServiceTickets[[#This Row],[Facility ID]],FacilityInformation,5,FALSE)</f>
        <v/>
      </c>
      <c r="F126" s="270">
        <f>VLOOKUP(ServiceTickets[[#This Row],[Facility ID]],FacilityInformation,6,FALSE)</f>
        <v/>
      </c>
      <c r="G126" s="270">
        <f>ServiceTickets[[#This Row],[City]]&amp;", "&amp;ServiceTickets[[#This Row],[State]]&amp;" "&amp;ServiceTickets[[#This Row],[Zip]]</f>
        <v/>
      </c>
      <c r="H126" s="97">
        <f>VLOOKUP(ServiceTickets[[#This Row],[Facility ID]],'T-Schedule'!B$2:AH$286,30,FALSE)</f>
        <v/>
      </c>
      <c r="I126" s="97">
        <f>VLOOKUP(ServiceTickets[[#This Row],[Facility ID]],'T-Schedule'!B$2:AI$286,28,FALSE)</f>
        <v/>
      </c>
      <c r="J126" s="100">
        <f>VLOOKUP(ServiceTickets[[#This Row],[Facility ID]],'T-Schedule'!B$2:AI$286,26,FALSE)</f>
        <v/>
      </c>
      <c r="K126" s="108">
        <f>VLOOKUP(ServiceTickets[[#This Row],[Facility ID]],'T-Schedule'!B$2:C$286,2,FALSE)</f>
        <v/>
      </c>
      <c r="L126" s="108">
        <f>ServiceTickets[[#This Row],[Migration Date]] - WEEKDAY(ServiceTickets[[#This Row],[Migration Date]]-6)</f>
        <v/>
      </c>
      <c r="M126" s="108">
        <f>ServiceTickets[[#This Row],[Migration Date]] - 14</f>
        <v/>
      </c>
      <c r="N126" s="97" t="n">
        <v>703300</v>
      </c>
      <c r="O126" s="97" t="n">
        <v>703301</v>
      </c>
      <c r="P126" s="97">
        <f>ServiceTickets[[#This Row],[Site]]&amp;" KAH Win10 Upgrade Project Equipment Request"</f>
        <v/>
      </c>
      <c r="Q126" s="111">
        <f>"Please ship "&amp;H126&amp;" UD3 Thin Client devices and "&amp;I126&amp;" laptops with the Gentiva Win10 Image with docking stations. 
Please send the equipment on PO"&amp;N126&amp;" and PO"&amp;O126&amp;" to be at facility by "&amp;TEXT(L126,"mm/dd/yy")&amp;". 
Ship to:
ATTN: Kindred Implementation Services Tech
"&amp;C126&amp;"
"&amp;G126</f>
        <v/>
      </c>
      <c r="R126" s="273" t="n">
        <v>1988965</v>
      </c>
      <c r="S126" s="273" t="inlineStr">
        <is>
          <t>No</t>
        </is>
      </c>
      <c r="T126" s="273">
        <f>VLOOKUP(ServiceTickets[[#This Row],[Facility ID]],'T-Schedule'!B$2:I$286,8,FALSE)</f>
        <v/>
      </c>
      <c r="U126" s="273" t="n">
        <v>2020</v>
      </c>
    </row>
    <row hidden="1" r="127" s="20">
      <c r="A127" s="100" t="n">
        <v>2650201</v>
      </c>
      <c r="B127" t="inlineStr">
        <is>
          <t>2650 HH - TUCSON</t>
        </is>
      </c>
      <c r="C127" s="270">
        <f>VLOOKUP(ServiceTickets[[#This Row],[Facility ID]],FacilityInformation,3,FALSE)</f>
        <v/>
      </c>
      <c r="D127" s="270">
        <f>VLOOKUP(ServiceTickets[[#This Row],[Facility ID]],FacilityInformation,4,FALSE)</f>
        <v/>
      </c>
      <c r="E127" s="270">
        <f>VLOOKUP(ServiceTickets[[#This Row],[Facility ID]],FacilityInformation,5,FALSE)</f>
        <v/>
      </c>
      <c r="F127" s="270">
        <f>VLOOKUP(ServiceTickets[[#This Row],[Facility ID]],FacilityInformation,6,FALSE)</f>
        <v/>
      </c>
      <c r="G127" s="270">
        <f>ServiceTickets[[#This Row],[City]]&amp;", "&amp;ServiceTickets[[#This Row],[State]]&amp;" "&amp;ServiceTickets[[#This Row],[Zip]]</f>
        <v/>
      </c>
      <c r="H127" s="97">
        <f>VLOOKUP(ServiceTickets[[#This Row],[Facility ID]],'T-Schedule'!B$2:AH$286,30,FALSE)</f>
        <v/>
      </c>
      <c r="I127" s="97">
        <f>VLOOKUP(ServiceTickets[[#This Row],[Facility ID]],'T-Schedule'!B$2:AI$286,28,FALSE)</f>
        <v/>
      </c>
      <c r="J127" s="100">
        <f>VLOOKUP(ServiceTickets[[#This Row],[Facility ID]],'T-Schedule'!B$2:AI$286,26,FALSE)</f>
        <v/>
      </c>
      <c r="K127" s="108">
        <f>VLOOKUP(ServiceTickets[[#This Row],[Facility ID]],'T-Schedule'!B$2:C$286,2,FALSE)</f>
        <v/>
      </c>
      <c r="L127" s="108">
        <f>ServiceTickets[[#This Row],[Migration Date]] - WEEKDAY(ServiceTickets[[#This Row],[Migration Date]]-6)</f>
        <v/>
      </c>
      <c r="M127" s="108">
        <f>ServiceTickets[[#This Row],[Migration Date]] - 14</f>
        <v/>
      </c>
      <c r="N127" s="97" t="n">
        <v>703300</v>
      </c>
      <c r="O127" s="97" t="n">
        <v>703301</v>
      </c>
      <c r="P127" s="97">
        <f>ServiceTickets[[#This Row],[Site]]&amp;" KAH Win10 Upgrade Project Equipment Request"</f>
        <v/>
      </c>
      <c r="Q127" s="111">
        <f>"Please ship "&amp;H127&amp;" UD3 Thin Client devices and "&amp;I127&amp;" laptops with the Gentiva Win10 Image with docking stations. 
Please send the equipment on PO"&amp;N127&amp;" and PO"&amp;O127&amp;" to be at facility by "&amp;TEXT(L127,"mm/dd/yy")&amp;". 
Ship to:
ATTN: Kindred Implementation Services Tech
"&amp;C127&amp;"
"&amp;G127</f>
        <v/>
      </c>
      <c r="R127" s="273" t="inlineStr">
        <is>
          <t>1988966/1989189</t>
        </is>
      </c>
      <c r="S127" s="273" t="inlineStr">
        <is>
          <t>Yes</t>
        </is>
      </c>
      <c r="T127" s="273">
        <f>VLOOKUP(ServiceTickets[[#This Row],[Facility ID]],'T-Schedule'!B$2:I$286,8,FALSE)</f>
        <v/>
      </c>
      <c r="U127" s="273" t="n">
        <v>2020</v>
      </c>
      <c r="V127" s="116" t="inlineStr">
        <is>
          <t>Added 1 IGEL on 1/2/2020</t>
        </is>
      </c>
    </row>
    <row hidden="1" r="128" s="20">
      <c r="A128" s="100" t="n">
        <v>2528201</v>
      </c>
      <c r="B128" t="inlineStr">
        <is>
          <t>2528 HH - PRATTVILLE</t>
        </is>
      </c>
      <c r="C128" s="270">
        <f>VLOOKUP(ServiceTickets[[#This Row],[Facility ID]],FacilityInformation,3,FALSE)</f>
        <v/>
      </c>
      <c r="D128" s="270">
        <f>VLOOKUP(ServiceTickets[[#This Row],[Facility ID]],FacilityInformation,4,FALSE)</f>
        <v/>
      </c>
      <c r="E128" s="270">
        <f>VLOOKUP(ServiceTickets[[#This Row],[Facility ID]],FacilityInformation,5,FALSE)</f>
        <v/>
      </c>
      <c r="F128" s="270">
        <f>VLOOKUP(ServiceTickets[[#This Row],[Facility ID]],FacilityInformation,6,FALSE)</f>
        <v/>
      </c>
      <c r="G128" s="270">
        <f>ServiceTickets[[#This Row],[City]]&amp;", "&amp;ServiceTickets[[#This Row],[State]]&amp;" "&amp;ServiceTickets[[#This Row],[Zip]]</f>
        <v/>
      </c>
      <c r="H128" s="97">
        <f>VLOOKUP(ServiceTickets[[#This Row],[Facility ID]],'T-Schedule'!B$2:AH$286,30,FALSE)</f>
        <v/>
      </c>
      <c r="I128" s="97">
        <f>VLOOKUP(ServiceTickets[[#This Row],[Facility ID]],'T-Schedule'!B$2:AI$286,28,FALSE)</f>
        <v/>
      </c>
      <c r="J128" s="100">
        <f>VLOOKUP(ServiceTickets[[#This Row],[Facility ID]],'T-Schedule'!B$2:AI$286,26,FALSE)</f>
        <v/>
      </c>
      <c r="K128" s="108">
        <f>VLOOKUP(ServiceTickets[[#This Row],[Facility ID]],'T-Schedule'!B$2:C$286,2,FALSE)</f>
        <v/>
      </c>
      <c r="L128" s="108">
        <f>ServiceTickets[[#This Row],[Migration Date]] - WEEKDAY(ServiceTickets[[#This Row],[Migration Date]]-6)</f>
        <v/>
      </c>
      <c r="M128" s="108">
        <f>ServiceTickets[[#This Row],[Migration Date]] - 14</f>
        <v/>
      </c>
      <c r="N128" s="97" t="n">
        <v>703300</v>
      </c>
      <c r="O128" s="97" t="n">
        <v>703301</v>
      </c>
      <c r="P128" s="97">
        <f>ServiceTickets[[#This Row],[Site]]&amp;" KAH Win10 Upgrade Project Equipment Request"</f>
        <v/>
      </c>
      <c r="Q128" s="111">
        <f>"Please ship "&amp;H128&amp;" UD3 Thin Client devices and "&amp;I128&amp;" laptops with the Gentiva Win10 Image with docking stations. 
Please send the equipment on PO"&amp;N128&amp;" and PO"&amp;O128&amp;" to be at facility by "&amp;TEXT(L128,"mm/dd/yy")&amp;". 
Ship to:
ATTN: Kindred Implementation Services Tech
"&amp;C128&amp;"
"&amp;G128</f>
        <v/>
      </c>
      <c r="R128" s="273" t="n">
        <v>1990217</v>
      </c>
      <c r="S128" s="273" t="inlineStr">
        <is>
          <t>No</t>
        </is>
      </c>
      <c r="T128" s="273">
        <f>VLOOKUP(ServiceTickets[[#This Row],[Facility ID]],'T-Schedule'!B$2:I$286,8,FALSE)</f>
        <v/>
      </c>
      <c r="U128" s="273" t="n">
        <v>2020</v>
      </c>
    </row>
    <row hidden="1" r="129" s="20">
      <c r="A129" s="100" t="n">
        <v>2512201</v>
      </c>
      <c r="B129" t="inlineStr">
        <is>
          <t>2512 HH - DOTHAN 2</t>
        </is>
      </c>
      <c r="C129" s="270">
        <f>VLOOKUP(ServiceTickets[[#This Row],[Facility ID]],FacilityInformation,3,FALSE)</f>
        <v/>
      </c>
      <c r="D129" s="270">
        <f>VLOOKUP(ServiceTickets[[#This Row],[Facility ID]],FacilityInformation,4,FALSE)</f>
        <v/>
      </c>
      <c r="E129" s="270">
        <f>VLOOKUP(ServiceTickets[[#This Row],[Facility ID]],FacilityInformation,5,FALSE)</f>
        <v/>
      </c>
      <c r="F129" s="270">
        <f>VLOOKUP(ServiceTickets[[#This Row],[Facility ID]],FacilityInformation,6,FALSE)</f>
        <v/>
      </c>
      <c r="G129" s="270">
        <f>ServiceTickets[[#This Row],[City]]&amp;", "&amp;ServiceTickets[[#This Row],[State]]&amp;" "&amp;ServiceTickets[[#This Row],[Zip]]</f>
        <v/>
      </c>
      <c r="H129" s="97">
        <f>VLOOKUP(ServiceTickets[[#This Row],[Facility ID]],'T-Schedule'!B$2:AH$286,30,FALSE)</f>
        <v/>
      </c>
      <c r="I129" s="97">
        <f>VLOOKUP(ServiceTickets[[#This Row],[Facility ID]],'T-Schedule'!B$2:AI$286,28,FALSE)</f>
        <v/>
      </c>
      <c r="J129" s="100">
        <f>VLOOKUP(ServiceTickets[[#This Row],[Facility ID]],'T-Schedule'!B$2:AI$286,26,FALSE)</f>
        <v/>
      </c>
      <c r="K129" s="108">
        <f>VLOOKUP(ServiceTickets[[#This Row],[Facility ID]],'T-Schedule'!B$2:C$286,2,FALSE)</f>
        <v/>
      </c>
      <c r="L129" s="108">
        <f>ServiceTickets[[#This Row],[Migration Date]] - WEEKDAY(ServiceTickets[[#This Row],[Migration Date]]-6)</f>
        <v/>
      </c>
      <c r="M129" s="108">
        <f>ServiceTickets[[#This Row],[Migration Date]] - 14</f>
        <v/>
      </c>
      <c r="N129" s="97" t="n">
        <v>703300</v>
      </c>
      <c r="O129" s="97" t="n">
        <v>703301</v>
      </c>
      <c r="P129" s="97">
        <f>ServiceTickets[[#This Row],[Site]]&amp;" KAH Win10 Upgrade Project Equipment Request"</f>
        <v/>
      </c>
      <c r="Q129" s="111">
        <f>"Please ship "&amp;H129&amp;" UD3 Thin Client devices and "&amp;I129&amp;" laptops with the Gentiva Win10 Image with docking stations. 
Please send the equipment on PO"&amp;N129&amp;" and PO"&amp;O129&amp;" to be at facility by "&amp;TEXT(L129,"mm/dd/yy")&amp;". 
Ship to:
ATTN: Kindred Implementation Services Tech
"&amp;C129&amp;"
"&amp;G129</f>
        <v/>
      </c>
      <c r="R129" s="273" t="n">
        <v>1990272</v>
      </c>
      <c r="S129" s="273" t="inlineStr">
        <is>
          <t>No</t>
        </is>
      </c>
      <c r="T129" s="273">
        <f>VLOOKUP(ServiceTickets[[#This Row],[Facility ID]],'T-Schedule'!B$2:I$286,8,FALSE)</f>
        <v/>
      </c>
      <c r="U129" s="273" t="n">
        <v>2020</v>
      </c>
    </row>
    <row customHeight="1" hidden="1" ht="30" r="130" s="20">
      <c r="A130" s="100" t="n">
        <v>2397201</v>
      </c>
      <c r="B130" t="inlineStr">
        <is>
          <t>2397 HH - INDIANAPOLIS NORTH</t>
        </is>
      </c>
      <c r="C130" s="270">
        <f>VLOOKUP(ServiceTickets[[#This Row],[Facility ID]],FacilityInformation,3,FALSE)</f>
        <v/>
      </c>
      <c r="D130" s="270">
        <f>VLOOKUP(ServiceTickets[[#This Row],[Facility ID]],FacilityInformation,4,FALSE)</f>
        <v/>
      </c>
      <c r="E130" s="270">
        <f>VLOOKUP(ServiceTickets[[#This Row],[Facility ID]],FacilityInformation,5,FALSE)</f>
        <v/>
      </c>
      <c r="F130" s="270">
        <f>VLOOKUP(ServiceTickets[[#This Row],[Facility ID]],FacilityInformation,6,FALSE)</f>
        <v/>
      </c>
      <c r="G130" s="270">
        <f>ServiceTickets[[#This Row],[City]]&amp;", "&amp;ServiceTickets[[#This Row],[State]]&amp;" "&amp;ServiceTickets[[#This Row],[Zip]]</f>
        <v/>
      </c>
      <c r="H130" s="97">
        <f>VLOOKUP(ServiceTickets[[#This Row],[Facility ID]],'T-Schedule'!B$2:AH$286,30,FALSE)</f>
        <v/>
      </c>
      <c r="I130" s="97">
        <f>VLOOKUP(ServiceTickets[[#This Row],[Facility ID]],'T-Schedule'!B$2:AI$286,28,FALSE)</f>
        <v/>
      </c>
      <c r="J130" s="100">
        <f>VLOOKUP(ServiceTickets[[#This Row],[Facility ID]],'T-Schedule'!B$2:AI$286,26,FALSE)</f>
        <v/>
      </c>
      <c r="K130" s="108">
        <f>VLOOKUP(ServiceTickets[[#This Row],[Facility ID]],'T-Schedule'!B$2:C$286,2,FALSE)</f>
        <v/>
      </c>
      <c r="L130" s="108">
        <f>ServiceTickets[[#This Row],[Migration Date]] - WEEKDAY(ServiceTickets[[#This Row],[Migration Date]]-6)</f>
        <v/>
      </c>
      <c r="M130" s="108">
        <f>ServiceTickets[[#This Row],[Migration Date]] - 14</f>
        <v/>
      </c>
      <c r="N130" s="97" t="n">
        <v>703300</v>
      </c>
      <c r="O130" s="97" t="n">
        <v>703301</v>
      </c>
      <c r="P130" s="97">
        <f>ServiceTickets[[#This Row],[Site]]&amp;" KAH Win10 Upgrade Project Equipment Request"</f>
        <v/>
      </c>
      <c r="Q130" s="111">
        <f>"Please ship "&amp;H130&amp;" UD3 Thin Client devices and "&amp;I130&amp;" laptops with the Gentiva Win10 Image with docking stations. 
Please send the equipment on PO"&amp;N130&amp;" and PO"&amp;O130&amp;" to be at facility by "&amp;TEXT(L130,"mm/dd/yy")&amp;". 
Ship to:
ATTN: Kindred Implementation Services Tech
"&amp;C130&amp;"
"&amp;G130</f>
        <v/>
      </c>
      <c r="R130" s="273" t="n">
        <v>1990274</v>
      </c>
      <c r="S130" s="273" t="inlineStr">
        <is>
          <t>Yes</t>
        </is>
      </c>
      <c r="T130" s="273">
        <f>VLOOKUP(ServiceTickets[[#This Row],[Facility ID]],'T-Schedule'!B$2:I$286,8,FALSE)</f>
        <v/>
      </c>
      <c r="U130" s="273" t="n">
        <v>2020</v>
      </c>
      <c r="V130" s="116" t="inlineStr">
        <is>
          <t>Added 2 laptops because inventory was incomplete</t>
        </is>
      </c>
    </row>
    <row hidden="1" r="131" s="20">
      <c r="A131" s="100" t="n">
        <v>2433201</v>
      </c>
      <c r="B131" t="inlineStr">
        <is>
          <t>2433 HH - INDIANAPOLIS SOUTH</t>
        </is>
      </c>
      <c r="C131" s="270">
        <f>VLOOKUP(ServiceTickets[[#This Row],[Facility ID]],FacilityInformation,3,FALSE)</f>
        <v/>
      </c>
      <c r="D131" s="270">
        <f>VLOOKUP(ServiceTickets[[#This Row],[Facility ID]],FacilityInformation,4,FALSE)</f>
        <v/>
      </c>
      <c r="E131" s="270">
        <f>VLOOKUP(ServiceTickets[[#This Row],[Facility ID]],FacilityInformation,5,FALSE)</f>
        <v/>
      </c>
      <c r="F131" s="270">
        <f>VLOOKUP(ServiceTickets[[#This Row],[Facility ID]],FacilityInformation,6,FALSE)</f>
        <v/>
      </c>
      <c r="G131" s="270">
        <f>ServiceTickets[[#This Row],[City]]&amp;", "&amp;ServiceTickets[[#This Row],[State]]&amp;" "&amp;ServiceTickets[[#This Row],[Zip]]</f>
        <v/>
      </c>
      <c r="H131" s="97">
        <f>VLOOKUP(ServiceTickets[[#This Row],[Facility ID]],'T-Schedule'!B$2:AH$286,30,FALSE)</f>
        <v/>
      </c>
      <c r="I131" s="97">
        <f>VLOOKUP(ServiceTickets[[#This Row],[Facility ID]],'T-Schedule'!B$2:AI$286,28,FALSE)</f>
        <v/>
      </c>
      <c r="J131" s="100">
        <f>VLOOKUP(ServiceTickets[[#This Row],[Facility ID]],'T-Schedule'!B$2:AI$286,26,FALSE)</f>
        <v/>
      </c>
      <c r="K131" s="108">
        <f>VLOOKUP(ServiceTickets[[#This Row],[Facility ID]],'T-Schedule'!B$2:C$286,2,FALSE)</f>
        <v/>
      </c>
      <c r="L131" s="108">
        <f>ServiceTickets[[#This Row],[Migration Date]] - WEEKDAY(ServiceTickets[[#This Row],[Migration Date]]-6)</f>
        <v/>
      </c>
      <c r="M131" s="108">
        <f>ServiceTickets[[#This Row],[Migration Date]] - 14</f>
        <v/>
      </c>
      <c r="N131" s="97" t="n">
        <v>703300</v>
      </c>
      <c r="O131" s="97" t="n">
        <v>703301</v>
      </c>
      <c r="P131" s="97">
        <f>ServiceTickets[[#This Row],[Site]]&amp;" KAH Win10 Upgrade Project Equipment Request"</f>
        <v/>
      </c>
      <c r="Q131" s="111">
        <f>"Please ship "&amp;H131&amp;" UD3 Thin Client devices and "&amp;I131&amp;" laptops with the Gentiva Win10 Image with docking stations. 
Please send the equipment on PO"&amp;N131&amp;" and PO"&amp;O131&amp;" to be at facility by "&amp;TEXT(L131,"mm/dd/yy")&amp;". 
Ship to:
ATTN: Kindred Implementation Services Tech
"&amp;C131&amp;"
"&amp;G131</f>
        <v/>
      </c>
      <c r="R131" s="273" t="n">
        <v>1990275</v>
      </c>
      <c r="S131" s="273" t="inlineStr">
        <is>
          <t>No</t>
        </is>
      </c>
      <c r="T131" s="273">
        <f>VLOOKUP(ServiceTickets[[#This Row],[Facility ID]],'T-Schedule'!B$2:I$286,8,FALSE)</f>
        <v/>
      </c>
      <c r="U131" s="273" t="n">
        <v>2020</v>
      </c>
    </row>
    <row hidden="1" r="132" s="20">
      <c r="A132" s="100" t="n">
        <v>7010201</v>
      </c>
      <c r="B132" t="inlineStr">
        <is>
          <t>7010 HH - MUNCIE</t>
        </is>
      </c>
      <c r="C132" s="270">
        <f>VLOOKUP(ServiceTickets[[#This Row],[Facility ID]],FacilityInformation,3,FALSE)</f>
        <v/>
      </c>
      <c r="D132" s="270">
        <f>VLOOKUP(ServiceTickets[[#This Row],[Facility ID]],FacilityInformation,4,FALSE)</f>
        <v/>
      </c>
      <c r="E132" s="270">
        <f>VLOOKUP(ServiceTickets[[#This Row],[Facility ID]],FacilityInformation,5,FALSE)</f>
        <v/>
      </c>
      <c r="F132" s="270">
        <f>VLOOKUP(ServiceTickets[[#This Row],[Facility ID]],FacilityInformation,6,FALSE)</f>
        <v/>
      </c>
      <c r="G132" s="270">
        <f>ServiceTickets[[#This Row],[City]]&amp;", "&amp;ServiceTickets[[#This Row],[State]]&amp;" "&amp;ServiceTickets[[#This Row],[Zip]]</f>
        <v/>
      </c>
      <c r="H132" s="97">
        <f>VLOOKUP(ServiceTickets[[#This Row],[Facility ID]],'T-Schedule'!B$2:AH$286,30,FALSE)</f>
        <v/>
      </c>
      <c r="I132" s="97">
        <f>VLOOKUP(ServiceTickets[[#This Row],[Facility ID]],'T-Schedule'!B$2:AI$286,28,FALSE)</f>
        <v/>
      </c>
      <c r="J132" s="100">
        <f>VLOOKUP(ServiceTickets[[#This Row],[Facility ID]],'T-Schedule'!B$2:AI$286,26,FALSE)</f>
        <v/>
      </c>
      <c r="K132" s="108">
        <f>VLOOKUP(ServiceTickets[[#This Row],[Facility ID]],'T-Schedule'!B$2:C$286,2,FALSE)</f>
        <v/>
      </c>
      <c r="L132" s="108">
        <f>ServiceTickets[[#This Row],[Migration Date]] - WEEKDAY(ServiceTickets[[#This Row],[Migration Date]]-6)</f>
        <v/>
      </c>
      <c r="M132" s="108">
        <f>ServiceTickets[[#This Row],[Migration Date]] - 14</f>
        <v/>
      </c>
      <c r="N132" s="97" t="n">
        <v>703300</v>
      </c>
      <c r="O132" s="97" t="n">
        <v>703301</v>
      </c>
      <c r="P132" s="97">
        <f>ServiceTickets[[#This Row],[Site]]&amp;" KAH Win10 Upgrade Project Equipment Request"</f>
        <v/>
      </c>
      <c r="Q132" s="111">
        <f>"Please ship "&amp;H132&amp;" UD3 Thin Client devices and "&amp;I132&amp;" laptops with the Gentiva Win10 Image with docking stations. 
Please send the equipment on PO"&amp;N132&amp;" and PO"&amp;O132&amp;" to be at facility by "&amp;TEXT(L132,"mm/dd/yy")&amp;". 
Ship to:
ATTN: Kindred Implementation Services Tech
"&amp;C132&amp;"
"&amp;G132</f>
        <v/>
      </c>
      <c r="R132" s="273" t="n">
        <v>1990276</v>
      </c>
      <c r="S132" s="273" t="inlineStr">
        <is>
          <t>No</t>
        </is>
      </c>
      <c r="T132" s="273">
        <f>VLOOKUP(ServiceTickets[[#This Row],[Facility ID]],'T-Schedule'!B$2:I$286,8,FALSE)</f>
        <v/>
      </c>
      <c r="U132" s="273" t="n">
        <v>2020</v>
      </c>
      <c r="V132" s="116" t="inlineStr">
        <is>
          <t>Add 1 laptop for scanner</t>
        </is>
      </c>
    </row>
    <row hidden="1" r="133" s="20">
      <c r="A133" s="100" t="n">
        <v>2387201</v>
      </c>
      <c r="B133" t="inlineStr">
        <is>
          <t>2387 HH - ST PAUL - ROSEVILLE</t>
        </is>
      </c>
      <c r="C133" s="270">
        <f>VLOOKUP(ServiceTickets[[#This Row],[Facility ID]],FacilityInformation,3,FALSE)</f>
        <v/>
      </c>
      <c r="D133" s="270">
        <f>VLOOKUP(ServiceTickets[[#This Row],[Facility ID]],FacilityInformation,4,FALSE)</f>
        <v/>
      </c>
      <c r="E133" s="270">
        <f>VLOOKUP(ServiceTickets[[#This Row],[Facility ID]],FacilityInformation,5,FALSE)</f>
        <v/>
      </c>
      <c r="F133" s="270">
        <f>VLOOKUP(ServiceTickets[[#This Row],[Facility ID]],FacilityInformation,6,FALSE)</f>
        <v/>
      </c>
      <c r="G133" s="270">
        <f>ServiceTickets[[#This Row],[City]]&amp;", "&amp;ServiceTickets[[#This Row],[State]]&amp;" "&amp;ServiceTickets[[#This Row],[Zip]]</f>
        <v/>
      </c>
      <c r="H133" s="97">
        <f>VLOOKUP(ServiceTickets[[#This Row],[Facility ID]],'T-Schedule'!B$2:AH$286,30,FALSE)</f>
        <v/>
      </c>
      <c r="I133" s="97">
        <f>VLOOKUP(ServiceTickets[[#This Row],[Facility ID]],'T-Schedule'!B$2:AI$286,28,FALSE)</f>
        <v/>
      </c>
      <c r="J133" s="100">
        <f>VLOOKUP(ServiceTickets[[#This Row],[Facility ID]],'T-Schedule'!B$2:AI$286,26,FALSE)</f>
        <v/>
      </c>
      <c r="K133" s="108">
        <f>VLOOKUP(ServiceTickets[[#This Row],[Facility ID]],'T-Schedule'!B$2:C$286,2,FALSE)</f>
        <v/>
      </c>
      <c r="L133" s="108">
        <f>ServiceTickets[[#This Row],[Migration Date]] - WEEKDAY(ServiceTickets[[#This Row],[Migration Date]]-6)</f>
        <v/>
      </c>
      <c r="M133" s="108">
        <f>ServiceTickets[[#This Row],[Migration Date]] - 14</f>
        <v/>
      </c>
      <c r="N133" s="97" t="n">
        <v>703300</v>
      </c>
      <c r="O133" s="97" t="n">
        <v>703301</v>
      </c>
      <c r="P133" s="97">
        <f>ServiceTickets[[#This Row],[Site]]&amp;" KAH Win10 Upgrade Project Equipment Request"</f>
        <v/>
      </c>
      <c r="Q133" s="111">
        <f>"Please ship "&amp;H133&amp;" UD3 Thin Client devices and "&amp;I133&amp;" laptops with the Gentiva Win10 Image with docking stations. 
Please send the equipment on PO"&amp;N133&amp;" and PO"&amp;O133&amp;" to be at facility by "&amp;TEXT(L133,"mm/dd/yy")&amp;". 
Ship to:
ATTN: Kindred Implementation Services Tech
"&amp;C133&amp;"
"&amp;G133</f>
        <v/>
      </c>
      <c r="R133" s="273" t="n">
        <v>1990278</v>
      </c>
      <c r="S133" s="273" t="inlineStr">
        <is>
          <t>No</t>
        </is>
      </c>
      <c r="T133" s="273">
        <f>VLOOKUP(ServiceTickets[[#This Row],[Facility ID]],'T-Schedule'!B$2:I$286,8,FALSE)</f>
        <v/>
      </c>
      <c r="U133" s="273" t="n">
        <v>2020</v>
      </c>
      <c r="V133" s="116" t="inlineStr">
        <is>
          <t>Add 3 laptop for scanner</t>
        </is>
      </c>
    </row>
    <row hidden="1" r="134" s="20">
      <c r="A134" s="100" t="n">
        <v>2392201</v>
      </c>
      <c r="B134" t="inlineStr">
        <is>
          <t>2392 HH - ST PAUL - MAPLE GROVE</t>
        </is>
      </c>
      <c r="C134" s="270">
        <f>VLOOKUP(ServiceTickets[[#This Row],[Facility ID]],FacilityInformation,3,FALSE)</f>
        <v/>
      </c>
      <c r="D134" s="270">
        <f>VLOOKUP(ServiceTickets[[#This Row],[Facility ID]],FacilityInformation,4,FALSE)</f>
        <v/>
      </c>
      <c r="E134" s="270">
        <f>VLOOKUP(ServiceTickets[[#This Row],[Facility ID]],FacilityInformation,5,FALSE)</f>
        <v/>
      </c>
      <c r="F134" s="270">
        <f>VLOOKUP(ServiceTickets[[#This Row],[Facility ID]],FacilityInformation,6,FALSE)</f>
        <v/>
      </c>
      <c r="G134" s="270">
        <f>ServiceTickets[[#This Row],[City]]&amp;", "&amp;ServiceTickets[[#This Row],[State]]&amp;" "&amp;ServiceTickets[[#This Row],[Zip]]</f>
        <v/>
      </c>
      <c r="H134" s="97">
        <f>VLOOKUP(ServiceTickets[[#This Row],[Facility ID]],'T-Schedule'!B$2:AH$286,30,FALSE)</f>
        <v/>
      </c>
      <c r="I134" s="97">
        <f>VLOOKUP(ServiceTickets[[#This Row],[Facility ID]],'T-Schedule'!B$2:AI$286,28,FALSE)</f>
        <v/>
      </c>
      <c r="J134" s="100">
        <f>VLOOKUP(ServiceTickets[[#This Row],[Facility ID]],'T-Schedule'!B$2:AI$286,26,FALSE)</f>
        <v/>
      </c>
      <c r="K134" s="108">
        <f>VLOOKUP(ServiceTickets[[#This Row],[Facility ID]],'T-Schedule'!B$2:C$286,2,FALSE)</f>
        <v/>
      </c>
      <c r="L134" s="108">
        <f>ServiceTickets[[#This Row],[Migration Date]] - WEEKDAY(ServiceTickets[[#This Row],[Migration Date]]-6)</f>
        <v/>
      </c>
      <c r="M134" s="108">
        <f>ServiceTickets[[#This Row],[Migration Date]] - 14</f>
        <v/>
      </c>
      <c r="N134" s="97" t="n">
        <v>703300</v>
      </c>
      <c r="O134" s="97" t="n">
        <v>703301</v>
      </c>
      <c r="P134" s="97">
        <f>ServiceTickets[[#This Row],[Site]]&amp;" KAH Win10 Upgrade Project Equipment Request"</f>
        <v/>
      </c>
      <c r="Q134" s="111">
        <f>"Please ship "&amp;H134&amp;" UD3 Thin Client devices and "&amp;I134&amp;" laptops with the Gentiva Win10 Image with docking stations. 
Please send the equipment on PO"&amp;N134&amp;" and PO"&amp;O134&amp;" to be at facility by "&amp;TEXT(L134,"mm/dd/yy")&amp;". 
Ship to:
ATTN: Kindred Implementation Services Tech
"&amp;C134&amp;"
"&amp;G134</f>
        <v/>
      </c>
      <c r="R134" s="273" t="n">
        <v>1990279</v>
      </c>
      <c r="S134" s="273" t="inlineStr">
        <is>
          <t>No</t>
        </is>
      </c>
      <c r="T134" s="273">
        <f>VLOOKUP(ServiceTickets[[#This Row],[Facility ID]],'T-Schedule'!B$2:I$286,8,FALSE)</f>
        <v/>
      </c>
      <c r="U134" s="273" t="n">
        <v>2020</v>
      </c>
      <c r="V134" s="116" t="inlineStr">
        <is>
          <t>Add 2 laptop for scanner</t>
        </is>
      </c>
    </row>
    <row hidden="1" r="135" s="20">
      <c r="A135" s="100" t="n">
        <v>2389201</v>
      </c>
      <c r="B135" t="inlineStr">
        <is>
          <t>2389 HH - DULUTH</t>
        </is>
      </c>
      <c r="C135" s="270">
        <f>VLOOKUP(ServiceTickets[[#This Row],[Facility ID]],FacilityInformation,3,FALSE)</f>
        <v/>
      </c>
      <c r="D135" s="270">
        <f>VLOOKUP(ServiceTickets[[#This Row],[Facility ID]],FacilityInformation,4,FALSE)</f>
        <v/>
      </c>
      <c r="E135" s="270">
        <f>VLOOKUP(ServiceTickets[[#This Row],[Facility ID]],FacilityInformation,5,FALSE)</f>
        <v/>
      </c>
      <c r="F135" s="270">
        <f>VLOOKUP(ServiceTickets[[#This Row],[Facility ID]],FacilityInformation,6,FALSE)</f>
        <v/>
      </c>
      <c r="G135" s="270">
        <f>ServiceTickets[[#This Row],[City]]&amp;", "&amp;ServiceTickets[[#This Row],[State]]&amp;" "&amp;ServiceTickets[[#This Row],[Zip]]</f>
        <v/>
      </c>
      <c r="H135" s="97">
        <f>VLOOKUP(ServiceTickets[[#This Row],[Facility ID]],'T-Schedule'!B$2:AH$286,30,FALSE)</f>
        <v/>
      </c>
      <c r="I135" s="97">
        <f>VLOOKUP(ServiceTickets[[#This Row],[Facility ID]],'T-Schedule'!B$2:AI$286,28,FALSE)</f>
        <v/>
      </c>
      <c r="J135" s="100">
        <f>VLOOKUP(ServiceTickets[[#This Row],[Facility ID]],'T-Schedule'!B$2:AI$286,26,FALSE)</f>
        <v/>
      </c>
      <c r="K135" s="108">
        <f>VLOOKUP(ServiceTickets[[#This Row],[Facility ID]],'T-Schedule'!B$2:C$286,2,FALSE)</f>
        <v/>
      </c>
      <c r="L135" s="108">
        <f>ServiceTickets[[#This Row],[Migration Date]] - WEEKDAY(ServiceTickets[[#This Row],[Migration Date]]-6)</f>
        <v/>
      </c>
      <c r="M135" s="108">
        <f>ServiceTickets[[#This Row],[Migration Date]] - 14</f>
        <v/>
      </c>
      <c r="N135" s="97" t="n">
        <v>703300</v>
      </c>
      <c r="O135" s="97" t="n">
        <v>703301</v>
      </c>
      <c r="P135" s="97">
        <f>ServiceTickets[[#This Row],[Site]]&amp;" KAH Win10 Upgrade Project Equipment Request"</f>
        <v/>
      </c>
      <c r="Q135" s="111">
        <f>"Please ship "&amp;H135&amp;" UD3 Thin Client devices and "&amp;I135&amp;" laptops with the Gentiva Win10 Image with docking stations. 
Please send the equipment on PO"&amp;N135&amp;" and PO"&amp;O135&amp;" to be at facility by "&amp;TEXT(L135,"mm/dd/yy")&amp;". 
Ship to:
ATTN: Kindred Implementation Services Tech
"&amp;C135&amp;"
"&amp;G135</f>
        <v/>
      </c>
      <c r="R135" s="273" t="n">
        <v>1990280</v>
      </c>
      <c r="S135" s="273" t="inlineStr">
        <is>
          <t>No</t>
        </is>
      </c>
      <c r="T135" s="273">
        <f>VLOOKUP(ServiceTickets[[#This Row],[Facility ID]],'T-Schedule'!B$2:I$286,8,FALSE)</f>
        <v/>
      </c>
      <c r="U135" s="273" t="n">
        <v>2020</v>
      </c>
    </row>
    <row hidden="1" r="136" s="20">
      <c r="A136" s="100" t="n">
        <v>2391201</v>
      </c>
      <c r="B136" t="inlineStr">
        <is>
          <t>2391 HH - ST PAUL - BLOOMINGTON</t>
        </is>
      </c>
      <c r="C136" s="270">
        <f>VLOOKUP(ServiceTickets[[#This Row],[Facility ID]],FacilityInformation,3,FALSE)</f>
        <v/>
      </c>
      <c r="D136" s="270">
        <f>VLOOKUP(ServiceTickets[[#This Row],[Facility ID]],FacilityInformation,4,FALSE)</f>
        <v/>
      </c>
      <c r="E136" s="270">
        <f>VLOOKUP(ServiceTickets[[#This Row],[Facility ID]],FacilityInformation,5,FALSE)</f>
        <v/>
      </c>
      <c r="F136" s="270">
        <f>VLOOKUP(ServiceTickets[[#This Row],[Facility ID]],FacilityInformation,6,FALSE)</f>
        <v/>
      </c>
      <c r="G136" s="270">
        <f>ServiceTickets[[#This Row],[City]]&amp;", "&amp;ServiceTickets[[#This Row],[State]]&amp;" "&amp;ServiceTickets[[#This Row],[Zip]]</f>
        <v/>
      </c>
      <c r="H136" s="97">
        <f>VLOOKUP(ServiceTickets[[#This Row],[Facility ID]],'T-Schedule'!B$2:AH$286,30,FALSE)</f>
        <v/>
      </c>
      <c r="I136" s="97">
        <f>VLOOKUP(ServiceTickets[[#This Row],[Facility ID]],'T-Schedule'!B$2:AI$286,28,FALSE)</f>
        <v/>
      </c>
      <c r="J136" s="100">
        <f>VLOOKUP(ServiceTickets[[#This Row],[Facility ID]],'T-Schedule'!B$2:AI$286,26,FALSE)</f>
        <v/>
      </c>
      <c r="K136" s="108">
        <f>VLOOKUP(ServiceTickets[[#This Row],[Facility ID]],'T-Schedule'!B$2:C$286,2,FALSE)</f>
        <v/>
      </c>
      <c r="L136" s="108">
        <f>ServiceTickets[[#This Row],[Migration Date]] - WEEKDAY(ServiceTickets[[#This Row],[Migration Date]]-6)</f>
        <v/>
      </c>
      <c r="M136" s="108">
        <f>ServiceTickets[[#This Row],[Migration Date]] - 14</f>
        <v/>
      </c>
      <c r="N136" s="97" t="n">
        <v>703300</v>
      </c>
      <c r="O136" s="97" t="n">
        <v>703301</v>
      </c>
      <c r="P136" s="97">
        <f>ServiceTickets[[#This Row],[Site]]&amp;" KAH Win10 Upgrade Project Equipment Request"</f>
        <v/>
      </c>
      <c r="Q136" s="111">
        <f>"Please ship "&amp;H136&amp;" UD3 Thin Client devices and "&amp;I136&amp;" laptops with the Gentiva Win10 Image with docking stations. 
Please send the equipment on PO"&amp;N136&amp;" and PO"&amp;O136&amp;" to be at facility by "&amp;TEXT(L136,"mm/dd/yy")&amp;". 
Ship to:
ATTN: Kindred Implementation Services Tech
"&amp;C136&amp;"
"&amp;G136</f>
        <v/>
      </c>
      <c r="R136" s="273" t="n">
        <v>1990282</v>
      </c>
      <c r="S136" s="273" t="inlineStr">
        <is>
          <t>Yes</t>
        </is>
      </c>
      <c r="T136" s="273">
        <f>VLOOKUP(ServiceTickets[[#This Row],[Facility ID]],'T-Schedule'!B$2:I$286,8,FALSE)</f>
        <v/>
      </c>
      <c r="U136" s="273" t="n">
        <v>2020</v>
      </c>
      <c r="V136" s="116" t="inlineStr">
        <is>
          <t>Add 4 laptops for scanners</t>
        </is>
      </c>
    </row>
    <row hidden="1" r="137" s="20">
      <c r="A137" s="100" t="n">
        <v>2632201</v>
      </c>
      <c r="B137" t="inlineStr">
        <is>
          <t>2632 HH - GRAND JUNCTION</t>
        </is>
      </c>
      <c r="C137" s="270">
        <f>VLOOKUP(ServiceTickets[[#This Row],[Facility ID]],FacilityInformation,3,FALSE)</f>
        <v/>
      </c>
      <c r="D137" s="270">
        <f>VLOOKUP(ServiceTickets[[#This Row],[Facility ID]],FacilityInformation,4,FALSE)</f>
        <v/>
      </c>
      <c r="E137" s="270">
        <f>VLOOKUP(ServiceTickets[[#This Row],[Facility ID]],FacilityInformation,5,FALSE)</f>
        <v/>
      </c>
      <c r="F137" s="270">
        <f>VLOOKUP(ServiceTickets[[#This Row],[Facility ID]],FacilityInformation,6,FALSE)</f>
        <v/>
      </c>
      <c r="G137" s="270">
        <f>ServiceTickets[[#This Row],[City]]&amp;", "&amp;ServiceTickets[[#This Row],[State]]&amp;" "&amp;ServiceTickets[[#This Row],[Zip]]</f>
        <v/>
      </c>
      <c r="H137" s="97">
        <f>VLOOKUP(ServiceTickets[[#This Row],[Facility ID]],'T-Schedule'!B$2:AH$286,30,FALSE)</f>
        <v/>
      </c>
      <c r="I137" s="97">
        <f>VLOOKUP(ServiceTickets[[#This Row],[Facility ID]],'T-Schedule'!B$2:AI$286,28,FALSE)</f>
        <v/>
      </c>
      <c r="J137" s="100">
        <f>VLOOKUP(ServiceTickets[[#This Row],[Facility ID]],'T-Schedule'!B$2:AI$286,26,FALSE)</f>
        <v/>
      </c>
      <c r="K137" s="108">
        <f>VLOOKUP(ServiceTickets[[#This Row],[Facility ID]],'T-Schedule'!B$2:C$286,2,FALSE)</f>
        <v/>
      </c>
      <c r="L137" s="108">
        <f>ServiceTickets[[#This Row],[Migration Date]] - WEEKDAY(ServiceTickets[[#This Row],[Migration Date]]-6)</f>
        <v/>
      </c>
      <c r="M137" s="108">
        <f>ServiceTickets[[#This Row],[Migration Date]] - 14</f>
        <v/>
      </c>
      <c r="N137" s="97" t="n">
        <v>703300</v>
      </c>
      <c r="O137" s="97" t="n">
        <v>703301</v>
      </c>
      <c r="P137" s="97">
        <f>ServiceTickets[[#This Row],[Site]]&amp;" KAH Win10 Upgrade Project Equipment Request"</f>
        <v/>
      </c>
      <c r="Q137" s="111">
        <f>"Please ship "&amp;H137&amp;" UD3 Thin Client devices and "&amp;I137&amp;" laptops with the Gentiva Win10 Image with docking stations. 
Please send the equipment on PO"&amp;N137&amp;" and PO"&amp;O137&amp;" to be at facility by "&amp;TEXT(L137,"mm/dd/yy")&amp;". 
Ship to:
ATTN: Kindred Implementation Services Tech
"&amp;C137&amp;"
"&amp;G137</f>
        <v/>
      </c>
      <c r="R137" s="273" t="n">
        <v>1990283</v>
      </c>
      <c r="S137" s="273" t="inlineStr">
        <is>
          <t>No</t>
        </is>
      </c>
      <c r="T137" s="273">
        <f>VLOOKUP(ServiceTickets[[#This Row],[Facility ID]],'T-Schedule'!B$2:I$286,8,FALSE)</f>
        <v/>
      </c>
      <c r="U137" s="273" t="n">
        <v>2020</v>
      </c>
    </row>
    <row hidden="1" r="138" s="20">
      <c r="A138" s="100" t="n">
        <v>2634201</v>
      </c>
      <c r="B138" t="inlineStr">
        <is>
          <t>2634 HH - COLORADO SPRINGS</t>
        </is>
      </c>
      <c r="C138" s="270">
        <f>VLOOKUP(ServiceTickets[[#This Row],[Facility ID]],FacilityInformation,3,FALSE)</f>
        <v/>
      </c>
      <c r="D138" s="270">
        <f>VLOOKUP(ServiceTickets[[#This Row],[Facility ID]],FacilityInformation,4,FALSE)</f>
        <v/>
      </c>
      <c r="E138" s="270">
        <f>VLOOKUP(ServiceTickets[[#This Row],[Facility ID]],FacilityInformation,5,FALSE)</f>
        <v/>
      </c>
      <c r="F138" s="270">
        <f>VLOOKUP(ServiceTickets[[#This Row],[Facility ID]],FacilityInformation,6,FALSE)</f>
        <v/>
      </c>
      <c r="G138" s="270">
        <f>ServiceTickets[[#This Row],[City]]&amp;", "&amp;ServiceTickets[[#This Row],[State]]&amp;" "&amp;ServiceTickets[[#This Row],[Zip]]</f>
        <v/>
      </c>
      <c r="H138" s="97">
        <f>VLOOKUP(ServiceTickets[[#This Row],[Facility ID]],'T-Schedule'!B$2:AH$286,30,FALSE)</f>
        <v/>
      </c>
      <c r="I138" s="97">
        <f>VLOOKUP(ServiceTickets[[#This Row],[Facility ID]],'T-Schedule'!B$2:AI$286,28,FALSE)</f>
        <v/>
      </c>
      <c r="J138" s="100">
        <f>VLOOKUP(ServiceTickets[[#This Row],[Facility ID]],'T-Schedule'!B$2:AI$286,26,FALSE)</f>
        <v/>
      </c>
      <c r="K138" s="108">
        <f>VLOOKUP(ServiceTickets[[#This Row],[Facility ID]],'T-Schedule'!B$2:C$286,2,FALSE)</f>
        <v/>
      </c>
      <c r="L138" s="108">
        <f>ServiceTickets[[#This Row],[Migration Date]] - WEEKDAY(ServiceTickets[[#This Row],[Migration Date]]-6)</f>
        <v/>
      </c>
      <c r="M138" s="108">
        <f>ServiceTickets[[#This Row],[Migration Date]] - 14</f>
        <v/>
      </c>
      <c r="N138" s="97" t="n">
        <v>703300</v>
      </c>
      <c r="O138" s="97" t="n">
        <v>703301</v>
      </c>
      <c r="P138" s="97">
        <f>ServiceTickets[[#This Row],[Site]]&amp;" KAH Win10 Upgrade Project Equipment Request"</f>
        <v/>
      </c>
      <c r="Q138" s="111">
        <f>"Please ship "&amp;H138&amp;" UD3 Thin Client devices and "&amp;I138&amp;" laptops with the Gentiva Win10 Image with docking stations. 
Please send the equipment on PO"&amp;N138&amp;" and PO"&amp;O138&amp;" to be at facility by "&amp;TEXT(L138,"mm/dd/yy")&amp;". 
Ship to:
ATTN: Kindred Implementation Services Tech
"&amp;C138&amp;"
"&amp;G138</f>
        <v/>
      </c>
      <c r="R138" s="273" t="n">
        <v>1990284</v>
      </c>
      <c r="S138" s="273" t="inlineStr">
        <is>
          <t>No</t>
        </is>
      </c>
      <c r="T138" s="273">
        <f>VLOOKUP(ServiceTickets[[#This Row],[Facility ID]],'T-Schedule'!B$2:I$286,8,FALSE)</f>
        <v/>
      </c>
      <c r="U138" s="273" t="n">
        <v>2020</v>
      </c>
    </row>
    <row hidden="1" r="139" s="20">
      <c r="A139" s="100" t="n">
        <v>2638201</v>
      </c>
      <c r="B139" t="inlineStr">
        <is>
          <t>2638 HH - PUEBLO</t>
        </is>
      </c>
      <c r="C139" s="270">
        <f>VLOOKUP(ServiceTickets[[#This Row],[Facility ID]],FacilityInformation,3,FALSE)</f>
        <v/>
      </c>
      <c r="D139" s="270">
        <f>VLOOKUP(ServiceTickets[[#This Row],[Facility ID]],FacilityInformation,4,FALSE)</f>
        <v/>
      </c>
      <c r="E139" s="270">
        <f>VLOOKUP(ServiceTickets[[#This Row],[Facility ID]],FacilityInformation,5,FALSE)</f>
        <v/>
      </c>
      <c r="F139" s="270">
        <f>VLOOKUP(ServiceTickets[[#This Row],[Facility ID]],FacilityInformation,6,FALSE)</f>
        <v/>
      </c>
      <c r="G139" s="270">
        <f>ServiceTickets[[#This Row],[City]]&amp;", "&amp;ServiceTickets[[#This Row],[State]]&amp;" "&amp;ServiceTickets[[#This Row],[Zip]]</f>
        <v/>
      </c>
      <c r="H139" s="97">
        <f>VLOOKUP(ServiceTickets[[#This Row],[Facility ID]],'T-Schedule'!B$2:AH$286,30,FALSE)</f>
        <v/>
      </c>
      <c r="I139" s="97">
        <f>VLOOKUP(ServiceTickets[[#This Row],[Facility ID]],'T-Schedule'!B$2:AI$286,28,FALSE)</f>
        <v/>
      </c>
      <c r="J139" s="100">
        <f>VLOOKUP(ServiceTickets[[#This Row],[Facility ID]],'T-Schedule'!B$2:AI$286,26,FALSE)</f>
        <v/>
      </c>
      <c r="K139" s="108">
        <f>VLOOKUP(ServiceTickets[[#This Row],[Facility ID]],'T-Schedule'!B$2:C$286,2,FALSE)</f>
        <v/>
      </c>
      <c r="L139" s="108">
        <f>ServiceTickets[[#This Row],[Migration Date]] - WEEKDAY(ServiceTickets[[#This Row],[Migration Date]]-6)</f>
        <v/>
      </c>
      <c r="M139" s="108">
        <f>ServiceTickets[[#This Row],[Migration Date]] - 14</f>
        <v/>
      </c>
      <c r="N139" s="97" t="n">
        <v>703300</v>
      </c>
      <c r="O139" s="97" t="n">
        <v>703301</v>
      </c>
      <c r="P139" s="97">
        <f>ServiceTickets[[#This Row],[Site]]&amp;" KAH Win10 Upgrade Project Equipment Request"</f>
        <v/>
      </c>
      <c r="Q139" s="111">
        <f>"Please ship "&amp;H139&amp;" UD3 Thin Client devices and "&amp;I139&amp;" laptops with the Gentiva Win10 Image with docking stations. 
Please send the equipment on PO"&amp;N139&amp;" and PO"&amp;O139&amp;" to be at facility by "&amp;TEXT(L139,"mm/dd/yy")&amp;". 
Ship to:
ATTN: Kindred Implementation Services Tech
"&amp;C139&amp;"
"&amp;G139</f>
        <v/>
      </c>
      <c r="R139" s="273" t="n">
        <v>1990285</v>
      </c>
      <c r="S139" s="273" t="inlineStr">
        <is>
          <t>Yes</t>
        </is>
      </c>
      <c r="T139" s="273">
        <f>VLOOKUP(ServiceTickets[[#This Row],[Facility ID]],'T-Schedule'!B$2:I$286,8,FALSE)</f>
        <v/>
      </c>
      <c r="U139" s="273" t="n">
        <v>2020</v>
      </c>
      <c r="V139" s="116" t="inlineStr">
        <is>
          <t>Add 3 laptops for scanners</t>
        </is>
      </c>
    </row>
    <row hidden="1" r="140" s="20">
      <c r="A140" s="100" t="n">
        <v>7028201</v>
      </c>
      <c r="B140" t="inlineStr">
        <is>
          <t>7028 HH - NORTH SPOKANE</t>
        </is>
      </c>
      <c r="C140" s="270">
        <f>VLOOKUP(ServiceTickets[[#This Row],[Facility ID]],FacilityInformation,3,FALSE)</f>
        <v/>
      </c>
      <c r="D140" s="270">
        <f>VLOOKUP(ServiceTickets[[#This Row],[Facility ID]],FacilityInformation,4,FALSE)</f>
        <v/>
      </c>
      <c r="E140" s="270">
        <f>VLOOKUP(ServiceTickets[[#This Row],[Facility ID]],FacilityInformation,5,FALSE)</f>
        <v/>
      </c>
      <c r="F140" s="270">
        <f>VLOOKUP(ServiceTickets[[#This Row],[Facility ID]],FacilityInformation,6,FALSE)</f>
        <v/>
      </c>
      <c r="G140" s="270">
        <f>ServiceTickets[[#This Row],[City]]&amp;", "&amp;ServiceTickets[[#This Row],[State]]&amp;" "&amp;ServiceTickets[[#This Row],[Zip]]</f>
        <v/>
      </c>
      <c r="H140" s="97">
        <f>VLOOKUP(ServiceTickets[[#This Row],[Facility ID]],'T-Schedule'!B$2:AH$286,30,FALSE)</f>
        <v/>
      </c>
      <c r="I140" s="97">
        <f>VLOOKUP(ServiceTickets[[#This Row],[Facility ID]],'T-Schedule'!B$2:AI$286,28,FALSE)</f>
        <v/>
      </c>
      <c r="J140" s="100">
        <f>VLOOKUP(ServiceTickets[[#This Row],[Facility ID]],'T-Schedule'!B$2:AI$286,26,FALSE)</f>
        <v/>
      </c>
      <c r="K140" s="108">
        <f>VLOOKUP(ServiceTickets[[#This Row],[Facility ID]],'T-Schedule'!B$2:C$286,2,FALSE)</f>
        <v/>
      </c>
      <c r="L140" s="108">
        <f>ServiceTickets[[#This Row],[Migration Date]] - WEEKDAY(ServiceTickets[[#This Row],[Migration Date]]-6)</f>
        <v/>
      </c>
      <c r="M140" s="108">
        <f>ServiceTickets[[#This Row],[Migration Date]] - 14</f>
        <v/>
      </c>
      <c r="N140" s="97" t="n">
        <v>703300</v>
      </c>
      <c r="O140" s="97" t="n">
        <v>703301</v>
      </c>
      <c r="P140" s="97">
        <f>ServiceTickets[[#This Row],[Site]]&amp;" KAH Win10 Upgrade Project Equipment Request"</f>
        <v/>
      </c>
      <c r="Q140" s="111">
        <f>"Please ship "&amp;H140&amp;" UD3 Thin Client devices and "&amp;I140&amp;" laptops with the Gentiva Win10 Image with docking stations. 
Please send the equipment on PO"&amp;N140&amp;" and PO"&amp;O140&amp;" to be at facility by "&amp;TEXT(L140,"mm/dd/yy")&amp;". 
Ship to:
ATTN: Kindred Implementation Services Tech
"&amp;C140&amp;"
"&amp;G140</f>
        <v/>
      </c>
      <c r="R140" s="273" t="n">
        <v>1990286</v>
      </c>
      <c r="S140" s="273" t="inlineStr">
        <is>
          <t>No</t>
        </is>
      </c>
      <c r="T140" s="273">
        <f>VLOOKUP(ServiceTickets[[#This Row],[Facility ID]],'T-Schedule'!B$2:I$286,8,FALSE)</f>
        <v/>
      </c>
      <c r="U140" s="273" t="n">
        <v>2020</v>
      </c>
    </row>
    <row hidden="1" r="141" s="20">
      <c r="A141" s="100" t="n">
        <v>5015201</v>
      </c>
      <c r="B141" t="inlineStr">
        <is>
          <t xml:space="preserve">5015 HH - LIBERTY LAKE </t>
        </is>
      </c>
      <c r="C141" s="270">
        <f>VLOOKUP(ServiceTickets[[#This Row],[Facility ID]],FacilityInformation,3,FALSE)</f>
        <v/>
      </c>
      <c r="D141" s="270">
        <f>VLOOKUP(ServiceTickets[[#This Row],[Facility ID]],FacilityInformation,4,FALSE)</f>
        <v/>
      </c>
      <c r="E141" s="270">
        <f>VLOOKUP(ServiceTickets[[#This Row],[Facility ID]],FacilityInformation,5,FALSE)</f>
        <v/>
      </c>
      <c r="F141" s="270">
        <f>VLOOKUP(ServiceTickets[[#This Row],[Facility ID]],FacilityInformation,6,FALSE)</f>
        <v/>
      </c>
      <c r="G141" s="270">
        <f>ServiceTickets[[#This Row],[City]]&amp;", "&amp;ServiceTickets[[#This Row],[State]]&amp;" "&amp;ServiceTickets[[#This Row],[Zip]]</f>
        <v/>
      </c>
      <c r="H141" s="97">
        <f>VLOOKUP(ServiceTickets[[#This Row],[Facility ID]],'T-Schedule'!B$2:AH$286,30,FALSE)</f>
        <v/>
      </c>
      <c r="I141" s="97">
        <f>VLOOKUP(ServiceTickets[[#This Row],[Facility ID]],'T-Schedule'!B$2:AI$286,28,FALSE)</f>
        <v/>
      </c>
      <c r="J141" s="100">
        <f>VLOOKUP(ServiceTickets[[#This Row],[Facility ID]],'T-Schedule'!B$2:AI$286,26,FALSE)</f>
        <v/>
      </c>
      <c r="K141" s="108">
        <f>VLOOKUP(ServiceTickets[[#This Row],[Facility ID]],'T-Schedule'!B$2:C$286,2,FALSE)</f>
        <v/>
      </c>
      <c r="L141" s="108">
        <f>ServiceTickets[[#This Row],[Migration Date]] - WEEKDAY(ServiceTickets[[#This Row],[Migration Date]]-6)</f>
        <v/>
      </c>
      <c r="M141" s="108">
        <f>ServiceTickets[[#This Row],[Migration Date]] - 14</f>
        <v/>
      </c>
      <c r="N141" s="97" t="n">
        <v>703300</v>
      </c>
      <c r="O141" s="97" t="n">
        <v>703301</v>
      </c>
      <c r="P141" s="97">
        <f>ServiceTickets[[#This Row],[Site]]&amp;" KAH Win10 Upgrade Project Equipment Request"</f>
        <v/>
      </c>
      <c r="Q141" s="111">
        <f>"Please ship "&amp;H141&amp;" UD3 Thin Client devices and "&amp;I141&amp;" laptops with the Gentiva Win10 Image with docking stations. 
Please send the equipment on PO"&amp;N141&amp;" and PO"&amp;O141&amp;" to be at facility by "&amp;TEXT(L141,"mm/dd/yy")&amp;". 
Ship to:
ATTN: Kindred Implementation Services Tech
"&amp;C141&amp;"
"&amp;G141</f>
        <v/>
      </c>
      <c r="R141" s="273" t="n">
        <v>1990287</v>
      </c>
      <c r="S141" s="273" t="inlineStr">
        <is>
          <t>No</t>
        </is>
      </c>
      <c r="T141" s="273">
        <f>VLOOKUP(ServiceTickets[[#This Row],[Facility ID]],'T-Schedule'!B$2:I$286,8,FALSE)</f>
        <v/>
      </c>
      <c r="U141" s="273" t="n">
        <v>2020</v>
      </c>
    </row>
    <row hidden="1" r="142" s="20">
      <c r="A142" s="100" t="n">
        <v>7029201</v>
      </c>
      <c r="B142" t="inlineStr">
        <is>
          <t>7029 HH - COEUR D'ALENE ID (fka 2984)</t>
        </is>
      </c>
      <c r="C142" s="270">
        <f>VLOOKUP(ServiceTickets[[#This Row],[Facility ID]],FacilityInformation,3,FALSE)</f>
        <v/>
      </c>
      <c r="D142" s="270">
        <f>VLOOKUP(ServiceTickets[[#This Row],[Facility ID]],FacilityInformation,4,FALSE)</f>
        <v/>
      </c>
      <c r="E142" s="270">
        <f>VLOOKUP(ServiceTickets[[#This Row],[Facility ID]],FacilityInformation,5,FALSE)</f>
        <v/>
      </c>
      <c r="F142" s="270">
        <f>VLOOKUP(ServiceTickets[[#This Row],[Facility ID]],FacilityInformation,6,FALSE)</f>
        <v/>
      </c>
      <c r="G142" s="270">
        <f>ServiceTickets[[#This Row],[City]]&amp;", "&amp;ServiceTickets[[#This Row],[State]]&amp;" "&amp;ServiceTickets[[#This Row],[Zip]]</f>
        <v/>
      </c>
      <c r="H142" s="97">
        <f>VLOOKUP(ServiceTickets[[#This Row],[Facility ID]],'T-Schedule'!B$2:AH$286,30,FALSE)</f>
        <v/>
      </c>
      <c r="I142" s="97">
        <f>VLOOKUP(ServiceTickets[[#This Row],[Facility ID]],'T-Schedule'!B$2:AI$286,28,FALSE)</f>
        <v/>
      </c>
      <c r="J142" s="100">
        <f>VLOOKUP(ServiceTickets[[#This Row],[Facility ID]],'T-Schedule'!B$2:AI$286,26,FALSE)</f>
        <v/>
      </c>
      <c r="K142" s="108">
        <f>VLOOKUP(ServiceTickets[[#This Row],[Facility ID]],'T-Schedule'!B$2:C$286,2,FALSE)</f>
        <v/>
      </c>
      <c r="L142" s="108">
        <f>ServiceTickets[[#This Row],[Migration Date]] - WEEKDAY(ServiceTickets[[#This Row],[Migration Date]]-6)</f>
        <v/>
      </c>
      <c r="M142" s="108">
        <f>ServiceTickets[[#This Row],[Migration Date]] - 14</f>
        <v/>
      </c>
      <c r="N142" s="97" t="n">
        <v>703300</v>
      </c>
      <c r="O142" s="97" t="n">
        <v>703301</v>
      </c>
      <c r="P142" s="97">
        <f>ServiceTickets[[#This Row],[Site]]&amp;" KAH Win10 Upgrade Project Equipment Request"</f>
        <v/>
      </c>
      <c r="Q142" s="111">
        <f>"Please ship "&amp;H142&amp;" UD3 Thin Client devices and "&amp;I142&amp;" laptops with the Gentiva Win10 Image with docking stations. 
Please send the equipment on PO"&amp;N142&amp;" and PO"&amp;O142&amp;" to be at facility by "&amp;TEXT(L142,"mm/dd/yy")&amp;". 
Ship to:
ATTN: Kindred Implementation Services Tech
"&amp;C142&amp;"
"&amp;G142</f>
        <v/>
      </c>
      <c r="R142" s="273" t="n">
        <v>1990288</v>
      </c>
      <c r="S142" s="273" t="inlineStr">
        <is>
          <t>No</t>
        </is>
      </c>
      <c r="T142" s="273">
        <f>VLOOKUP(ServiceTickets[[#This Row],[Facility ID]],'T-Schedule'!B$2:I$286,8,FALSE)</f>
        <v/>
      </c>
      <c r="U142" s="273" t="n">
        <v>2020</v>
      </c>
    </row>
    <row hidden="1" r="143" s="20">
      <c r="A143" s="100" t="n">
        <v>5016201</v>
      </c>
      <c r="B143" t="inlineStr">
        <is>
          <t>5016 HH - PULLMAN</t>
        </is>
      </c>
      <c r="C143" s="270">
        <f>VLOOKUP(ServiceTickets[[#This Row],[Facility ID]],FacilityInformation,3,FALSE)</f>
        <v/>
      </c>
      <c r="D143" s="270">
        <f>VLOOKUP(ServiceTickets[[#This Row],[Facility ID]],FacilityInformation,4,FALSE)</f>
        <v/>
      </c>
      <c r="E143" s="270">
        <f>VLOOKUP(ServiceTickets[[#This Row],[Facility ID]],FacilityInformation,5,FALSE)</f>
        <v/>
      </c>
      <c r="F143" s="270">
        <f>VLOOKUP(ServiceTickets[[#This Row],[Facility ID]],FacilityInformation,6,FALSE)</f>
        <v/>
      </c>
      <c r="G143" s="270">
        <f>ServiceTickets[[#This Row],[City]]&amp;", "&amp;ServiceTickets[[#This Row],[State]]&amp;" "&amp;ServiceTickets[[#This Row],[Zip]]</f>
        <v/>
      </c>
      <c r="H143" s="97">
        <f>VLOOKUP(ServiceTickets[[#This Row],[Facility ID]],'T-Schedule'!B$2:AH$286,30,FALSE)</f>
        <v/>
      </c>
      <c r="I143" s="97">
        <f>VLOOKUP(ServiceTickets[[#This Row],[Facility ID]],'T-Schedule'!B$2:AI$286,28,FALSE)</f>
        <v/>
      </c>
      <c r="J143" s="100">
        <f>VLOOKUP(ServiceTickets[[#This Row],[Facility ID]],'T-Schedule'!B$2:AI$286,26,FALSE)</f>
        <v/>
      </c>
      <c r="K143" s="108">
        <f>VLOOKUP(ServiceTickets[[#This Row],[Facility ID]],'T-Schedule'!B$2:C$286,2,FALSE)</f>
        <v/>
      </c>
      <c r="L143" s="108">
        <f>ServiceTickets[[#This Row],[Migration Date]] - WEEKDAY(ServiceTickets[[#This Row],[Migration Date]]-6)</f>
        <v/>
      </c>
      <c r="M143" s="108">
        <f>ServiceTickets[[#This Row],[Migration Date]] - 14</f>
        <v/>
      </c>
      <c r="N143" s="97" t="n">
        <v>703300</v>
      </c>
      <c r="O143" s="97" t="n">
        <v>703301</v>
      </c>
      <c r="P143" s="97">
        <f>ServiceTickets[[#This Row],[Site]]&amp;" KAH Win10 Upgrade Project Equipment Request"</f>
        <v/>
      </c>
      <c r="Q143" s="111">
        <f>"Please ship "&amp;H143&amp;" UD3 Thin Client devices and "&amp;I143&amp;" laptops with the Gentiva Win10 Image with docking stations. 
Please send the equipment on PO"&amp;N143&amp;" and PO"&amp;O143&amp;" to be at facility by "&amp;TEXT(L143,"mm/dd/yy")&amp;". 
Ship to:
ATTN: Kindred Implementation Services Tech
"&amp;C143&amp;"
"&amp;G143</f>
        <v/>
      </c>
      <c r="R143" s="273" t="n">
        <v>1990289</v>
      </c>
      <c r="S143" s="273" t="inlineStr">
        <is>
          <t>No</t>
        </is>
      </c>
      <c r="T143" s="273">
        <f>VLOOKUP(ServiceTickets[[#This Row],[Facility ID]],'T-Schedule'!B$2:I$286,8,FALSE)</f>
        <v/>
      </c>
      <c r="U143" s="273" t="n">
        <v>2020</v>
      </c>
    </row>
    <row hidden="1" r="144" s="20">
      <c r="A144" s="98" t="n">
        <v>3776201</v>
      </c>
      <c r="B144" s="3" t="inlineStr">
        <is>
          <t>3776 HH - KOKOMO, IN  (closed)</t>
        </is>
      </c>
      <c r="C144" s="3">
        <f>VLOOKUP(ServiceTickets[[#This Row],[Facility ID]],FacilityInformation,3,FALSE)</f>
        <v/>
      </c>
      <c r="D144" s="3">
        <f>VLOOKUP(ServiceTickets[[#This Row],[Facility ID]],FacilityInformation,4,FALSE)</f>
        <v/>
      </c>
      <c r="E144" s="3">
        <f>VLOOKUP(ServiceTickets[[#This Row],[Facility ID]],FacilityInformation,5,FALSE)</f>
        <v/>
      </c>
      <c r="F144" s="3">
        <f>VLOOKUP(ServiceTickets[[#This Row],[Facility ID]],FacilityInformation,6,FALSE)</f>
        <v/>
      </c>
      <c r="G144" s="3">
        <f>ServiceTickets[[#This Row],[City]]&amp;", "&amp;ServiceTickets[[#This Row],[State]]&amp;" "&amp;ServiceTickets[[#This Row],[Zip]]</f>
        <v/>
      </c>
      <c r="H144" s="98">
        <f>VLOOKUP(ServiceTickets[[#This Row],[Facility ID]],'T-Schedule'!B$2:AH$286,30,FALSE)</f>
        <v/>
      </c>
      <c r="I144" s="98">
        <f>VLOOKUP(ServiceTickets[[#This Row],[Facility ID]],'T-Schedule'!B$2:AI$286,28,FALSE)</f>
        <v/>
      </c>
      <c r="J144" s="98">
        <f>VLOOKUP(ServiceTickets[[#This Row],[Facility ID]],'T-Schedule'!B$2:AI$286,26,FALSE)</f>
        <v/>
      </c>
      <c r="K144" s="109">
        <f>VLOOKUP(ServiceTickets[[#This Row],[Facility ID]],'T-Schedule'!B$2:C$286,2,FALSE)</f>
        <v/>
      </c>
      <c r="L144" s="109">
        <f>ServiceTickets[[#This Row],[Migration Date]] - WEEKDAY(ServiceTickets[[#This Row],[Migration Date]]-6)</f>
        <v/>
      </c>
      <c r="M144" s="109">
        <f>ServiceTickets[[#This Row],[Migration Date]] - 14</f>
        <v/>
      </c>
      <c r="N144" s="98" t="n">
        <v>703300</v>
      </c>
      <c r="O144" s="98" t="n">
        <v>703301</v>
      </c>
      <c r="P144" s="98">
        <f>ServiceTickets[[#This Row],[Site]]&amp;" KAH Win10 Upgrade Project Equipment Request"</f>
        <v/>
      </c>
      <c r="Q144" s="112">
        <f>"Please ship "&amp;H144&amp;" UD3 Thin Client devices and "&amp;I144&amp;" laptops with the Gentiva Win10 Image with docking stations. 
Please send the equipment on PO"&amp;N144&amp;" and PO"&amp;O144&amp;" to be at facility by "&amp;TEXT(L144,"mm/dd/yy")&amp;". 
Ship to:
ATTN: Kindred Implementation Services Tech
"&amp;C144&amp;"
"&amp;G144</f>
        <v/>
      </c>
      <c r="R144" s="114" t="n"/>
      <c r="S144" s="114" t="inlineStr">
        <is>
          <t>No</t>
        </is>
      </c>
      <c r="T144" s="114">
        <f>VLOOKUP(ServiceTickets[[#This Row],[Facility ID]],'T-Schedule'!B$2:I$286,8,FALSE)</f>
        <v/>
      </c>
      <c r="U144" s="114" t="n">
        <v>2020</v>
      </c>
      <c r="V144" s="117" t="n"/>
    </row>
    <row hidden="1" r="145" s="20">
      <c r="A145" s="100" t="n">
        <v>2544201</v>
      </c>
      <c r="B145" t="inlineStr">
        <is>
          <t>2544 HH - COLUMBIA MO</t>
        </is>
      </c>
      <c r="C145" s="270">
        <f>VLOOKUP(ServiceTickets[[#This Row],[Facility ID]],FacilityInformation,3,FALSE)</f>
        <v/>
      </c>
      <c r="D145" s="270">
        <f>VLOOKUP(ServiceTickets[[#This Row],[Facility ID]],FacilityInformation,4,FALSE)</f>
        <v/>
      </c>
      <c r="E145" s="270">
        <f>VLOOKUP(ServiceTickets[[#This Row],[Facility ID]],FacilityInformation,5,FALSE)</f>
        <v/>
      </c>
      <c r="F145" s="270">
        <f>VLOOKUP(ServiceTickets[[#This Row],[Facility ID]],FacilityInformation,6,FALSE)</f>
        <v/>
      </c>
      <c r="G145" s="270">
        <f>ServiceTickets[[#This Row],[City]]&amp;", "&amp;ServiceTickets[[#This Row],[State]]&amp;" "&amp;ServiceTickets[[#This Row],[Zip]]</f>
        <v/>
      </c>
      <c r="H145" s="97">
        <f>VLOOKUP(ServiceTickets[[#This Row],[Facility ID]],'T-Schedule'!B$2:AH$286,30,FALSE)</f>
        <v/>
      </c>
      <c r="I145" s="97">
        <f>VLOOKUP(ServiceTickets[[#This Row],[Facility ID]],'T-Schedule'!B$2:AI$286,28,FALSE)</f>
        <v/>
      </c>
      <c r="J145" s="100">
        <f>VLOOKUP(ServiceTickets[[#This Row],[Facility ID]],'T-Schedule'!B$2:AI$286,26,FALSE)</f>
        <v/>
      </c>
      <c r="K145" s="266">
        <f>VLOOKUP(ServiceTickets[[#This Row],[Facility ID]],'T-Schedule'!B$2:C$286,2,FALSE)</f>
        <v/>
      </c>
      <c r="L145" s="266">
        <f>ServiceTickets[[#This Row],[Migration Date]] - WEEKDAY(ServiceTickets[[#This Row],[Migration Date]]-6)</f>
        <v/>
      </c>
      <c r="M145" s="266">
        <f>ServiceTickets[[#This Row],[Migration Date]] - 14</f>
        <v/>
      </c>
      <c r="N145" s="97" t="n">
        <v>703300</v>
      </c>
      <c r="O145" s="97" t="n">
        <v>703301</v>
      </c>
      <c r="P145" s="97">
        <f>ServiceTickets[[#This Row],[Site]]&amp;" KAH Win10 Upgrade Project Equipment Request"</f>
        <v/>
      </c>
      <c r="Q145" s="111">
        <f>"Please ship "&amp;H145&amp;" UD3 Thin Client devices and "&amp;I145&amp;" laptops with the Gentiva Win10 Image with docking stations. 
Please send the equipment on PO"&amp;N145&amp;" and PO"&amp;O145&amp;" to be at facility by "&amp;TEXT(L145,"mm/dd/yy")&amp;". 
Ship to:
ATTN: Kindred Implementation Services Tech
"&amp;C145&amp;"
"&amp;G145</f>
        <v/>
      </c>
      <c r="R145" s="273" t="n">
        <v>1991994</v>
      </c>
      <c r="S145" s="273" t="inlineStr">
        <is>
          <t>No</t>
        </is>
      </c>
      <c r="T145" s="273">
        <f>VLOOKUP(ServiceTickets[[#This Row],[Facility ID]],'T-Schedule'!B$2:I$286,8,FALSE)</f>
        <v/>
      </c>
      <c r="U145" s="273" t="n">
        <v>2020</v>
      </c>
    </row>
    <row hidden="1" r="146" s="20">
      <c r="A146" s="100" t="n">
        <v>2546201</v>
      </c>
      <c r="B146" t="inlineStr">
        <is>
          <t>2546 HH - ROLLA</t>
        </is>
      </c>
      <c r="C146" s="270">
        <f>VLOOKUP(ServiceTickets[[#This Row],[Facility ID]],FacilityInformation,3,FALSE)</f>
        <v/>
      </c>
      <c r="D146" s="270">
        <f>VLOOKUP(ServiceTickets[[#This Row],[Facility ID]],FacilityInformation,4,FALSE)</f>
        <v/>
      </c>
      <c r="E146" s="270">
        <f>VLOOKUP(ServiceTickets[[#This Row],[Facility ID]],FacilityInformation,5,FALSE)</f>
        <v/>
      </c>
      <c r="F146" s="270">
        <f>VLOOKUP(ServiceTickets[[#This Row],[Facility ID]],FacilityInformation,6,FALSE)</f>
        <v/>
      </c>
      <c r="G146" s="270">
        <f>ServiceTickets[[#This Row],[City]]&amp;", "&amp;ServiceTickets[[#This Row],[State]]&amp;" "&amp;ServiceTickets[[#This Row],[Zip]]</f>
        <v/>
      </c>
      <c r="H146" s="97">
        <f>VLOOKUP(ServiceTickets[[#This Row],[Facility ID]],'T-Schedule'!B$2:AH$286,30,FALSE)</f>
        <v/>
      </c>
      <c r="I146" s="97">
        <f>VLOOKUP(ServiceTickets[[#This Row],[Facility ID]],'T-Schedule'!B$2:AI$286,28,FALSE)</f>
        <v/>
      </c>
      <c r="J146" s="100">
        <f>VLOOKUP(ServiceTickets[[#This Row],[Facility ID]],'T-Schedule'!B$2:AI$286,26,FALSE)</f>
        <v/>
      </c>
      <c r="K146" s="266">
        <f>VLOOKUP(ServiceTickets[[#This Row],[Facility ID]],'T-Schedule'!B$2:C$286,2,FALSE)</f>
        <v/>
      </c>
      <c r="L146" s="266">
        <f>ServiceTickets[[#This Row],[Migration Date]] - WEEKDAY(ServiceTickets[[#This Row],[Migration Date]]-6)</f>
        <v/>
      </c>
      <c r="M146" s="266">
        <f>ServiceTickets[[#This Row],[Migration Date]] - 14</f>
        <v/>
      </c>
      <c r="N146" s="97" t="n">
        <v>703300</v>
      </c>
      <c r="O146" s="97" t="n">
        <v>703301</v>
      </c>
      <c r="P146" s="97">
        <f>ServiceTickets[[#This Row],[Site]]&amp;" KAH Win10 Upgrade Project Equipment Request"</f>
        <v/>
      </c>
      <c r="Q146" s="111">
        <f>"Please ship "&amp;H146&amp;" UD3 Thin Client devices and "&amp;I146&amp;" laptops with the Gentiva Win10 Image with docking stations. 
Please send the equipment on PO"&amp;N146&amp;" and PO"&amp;O146&amp;" to be at facility by "&amp;TEXT(L146,"mm/dd/yy")&amp;". 
Ship to:
ATTN: Kindred Implementation Services Tech
"&amp;C146&amp;"
"&amp;G146</f>
        <v/>
      </c>
      <c r="R146" s="273" t="n">
        <v>1991995</v>
      </c>
      <c r="S146" s="273" t="inlineStr">
        <is>
          <t>No</t>
        </is>
      </c>
      <c r="T146" s="273">
        <f>VLOOKUP(ServiceTickets[[#This Row],[Facility ID]],'T-Schedule'!B$2:I$286,8,FALSE)</f>
        <v/>
      </c>
      <c r="U146" s="273" t="n">
        <v>2020</v>
      </c>
    </row>
    <row hidden="1" r="147" s="20">
      <c r="A147" s="100" t="n">
        <v>2550201</v>
      </c>
      <c r="B147" t="inlineStr">
        <is>
          <t>2550 HH - FARMINGTON</t>
        </is>
      </c>
      <c r="C147" s="270">
        <f>VLOOKUP(ServiceTickets[[#This Row],[Facility ID]],FacilityInformation,3,FALSE)</f>
        <v/>
      </c>
      <c r="D147" s="270">
        <f>VLOOKUP(ServiceTickets[[#This Row],[Facility ID]],FacilityInformation,4,FALSE)</f>
        <v/>
      </c>
      <c r="E147" s="270">
        <f>VLOOKUP(ServiceTickets[[#This Row],[Facility ID]],FacilityInformation,5,FALSE)</f>
        <v/>
      </c>
      <c r="F147" s="270">
        <f>VLOOKUP(ServiceTickets[[#This Row],[Facility ID]],FacilityInformation,6,FALSE)</f>
        <v/>
      </c>
      <c r="G147" s="270">
        <f>ServiceTickets[[#This Row],[City]]&amp;", "&amp;ServiceTickets[[#This Row],[State]]&amp;" "&amp;ServiceTickets[[#This Row],[Zip]]</f>
        <v/>
      </c>
      <c r="H147" s="97">
        <f>VLOOKUP(ServiceTickets[[#This Row],[Facility ID]],'T-Schedule'!B$2:AH$286,30,FALSE)</f>
        <v/>
      </c>
      <c r="I147" s="97">
        <f>VLOOKUP(ServiceTickets[[#This Row],[Facility ID]],'T-Schedule'!B$2:AI$286,28,FALSE)</f>
        <v/>
      </c>
      <c r="J147" s="100">
        <f>VLOOKUP(ServiceTickets[[#This Row],[Facility ID]],'T-Schedule'!B$2:AI$286,26,FALSE)</f>
        <v/>
      </c>
      <c r="K147" s="266">
        <f>VLOOKUP(ServiceTickets[[#This Row],[Facility ID]],'T-Schedule'!B$2:C$286,2,FALSE)</f>
        <v/>
      </c>
      <c r="L147" s="266">
        <f>ServiceTickets[[#This Row],[Migration Date]] - WEEKDAY(ServiceTickets[[#This Row],[Migration Date]]-6)</f>
        <v/>
      </c>
      <c r="M147" s="266">
        <f>ServiceTickets[[#This Row],[Migration Date]] - 14</f>
        <v/>
      </c>
      <c r="N147" s="97" t="n">
        <v>703300</v>
      </c>
      <c r="O147" s="97" t="n">
        <v>703301</v>
      </c>
      <c r="P147" s="97">
        <f>ServiceTickets[[#This Row],[Site]]&amp;" KAH Win10 Upgrade Project Equipment Request"</f>
        <v/>
      </c>
      <c r="Q147" s="111">
        <f>"Please ship "&amp;H147&amp;" UD3 Thin Client devices and "&amp;I147&amp;" laptops with the Gentiva Win10 Image with docking stations. 
Please send the equipment on PO"&amp;N147&amp;" and PO"&amp;O147&amp;" to be at facility by "&amp;TEXT(L147,"mm/dd/yy")&amp;". 
Ship to:
ATTN: Kindred Implementation Services Tech
"&amp;C147&amp;"
"&amp;G147</f>
        <v/>
      </c>
      <c r="R147" s="273" t="n">
        <v>1991996</v>
      </c>
      <c r="S147" s="273" t="inlineStr">
        <is>
          <t>No</t>
        </is>
      </c>
      <c r="T147" s="273">
        <f>VLOOKUP(ServiceTickets[[#This Row],[Facility ID]],'T-Schedule'!B$2:I$286,8,FALSE)</f>
        <v/>
      </c>
      <c r="U147" s="273" t="n">
        <v>2020</v>
      </c>
    </row>
    <row hidden="1" r="148" s="20">
      <c r="A148" s="100" t="n">
        <v>2551201</v>
      </c>
      <c r="B148" t="inlineStr">
        <is>
          <t>2551 HH - KANSAS CITY SOUTH</t>
        </is>
      </c>
      <c r="C148" s="270">
        <f>VLOOKUP(ServiceTickets[[#This Row],[Facility ID]],FacilityInformation,3,FALSE)</f>
        <v/>
      </c>
      <c r="D148" s="270">
        <f>VLOOKUP(ServiceTickets[[#This Row],[Facility ID]],FacilityInformation,4,FALSE)</f>
        <v/>
      </c>
      <c r="E148" s="270">
        <f>VLOOKUP(ServiceTickets[[#This Row],[Facility ID]],FacilityInformation,5,FALSE)</f>
        <v/>
      </c>
      <c r="F148" s="270">
        <f>VLOOKUP(ServiceTickets[[#This Row],[Facility ID]],FacilityInformation,6,FALSE)</f>
        <v/>
      </c>
      <c r="G148" s="270">
        <f>ServiceTickets[[#This Row],[City]]&amp;", "&amp;ServiceTickets[[#This Row],[State]]&amp;" "&amp;ServiceTickets[[#This Row],[Zip]]</f>
        <v/>
      </c>
      <c r="H148" s="97">
        <f>VLOOKUP(ServiceTickets[[#This Row],[Facility ID]],'T-Schedule'!B$2:AH$286,30,FALSE)</f>
        <v/>
      </c>
      <c r="I148" s="97">
        <f>VLOOKUP(ServiceTickets[[#This Row],[Facility ID]],'T-Schedule'!B$2:AI$286,28,FALSE)</f>
        <v/>
      </c>
      <c r="J148" s="100">
        <f>VLOOKUP(ServiceTickets[[#This Row],[Facility ID]],'T-Schedule'!B$2:AI$286,26,FALSE)</f>
        <v/>
      </c>
      <c r="K148" s="266">
        <f>VLOOKUP(ServiceTickets[[#This Row],[Facility ID]],'T-Schedule'!B$2:C$286,2,FALSE)</f>
        <v/>
      </c>
      <c r="L148" s="266">
        <f>ServiceTickets[[#This Row],[Migration Date]] - WEEKDAY(ServiceTickets[[#This Row],[Migration Date]]-6)</f>
        <v/>
      </c>
      <c r="M148" s="266">
        <f>ServiceTickets[[#This Row],[Migration Date]] - 14</f>
        <v/>
      </c>
      <c r="N148" s="97" t="n">
        <v>703300</v>
      </c>
      <c r="O148" s="97" t="n">
        <v>703301</v>
      </c>
      <c r="P148" s="97">
        <f>ServiceTickets[[#This Row],[Site]]&amp;" KAH Win10 Upgrade Project Equipment Request"</f>
        <v/>
      </c>
      <c r="Q148" s="111">
        <f>"Please ship "&amp;H148&amp;" UD3 Thin Client devices and "&amp;I148&amp;" laptops with the Gentiva Win10 Image with docking stations. 
Please send the equipment on PO"&amp;N148&amp;" and PO"&amp;O148&amp;" to be at facility by "&amp;TEXT(L148,"mm/dd/yy")&amp;". 
Ship to:
ATTN: Kindred Implementation Services Tech
"&amp;C148&amp;"
"&amp;G148</f>
        <v/>
      </c>
      <c r="R148" s="273" t="n">
        <v>1991997</v>
      </c>
      <c r="S148" s="273" t="inlineStr">
        <is>
          <t>No</t>
        </is>
      </c>
      <c r="T148" s="273">
        <f>VLOOKUP(ServiceTickets[[#This Row],[Facility ID]],'T-Schedule'!B$2:I$286,8,FALSE)</f>
        <v/>
      </c>
      <c r="U148" s="273" t="n">
        <v>2020</v>
      </c>
    </row>
    <row hidden="1" r="149" s="20">
      <c r="A149" s="100" t="n">
        <v>2552201</v>
      </c>
      <c r="B149" t="inlineStr">
        <is>
          <t>2552 HH - KANSAS CITY EAST</t>
        </is>
      </c>
      <c r="C149" s="270">
        <f>VLOOKUP(ServiceTickets[[#This Row],[Facility ID]],FacilityInformation,3,FALSE)</f>
        <v/>
      </c>
      <c r="D149" s="270">
        <f>VLOOKUP(ServiceTickets[[#This Row],[Facility ID]],FacilityInformation,4,FALSE)</f>
        <v/>
      </c>
      <c r="E149" s="270">
        <f>VLOOKUP(ServiceTickets[[#This Row],[Facility ID]],FacilityInformation,5,FALSE)</f>
        <v/>
      </c>
      <c r="F149" s="270">
        <f>VLOOKUP(ServiceTickets[[#This Row],[Facility ID]],FacilityInformation,6,FALSE)</f>
        <v/>
      </c>
      <c r="G149" s="270">
        <f>ServiceTickets[[#This Row],[City]]&amp;", "&amp;ServiceTickets[[#This Row],[State]]&amp;" "&amp;ServiceTickets[[#This Row],[Zip]]</f>
        <v/>
      </c>
      <c r="H149" s="97">
        <f>VLOOKUP(ServiceTickets[[#This Row],[Facility ID]],'T-Schedule'!B$2:AH$286,30,FALSE)</f>
        <v/>
      </c>
      <c r="I149" s="97">
        <f>VLOOKUP(ServiceTickets[[#This Row],[Facility ID]],'T-Schedule'!B$2:AI$286,28,FALSE)</f>
        <v/>
      </c>
      <c r="J149" s="100">
        <f>VLOOKUP(ServiceTickets[[#This Row],[Facility ID]],'T-Schedule'!B$2:AI$286,26,FALSE)</f>
        <v/>
      </c>
      <c r="K149" s="266">
        <f>VLOOKUP(ServiceTickets[[#This Row],[Facility ID]],'T-Schedule'!B$2:C$286,2,FALSE)</f>
        <v/>
      </c>
      <c r="L149" s="266">
        <f>ServiceTickets[[#This Row],[Migration Date]] - WEEKDAY(ServiceTickets[[#This Row],[Migration Date]]-6)</f>
        <v/>
      </c>
      <c r="M149" s="266">
        <f>ServiceTickets[[#This Row],[Migration Date]] - 14</f>
        <v/>
      </c>
      <c r="N149" s="97" t="n">
        <v>703300</v>
      </c>
      <c r="O149" s="97" t="n">
        <v>703301</v>
      </c>
      <c r="P149" s="97">
        <f>ServiceTickets[[#This Row],[Site]]&amp;" KAH Win10 Upgrade Project Equipment Request"</f>
        <v/>
      </c>
      <c r="Q149" s="111">
        <f>"Please ship "&amp;H149&amp;" UD3 Thin Client devices and "&amp;I149&amp;" laptops with the Gentiva Win10 Image with docking stations. 
Please send the equipment on PO"&amp;N149&amp;" and PO"&amp;O149&amp;" to be at facility by "&amp;TEXT(L149,"mm/dd/yy")&amp;". 
Ship to:
ATTN: Kindred Implementation Services Tech
"&amp;C149&amp;"
"&amp;G149</f>
        <v/>
      </c>
      <c r="R149" s="273" t="n">
        <v>1991998</v>
      </c>
      <c r="S149" s="273" t="inlineStr">
        <is>
          <t>No</t>
        </is>
      </c>
      <c r="T149" s="273">
        <f>VLOOKUP(ServiceTickets[[#This Row],[Facility ID]],'T-Schedule'!B$2:I$286,8,FALSE)</f>
        <v/>
      </c>
      <c r="U149" s="273" t="n">
        <v>2020</v>
      </c>
    </row>
    <row hidden="1" r="150" s="20">
      <c r="A150" s="264" t="n">
        <v>2574201</v>
      </c>
      <c r="B150" s="265" t="inlineStr">
        <is>
          <t>2574 HH  - DALLAS</t>
        </is>
      </c>
      <c r="C150" s="264">
        <f>VLOOKUP(ServiceTickets[[#This Row],[Facility ID]],FacilityInformation,3,FALSE)</f>
        <v/>
      </c>
      <c r="D150" s="264">
        <f>VLOOKUP(ServiceTickets[[#This Row],[Facility ID]],FacilityInformation,4,FALSE)</f>
        <v/>
      </c>
      <c r="E150" s="264">
        <f>VLOOKUP(ServiceTickets[[#This Row],[Facility ID]],FacilityInformation,5,FALSE)</f>
        <v/>
      </c>
      <c r="F150" s="264">
        <f>VLOOKUP(ServiceTickets[[#This Row],[Facility ID]],FacilityInformation,6,FALSE)</f>
        <v/>
      </c>
      <c r="G150" s="264">
        <f>ServiceTickets[[#This Row],[City]]&amp;", "&amp;ServiceTickets[[#This Row],[State]]&amp;" "&amp;ServiceTickets[[#This Row],[Zip]]</f>
        <v/>
      </c>
      <c r="H150" s="264">
        <f>VLOOKUP(ServiceTickets[[#This Row],[Facility ID]],'T-Schedule'!B$2:AH$286,30,FALSE)</f>
        <v/>
      </c>
      <c r="I150" s="264">
        <f>VLOOKUP(ServiceTickets[[#This Row],[Facility ID]],'T-Schedule'!B$2:AI$286,28,FALSE)</f>
        <v/>
      </c>
      <c r="J150" s="264">
        <f>VLOOKUP(ServiceTickets[[#This Row],[Facility ID]],'T-Schedule'!B$2:AI$286,26,FALSE)</f>
        <v/>
      </c>
      <c r="K150" s="267">
        <f>VLOOKUP(ServiceTickets[[#This Row],[Facility ID]],'T-Schedule'!B$2:C$286,2,FALSE)</f>
        <v/>
      </c>
      <c r="L150" s="267">
        <f>ServiceTickets[[#This Row],[Migration Date]] - WEEKDAY(ServiceTickets[[#This Row],[Migration Date]]-6)</f>
        <v/>
      </c>
      <c r="M150" s="267">
        <f>ServiceTickets[[#This Row],[Migration Date]] - 14</f>
        <v/>
      </c>
      <c r="N150" s="264" t="n">
        <v>703300</v>
      </c>
      <c r="O150" s="264" t="n">
        <v>703301</v>
      </c>
      <c r="P150" s="264">
        <f>ServiceTickets[[#This Row],[Site]]&amp;" KAH Win10 Upgrade Project Equipment Request"</f>
        <v/>
      </c>
      <c r="Q150" s="264">
        <f>"Please ship "&amp;H150&amp;" UD3 Thin Client devices and "&amp;I150&amp;" laptops with the Gentiva Win10 Image with docking stations. 
Please send the equipment on PO"&amp;N150&amp;" and PO"&amp;O150&amp;" to be at facility by "&amp;TEXT(L150,"mm/dd/yy")&amp;". 
Ship to:
ATTN: Kindred Implementation Services Tech
"&amp;C150&amp;"
"&amp;G150</f>
        <v/>
      </c>
      <c r="R150" s="269" t="n">
        <v>1992000</v>
      </c>
      <c r="S150" s="269" t="inlineStr">
        <is>
          <t>No</t>
        </is>
      </c>
      <c r="T150" s="269">
        <f>VLOOKUP(ServiceTickets[[#This Row],[Facility ID]],'T-Schedule'!B$2:I$286,8,FALSE)</f>
        <v/>
      </c>
      <c r="U150" s="269" t="n">
        <v>2020</v>
      </c>
      <c r="V150" s="264" t="n"/>
    </row>
    <row hidden="1" r="151" s="20">
      <c r="A151" s="264" t="n">
        <v>2576201</v>
      </c>
      <c r="B151" s="265" t="inlineStr">
        <is>
          <t>2576 HH - Fort Worth</t>
        </is>
      </c>
      <c r="C151" s="264">
        <f>VLOOKUP(ServiceTickets[[#This Row],[Facility ID]],FacilityInformation,3,FALSE)</f>
        <v/>
      </c>
      <c r="D151" s="264">
        <f>VLOOKUP(ServiceTickets[[#This Row],[Facility ID]],FacilityInformation,4,FALSE)</f>
        <v/>
      </c>
      <c r="E151" s="264">
        <f>VLOOKUP(ServiceTickets[[#This Row],[Facility ID]],FacilityInformation,5,FALSE)</f>
        <v/>
      </c>
      <c r="F151" s="264">
        <f>VLOOKUP(ServiceTickets[[#This Row],[Facility ID]],FacilityInformation,6,FALSE)</f>
        <v/>
      </c>
      <c r="G151" s="264">
        <f>ServiceTickets[[#This Row],[City]]&amp;", "&amp;ServiceTickets[[#This Row],[State]]&amp;" "&amp;ServiceTickets[[#This Row],[Zip]]</f>
        <v/>
      </c>
      <c r="H151" s="264">
        <f>VLOOKUP(ServiceTickets[[#This Row],[Facility ID]],'T-Schedule'!B$2:AH$286,30,FALSE)</f>
        <v/>
      </c>
      <c r="I151" s="264">
        <f>VLOOKUP(ServiceTickets[[#This Row],[Facility ID]],'T-Schedule'!B$2:AI$286,28,FALSE)</f>
        <v/>
      </c>
      <c r="J151" s="264">
        <f>VLOOKUP(ServiceTickets[[#This Row],[Facility ID]],'T-Schedule'!B$2:AI$286,26,FALSE)</f>
        <v/>
      </c>
      <c r="K151" s="267">
        <f>VLOOKUP(ServiceTickets[[#This Row],[Facility ID]],'T-Schedule'!B$2:C$286,2,FALSE)</f>
        <v/>
      </c>
      <c r="L151" s="267">
        <f>ServiceTickets[[#This Row],[Migration Date]] - WEEKDAY(ServiceTickets[[#This Row],[Migration Date]]-6)</f>
        <v/>
      </c>
      <c r="M151" s="267">
        <f>ServiceTickets[[#This Row],[Migration Date]] - 14</f>
        <v/>
      </c>
      <c r="N151" s="264" t="n">
        <v>703300</v>
      </c>
      <c r="O151" s="264" t="n">
        <v>703301</v>
      </c>
      <c r="P151" s="264">
        <f>ServiceTickets[[#This Row],[Site]]&amp;" KAH Win10 Upgrade Project Equipment Request"</f>
        <v/>
      </c>
      <c r="Q151" s="264">
        <f>"Please ship "&amp;H151&amp;" UD3 Thin Client devices and "&amp;I151&amp;" laptops with the Gentiva Win10 Image with docking stations. 
Please send the equipment on PO"&amp;N151&amp;" and PO"&amp;O151&amp;" to be at facility by "&amp;TEXT(L151,"mm/dd/yy")&amp;". 
Ship to:
ATTN: Kindred Implementation Services Tech
"&amp;C151&amp;"
"&amp;G151</f>
        <v/>
      </c>
      <c r="R151" s="269" t="n">
        <v>1992001</v>
      </c>
      <c r="S151" s="269" t="inlineStr">
        <is>
          <t>No</t>
        </is>
      </c>
      <c r="T151" s="269">
        <f>VLOOKUP(ServiceTickets[[#This Row],[Facility ID]],'T-Schedule'!B$2:I$286,8,FALSE)</f>
        <v/>
      </c>
      <c r="U151" s="269" t="n">
        <v>2020</v>
      </c>
      <c r="V151" s="264" t="n"/>
    </row>
    <row hidden="1" r="152" s="20">
      <c r="A152" s="100" t="n">
        <v>2586201</v>
      </c>
      <c r="B152" t="inlineStr">
        <is>
          <t>2586 HH - BEAUMONT - HARDEN</t>
        </is>
      </c>
      <c r="C152" s="270">
        <f>VLOOKUP(ServiceTickets[[#This Row],[Facility ID]],FacilityInformation,3,FALSE)</f>
        <v/>
      </c>
      <c r="D152" s="270">
        <f>VLOOKUP(ServiceTickets[[#This Row],[Facility ID]],FacilityInformation,4,FALSE)</f>
        <v/>
      </c>
      <c r="E152" s="270">
        <f>VLOOKUP(ServiceTickets[[#This Row],[Facility ID]],FacilityInformation,5,FALSE)</f>
        <v/>
      </c>
      <c r="F152" s="270">
        <f>VLOOKUP(ServiceTickets[[#This Row],[Facility ID]],FacilityInformation,6,FALSE)</f>
        <v/>
      </c>
      <c r="G152" s="270">
        <f>ServiceTickets[[#This Row],[City]]&amp;", "&amp;ServiceTickets[[#This Row],[State]]&amp;" "&amp;ServiceTickets[[#This Row],[Zip]]</f>
        <v/>
      </c>
      <c r="H152" s="97">
        <f>VLOOKUP(ServiceTickets[[#This Row],[Facility ID]],'T-Schedule'!B$2:AH$286,30,FALSE)</f>
        <v/>
      </c>
      <c r="I152" s="97">
        <f>VLOOKUP(ServiceTickets[[#This Row],[Facility ID]],'T-Schedule'!B$2:AI$286,28,FALSE)</f>
        <v/>
      </c>
      <c r="J152" s="100">
        <f>VLOOKUP(ServiceTickets[[#This Row],[Facility ID]],'T-Schedule'!B$2:AI$286,26,FALSE)</f>
        <v/>
      </c>
      <c r="K152" s="266">
        <f>VLOOKUP(ServiceTickets[[#This Row],[Facility ID]],'T-Schedule'!B$2:C$286,2,FALSE)</f>
        <v/>
      </c>
      <c r="L152" s="266">
        <f>ServiceTickets[[#This Row],[Migration Date]] - WEEKDAY(ServiceTickets[[#This Row],[Migration Date]]-6)</f>
        <v/>
      </c>
      <c r="M152" s="266">
        <f>ServiceTickets[[#This Row],[Migration Date]] - 14</f>
        <v/>
      </c>
      <c r="N152" s="97" t="n">
        <v>703300</v>
      </c>
      <c r="O152" s="97" t="n">
        <v>703301</v>
      </c>
      <c r="P152" s="97">
        <f>ServiceTickets[[#This Row],[Site]]&amp;" KAH Win10 Upgrade Project Equipment Request"</f>
        <v/>
      </c>
      <c r="Q152" s="111">
        <f>"Please ship "&amp;H152&amp;" UD3 Thin Client devices and "&amp;I152&amp;" laptops with the Gentiva Win10 Image with docking stations. 
Please send the equipment on PO"&amp;N152&amp;" and PO"&amp;O152&amp;" to be at facility by "&amp;TEXT(L152,"mm/dd/yy")&amp;". 
Ship to:
ATTN: Kindred Implementation Services Tech
"&amp;C152&amp;"
"&amp;G152</f>
        <v/>
      </c>
      <c r="R152" s="273" t="n">
        <v>1992002</v>
      </c>
      <c r="S152" s="273" t="inlineStr">
        <is>
          <t>No</t>
        </is>
      </c>
      <c r="T152" s="273">
        <f>VLOOKUP(ServiceTickets[[#This Row],[Facility ID]],'T-Schedule'!B$2:I$286,8,FALSE)</f>
        <v/>
      </c>
      <c r="U152" s="273" t="n">
        <v>2020</v>
      </c>
    </row>
    <row hidden="1" r="153" s="20">
      <c r="A153" s="100" t="n">
        <v>2653201</v>
      </c>
      <c r="B153" t="inlineStr">
        <is>
          <t>2653 HH - KENT</t>
        </is>
      </c>
      <c r="C153" s="270">
        <f>VLOOKUP(ServiceTickets[[#This Row],[Facility ID]],FacilityInformation,3,FALSE)</f>
        <v/>
      </c>
      <c r="D153" s="270">
        <f>VLOOKUP(ServiceTickets[[#This Row],[Facility ID]],FacilityInformation,4,FALSE)</f>
        <v/>
      </c>
      <c r="E153" s="270">
        <f>VLOOKUP(ServiceTickets[[#This Row],[Facility ID]],FacilityInformation,5,FALSE)</f>
        <v/>
      </c>
      <c r="F153" s="270">
        <f>VLOOKUP(ServiceTickets[[#This Row],[Facility ID]],FacilityInformation,6,FALSE)</f>
        <v/>
      </c>
      <c r="G153" s="270">
        <f>ServiceTickets[[#This Row],[City]]&amp;", "&amp;ServiceTickets[[#This Row],[State]]&amp;" "&amp;ServiceTickets[[#This Row],[Zip]]</f>
        <v/>
      </c>
      <c r="H153" s="97">
        <f>VLOOKUP(ServiceTickets[[#This Row],[Facility ID]],'T-Schedule'!B$2:AH$286,30,FALSE)</f>
        <v/>
      </c>
      <c r="I153" s="97">
        <f>VLOOKUP(ServiceTickets[[#This Row],[Facility ID]],'T-Schedule'!B$2:AI$286,28,FALSE)</f>
        <v/>
      </c>
      <c r="J153" s="100">
        <f>VLOOKUP(ServiceTickets[[#This Row],[Facility ID]],'T-Schedule'!B$2:AI$286,26,FALSE)</f>
        <v/>
      </c>
      <c r="K153" s="266">
        <f>VLOOKUP(ServiceTickets[[#This Row],[Facility ID]],'T-Schedule'!B$2:C$286,2,FALSE)</f>
        <v/>
      </c>
      <c r="L153" s="266">
        <f>ServiceTickets[[#This Row],[Migration Date]] - WEEKDAY(ServiceTickets[[#This Row],[Migration Date]]-6)</f>
        <v/>
      </c>
      <c r="M153" s="266">
        <f>ServiceTickets[[#This Row],[Migration Date]] - 14</f>
        <v/>
      </c>
      <c r="N153" s="97" t="n">
        <v>703300</v>
      </c>
      <c r="O153" s="97" t="n">
        <v>703301</v>
      </c>
      <c r="P153" s="97">
        <f>ServiceTickets[[#This Row],[Site]]&amp;" KAH Win10 Upgrade Project Equipment Request"</f>
        <v/>
      </c>
      <c r="Q153" s="111">
        <f>"Please ship "&amp;H153&amp;" UD3 Thin Client devices and "&amp;I153&amp;" laptops with the Gentiva Win10 Image with docking stations. 
Please send the equipment on PO"&amp;N153&amp;" and PO"&amp;O153&amp;" to be at facility by "&amp;TEXT(L153,"mm/dd/yy")&amp;". 
Ship to:
ATTN: Kindred Implementation Services Tech
"&amp;C153&amp;"
"&amp;G153</f>
        <v/>
      </c>
      <c r="R153" s="273" t="n">
        <v>1992003</v>
      </c>
      <c r="S153" s="273" t="inlineStr">
        <is>
          <t>No</t>
        </is>
      </c>
      <c r="T153" s="273">
        <f>VLOOKUP(ServiceTickets[[#This Row],[Facility ID]],'T-Schedule'!B$2:I$286,8,FALSE)</f>
        <v/>
      </c>
      <c r="U153" s="273" t="n">
        <v>2020</v>
      </c>
    </row>
    <row hidden="1" r="154" s="20">
      <c r="A154" s="100" t="n">
        <v>2686201</v>
      </c>
      <c r="B154" t="inlineStr">
        <is>
          <t>2686 HH - BREMERTON</t>
        </is>
      </c>
      <c r="C154" s="270">
        <f>VLOOKUP(ServiceTickets[[#This Row],[Facility ID]],FacilityInformation,3,FALSE)</f>
        <v/>
      </c>
      <c r="D154" s="270">
        <f>VLOOKUP(ServiceTickets[[#This Row],[Facility ID]],FacilityInformation,4,FALSE)</f>
        <v/>
      </c>
      <c r="E154" s="270">
        <f>VLOOKUP(ServiceTickets[[#This Row],[Facility ID]],FacilityInformation,5,FALSE)</f>
        <v/>
      </c>
      <c r="F154" s="270">
        <f>VLOOKUP(ServiceTickets[[#This Row],[Facility ID]],FacilityInformation,6,FALSE)</f>
        <v/>
      </c>
      <c r="G154" s="270">
        <f>ServiceTickets[[#This Row],[City]]&amp;", "&amp;ServiceTickets[[#This Row],[State]]&amp;" "&amp;ServiceTickets[[#This Row],[Zip]]</f>
        <v/>
      </c>
      <c r="H154" s="97">
        <f>VLOOKUP(ServiceTickets[[#This Row],[Facility ID]],'T-Schedule'!B$2:AH$286,30,FALSE)</f>
        <v/>
      </c>
      <c r="I154" s="97">
        <f>VLOOKUP(ServiceTickets[[#This Row],[Facility ID]],'T-Schedule'!B$2:AI$286,28,FALSE)</f>
        <v/>
      </c>
      <c r="J154" s="100">
        <f>VLOOKUP(ServiceTickets[[#This Row],[Facility ID]],'T-Schedule'!B$2:AI$286,26,FALSE)</f>
        <v/>
      </c>
      <c r="K154" s="266">
        <f>VLOOKUP(ServiceTickets[[#This Row],[Facility ID]],'T-Schedule'!B$2:C$286,2,FALSE)</f>
        <v/>
      </c>
      <c r="L154" s="266">
        <f>ServiceTickets[[#This Row],[Migration Date]] - WEEKDAY(ServiceTickets[[#This Row],[Migration Date]]-6)</f>
        <v/>
      </c>
      <c r="M154" s="266">
        <f>ServiceTickets[[#This Row],[Migration Date]] - 14</f>
        <v/>
      </c>
      <c r="N154" s="97" t="n">
        <v>703300</v>
      </c>
      <c r="O154" s="97" t="n">
        <v>703301</v>
      </c>
      <c r="P154" s="97">
        <f>ServiceTickets[[#This Row],[Site]]&amp;" KAH Win10 Upgrade Project Equipment Request"</f>
        <v/>
      </c>
      <c r="Q154" s="111">
        <f>"Please ship "&amp;H154&amp;" UD3 Thin Client devices and "&amp;I154&amp;" laptops with the Gentiva Win10 Image with docking stations. 
Please send the equipment on PO"&amp;N154&amp;" and PO"&amp;O154&amp;" to be at facility by "&amp;TEXT(L154,"mm/dd/yy")&amp;". 
Ship to:
ATTN: Kindred Implementation Services Tech
"&amp;C154&amp;"
"&amp;G154</f>
        <v/>
      </c>
      <c r="R154" s="273" t="n">
        <v>1992004</v>
      </c>
      <c r="S154" s="273" t="inlineStr">
        <is>
          <t>No</t>
        </is>
      </c>
      <c r="T154" s="273">
        <f>VLOOKUP(ServiceTickets[[#This Row],[Facility ID]],'T-Schedule'!B$2:I$286,8,FALSE)</f>
        <v/>
      </c>
      <c r="U154" s="273" t="n">
        <v>2020</v>
      </c>
    </row>
    <row hidden="1" r="155" s="20">
      <c r="A155" s="100" t="n">
        <v>7014201</v>
      </c>
      <c r="B155" t="inlineStr">
        <is>
          <t>7014 HH - ST LOUIS-WEST</t>
        </is>
      </c>
      <c r="C155" s="270">
        <f>VLOOKUP(ServiceTickets[[#This Row],[Facility ID]],FacilityInformation,3,FALSE)</f>
        <v/>
      </c>
      <c r="D155" s="270">
        <f>VLOOKUP(ServiceTickets[[#This Row],[Facility ID]],FacilityInformation,4,FALSE)</f>
        <v/>
      </c>
      <c r="E155" s="270">
        <f>VLOOKUP(ServiceTickets[[#This Row],[Facility ID]],FacilityInformation,5,FALSE)</f>
        <v/>
      </c>
      <c r="F155" s="270">
        <f>VLOOKUP(ServiceTickets[[#This Row],[Facility ID]],FacilityInformation,6,FALSE)</f>
        <v/>
      </c>
      <c r="G155" s="270">
        <f>ServiceTickets[[#This Row],[City]]&amp;", "&amp;ServiceTickets[[#This Row],[State]]&amp;" "&amp;ServiceTickets[[#This Row],[Zip]]</f>
        <v/>
      </c>
      <c r="H155" s="97">
        <f>VLOOKUP(ServiceTickets[[#This Row],[Facility ID]],'T-Schedule'!B$2:AH$286,30,FALSE)</f>
        <v/>
      </c>
      <c r="I155" s="97">
        <f>VLOOKUP(ServiceTickets[[#This Row],[Facility ID]],'T-Schedule'!B$2:AI$286,28,FALSE)</f>
        <v/>
      </c>
      <c r="J155" s="100">
        <f>VLOOKUP(ServiceTickets[[#This Row],[Facility ID]],'T-Schedule'!B$2:AI$286,26,FALSE)</f>
        <v/>
      </c>
      <c r="K155" s="266">
        <f>VLOOKUP(ServiceTickets[[#This Row],[Facility ID]],'T-Schedule'!B$2:C$286,2,FALSE)</f>
        <v/>
      </c>
      <c r="L155" s="266">
        <f>ServiceTickets[[#This Row],[Migration Date]] - WEEKDAY(ServiceTickets[[#This Row],[Migration Date]]-6)</f>
        <v/>
      </c>
      <c r="M155" s="266">
        <f>ServiceTickets[[#This Row],[Migration Date]] - 14</f>
        <v/>
      </c>
      <c r="N155" s="97" t="n">
        <v>703300</v>
      </c>
      <c r="O155" s="97" t="n">
        <v>703301</v>
      </c>
      <c r="P155" s="97">
        <f>ServiceTickets[[#This Row],[Site]]&amp;" KAH Win10 Upgrade Project Equipment Request"</f>
        <v/>
      </c>
      <c r="Q155" s="111">
        <f>"Please ship "&amp;H155&amp;" UD3 Thin Client devices and "&amp;I155&amp;" laptops with the Gentiva Win10 Image with docking stations. 
Please send the equipment on PO"&amp;N155&amp;" and PO"&amp;O155&amp;" to be at facility by "&amp;TEXT(L155,"mm/dd/yy")&amp;". 
Ship to:
ATTN: Kindred Implementation Services Tech
"&amp;C155&amp;"
"&amp;G155</f>
        <v/>
      </c>
      <c r="R155" s="273" t="n">
        <v>1992005</v>
      </c>
      <c r="S155" s="273" t="inlineStr">
        <is>
          <t>No</t>
        </is>
      </c>
      <c r="T155" s="273">
        <f>VLOOKUP(ServiceTickets[[#This Row],[Facility ID]],'T-Schedule'!B$2:I$286,8,FALSE)</f>
        <v/>
      </c>
      <c r="U155" s="273" t="n">
        <v>2020</v>
      </c>
    </row>
    <row hidden="1" r="156" s="20">
      <c r="A156" s="100" t="n">
        <v>7015201</v>
      </c>
      <c r="B156" t="inlineStr">
        <is>
          <t>7015 HH - KANSAS CITY NORTH</t>
        </is>
      </c>
      <c r="C156" s="270">
        <f>VLOOKUP(ServiceTickets[[#This Row],[Facility ID]],FacilityInformation,3,FALSE)</f>
        <v/>
      </c>
      <c r="D156" s="270">
        <f>VLOOKUP(ServiceTickets[[#This Row],[Facility ID]],FacilityInformation,4,FALSE)</f>
        <v/>
      </c>
      <c r="E156" s="270">
        <f>VLOOKUP(ServiceTickets[[#This Row],[Facility ID]],FacilityInformation,5,FALSE)</f>
        <v/>
      </c>
      <c r="F156" s="270">
        <f>VLOOKUP(ServiceTickets[[#This Row],[Facility ID]],FacilityInformation,6,FALSE)</f>
        <v/>
      </c>
      <c r="G156" s="270">
        <f>ServiceTickets[[#This Row],[City]]&amp;", "&amp;ServiceTickets[[#This Row],[State]]&amp;" "&amp;ServiceTickets[[#This Row],[Zip]]</f>
        <v/>
      </c>
      <c r="H156" s="97">
        <f>VLOOKUP(ServiceTickets[[#This Row],[Facility ID]],'T-Schedule'!B$2:AH$286,30,FALSE)</f>
        <v/>
      </c>
      <c r="I156" s="97">
        <f>VLOOKUP(ServiceTickets[[#This Row],[Facility ID]],'T-Schedule'!B$2:AI$286,28,FALSE)</f>
        <v/>
      </c>
      <c r="J156" s="100">
        <f>VLOOKUP(ServiceTickets[[#This Row],[Facility ID]],'T-Schedule'!B$2:AI$286,26,FALSE)</f>
        <v/>
      </c>
      <c r="K156" s="266">
        <f>VLOOKUP(ServiceTickets[[#This Row],[Facility ID]],'T-Schedule'!B$2:C$286,2,FALSE)</f>
        <v/>
      </c>
      <c r="L156" s="266">
        <f>ServiceTickets[[#This Row],[Migration Date]] - WEEKDAY(ServiceTickets[[#This Row],[Migration Date]]-6)</f>
        <v/>
      </c>
      <c r="M156" s="266">
        <f>ServiceTickets[[#This Row],[Migration Date]] - 14</f>
        <v/>
      </c>
      <c r="N156" s="97" t="n">
        <v>703300</v>
      </c>
      <c r="O156" s="97" t="n">
        <v>703301</v>
      </c>
      <c r="P156" s="97">
        <f>ServiceTickets[[#This Row],[Site]]&amp;" KAH Win10 Upgrade Project Equipment Request"</f>
        <v/>
      </c>
      <c r="Q156" s="111">
        <f>"Please ship "&amp;H156&amp;" UD3 Thin Client devices and "&amp;I156&amp;" laptops with the Gentiva Win10 Image with docking stations. 
Please send the equipment on PO"&amp;N156&amp;" and PO"&amp;O156&amp;" to be at facility by "&amp;TEXT(L156,"mm/dd/yy")&amp;". 
Ship to:
ATTN: Kindred Implementation Services Tech
"&amp;C156&amp;"
"&amp;G156</f>
        <v/>
      </c>
      <c r="R156" s="273" t="n">
        <v>1992006</v>
      </c>
      <c r="S156" s="273" t="inlineStr">
        <is>
          <t>No</t>
        </is>
      </c>
      <c r="T156" s="273">
        <f>VLOOKUP(ServiceTickets[[#This Row],[Facility ID]],'T-Schedule'!B$2:I$286,8,FALSE)</f>
        <v/>
      </c>
      <c r="U156" s="273" t="n">
        <v>2020</v>
      </c>
    </row>
    <row hidden="1" r="157" s="20">
      <c r="A157" s="100" t="n">
        <v>2547201</v>
      </c>
      <c r="B157" t="inlineStr">
        <is>
          <t>2547 HH - WEST PLAINS</t>
        </is>
      </c>
      <c r="C157" s="270">
        <f>VLOOKUP(ServiceTickets[[#This Row],[Facility ID]],FacilityInformation,3,FALSE)</f>
        <v/>
      </c>
      <c r="D157" s="271">
        <f>VLOOKUP(ServiceTickets[[#This Row],[Facility ID]],FacilityInformation,4,FALSE)</f>
        <v/>
      </c>
      <c r="E157" s="271">
        <f>VLOOKUP(ServiceTickets[[#This Row],[Facility ID]],FacilityInformation,5,FALSE)</f>
        <v/>
      </c>
      <c r="F157" s="271">
        <f>VLOOKUP(ServiceTickets[[#This Row],[Facility ID]],FacilityInformation,6,FALSE)</f>
        <v/>
      </c>
      <c r="G157" s="271">
        <f>ServiceTickets[[#This Row],[City]]&amp;", "&amp;ServiceTickets[[#This Row],[State]]&amp;" "&amp;ServiceTickets[[#This Row],[Zip]]</f>
        <v/>
      </c>
      <c r="H157" s="97">
        <f>VLOOKUP(ServiceTickets[[#This Row],[Facility ID]],'T-Schedule'!B$2:AH$286,30,FALSE)</f>
        <v/>
      </c>
      <c r="I157" s="97">
        <f>VLOOKUP(ServiceTickets[[#This Row],[Facility ID]],'T-Schedule'!B$2:AI$286,28,FALSE)</f>
        <v/>
      </c>
      <c r="J157" s="100">
        <f>VLOOKUP(ServiceTickets[[#This Row],[Facility ID]],'T-Schedule'!B$2:AI$286,26,FALSE)</f>
        <v/>
      </c>
      <c r="K157" s="266">
        <f>VLOOKUP(ServiceTickets[[#This Row],[Facility ID]],'T-Schedule'!B$2:C$286,2,FALSE)</f>
        <v/>
      </c>
      <c r="L157" s="266">
        <f>ServiceTickets[[#This Row],[Migration Date]] - WEEKDAY(ServiceTickets[[#This Row],[Migration Date]]-6)</f>
        <v/>
      </c>
      <c r="M157" s="266">
        <f>ServiceTickets[[#This Row],[Migration Date]] - 14</f>
        <v/>
      </c>
      <c r="N157" s="97" t="n">
        <v>703300</v>
      </c>
      <c r="O157" s="97" t="n">
        <v>703301</v>
      </c>
      <c r="P157" s="272">
        <f>ServiceTickets[[#This Row],[Site]]&amp;" KAH Win10 Upgrade Project Equipment Request"</f>
        <v/>
      </c>
      <c r="Q157" s="111">
        <f>"Please ship "&amp;H157&amp;" UD3 Thin Client devices and "&amp;I157&amp;" laptops with the Gentiva Win10 Image with docking stations. 
Please send the equipment on PO"&amp;N157&amp;" and PO"&amp;O157&amp;" to be at facility by "&amp;TEXT(L157,"mm/dd/yy")&amp;". 
Ship to:
ATTN: Kindred Implementation Services Tech
"&amp;C157&amp;"
"&amp;G157</f>
        <v/>
      </c>
      <c r="R157" s="273" t="n">
        <v>1992008</v>
      </c>
      <c r="S157" s="273" t="inlineStr">
        <is>
          <t>No</t>
        </is>
      </c>
      <c r="T157" s="273">
        <f>VLOOKUP(ServiceTickets[[#This Row],[Facility ID]],'T-Schedule'!B$2:I$286,8,FALSE)</f>
        <v/>
      </c>
      <c r="U157" s="273" t="n">
        <v>2020</v>
      </c>
    </row>
    <row hidden="1" r="158" s="20">
      <c r="A158" s="100" t="n">
        <v>2396201</v>
      </c>
      <c r="B158" t="inlineStr">
        <is>
          <t>2396 HH - CHICAGO</t>
        </is>
      </c>
      <c r="C158" s="270">
        <f>VLOOKUP(ServiceTickets[[#This Row],[Facility ID]],FacilityInformation,3,FALSE)</f>
        <v/>
      </c>
      <c r="D158" s="270">
        <f>VLOOKUP(ServiceTickets[[#This Row],[Facility ID]],FacilityInformation,4,FALSE)</f>
        <v/>
      </c>
      <c r="E158" s="270">
        <f>VLOOKUP(ServiceTickets[[#This Row],[Facility ID]],FacilityInformation,5,FALSE)</f>
        <v/>
      </c>
      <c r="F158" s="270">
        <f>VLOOKUP(ServiceTickets[[#This Row],[Facility ID]],FacilityInformation,6,FALSE)</f>
        <v/>
      </c>
      <c r="G158" s="270">
        <f>ServiceTickets[[#This Row],[City]]&amp;", "&amp;ServiceTickets[[#This Row],[State]]&amp;" "&amp;ServiceTickets[[#This Row],[Zip]]</f>
        <v/>
      </c>
      <c r="H158" s="97">
        <f>VLOOKUP(ServiceTickets[[#This Row],[Facility ID]],'T-Schedule'!B$2:AH$286,30,FALSE)</f>
        <v/>
      </c>
      <c r="I158" s="97">
        <f>VLOOKUP(ServiceTickets[[#This Row],[Facility ID]],'T-Schedule'!B$2:AI$286,28,FALSE)</f>
        <v/>
      </c>
      <c r="J158" s="100">
        <f>VLOOKUP(ServiceTickets[[#This Row],[Facility ID]],'T-Schedule'!B$2:AI$286,26,FALSE)</f>
        <v/>
      </c>
      <c r="K158" s="108">
        <f>VLOOKUP(ServiceTickets[[#This Row],[Facility ID]],'T-Schedule'!B$2:C$286,2,FALSE)</f>
        <v/>
      </c>
      <c r="L158" s="108">
        <f>ServiceTickets[[#This Row],[Migration Date]] - WEEKDAY(ServiceTickets[[#This Row],[Migration Date]]-6)</f>
        <v/>
      </c>
      <c r="M158" s="108">
        <f>ServiceTickets[[#This Row],[Migration Date]] - 14</f>
        <v/>
      </c>
      <c r="N158" s="97" t="n">
        <v>703300</v>
      </c>
      <c r="O158" s="97" t="n">
        <v>703301</v>
      </c>
      <c r="P158" s="97">
        <f>ServiceTickets[[#This Row],[Site]]&amp;" KAH Win10 Upgrade Project Equipment Request"</f>
        <v/>
      </c>
      <c r="Q158" s="111">
        <f>"Please ship "&amp;H158&amp;" UD3 Thin Client devices and "&amp;I158&amp;" laptops with the Gentiva Win10 Image with docking stations. 
Please send the equipment on PO"&amp;N158&amp;" and PO"&amp;O158&amp;" to be at facility by "&amp;TEXT(L158,"mm/dd/yy")&amp;". 
Ship to:
ATTN: Kindred Implementation Services Tech
"&amp;C158&amp;"
"&amp;G158</f>
        <v/>
      </c>
      <c r="R158" s="273" t="n">
        <v>1992737</v>
      </c>
      <c r="S158" s="273" t="inlineStr">
        <is>
          <t>No</t>
        </is>
      </c>
      <c r="T158" s="273">
        <f>VLOOKUP(ServiceTickets[[#This Row],[Facility ID]],'T-Schedule'!B$2:I$286,8,FALSE)</f>
        <v/>
      </c>
      <c r="U158" s="273" t="n">
        <v>2020</v>
      </c>
    </row>
    <row hidden="1" r="159" s="20">
      <c r="A159" s="100" t="n">
        <v>2565201</v>
      </c>
      <c r="B159" t="inlineStr">
        <is>
          <t>2565 HH - FT SMITH</t>
        </is>
      </c>
      <c r="C159" s="270">
        <f>VLOOKUP(ServiceTickets[[#This Row],[Facility ID]],FacilityInformation,3,FALSE)</f>
        <v/>
      </c>
      <c r="D159" s="270">
        <f>VLOOKUP(ServiceTickets[[#This Row],[Facility ID]],FacilityInformation,4,FALSE)</f>
        <v/>
      </c>
      <c r="E159" s="270">
        <f>VLOOKUP(ServiceTickets[[#This Row],[Facility ID]],FacilityInformation,5,FALSE)</f>
        <v/>
      </c>
      <c r="F159" s="270">
        <f>VLOOKUP(ServiceTickets[[#This Row],[Facility ID]],FacilityInformation,6,FALSE)</f>
        <v/>
      </c>
      <c r="G159" s="270">
        <f>ServiceTickets[[#This Row],[City]]&amp;", "&amp;ServiceTickets[[#This Row],[State]]&amp;" "&amp;ServiceTickets[[#This Row],[Zip]]</f>
        <v/>
      </c>
      <c r="H159" s="97">
        <f>VLOOKUP(ServiceTickets[[#This Row],[Facility ID]],'T-Schedule'!B$2:AH$286,30,FALSE)</f>
        <v/>
      </c>
      <c r="I159" s="97">
        <f>VLOOKUP(ServiceTickets[[#This Row],[Facility ID]],'T-Schedule'!B$2:AI$286,28,FALSE)</f>
        <v/>
      </c>
      <c r="J159" s="100">
        <f>VLOOKUP(ServiceTickets[[#This Row],[Facility ID]],'T-Schedule'!B$2:AI$286,26,FALSE)</f>
        <v/>
      </c>
      <c r="K159" s="108">
        <f>VLOOKUP(ServiceTickets[[#This Row],[Facility ID]],'T-Schedule'!B$2:C$286,2,FALSE)</f>
        <v/>
      </c>
      <c r="L159" s="108">
        <f>ServiceTickets[[#This Row],[Migration Date]] - WEEKDAY(ServiceTickets[[#This Row],[Migration Date]]-6)</f>
        <v/>
      </c>
      <c r="M159" s="108">
        <f>ServiceTickets[[#This Row],[Migration Date]] - 14</f>
        <v/>
      </c>
      <c r="N159" s="97" t="n">
        <v>703300</v>
      </c>
      <c r="O159" s="97" t="n">
        <v>703301</v>
      </c>
      <c r="P159" s="97">
        <f>ServiceTickets[[#This Row],[Site]]&amp;" KAH Win10 Upgrade Project Equipment Request"</f>
        <v/>
      </c>
      <c r="Q159" s="111">
        <f>"Please ship "&amp;H159&amp;" UD3 Thin Client devices and "&amp;I159&amp;" laptops with the Gentiva Win10 Image with docking stations. 
Please send the equipment on PO"&amp;N159&amp;" and PO"&amp;O159&amp;" to be at facility by "&amp;TEXT(L159,"mm/dd/yy")&amp;". 
Ship to:
ATTN: Kindred Implementation Services Tech
"&amp;C159&amp;"
"&amp;G159</f>
        <v/>
      </c>
      <c r="R159" s="273" t="n">
        <v>1992738</v>
      </c>
      <c r="S159" s="273" t="inlineStr">
        <is>
          <t>No</t>
        </is>
      </c>
      <c r="T159" s="273">
        <f>VLOOKUP(ServiceTickets[[#This Row],[Facility ID]],'T-Schedule'!B$2:I$286,8,FALSE)</f>
        <v/>
      </c>
      <c r="U159" s="273" t="n">
        <v>2020</v>
      </c>
    </row>
    <row hidden="1" r="160" s="20">
      <c r="A160" s="100" t="n">
        <v>2573201</v>
      </c>
      <c r="B160" t="inlineStr">
        <is>
          <t>2573 HH - CORSICANA</t>
        </is>
      </c>
      <c r="C160" s="270">
        <f>VLOOKUP(ServiceTickets[[#This Row],[Facility ID]],FacilityInformation,3,FALSE)</f>
        <v/>
      </c>
      <c r="D160" s="270">
        <f>VLOOKUP(ServiceTickets[[#This Row],[Facility ID]],FacilityInformation,4,FALSE)</f>
        <v/>
      </c>
      <c r="E160" s="270">
        <f>VLOOKUP(ServiceTickets[[#This Row],[Facility ID]],FacilityInformation,5,FALSE)</f>
        <v/>
      </c>
      <c r="F160" s="270">
        <f>VLOOKUP(ServiceTickets[[#This Row],[Facility ID]],FacilityInformation,6,FALSE)</f>
        <v/>
      </c>
      <c r="G160" s="270">
        <f>ServiceTickets[[#This Row],[City]]&amp;", "&amp;ServiceTickets[[#This Row],[State]]&amp;" "&amp;ServiceTickets[[#This Row],[Zip]]</f>
        <v/>
      </c>
      <c r="H160" s="97">
        <f>VLOOKUP(ServiceTickets[[#This Row],[Facility ID]],'T-Schedule'!B$2:AH$286,30,FALSE)</f>
        <v/>
      </c>
      <c r="I160" s="97">
        <f>VLOOKUP(ServiceTickets[[#This Row],[Facility ID]],'T-Schedule'!B$2:AI$286,28,FALSE)</f>
        <v/>
      </c>
      <c r="J160" s="100">
        <f>VLOOKUP(ServiceTickets[[#This Row],[Facility ID]],'T-Schedule'!B$2:AI$286,26,FALSE)</f>
        <v/>
      </c>
      <c r="K160" s="108">
        <f>VLOOKUP(ServiceTickets[[#This Row],[Facility ID]],'T-Schedule'!B$2:C$286,2,FALSE)</f>
        <v/>
      </c>
      <c r="L160" s="108">
        <f>ServiceTickets[[#This Row],[Migration Date]] - WEEKDAY(ServiceTickets[[#This Row],[Migration Date]]-6)</f>
        <v/>
      </c>
      <c r="M160" s="108">
        <f>ServiceTickets[[#This Row],[Migration Date]] - 14</f>
        <v/>
      </c>
      <c r="N160" s="97" t="n">
        <v>703300</v>
      </c>
      <c r="O160" s="97" t="n">
        <v>703301</v>
      </c>
      <c r="P160" s="97">
        <f>ServiceTickets[[#This Row],[Site]]&amp;" KAH Win10 Upgrade Project Equipment Request"</f>
        <v/>
      </c>
      <c r="Q160" s="111">
        <f>"Please ship "&amp;H160&amp;" UD3 Thin Client devices and "&amp;I160&amp;" laptops with the Gentiva Win10 Image with docking stations. 
Please send the equipment on PO"&amp;N160&amp;" and PO"&amp;O160&amp;" to be at facility by "&amp;TEXT(L160,"mm/dd/yy")&amp;". 
Ship to:
ATTN: Kindred Implementation Services Tech
"&amp;C160&amp;"
"&amp;G160</f>
        <v/>
      </c>
      <c r="R160" s="273" t="n">
        <v>1992740</v>
      </c>
      <c r="S160" s="273" t="inlineStr">
        <is>
          <t>No</t>
        </is>
      </c>
      <c r="T160" s="273">
        <f>VLOOKUP(ServiceTickets[[#This Row],[Facility ID]],'T-Schedule'!B$2:I$286,8,FALSE)</f>
        <v/>
      </c>
      <c r="U160" s="273" t="n">
        <v>2020</v>
      </c>
    </row>
    <row hidden="1" r="161" s="20">
      <c r="A161" s="100" t="n">
        <v>2575201</v>
      </c>
      <c r="B161" t="inlineStr">
        <is>
          <t>2575 HH - EASTLAND</t>
        </is>
      </c>
      <c r="C161" s="270">
        <f>VLOOKUP(ServiceTickets[[#This Row],[Facility ID]],FacilityInformation,3,FALSE)</f>
        <v/>
      </c>
      <c r="D161" s="270">
        <f>VLOOKUP(ServiceTickets[[#This Row],[Facility ID]],FacilityInformation,4,FALSE)</f>
        <v/>
      </c>
      <c r="E161" s="270">
        <f>VLOOKUP(ServiceTickets[[#This Row],[Facility ID]],FacilityInformation,5,FALSE)</f>
        <v/>
      </c>
      <c r="F161" s="270">
        <f>VLOOKUP(ServiceTickets[[#This Row],[Facility ID]],FacilityInformation,6,FALSE)</f>
        <v/>
      </c>
      <c r="G161" s="270">
        <f>ServiceTickets[[#This Row],[City]]&amp;", "&amp;ServiceTickets[[#This Row],[State]]&amp;" "&amp;ServiceTickets[[#This Row],[Zip]]</f>
        <v/>
      </c>
      <c r="H161" s="97">
        <f>VLOOKUP(ServiceTickets[[#This Row],[Facility ID]],'T-Schedule'!B$2:AH$286,30,FALSE)</f>
        <v/>
      </c>
      <c r="I161" s="97">
        <f>VLOOKUP(ServiceTickets[[#This Row],[Facility ID]],'T-Schedule'!B$2:AI$286,28,FALSE)</f>
        <v/>
      </c>
      <c r="J161" s="100">
        <f>VLOOKUP(ServiceTickets[[#This Row],[Facility ID]],'T-Schedule'!B$2:AI$286,26,FALSE)</f>
        <v/>
      </c>
      <c r="K161" s="108">
        <f>VLOOKUP(ServiceTickets[[#This Row],[Facility ID]],'T-Schedule'!B$2:C$286,2,FALSE)</f>
        <v/>
      </c>
      <c r="L161" s="108">
        <f>ServiceTickets[[#This Row],[Migration Date]] - WEEKDAY(ServiceTickets[[#This Row],[Migration Date]]-6)</f>
        <v/>
      </c>
      <c r="M161" s="108">
        <f>ServiceTickets[[#This Row],[Migration Date]] - 14</f>
        <v/>
      </c>
      <c r="N161" s="97" t="n">
        <v>703300</v>
      </c>
      <c r="O161" s="97" t="n">
        <v>703301</v>
      </c>
      <c r="P161" s="97">
        <f>ServiceTickets[[#This Row],[Site]]&amp;" KAH Win10 Upgrade Project Equipment Request"</f>
        <v/>
      </c>
      <c r="Q161" s="111">
        <f>"Please ship "&amp;H161&amp;" UD3 Thin Client devices and "&amp;I161&amp;" laptops with the Gentiva Win10 Image with docking stations. 
Please send the equipment on PO"&amp;N161&amp;" and PO"&amp;O161&amp;" to be at facility by "&amp;TEXT(L161,"mm/dd/yy")&amp;". 
Ship to:
ATTN: Kindred Implementation Services Tech
"&amp;C161&amp;"
"&amp;G161</f>
        <v/>
      </c>
      <c r="R161" s="273" t="n">
        <v>1992741</v>
      </c>
      <c r="S161" s="273" t="inlineStr">
        <is>
          <t>No</t>
        </is>
      </c>
      <c r="T161" s="273">
        <f>VLOOKUP(ServiceTickets[[#This Row],[Facility ID]],'T-Schedule'!B$2:I$286,8,FALSE)</f>
        <v/>
      </c>
      <c r="U161" s="273" t="n">
        <v>2020</v>
      </c>
    </row>
    <row hidden="1" r="162" s="20">
      <c r="A162" s="100" t="n">
        <v>2578201</v>
      </c>
      <c r="B162" t="inlineStr">
        <is>
          <t>2578 HH - LONGVIEW</t>
        </is>
      </c>
      <c r="C162" s="270">
        <f>VLOOKUP(ServiceTickets[[#This Row],[Facility ID]],FacilityInformation,3,FALSE)</f>
        <v/>
      </c>
      <c r="D162" s="270">
        <f>VLOOKUP(ServiceTickets[[#This Row],[Facility ID]],FacilityInformation,4,FALSE)</f>
        <v/>
      </c>
      <c r="E162" s="270">
        <f>VLOOKUP(ServiceTickets[[#This Row],[Facility ID]],FacilityInformation,5,FALSE)</f>
        <v/>
      </c>
      <c r="F162" s="270">
        <f>VLOOKUP(ServiceTickets[[#This Row],[Facility ID]],FacilityInformation,6,FALSE)</f>
        <v/>
      </c>
      <c r="G162" s="270">
        <f>ServiceTickets[[#This Row],[City]]&amp;", "&amp;ServiceTickets[[#This Row],[State]]&amp;" "&amp;ServiceTickets[[#This Row],[Zip]]</f>
        <v/>
      </c>
      <c r="H162" s="97">
        <f>VLOOKUP(ServiceTickets[[#This Row],[Facility ID]],'T-Schedule'!B$2:AH$286,30,FALSE)</f>
        <v/>
      </c>
      <c r="I162" s="97">
        <f>VLOOKUP(ServiceTickets[[#This Row],[Facility ID]],'T-Schedule'!B$2:AI$286,28,FALSE)</f>
        <v/>
      </c>
      <c r="J162" s="100">
        <f>VLOOKUP(ServiceTickets[[#This Row],[Facility ID]],'T-Schedule'!B$2:AI$286,26,FALSE)</f>
        <v/>
      </c>
      <c r="K162" s="108">
        <f>VLOOKUP(ServiceTickets[[#This Row],[Facility ID]],'T-Schedule'!B$2:C$286,2,FALSE)</f>
        <v/>
      </c>
      <c r="L162" s="108">
        <f>ServiceTickets[[#This Row],[Migration Date]] - WEEKDAY(ServiceTickets[[#This Row],[Migration Date]]-6)</f>
        <v/>
      </c>
      <c r="M162" s="108">
        <f>ServiceTickets[[#This Row],[Migration Date]] - 14</f>
        <v/>
      </c>
      <c r="N162" s="97" t="n">
        <v>703300</v>
      </c>
      <c r="O162" s="97" t="n">
        <v>703301</v>
      </c>
      <c r="P162" s="97">
        <f>ServiceTickets[[#This Row],[Site]]&amp;" KAH Win10 Upgrade Project Equipment Request"</f>
        <v/>
      </c>
      <c r="Q162" s="111">
        <f>"Please ship "&amp;H162&amp;" UD3 Thin Client devices and "&amp;I162&amp;" laptops with the Gentiva Win10 Image with docking stations. 
Please send the equipment on PO"&amp;N162&amp;" and PO"&amp;O162&amp;" to be at facility by "&amp;TEXT(L162,"mm/dd/yy")&amp;". 
Ship to:
ATTN: Kindred Implementation Services Tech
"&amp;C162&amp;"
"&amp;G162</f>
        <v/>
      </c>
      <c r="R162" s="273" t="n">
        <v>1992743</v>
      </c>
      <c r="S162" s="273" t="inlineStr">
        <is>
          <t>No</t>
        </is>
      </c>
      <c r="T162" s="273">
        <f>VLOOKUP(ServiceTickets[[#This Row],[Facility ID]],'T-Schedule'!B$2:I$286,8,FALSE)</f>
        <v/>
      </c>
      <c r="U162" s="273" t="n">
        <v>2020</v>
      </c>
    </row>
    <row hidden="1" r="163" s="20">
      <c r="A163" s="100" t="n">
        <v>2580201</v>
      </c>
      <c r="B163" t="inlineStr">
        <is>
          <t>2580 HH - SAN ANGELO - HARDEN</t>
        </is>
      </c>
      <c r="C163" s="270">
        <f>VLOOKUP(ServiceTickets[[#This Row],[Facility ID]],FacilityInformation,3,FALSE)</f>
        <v/>
      </c>
      <c r="D163" s="270">
        <f>VLOOKUP(ServiceTickets[[#This Row],[Facility ID]],FacilityInformation,4,FALSE)</f>
        <v/>
      </c>
      <c r="E163" s="270">
        <f>VLOOKUP(ServiceTickets[[#This Row],[Facility ID]],FacilityInformation,5,FALSE)</f>
        <v/>
      </c>
      <c r="F163" s="270">
        <f>VLOOKUP(ServiceTickets[[#This Row],[Facility ID]],FacilityInformation,6,FALSE)</f>
        <v/>
      </c>
      <c r="G163" s="270">
        <f>ServiceTickets[[#This Row],[City]]&amp;", "&amp;ServiceTickets[[#This Row],[State]]&amp;" "&amp;ServiceTickets[[#This Row],[Zip]]</f>
        <v/>
      </c>
      <c r="H163" s="97">
        <f>VLOOKUP(ServiceTickets[[#This Row],[Facility ID]],'T-Schedule'!B$2:AH$286,30,FALSE)</f>
        <v/>
      </c>
      <c r="I163" s="97">
        <f>VLOOKUP(ServiceTickets[[#This Row],[Facility ID]],'T-Schedule'!B$2:AI$286,28,FALSE)</f>
        <v/>
      </c>
      <c r="J163" s="100">
        <f>VLOOKUP(ServiceTickets[[#This Row],[Facility ID]],'T-Schedule'!B$2:AI$286,26,FALSE)</f>
        <v/>
      </c>
      <c r="K163" s="108">
        <f>VLOOKUP(ServiceTickets[[#This Row],[Facility ID]],'T-Schedule'!B$2:C$286,2,FALSE)</f>
        <v/>
      </c>
      <c r="L163" s="108">
        <f>ServiceTickets[[#This Row],[Migration Date]] - WEEKDAY(ServiceTickets[[#This Row],[Migration Date]]-6)</f>
        <v/>
      </c>
      <c r="M163" s="108">
        <f>ServiceTickets[[#This Row],[Migration Date]] - 14</f>
        <v/>
      </c>
      <c r="N163" s="97" t="n">
        <v>703300</v>
      </c>
      <c r="O163" s="97" t="n">
        <v>703301</v>
      </c>
      <c r="P163" s="97">
        <f>ServiceTickets[[#This Row],[Site]]&amp;" KAH Win10 Upgrade Project Equipment Request"</f>
        <v/>
      </c>
      <c r="Q163" s="111">
        <f>"Please ship "&amp;H163&amp;" UD3 Thin Client devices and "&amp;I163&amp;" laptops with the Gentiva Win10 Image with docking stations. 
Please send the equipment on PO"&amp;N163&amp;" and PO"&amp;O163&amp;" to be at facility by "&amp;TEXT(L163,"mm/dd/yy")&amp;". 
Ship to:
ATTN: Kindred Implementation Services Tech
"&amp;C163&amp;"
"&amp;G163</f>
        <v/>
      </c>
      <c r="R163" s="273" t="n">
        <v>1992744</v>
      </c>
      <c r="S163" s="273" t="inlineStr">
        <is>
          <t>No</t>
        </is>
      </c>
      <c r="T163" s="273">
        <f>VLOOKUP(ServiceTickets[[#This Row],[Facility ID]],'T-Schedule'!B$2:I$286,8,FALSE)</f>
        <v/>
      </c>
      <c r="U163" s="273" t="n">
        <v>2020</v>
      </c>
    </row>
    <row hidden="1" r="164" s="20">
      <c r="A164" s="100" t="n">
        <v>2582201</v>
      </c>
      <c r="B164" t="inlineStr">
        <is>
          <t>2582 HH - TYLER - HARDEN</t>
        </is>
      </c>
      <c r="C164" s="270">
        <f>VLOOKUP(ServiceTickets[[#This Row],[Facility ID]],FacilityInformation,3,FALSE)</f>
        <v/>
      </c>
      <c r="D164" s="270">
        <f>VLOOKUP(ServiceTickets[[#This Row],[Facility ID]],FacilityInformation,4,FALSE)</f>
        <v/>
      </c>
      <c r="E164" s="270">
        <f>VLOOKUP(ServiceTickets[[#This Row],[Facility ID]],FacilityInformation,5,FALSE)</f>
        <v/>
      </c>
      <c r="F164" s="270">
        <f>VLOOKUP(ServiceTickets[[#This Row],[Facility ID]],FacilityInformation,6,FALSE)</f>
        <v/>
      </c>
      <c r="G164" s="270">
        <f>ServiceTickets[[#This Row],[City]]&amp;", "&amp;ServiceTickets[[#This Row],[State]]&amp;" "&amp;ServiceTickets[[#This Row],[Zip]]</f>
        <v/>
      </c>
      <c r="H164" s="97">
        <f>VLOOKUP(ServiceTickets[[#This Row],[Facility ID]],'T-Schedule'!B$2:AH$286,30,FALSE)</f>
        <v/>
      </c>
      <c r="I164" s="97">
        <f>VLOOKUP(ServiceTickets[[#This Row],[Facility ID]],'T-Schedule'!B$2:AI$286,28,FALSE)</f>
        <v/>
      </c>
      <c r="J164" s="100">
        <f>VLOOKUP(ServiceTickets[[#This Row],[Facility ID]],'T-Schedule'!B$2:AI$286,26,FALSE)</f>
        <v/>
      </c>
      <c r="K164" s="108">
        <f>VLOOKUP(ServiceTickets[[#This Row],[Facility ID]],'T-Schedule'!B$2:C$286,2,FALSE)</f>
        <v/>
      </c>
      <c r="L164" s="108">
        <f>ServiceTickets[[#This Row],[Migration Date]] - WEEKDAY(ServiceTickets[[#This Row],[Migration Date]]-6)</f>
        <v/>
      </c>
      <c r="M164" s="108">
        <f>ServiceTickets[[#This Row],[Migration Date]] - 14</f>
        <v/>
      </c>
      <c r="N164" s="97" t="n">
        <v>703300</v>
      </c>
      <c r="O164" s="97" t="n">
        <v>703301</v>
      </c>
      <c r="P164" s="97">
        <f>ServiceTickets[[#This Row],[Site]]&amp;" KAH Win10 Upgrade Project Equipment Request"</f>
        <v/>
      </c>
      <c r="Q164" s="111">
        <f>"Please ship "&amp;H164&amp;" UD3 Thin Client devices and "&amp;I164&amp;" laptops with the Gentiva Win10 Image with docking stations. 
Please send the equipment on PO"&amp;N164&amp;" and PO"&amp;O164&amp;" to be at facility by "&amp;TEXT(L164,"mm/dd/yy")&amp;". 
Ship to:
ATTN: Kindred Implementation Services Tech
"&amp;C164&amp;"
"&amp;G164</f>
        <v/>
      </c>
      <c r="R164" s="273" t="n">
        <v>1992745</v>
      </c>
      <c r="S164" s="273" t="inlineStr">
        <is>
          <t>No</t>
        </is>
      </c>
      <c r="T164" s="273">
        <f>VLOOKUP(ServiceTickets[[#This Row],[Facility ID]],'T-Schedule'!B$2:I$286,8,FALSE)</f>
        <v/>
      </c>
      <c r="U164" s="273" t="n">
        <v>2020</v>
      </c>
    </row>
    <row hidden="1" r="165" s="20">
      <c r="A165" s="100" t="n">
        <v>2585201</v>
      </c>
      <c r="B165" t="inlineStr">
        <is>
          <t>2585 HH - HUMBLE</t>
        </is>
      </c>
      <c r="C165" s="270">
        <f>VLOOKUP(ServiceTickets[[#This Row],[Facility ID]],FacilityInformation,3,FALSE)</f>
        <v/>
      </c>
      <c r="D165" s="270">
        <f>VLOOKUP(ServiceTickets[[#This Row],[Facility ID]],FacilityInformation,4,FALSE)</f>
        <v/>
      </c>
      <c r="E165" s="270">
        <f>VLOOKUP(ServiceTickets[[#This Row],[Facility ID]],FacilityInformation,5,FALSE)</f>
        <v/>
      </c>
      <c r="F165" s="270">
        <f>VLOOKUP(ServiceTickets[[#This Row],[Facility ID]],FacilityInformation,6,FALSE)</f>
        <v/>
      </c>
      <c r="G165" s="270">
        <f>ServiceTickets[[#This Row],[City]]&amp;", "&amp;ServiceTickets[[#This Row],[State]]&amp;" "&amp;ServiceTickets[[#This Row],[Zip]]</f>
        <v/>
      </c>
      <c r="H165" s="97">
        <f>VLOOKUP(ServiceTickets[[#This Row],[Facility ID]],'T-Schedule'!B$2:AH$286,30,FALSE)</f>
        <v/>
      </c>
      <c r="I165" s="97">
        <f>VLOOKUP(ServiceTickets[[#This Row],[Facility ID]],'T-Schedule'!B$2:AI$286,28,FALSE)</f>
        <v/>
      </c>
      <c r="J165" s="100">
        <f>VLOOKUP(ServiceTickets[[#This Row],[Facility ID]],'T-Schedule'!B$2:AI$286,26,FALSE)</f>
        <v/>
      </c>
      <c r="K165" s="108">
        <f>VLOOKUP(ServiceTickets[[#This Row],[Facility ID]],'T-Schedule'!B$2:C$286,2,FALSE)</f>
        <v/>
      </c>
      <c r="L165" s="108">
        <f>ServiceTickets[[#This Row],[Migration Date]] - WEEKDAY(ServiceTickets[[#This Row],[Migration Date]]-6)</f>
        <v/>
      </c>
      <c r="M165" s="108">
        <f>ServiceTickets[[#This Row],[Migration Date]] - 14</f>
        <v/>
      </c>
      <c r="N165" s="97" t="n">
        <v>703300</v>
      </c>
      <c r="O165" s="97" t="n">
        <v>703301</v>
      </c>
      <c r="P165" s="97">
        <f>ServiceTickets[[#This Row],[Site]]&amp;" KAH Win10 Upgrade Project Equipment Request"</f>
        <v/>
      </c>
      <c r="Q165" s="111">
        <f>"Please ship "&amp;H165&amp;" UD3 Thin Client devices and "&amp;I165&amp;" laptops with the Gentiva Win10 Image with docking stations. 
Please send the equipment on PO"&amp;N165&amp;" and PO"&amp;O165&amp;" to be at facility by "&amp;TEXT(L165,"mm/dd/yy")&amp;". 
Ship to:
ATTN: Kindred Implementation Services Tech
"&amp;C165&amp;"
"&amp;G165</f>
        <v/>
      </c>
      <c r="R165" s="273" t="n">
        <v>1992747</v>
      </c>
      <c r="S165" s="273" t="inlineStr">
        <is>
          <t>No</t>
        </is>
      </c>
      <c r="T165" s="273">
        <f>VLOOKUP(ServiceTickets[[#This Row],[Facility ID]],'T-Schedule'!B$2:I$286,8,FALSE)</f>
        <v/>
      </c>
      <c r="U165" s="273" t="n">
        <v>2020</v>
      </c>
    </row>
    <row hidden="1" r="166" s="20">
      <c r="A166" s="100" t="n">
        <v>2587201</v>
      </c>
      <c r="B166" t="inlineStr">
        <is>
          <t>2587 HH - BELLAIRE</t>
        </is>
      </c>
      <c r="C166" s="270">
        <f>VLOOKUP(ServiceTickets[[#This Row],[Facility ID]],FacilityInformation,3,FALSE)</f>
        <v/>
      </c>
      <c r="D166" s="270">
        <f>VLOOKUP(ServiceTickets[[#This Row],[Facility ID]],FacilityInformation,4,FALSE)</f>
        <v/>
      </c>
      <c r="E166" s="270">
        <f>VLOOKUP(ServiceTickets[[#This Row],[Facility ID]],FacilityInformation,5,FALSE)</f>
        <v/>
      </c>
      <c r="F166" s="270">
        <f>VLOOKUP(ServiceTickets[[#This Row],[Facility ID]],FacilityInformation,6,FALSE)</f>
        <v/>
      </c>
      <c r="G166" s="270">
        <f>ServiceTickets[[#This Row],[City]]&amp;", "&amp;ServiceTickets[[#This Row],[State]]&amp;" "&amp;ServiceTickets[[#This Row],[Zip]]</f>
        <v/>
      </c>
      <c r="H166" s="97">
        <f>VLOOKUP(ServiceTickets[[#This Row],[Facility ID]],'T-Schedule'!B$2:AH$286,30,FALSE)</f>
        <v/>
      </c>
      <c r="I166" s="97">
        <f>VLOOKUP(ServiceTickets[[#This Row],[Facility ID]],'T-Schedule'!B$2:AI$286,28,FALSE)</f>
        <v/>
      </c>
      <c r="J166" s="100">
        <f>VLOOKUP(ServiceTickets[[#This Row],[Facility ID]],'T-Schedule'!B$2:AI$286,26,FALSE)</f>
        <v/>
      </c>
      <c r="K166" s="108">
        <f>VLOOKUP(ServiceTickets[[#This Row],[Facility ID]],'T-Schedule'!B$2:C$286,2,FALSE)</f>
        <v/>
      </c>
      <c r="L166" s="108">
        <f>ServiceTickets[[#This Row],[Migration Date]] - WEEKDAY(ServiceTickets[[#This Row],[Migration Date]]-6)</f>
        <v/>
      </c>
      <c r="M166" s="108">
        <f>ServiceTickets[[#This Row],[Migration Date]] - 14</f>
        <v/>
      </c>
      <c r="N166" s="97" t="n">
        <v>703300</v>
      </c>
      <c r="O166" s="97" t="n">
        <v>703301</v>
      </c>
      <c r="P166" s="97">
        <f>ServiceTickets[[#This Row],[Site]]&amp;" KAH Win10 Upgrade Project Equipment Request"</f>
        <v/>
      </c>
      <c r="Q166" s="111">
        <f>"Please ship "&amp;H166&amp;" UD3 Thin Client devices and "&amp;I166&amp;" laptops with the Gentiva Win10 Image with docking stations. 
Please send the equipment on PO"&amp;N166&amp;" and PO"&amp;O166&amp;" to be at facility by "&amp;TEXT(L166,"mm/dd/yy")&amp;". 
Ship to:
ATTN: Kindred Implementation Services Tech
"&amp;C166&amp;"
"&amp;G166</f>
        <v/>
      </c>
      <c r="R166" s="273" t="n">
        <v>1992748</v>
      </c>
      <c r="S166" s="273" t="inlineStr">
        <is>
          <t>No</t>
        </is>
      </c>
      <c r="T166" s="273">
        <f>VLOOKUP(ServiceTickets[[#This Row],[Facility ID]],'T-Schedule'!B$2:I$286,8,FALSE)</f>
        <v/>
      </c>
      <c r="U166" s="273" t="n">
        <v>2020</v>
      </c>
    </row>
    <row hidden="1" r="167" s="20">
      <c r="A167" s="100" t="n">
        <v>2591201</v>
      </c>
      <c r="B167" t="inlineStr">
        <is>
          <t>2591 HH - SAN ANTONIO - HARDEN</t>
        </is>
      </c>
      <c r="C167" s="270">
        <f>VLOOKUP(ServiceTickets[[#This Row],[Facility ID]],FacilityInformation,3,FALSE)</f>
        <v/>
      </c>
      <c r="D167" s="270">
        <f>VLOOKUP(ServiceTickets[[#This Row],[Facility ID]],FacilityInformation,4,FALSE)</f>
        <v/>
      </c>
      <c r="E167" s="270">
        <f>VLOOKUP(ServiceTickets[[#This Row],[Facility ID]],FacilityInformation,5,FALSE)</f>
        <v/>
      </c>
      <c r="F167" s="270">
        <f>VLOOKUP(ServiceTickets[[#This Row],[Facility ID]],FacilityInformation,6,FALSE)</f>
        <v/>
      </c>
      <c r="G167" s="270">
        <f>ServiceTickets[[#This Row],[City]]&amp;", "&amp;ServiceTickets[[#This Row],[State]]&amp;" "&amp;ServiceTickets[[#This Row],[Zip]]</f>
        <v/>
      </c>
      <c r="H167" s="97">
        <f>VLOOKUP(ServiceTickets[[#This Row],[Facility ID]],'T-Schedule'!B$2:AH$286,30,FALSE)</f>
        <v/>
      </c>
      <c r="I167" s="97">
        <f>VLOOKUP(ServiceTickets[[#This Row],[Facility ID]],'T-Schedule'!B$2:AI$286,28,FALSE)</f>
        <v/>
      </c>
      <c r="J167" s="100">
        <f>VLOOKUP(ServiceTickets[[#This Row],[Facility ID]],'T-Schedule'!B$2:AI$286,26,FALSE)</f>
        <v/>
      </c>
      <c r="K167" s="108">
        <f>VLOOKUP(ServiceTickets[[#This Row],[Facility ID]],'T-Schedule'!B$2:C$286,2,FALSE)</f>
        <v/>
      </c>
      <c r="L167" s="108">
        <f>ServiceTickets[[#This Row],[Migration Date]] - WEEKDAY(ServiceTickets[[#This Row],[Migration Date]]-6)</f>
        <v/>
      </c>
      <c r="M167" s="108">
        <f>ServiceTickets[[#This Row],[Migration Date]] - 14</f>
        <v/>
      </c>
      <c r="N167" s="97" t="n">
        <v>703300</v>
      </c>
      <c r="O167" s="97" t="n">
        <v>703301</v>
      </c>
      <c r="P167" s="97">
        <f>ServiceTickets[[#This Row],[Site]]&amp;" KAH Win10 Upgrade Project Equipment Request"</f>
        <v/>
      </c>
      <c r="Q167" s="111">
        <f>"Please ship "&amp;H167&amp;" UD3 Thin Client devices and "&amp;I167&amp;" laptops with the Gentiva Win10 Image with docking stations. 
Please send the equipment on PO"&amp;N167&amp;" and PO"&amp;O167&amp;" to be at facility by "&amp;TEXT(L167,"mm/dd/yy")&amp;". 
Ship to:
ATTN: Kindred Implementation Services Tech
"&amp;C167&amp;"
"&amp;G167</f>
        <v/>
      </c>
      <c r="R167" s="273" t="n">
        <v>1992750</v>
      </c>
      <c r="S167" s="273" t="inlineStr">
        <is>
          <t>No</t>
        </is>
      </c>
      <c r="T167" s="273">
        <f>VLOOKUP(ServiceTickets[[#This Row],[Facility ID]],'T-Schedule'!B$2:I$286,8,FALSE)</f>
        <v/>
      </c>
      <c r="U167" s="273" t="n">
        <v>2020</v>
      </c>
    </row>
    <row hidden="1" r="168" s="20">
      <c r="A168" s="100" t="n">
        <v>2592201</v>
      </c>
      <c r="B168" t="inlineStr">
        <is>
          <t>2592 HH - SCHULENBURG</t>
        </is>
      </c>
      <c r="C168" s="270">
        <f>VLOOKUP(ServiceTickets[[#This Row],[Facility ID]],FacilityInformation,3,FALSE)</f>
        <v/>
      </c>
      <c r="D168" s="270">
        <f>VLOOKUP(ServiceTickets[[#This Row],[Facility ID]],FacilityInformation,4,FALSE)</f>
        <v/>
      </c>
      <c r="E168" s="270">
        <f>VLOOKUP(ServiceTickets[[#This Row],[Facility ID]],FacilityInformation,5,FALSE)</f>
        <v/>
      </c>
      <c r="F168" s="270">
        <f>VLOOKUP(ServiceTickets[[#This Row],[Facility ID]],FacilityInformation,6,FALSE)</f>
        <v/>
      </c>
      <c r="G168" s="270">
        <f>ServiceTickets[[#This Row],[City]]&amp;", "&amp;ServiceTickets[[#This Row],[State]]&amp;" "&amp;ServiceTickets[[#This Row],[Zip]]</f>
        <v/>
      </c>
      <c r="H168" s="97">
        <f>VLOOKUP(ServiceTickets[[#This Row],[Facility ID]],'T-Schedule'!B$2:AH$286,30,FALSE)</f>
        <v/>
      </c>
      <c r="I168" s="97">
        <f>VLOOKUP(ServiceTickets[[#This Row],[Facility ID]],'T-Schedule'!B$2:AI$286,28,FALSE)</f>
        <v/>
      </c>
      <c r="J168" s="100">
        <f>VLOOKUP(ServiceTickets[[#This Row],[Facility ID]],'T-Schedule'!B$2:AI$286,26,FALSE)</f>
        <v/>
      </c>
      <c r="K168" s="108">
        <f>VLOOKUP(ServiceTickets[[#This Row],[Facility ID]],'T-Schedule'!B$2:C$286,2,FALSE)</f>
        <v/>
      </c>
      <c r="L168" s="108">
        <f>ServiceTickets[[#This Row],[Migration Date]] - WEEKDAY(ServiceTickets[[#This Row],[Migration Date]]-6)</f>
        <v/>
      </c>
      <c r="M168" s="108">
        <f>ServiceTickets[[#This Row],[Migration Date]] - 14</f>
        <v/>
      </c>
      <c r="N168" s="97" t="n">
        <v>703300</v>
      </c>
      <c r="O168" s="97" t="n">
        <v>703301</v>
      </c>
      <c r="P168" s="97">
        <f>ServiceTickets[[#This Row],[Site]]&amp;" KAH Win10 Upgrade Project Equipment Request"</f>
        <v/>
      </c>
      <c r="Q168" s="111">
        <f>"Please ship "&amp;H168&amp;" UD3 Thin Client devices and "&amp;I168&amp;" laptops with the Gentiva Win10 Image with docking stations. 
Please send the equipment on PO"&amp;N168&amp;" and PO"&amp;O168&amp;" to be at facility by "&amp;TEXT(L168,"mm/dd/yy")&amp;". 
Ship to:
ATTN: Kindred Implementation Services Tech
"&amp;C168&amp;"
"&amp;G168</f>
        <v/>
      </c>
      <c r="R168" s="273" t="n">
        <v>1992757</v>
      </c>
      <c r="S168" s="273" t="inlineStr">
        <is>
          <t>No</t>
        </is>
      </c>
      <c r="T168" s="273">
        <f>VLOOKUP(ServiceTickets[[#This Row],[Facility ID]],'T-Schedule'!B$2:I$286,8,FALSE)</f>
        <v/>
      </c>
      <c r="U168" s="273" t="n">
        <v>2020</v>
      </c>
    </row>
    <row hidden="1" r="169" s="20">
      <c r="A169" s="100" t="n">
        <v>2593201</v>
      </c>
      <c r="B169" t="inlineStr">
        <is>
          <t>2593 HH - VICTORIA</t>
        </is>
      </c>
      <c r="C169" s="270">
        <f>VLOOKUP(ServiceTickets[[#This Row],[Facility ID]],FacilityInformation,3,FALSE)</f>
        <v/>
      </c>
      <c r="D169" s="270">
        <f>VLOOKUP(ServiceTickets[[#This Row],[Facility ID]],FacilityInformation,4,FALSE)</f>
        <v/>
      </c>
      <c r="E169" s="270">
        <f>VLOOKUP(ServiceTickets[[#This Row],[Facility ID]],FacilityInformation,5,FALSE)</f>
        <v/>
      </c>
      <c r="F169" s="270">
        <f>VLOOKUP(ServiceTickets[[#This Row],[Facility ID]],FacilityInformation,6,FALSE)</f>
        <v/>
      </c>
      <c r="G169" s="270">
        <f>ServiceTickets[[#This Row],[City]]&amp;", "&amp;ServiceTickets[[#This Row],[State]]&amp;" "&amp;ServiceTickets[[#This Row],[Zip]]</f>
        <v/>
      </c>
      <c r="H169" s="97">
        <f>VLOOKUP(ServiceTickets[[#This Row],[Facility ID]],'T-Schedule'!B$2:AH$286,30,FALSE)</f>
        <v/>
      </c>
      <c r="I169" s="97">
        <f>VLOOKUP(ServiceTickets[[#This Row],[Facility ID]],'T-Schedule'!B$2:AI$286,28,FALSE)</f>
        <v/>
      </c>
      <c r="J169" s="100">
        <f>VLOOKUP(ServiceTickets[[#This Row],[Facility ID]],'T-Schedule'!B$2:AI$286,26,FALSE)</f>
        <v/>
      </c>
      <c r="K169" s="108">
        <f>VLOOKUP(ServiceTickets[[#This Row],[Facility ID]],'T-Schedule'!B$2:C$286,2,FALSE)</f>
        <v/>
      </c>
      <c r="L169" s="108">
        <f>ServiceTickets[[#This Row],[Migration Date]] - WEEKDAY(ServiceTickets[[#This Row],[Migration Date]]-6)</f>
        <v/>
      </c>
      <c r="M169" s="108">
        <f>ServiceTickets[[#This Row],[Migration Date]] - 14</f>
        <v/>
      </c>
      <c r="N169" s="97" t="n">
        <v>703300</v>
      </c>
      <c r="O169" s="97" t="n">
        <v>703301</v>
      </c>
      <c r="P169" s="97">
        <f>ServiceTickets[[#This Row],[Site]]&amp;" KAH Win10 Upgrade Project Equipment Request"</f>
        <v/>
      </c>
      <c r="Q169" s="111">
        <f>"Please ship "&amp;H169&amp;" UD3 Thin Client devices and "&amp;I169&amp;" laptops with the Gentiva Win10 Image with docking stations. 
Please send the equipment on PO"&amp;N169&amp;" and PO"&amp;O169&amp;" to be at facility by "&amp;TEXT(L169,"mm/dd/yy")&amp;". 
Ship to:
ATTN: Kindred Implementation Services Tech
"&amp;C169&amp;"
"&amp;G169</f>
        <v/>
      </c>
      <c r="R169" s="273" t="n">
        <v>1992758</v>
      </c>
      <c r="S169" s="273" t="inlineStr">
        <is>
          <t>No</t>
        </is>
      </c>
      <c r="T169" s="273">
        <f>VLOOKUP(ServiceTickets[[#This Row],[Facility ID]],'T-Schedule'!B$2:I$286,8,FALSE)</f>
        <v/>
      </c>
      <c r="U169" s="273" t="n">
        <v>2020</v>
      </c>
    </row>
    <row hidden="1" r="170" s="20">
      <c r="A170" s="100" t="n">
        <v>3539201</v>
      </c>
      <c r="B170" t="inlineStr">
        <is>
          <t>3539 HH - BROWNWOOD</t>
        </is>
      </c>
      <c r="C170" s="270">
        <f>VLOOKUP(ServiceTickets[[#This Row],[Facility ID]],FacilityInformation,3,FALSE)</f>
        <v/>
      </c>
      <c r="D170" s="270">
        <f>VLOOKUP(ServiceTickets[[#This Row],[Facility ID]],FacilityInformation,4,FALSE)</f>
        <v/>
      </c>
      <c r="E170" s="270">
        <f>VLOOKUP(ServiceTickets[[#This Row],[Facility ID]],FacilityInformation,5,FALSE)</f>
        <v/>
      </c>
      <c r="F170" s="270">
        <f>VLOOKUP(ServiceTickets[[#This Row],[Facility ID]],FacilityInformation,6,FALSE)</f>
        <v/>
      </c>
      <c r="G170" s="270">
        <f>ServiceTickets[[#This Row],[City]]&amp;", "&amp;ServiceTickets[[#This Row],[State]]&amp;" "&amp;ServiceTickets[[#This Row],[Zip]]</f>
        <v/>
      </c>
      <c r="H170" s="97">
        <f>VLOOKUP(ServiceTickets[[#This Row],[Facility ID]],'T-Schedule'!B$2:AH$286,30,FALSE)</f>
        <v/>
      </c>
      <c r="I170" s="97">
        <f>VLOOKUP(ServiceTickets[[#This Row],[Facility ID]],'T-Schedule'!B$2:AI$286,28,FALSE)</f>
        <v/>
      </c>
      <c r="J170" s="100">
        <f>VLOOKUP(ServiceTickets[[#This Row],[Facility ID]],'T-Schedule'!B$2:AI$286,26,FALSE)</f>
        <v/>
      </c>
      <c r="K170" s="108">
        <f>VLOOKUP(ServiceTickets[[#This Row],[Facility ID]],'T-Schedule'!B$2:C$286,2,FALSE)</f>
        <v/>
      </c>
      <c r="L170" s="108">
        <f>ServiceTickets[[#This Row],[Migration Date]] - WEEKDAY(ServiceTickets[[#This Row],[Migration Date]]-6)</f>
        <v/>
      </c>
      <c r="M170" s="108">
        <f>ServiceTickets[[#This Row],[Migration Date]] - 14</f>
        <v/>
      </c>
      <c r="N170" s="97" t="n">
        <v>703300</v>
      </c>
      <c r="O170" s="97" t="n">
        <v>703301</v>
      </c>
      <c r="P170" s="97">
        <f>ServiceTickets[[#This Row],[Site]]&amp;" KAH Win10 Upgrade Project Equipment Request"</f>
        <v/>
      </c>
      <c r="Q170" s="111">
        <f>"Please ship "&amp;H170&amp;" UD3 Thin Client devices and "&amp;I170&amp;" laptops with the Gentiva Win10 Image with docking stations. 
Please send the equipment on PO"&amp;N170&amp;" and PO"&amp;O170&amp;" to be at facility by "&amp;TEXT(L170,"mm/dd/yy")&amp;". 
Ship to:
ATTN: Kindred Implementation Services Tech
"&amp;C170&amp;"
"&amp;G170</f>
        <v/>
      </c>
      <c r="R170" s="273" t="n">
        <v>1992759</v>
      </c>
      <c r="S170" s="273" t="inlineStr">
        <is>
          <t>No</t>
        </is>
      </c>
      <c r="T170" s="273">
        <f>VLOOKUP(ServiceTickets[[#This Row],[Facility ID]],'T-Schedule'!B$2:I$286,8,FALSE)</f>
        <v/>
      </c>
      <c r="U170" s="273" t="n">
        <v>2020</v>
      </c>
    </row>
    <row hidden="1" r="171" s="20">
      <c r="A171" s="98" t="n">
        <v>3282201</v>
      </c>
      <c r="B171" s="3" t="inlineStr">
        <is>
          <t>RF3282 - Kindred at Home Billing</t>
        </is>
      </c>
      <c r="C171" s="3">
        <f>VLOOKUP(ServiceTickets[[#This Row],[Facility ID]],FacilityInformation,3,FALSE)</f>
        <v/>
      </c>
      <c r="D171" s="3">
        <f>VLOOKUP(ServiceTickets[[#This Row],[Facility ID]],FacilityInformation,4,FALSE)</f>
        <v/>
      </c>
      <c r="E171" s="3">
        <f>VLOOKUP(ServiceTickets[[#This Row],[Facility ID]],FacilityInformation,5,FALSE)</f>
        <v/>
      </c>
      <c r="F171" s="3">
        <f>VLOOKUP(ServiceTickets[[#This Row],[Facility ID]],FacilityInformation,6,FALSE)</f>
        <v/>
      </c>
      <c r="G171" s="3">
        <f>ServiceTickets[[#This Row],[City]]&amp;", "&amp;ServiceTickets[[#This Row],[State]]&amp;" "&amp;ServiceTickets[[#This Row],[Zip]]</f>
        <v/>
      </c>
      <c r="H171" s="98">
        <f>VLOOKUP(ServiceTickets[[#This Row],[Facility ID]],'T-Schedule'!B$2:AH$286,30,FALSE)</f>
        <v/>
      </c>
      <c r="I171" s="98">
        <f>VLOOKUP(ServiceTickets[[#This Row],[Facility ID]],'T-Schedule'!B$2:AI$286,28,FALSE)</f>
        <v/>
      </c>
      <c r="J171" s="98">
        <f>VLOOKUP(ServiceTickets[[#This Row],[Facility ID]],'T-Schedule'!B$2:AI$286,26,FALSE)</f>
        <v/>
      </c>
      <c r="K171" s="109">
        <f>VLOOKUP(ServiceTickets[[#This Row],[Facility ID]],'T-Schedule'!B$2:C$286,2,FALSE)</f>
        <v/>
      </c>
      <c r="L171" s="109">
        <f>ServiceTickets[[#This Row],[Migration Date]] - WEEKDAY(ServiceTickets[[#This Row],[Migration Date]]-6)</f>
        <v/>
      </c>
      <c r="M171" s="109">
        <f>ServiceTickets[[#This Row],[Migration Date]] - 14</f>
        <v/>
      </c>
      <c r="N171" s="98" t="n">
        <v>703300</v>
      </c>
      <c r="O171" s="98" t="n">
        <v>703301</v>
      </c>
      <c r="P171" s="98">
        <f>ServiceTickets[[#This Row],[Site]]&amp;" KAH Win10 Upgrade Project Equipment Request"</f>
        <v/>
      </c>
      <c r="Q171" s="112">
        <f>"Please ship "&amp;H171&amp;" UD3 Thin Client devices and "&amp;I171&amp;" laptops with the Gentiva Win10 Image with docking stations. 
Please send the equipment on PO"&amp;N171&amp;" and PO"&amp;O171&amp;" to be at facility by "&amp;TEXT(L171,"mm/dd/yy")&amp;". 
Ship to:
ATTN: Kindred Implementation Services Tech
"&amp;C171&amp;"
"&amp;G171</f>
        <v/>
      </c>
      <c r="R171" s="114" t="n"/>
      <c r="S171" s="114" t="inlineStr">
        <is>
          <t>No</t>
        </is>
      </c>
      <c r="T171" s="114">
        <f>VLOOKUP(ServiceTickets[[#This Row],[Facility ID]],'T-Schedule'!B$2:I$286,8,FALSE)</f>
        <v/>
      </c>
      <c r="U171" s="114" t="n">
        <v>2020</v>
      </c>
      <c r="V171" s="117" t="n"/>
    </row>
    <row r="172">
      <c r="A172" s="100" t="n">
        <v>2382201</v>
      </c>
      <c r="B172" t="inlineStr">
        <is>
          <t>2382 HH - RACINE</t>
        </is>
      </c>
      <c r="C172" s="270">
        <f>VLOOKUP(ServiceTickets[[#This Row],[Facility ID]],FacilityInformation,3,FALSE)</f>
        <v/>
      </c>
      <c r="D172" s="270">
        <f>VLOOKUP(ServiceTickets[[#This Row],[Facility ID]],FacilityInformation,4,FALSE)</f>
        <v/>
      </c>
      <c r="E172" s="270">
        <f>VLOOKUP(ServiceTickets[[#This Row],[Facility ID]],FacilityInformation,5,FALSE)</f>
        <v/>
      </c>
      <c r="F172" s="270">
        <f>VLOOKUP(ServiceTickets[[#This Row],[Facility ID]],FacilityInformation,6,FALSE)</f>
        <v/>
      </c>
      <c r="G172" s="270">
        <f>ServiceTickets[[#This Row],[City]]&amp;", "&amp;ServiceTickets[[#This Row],[State]]&amp;" "&amp;ServiceTickets[[#This Row],[Zip]]</f>
        <v/>
      </c>
      <c r="H172" s="97">
        <f>VLOOKUP(ServiceTickets[[#This Row],[Facility ID]],'T-Schedule'!B$2:AH$286,30,FALSE)</f>
        <v/>
      </c>
      <c r="I172" s="97">
        <f>VLOOKUP(ServiceTickets[[#This Row],[Facility ID]],'T-Schedule'!B$2:AI$286,28,FALSE)</f>
        <v/>
      </c>
      <c r="J172" s="100">
        <f>VLOOKUP(ServiceTickets[[#This Row],[Facility ID]],'T-Schedule'!B$2:AI$286,26,FALSE)</f>
        <v/>
      </c>
      <c r="K172" s="108">
        <f>VLOOKUP(ServiceTickets[[#This Row],[Facility ID]],'T-Schedule'!B$2:C$286,2,FALSE)</f>
        <v/>
      </c>
      <c r="L172" s="108">
        <f>ServiceTickets[[#This Row],[Migration Date]] - WEEKDAY(ServiceTickets[[#This Row],[Migration Date]]-6)</f>
        <v/>
      </c>
      <c r="M172" s="108">
        <f>ServiceTickets[[#This Row],[Migration Date]] - 14</f>
        <v/>
      </c>
      <c r="N172" s="97" t="n">
        <v>703300</v>
      </c>
      <c r="O172" s="97" t="n">
        <v>703301</v>
      </c>
      <c r="P172" s="97">
        <f>ServiceTickets[[#This Row],[Site]]&amp;" KAH Win10 Upgrade Project Equipment Request"</f>
        <v/>
      </c>
      <c r="Q172" s="111">
        <f>"Please ship "&amp;H172&amp;" UD3 Thin Client devices and "&amp;I172&amp;" laptops with the Gentiva Win10 Image with docking stations. 
Please send the equipment on PO"&amp;N172&amp;" and PO"&amp;O172&amp;" to be at facility by "&amp;TEXT(L172,"mm/dd/yy")&amp;". 
Ship to:
ATTN: Kindred Implementation Services Tech
"&amp;C172&amp;"
"&amp;G172</f>
        <v/>
      </c>
      <c r="R172" s="273" t="n">
        <v>1993512</v>
      </c>
      <c r="S172" s="273" t="inlineStr">
        <is>
          <t>No</t>
        </is>
      </c>
      <c r="T172" s="273">
        <f>VLOOKUP(ServiceTickets[[#This Row],[Facility ID]],'T-Schedule'!B$2:I$286,8,FALSE)</f>
        <v/>
      </c>
      <c r="U172" s="273" t="n">
        <v>2020</v>
      </c>
    </row>
    <row r="173">
      <c r="A173" s="100" t="n">
        <v>2388201</v>
      </c>
      <c r="B173" t="inlineStr">
        <is>
          <t>2388 HH - OMAHA</t>
        </is>
      </c>
      <c r="C173" s="270">
        <f>VLOOKUP(ServiceTickets[[#This Row],[Facility ID]],FacilityInformation,3,FALSE)</f>
        <v/>
      </c>
      <c r="D173" s="270">
        <f>VLOOKUP(ServiceTickets[[#This Row],[Facility ID]],FacilityInformation,4,FALSE)</f>
        <v/>
      </c>
      <c r="E173" s="270">
        <f>VLOOKUP(ServiceTickets[[#This Row],[Facility ID]],FacilityInformation,5,FALSE)</f>
        <v/>
      </c>
      <c r="F173" s="270">
        <f>VLOOKUP(ServiceTickets[[#This Row],[Facility ID]],FacilityInformation,6,FALSE)</f>
        <v/>
      </c>
      <c r="G173" s="270">
        <f>ServiceTickets[[#This Row],[City]]&amp;", "&amp;ServiceTickets[[#This Row],[State]]&amp;" "&amp;ServiceTickets[[#This Row],[Zip]]</f>
        <v/>
      </c>
      <c r="H173" s="97">
        <f>VLOOKUP(ServiceTickets[[#This Row],[Facility ID]],'T-Schedule'!B$2:AH$286,30,FALSE)</f>
        <v/>
      </c>
      <c r="I173" s="97">
        <f>VLOOKUP(ServiceTickets[[#This Row],[Facility ID]],'T-Schedule'!B$2:AI$286,28,FALSE)</f>
        <v/>
      </c>
      <c r="J173" s="100">
        <f>VLOOKUP(ServiceTickets[[#This Row],[Facility ID]],'T-Schedule'!B$2:AI$286,26,FALSE)</f>
        <v/>
      </c>
      <c r="K173" s="108">
        <f>VLOOKUP(ServiceTickets[[#This Row],[Facility ID]],'T-Schedule'!B$2:C$286,2,FALSE)</f>
        <v/>
      </c>
      <c r="L173" s="108">
        <f>ServiceTickets[[#This Row],[Migration Date]] - WEEKDAY(ServiceTickets[[#This Row],[Migration Date]]-6)</f>
        <v/>
      </c>
      <c r="M173" s="108">
        <f>ServiceTickets[[#This Row],[Migration Date]] - 14</f>
        <v/>
      </c>
      <c r="N173" s="97" t="n">
        <v>703300</v>
      </c>
      <c r="O173" s="97" t="n">
        <v>703301</v>
      </c>
      <c r="P173" s="97">
        <f>ServiceTickets[[#This Row],[Site]]&amp;" KAH Win10 Upgrade Project Equipment Request"</f>
        <v/>
      </c>
      <c r="Q173" s="111">
        <f>"Please ship "&amp;H173&amp;" UD3 Thin Client devices and "&amp;I173&amp;" laptops with the Gentiva Win10 Image with docking stations. 
Please send the equipment on PO"&amp;N173&amp;" and PO"&amp;O173&amp;" to be at facility by "&amp;TEXT(L173,"mm/dd/yy")&amp;". 
Ship to:
ATTN: Kindred Implementation Services Tech
"&amp;C173&amp;"
"&amp;G173</f>
        <v/>
      </c>
      <c r="R173" s="273" t="n">
        <v>1993514</v>
      </c>
      <c r="S173" s="273" t="inlineStr">
        <is>
          <t>No</t>
        </is>
      </c>
      <c r="T173" s="273">
        <f>VLOOKUP(ServiceTickets[[#This Row],[Facility ID]],'T-Schedule'!B$2:I$286,8,FALSE)</f>
        <v/>
      </c>
      <c r="U173" s="273" t="n">
        <v>2020</v>
      </c>
    </row>
    <row r="174">
      <c r="A174" s="100" t="n">
        <v>2599201</v>
      </c>
      <c r="B174" t="inlineStr">
        <is>
          <t>2599 HH - MODESTO CA</t>
        </is>
      </c>
      <c r="C174" s="270">
        <f>VLOOKUP(ServiceTickets[[#This Row],[Facility ID]],FacilityInformation,3,FALSE)</f>
        <v/>
      </c>
      <c r="D174" s="270">
        <f>VLOOKUP(ServiceTickets[[#This Row],[Facility ID]],FacilityInformation,4,FALSE)</f>
        <v/>
      </c>
      <c r="E174" s="270">
        <f>VLOOKUP(ServiceTickets[[#This Row],[Facility ID]],FacilityInformation,5,FALSE)</f>
        <v/>
      </c>
      <c r="F174" s="270">
        <f>VLOOKUP(ServiceTickets[[#This Row],[Facility ID]],FacilityInformation,6,FALSE)</f>
        <v/>
      </c>
      <c r="G174" s="270">
        <f>ServiceTickets[[#This Row],[City]]&amp;", "&amp;ServiceTickets[[#This Row],[State]]&amp;" "&amp;ServiceTickets[[#This Row],[Zip]]</f>
        <v/>
      </c>
      <c r="H174" s="97">
        <f>VLOOKUP(ServiceTickets[[#This Row],[Facility ID]],'T-Schedule'!B$2:AH$286,30,FALSE)</f>
        <v/>
      </c>
      <c r="I174" s="97">
        <f>VLOOKUP(ServiceTickets[[#This Row],[Facility ID]],'T-Schedule'!B$2:AI$286,28,FALSE)</f>
        <v/>
      </c>
      <c r="J174" s="100">
        <f>VLOOKUP(ServiceTickets[[#This Row],[Facility ID]],'T-Schedule'!B$2:AI$286,26,FALSE)</f>
        <v/>
      </c>
      <c r="K174" s="108">
        <f>VLOOKUP(ServiceTickets[[#This Row],[Facility ID]],'T-Schedule'!B$2:C$286,2,FALSE)</f>
        <v/>
      </c>
      <c r="L174" s="108">
        <f>ServiceTickets[[#This Row],[Migration Date]] - WEEKDAY(ServiceTickets[[#This Row],[Migration Date]]-6)</f>
        <v/>
      </c>
      <c r="M174" s="108">
        <f>ServiceTickets[[#This Row],[Migration Date]] - 14</f>
        <v/>
      </c>
      <c r="N174" s="97" t="n">
        <v>703300</v>
      </c>
      <c r="O174" s="97" t="n">
        <v>703301</v>
      </c>
      <c r="P174" s="97">
        <f>ServiceTickets[[#This Row],[Site]]&amp;" KAH Win10 Upgrade Project Equipment Request"</f>
        <v/>
      </c>
      <c r="Q174" s="111">
        <f>"Please ship "&amp;H174&amp;" UD3 Thin Client devices and "&amp;I174&amp;" laptops with the Gentiva Win10 Image with docking stations. 
Please send the equipment on PO"&amp;N174&amp;" and PO"&amp;O174&amp;" to be at facility by "&amp;TEXT(L174,"mm/dd/yy")&amp;". 
Ship to:
ATTN: Kindred Implementation Services Tech
"&amp;C174&amp;"
"&amp;G174</f>
        <v/>
      </c>
      <c r="R174" s="273" t="n">
        <v>1993515</v>
      </c>
      <c r="S174" s="273" t="inlineStr">
        <is>
          <t>No</t>
        </is>
      </c>
      <c r="T174" s="273">
        <f>VLOOKUP(ServiceTickets[[#This Row],[Facility ID]],'T-Schedule'!B$2:I$286,8,FALSE)</f>
        <v/>
      </c>
      <c r="U174" s="273" t="n">
        <v>2020</v>
      </c>
    </row>
    <row r="175">
      <c r="A175" s="100" t="n">
        <v>2618201</v>
      </c>
      <c r="B175" t="inlineStr">
        <is>
          <t>2618 HH - STOCKTON</t>
        </is>
      </c>
      <c r="C175" s="270">
        <f>VLOOKUP(ServiceTickets[[#This Row],[Facility ID]],FacilityInformation,3,FALSE)</f>
        <v/>
      </c>
      <c r="D175" s="270">
        <f>VLOOKUP(ServiceTickets[[#This Row],[Facility ID]],FacilityInformation,4,FALSE)</f>
        <v/>
      </c>
      <c r="E175" s="270">
        <f>VLOOKUP(ServiceTickets[[#This Row],[Facility ID]],FacilityInformation,5,FALSE)</f>
        <v/>
      </c>
      <c r="F175" s="270">
        <f>VLOOKUP(ServiceTickets[[#This Row],[Facility ID]],FacilityInformation,6,FALSE)</f>
        <v/>
      </c>
      <c r="G175" s="270">
        <f>ServiceTickets[[#This Row],[City]]&amp;", "&amp;ServiceTickets[[#This Row],[State]]&amp;" "&amp;ServiceTickets[[#This Row],[Zip]]</f>
        <v/>
      </c>
      <c r="H175" s="97">
        <f>VLOOKUP(ServiceTickets[[#This Row],[Facility ID]],'T-Schedule'!B$2:AH$286,30,FALSE)</f>
        <v/>
      </c>
      <c r="I175" s="97">
        <f>VLOOKUP(ServiceTickets[[#This Row],[Facility ID]],'T-Schedule'!B$2:AI$286,28,FALSE)</f>
        <v/>
      </c>
      <c r="J175" s="100">
        <f>VLOOKUP(ServiceTickets[[#This Row],[Facility ID]],'T-Schedule'!B$2:AI$286,26,FALSE)</f>
        <v/>
      </c>
      <c r="K175" s="108">
        <f>VLOOKUP(ServiceTickets[[#This Row],[Facility ID]],'T-Schedule'!B$2:C$286,2,FALSE)</f>
        <v/>
      </c>
      <c r="L175" s="108">
        <f>ServiceTickets[[#This Row],[Migration Date]] - WEEKDAY(ServiceTickets[[#This Row],[Migration Date]]-6)</f>
        <v/>
      </c>
      <c r="M175" s="108">
        <f>ServiceTickets[[#This Row],[Migration Date]] - 14</f>
        <v/>
      </c>
      <c r="N175" s="97" t="n">
        <v>703300</v>
      </c>
      <c r="O175" s="97" t="n">
        <v>703301</v>
      </c>
      <c r="P175" s="97">
        <f>ServiceTickets[[#This Row],[Site]]&amp;" KAH Win10 Upgrade Project Equipment Request"</f>
        <v/>
      </c>
      <c r="Q175" s="111">
        <f>"Please ship "&amp;H175&amp;" UD3 Thin Client devices and "&amp;I175&amp;" laptops with the Gentiva Win10 Image with docking stations. 
Please send the equipment on PO"&amp;N175&amp;" and PO"&amp;O175&amp;" to be at facility by "&amp;TEXT(L175,"mm/dd/yy")&amp;". 
Ship to:
ATTN: Kindred Implementation Services Tech
"&amp;C175&amp;"
"&amp;G175</f>
        <v/>
      </c>
      <c r="R175" s="273" t="n">
        <v>1993516</v>
      </c>
      <c r="S175" s="273" t="inlineStr">
        <is>
          <t>No</t>
        </is>
      </c>
      <c r="T175" s="273">
        <f>VLOOKUP(ServiceTickets[[#This Row],[Facility ID]],'T-Schedule'!B$2:I$286,8,FALSE)</f>
        <v/>
      </c>
      <c r="U175" s="273" t="n">
        <v>2020</v>
      </c>
    </row>
    <row r="176">
      <c r="A176" s="100" t="n">
        <v>2620201</v>
      </c>
      <c r="B176" t="inlineStr">
        <is>
          <t>2620 HH - SAN LUIS OBISPO HHA</t>
        </is>
      </c>
      <c r="C176" s="270">
        <f>VLOOKUP(ServiceTickets[[#This Row],[Facility ID]],FacilityInformation,3,FALSE)</f>
        <v/>
      </c>
      <c r="D176" s="270">
        <f>VLOOKUP(ServiceTickets[[#This Row],[Facility ID]],FacilityInformation,4,FALSE)</f>
        <v/>
      </c>
      <c r="E176" s="270">
        <f>VLOOKUP(ServiceTickets[[#This Row],[Facility ID]],FacilityInformation,5,FALSE)</f>
        <v/>
      </c>
      <c r="F176" s="270">
        <f>VLOOKUP(ServiceTickets[[#This Row],[Facility ID]],FacilityInformation,6,FALSE)</f>
        <v/>
      </c>
      <c r="G176" s="270">
        <f>ServiceTickets[[#This Row],[City]]&amp;", "&amp;ServiceTickets[[#This Row],[State]]&amp;" "&amp;ServiceTickets[[#This Row],[Zip]]</f>
        <v/>
      </c>
      <c r="H176" s="97">
        <f>VLOOKUP(ServiceTickets[[#This Row],[Facility ID]],'T-Schedule'!B$2:AH$286,30,FALSE)</f>
        <v/>
      </c>
      <c r="I176" s="97">
        <f>VLOOKUP(ServiceTickets[[#This Row],[Facility ID]],'T-Schedule'!B$2:AI$286,28,FALSE)</f>
        <v/>
      </c>
      <c r="J176" s="100">
        <f>VLOOKUP(ServiceTickets[[#This Row],[Facility ID]],'T-Schedule'!B$2:AI$286,26,FALSE)</f>
        <v/>
      </c>
      <c r="K176" s="108">
        <f>VLOOKUP(ServiceTickets[[#This Row],[Facility ID]],'T-Schedule'!B$2:C$286,2,FALSE)</f>
        <v/>
      </c>
      <c r="L176" s="108">
        <f>ServiceTickets[[#This Row],[Migration Date]] - WEEKDAY(ServiceTickets[[#This Row],[Migration Date]]-6)</f>
        <v/>
      </c>
      <c r="M176" s="108">
        <f>ServiceTickets[[#This Row],[Migration Date]] - 14</f>
        <v/>
      </c>
      <c r="N176" s="97" t="n">
        <v>703300</v>
      </c>
      <c r="O176" s="97" t="n">
        <v>703301</v>
      </c>
      <c r="P176" s="97">
        <f>ServiceTickets[[#This Row],[Site]]&amp;" KAH Win10 Upgrade Project Equipment Request"</f>
        <v/>
      </c>
      <c r="Q176" s="111">
        <f>"Please ship "&amp;H176&amp;" UD3 Thin Client devices and "&amp;I176&amp;" laptops with the Gentiva Win10 Image with docking stations. 
Please send the equipment on PO"&amp;N176&amp;" and PO"&amp;O176&amp;" to be at facility by "&amp;TEXT(L176,"mm/dd/yy")&amp;". 
Ship to:
ATTN: Kindred Implementation Services Tech
"&amp;C176&amp;"
"&amp;G176</f>
        <v/>
      </c>
      <c r="R176" s="273" t="n">
        <v>1993517</v>
      </c>
      <c r="S176" s="273" t="inlineStr">
        <is>
          <t>No</t>
        </is>
      </c>
      <c r="T176" s="273">
        <f>VLOOKUP(ServiceTickets[[#This Row],[Facility ID]],'T-Schedule'!B$2:I$286,8,FALSE)</f>
        <v/>
      </c>
      <c r="U176" s="273" t="n">
        <v>2020</v>
      </c>
    </row>
    <row r="177">
      <c r="A177" s="100" t="n">
        <v>2629201</v>
      </c>
      <c r="B177" t="inlineStr">
        <is>
          <t>2629 HH - LAS CRUCES</t>
        </is>
      </c>
      <c r="C177" s="270">
        <f>VLOOKUP(ServiceTickets[[#This Row],[Facility ID]],FacilityInformation,3,FALSE)</f>
        <v/>
      </c>
      <c r="D177" s="270">
        <f>VLOOKUP(ServiceTickets[[#This Row],[Facility ID]],FacilityInformation,4,FALSE)</f>
        <v/>
      </c>
      <c r="E177" s="270">
        <f>VLOOKUP(ServiceTickets[[#This Row],[Facility ID]],FacilityInformation,5,FALSE)</f>
        <v/>
      </c>
      <c r="F177" s="270">
        <f>VLOOKUP(ServiceTickets[[#This Row],[Facility ID]],FacilityInformation,6,FALSE)</f>
        <v/>
      </c>
      <c r="G177" s="270">
        <f>ServiceTickets[[#This Row],[City]]&amp;", "&amp;ServiceTickets[[#This Row],[State]]&amp;" "&amp;ServiceTickets[[#This Row],[Zip]]</f>
        <v/>
      </c>
      <c r="H177" s="97">
        <f>VLOOKUP(ServiceTickets[[#This Row],[Facility ID]],'T-Schedule'!B$2:AH$286,30,FALSE)</f>
        <v/>
      </c>
      <c r="I177" s="97">
        <f>VLOOKUP(ServiceTickets[[#This Row],[Facility ID]],'T-Schedule'!B$2:AI$286,28,FALSE)</f>
        <v/>
      </c>
      <c r="J177" s="100">
        <f>VLOOKUP(ServiceTickets[[#This Row],[Facility ID]],'T-Schedule'!B$2:AI$286,26,FALSE)</f>
        <v/>
      </c>
      <c r="K177" s="108">
        <f>VLOOKUP(ServiceTickets[[#This Row],[Facility ID]],'T-Schedule'!B$2:C$286,2,FALSE)</f>
        <v/>
      </c>
      <c r="L177" s="108">
        <f>ServiceTickets[[#This Row],[Migration Date]] - WEEKDAY(ServiceTickets[[#This Row],[Migration Date]]-6)</f>
        <v/>
      </c>
      <c r="M177" s="108">
        <f>ServiceTickets[[#This Row],[Migration Date]] - 14</f>
        <v/>
      </c>
      <c r="N177" s="97" t="n">
        <v>703300</v>
      </c>
      <c r="O177" s="97" t="n">
        <v>703301</v>
      </c>
      <c r="P177" s="97">
        <f>ServiceTickets[[#This Row],[Site]]&amp;" KAH Win10 Upgrade Project Equipment Request"</f>
        <v/>
      </c>
      <c r="Q177" s="111">
        <f>"Please ship "&amp;H177&amp;" UD3 Thin Client devices and "&amp;I177&amp;" laptops with the Gentiva Win10 Image with docking stations. 
Please send the equipment on PO"&amp;N177&amp;" and PO"&amp;O177&amp;" to be at facility by "&amp;TEXT(L177,"mm/dd/yy")&amp;". 
Ship to:
ATTN: Kindred Implementation Services Tech
"&amp;C177&amp;"
"&amp;G177</f>
        <v/>
      </c>
      <c r="R177" s="273" t="n">
        <v>1993519</v>
      </c>
      <c r="S177" s="273" t="inlineStr">
        <is>
          <t>No</t>
        </is>
      </c>
      <c r="T177" s="273">
        <f>VLOOKUP(ServiceTickets[[#This Row],[Facility ID]],'T-Schedule'!B$2:I$286,8,FALSE)</f>
        <v/>
      </c>
      <c r="U177" s="273" t="n">
        <v>2020</v>
      </c>
    </row>
    <row r="178">
      <c r="A178" s="100" t="n">
        <v>2631201</v>
      </c>
      <c r="B178" t="inlineStr">
        <is>
          <t>2631 HH - ALBUQUERQUE</t>
        </is>
      </c>
      <c r="C178" s="270">
        <f>VLOOKUP(ServiceTickets[[#This Row],[Facility ID]],FacilityInformation,3,FALSE)</f>
        <v/>
      </c>
      <c r="D178" s="270">
        <f>VLOOKUP(ServiceTickets[[#This Row],[Facility ID]],FacilityInformation,4,FALSE)</f>
        <v/>
      </c>
      <c r="E178" s="270">
        <f>VLOOKUP(ServiceTickets[[#This Row],[Facility ID]],FacilityInformation,5,FALSE)</f>
        <v/>
      </c>
      <c r="F178" s="270">
        <f>VLOOKUP(ServiceTickets[[#This Row],[Facility ID]],FacilityInformation,6,FALSE)</f>
        <v/>
      </c>
      <c r="G178" s="270">
        <f>ServiceTickets[[#This Row],[City]]&amp;", "&amp;ServiceTickets[[#This Row],[State]]&amp;" "&amp;ServiceTickets[[#This Row],[Zip]]</f>
        <v/>
      </c>
      <c r="H178" s="97">
        <f>VLOOKUP(ServiceTickets[[#This Row],[Facility ID]],'T-Schedule'!B$2:AH$286,30,FALSE)</f>
        <v/>
      </c>
      <c r="I178" s="97">
        <f>VLOOKUP(ServiceTickets[[#This Row],[Facility ID]],'T-Schedule'!B$2:AI$286,28,FALSE)</f>
        <v/>
      </c>
      <c r="J178" s="100">
        <f>VLOOKUP(ServiceTickets[[#This Row],[Facility ID]],'T-Schedule'!B$2:AI$286,26,FALSE)</f>
        <v/>
      </c>
      <c r="K178" s="108">
        <f>VLOOKUP(ServiceTickets[[#This Row],[Facility ID]],'T-Schedule'!B$2:C$286,2,FALSE)</f>
        <v/>
      </c>
      <c r="L178" s="108">
        <f>ServiceTickets[[#This Row],[Migration Date]] - WEEKDAY(ServiceTickets[[#This Row],[Migration Date]]-6)</f>
        <v/>
      </c>
      <c r="M178" s="108">
        <f>ServiceTickets[[#This Row],[Migration Date]] - 14</f>
        <v/>
      </c>
      <c r="N178" s="97" t="n">
        <v>703300</v>
      </c>
      <c r="O178" s="97" t="n">
        <v>703301</v>
      </c>
      <c r="P178" s="97">
        <f>ServiceTickets[[#This Row],[Site]]&amp;" KAH Win10 Upgrade Project Equipment Request"</f>
        <v/>
      </c>
      <c r="Q178" s="111">
        <f>"Please ship "&amp;H178&amp;" UD3 Thin Client devices and "&amp;I178&amp;" laptops with the Gentiva Win10 Image with docking stations. 
Please send the equipment on PO"&amp;N178&amp;" and PO"&amp;O178&amp;" to be at facility by "&amp;TEXT(L178,"mm/dd/yy")&amp;". 
Ship to:
ATTN: Kindred Implementation Services Tech
"&amp;C178&amp;"
"&amp;G178</f>
        <v/>
      </c>
      <c r="R178" s="273" t="n">
        <v>1993520</v>
      </c>
      <c r="S178" s="273" t="inlineStr">
        <is>
          <t>No</t>
        </is>
      </c>
      <c r="T178" s="273">
        <f>VLOOKUP(ServiceTickets[[#This Row],[Facility ID]],'T-Schedule'!B$2:I$286,8,FALSE)</f>
        <v/>
      </c>
      <c r="U178" s="273" t="n">
        <v>2020</v>
      </c>
    </row>
    <row r="179">
      <c r="A179" s="100" t="n">
        <v>5025201</v>
      </c>
      <c r="B179" t="inlineStr">
        <is>
          <t>5025 HH - VICEROY</t>
        </is>
      </c>
      <c r="C179" s="270">
        <f>VLOOKUP(ServiceTickets[[#This Row],[Facility ID]],FacilityInformation,3,FALSE)</f>
        <v/>
      </c>
      <c r="D179" s="270">
        <f>VLOOKUP(ServiceTickets[[#This Row],[Facility ID]],FacilityInformation,4,FALSE)</f>
        <v/>
      </c>
      <c r="E179" s="270">
        <f>VLOOKUP(ServiceTickets[[#This Row],[Facility ID]],FacilityInformation,5,FALSE)</f>
        <v/>
      </c>
      <c r="F179" s="270">
        <f>VLOOKUP(ServiceTickets[[#This Row],[Facility ID]],FacilityInformation,6,FALSE)</f>
        <v/>
      </c>
      <c r="G179" s="270">
        <f>ServiceTickets[[#This Row],[City]]&amp;", "&amp;ServiceTickets[[#This Row],[State]]&amp;" "&amp;ServiceTickets[[#This Row],[Zip]]</f>
        <v/>
      </c>
      <c r="H179" s="97">
        <f>VLOOKUP(ServiceTickets[[#This Row],[Facility ID]],'T-Schedule'!B$2:AH$286,30,FALSE)</f>
        <v/>
      </c>
      <c r="I179" s="97">
        <f>VLOOKUP(ServiceTickets[[#This Row],[Facility ID]],'T-Schedule'!B$2:AI$286,28,FALSE)</f>
        <v/>
      </c>
      <c r="J179" s="100">
        <f>VLOOKUP(ServiceTickets[[#This Row],[Facility ID]],'T-Schedule'!B$2:AI$286,26,FALSE)</f>
        <v/>
      </c>
      <c r="K179" s="108">
        <f>VLOOKUP(ServiceTickets[[#This Row],[Facility ID]],'T-Schedule'!B$2:C$286,2,FALSE)</f>
        <v/>
      </c>
      <c r="L179" s="108">
        <f>ServiceTickets[[#This Row],[Migration Date]] - WEEKDAY(ServiceTickets[[#This Row],[Migration Date]]-6)</f>
        <v/>
      </c>
      <c r="M179" s="108">
        <f>ServiceTickets[[#This Row],[Migration Date]] - 14</f>
        <v/>
      </c>
      <c r="N179" s="97" t="n">
        <v>703300</v>
      </c>
      <c r="O179" s="97" t="n">
        <v>703301</v>
      </c>
      <c r="P179" s="97">
        <f>ServiceTickets[[#This Row],[Site]]&amp;" KAH Win10 Upgrade Project Equipment Request"</f>
        <v/>
      </c>
      <c r="Q179" s="111">
        <f>"Please ship "&amp;H179&amp;" UD3 Thin Client devices and "&amp;I179&amp;" laptops with the Gentiva Win10 Image with docking stations. 
Please send the equipment on PO"&amp;N179&amp;" and PO"&amp;O179&amp;" to be at facility by "&amp;TEXT(L179,"mm/dd/yy")&amp;". 
Ship to:
ATTN: Kindred Implementation Services Tech
"&amp;C179&amp;"
"&amp;G179</f>
        <v/>
      </c>
      <c r="R179" s="273" t="n">
        <v>1993521</v>
      </c>
      <c r="S179" s="273" t="inlineStr">
        <is>
          <t>No</t>
        </is>
      </c>
      <c r="T179" s="273">
        <f>VLOOKUP(ServiceTickets[[#This Row],[Facility ID]],'T-Schedule'!B$2:I$286,8,FALSE)</f>
        <v/>
      </c>
      <c r="U179" s="273" t="n">
        <v>2020</v>
      </c>
    </row>
    <row r="180">
      <c r="A180" s="100" t="n">
        <v>7016201</v>
      </c>
      <c r="B180" t="inlineStr">
        <is>
          <t>7016 HH - LINCOLN</t>
        </is>
      </c>
      <c r="C180" s="270">
        <f>VLOOKUP(ServiceTickets[[#This Row],[Facility ID]],FacilityInformation,3,FALSE)</f>
        <v/>
      </c>
      <c r="D180" s="270">
        <f>VLOOKUP(ServiceTickets[[#This Row],[Facility ID]],FacilityInformation,4,FALSE)</f>
        <v/>
      </c>
      <c r="E180" s="270">
        <f>VLOOKUP(ServiceTickets[[#This Row],[Facility ID]],FacilityInformation,5,FALSE)</f>
        <v/>
      </c>
      <c r="F180" s="270">
        <f>VLOOKUP(ServiceTickets[[#This Row],[Facility ID]],FacilityInformation,6,FALSE)</f>
        <v/>
      </c>
      <c r="G180" s="270">
        <f>ServiceTickets[[#This Row],[City]]&amp;", "&amp;ServiceTickets[[#This Row],[State]]&amp;" "&amp;ServiceTickets[[#This Row],[Zip]]</f>
        <v/>
      </c>
      <c r="H180" s="97">
        <f>VLOOKUP(ServiceTickets[[#This Row],[Facility ID]],'T-Schedule'!B$2:AH$286,30,FALSE)</f>
        <v/>
      </c>
      <c r="I180" s="97">
        <f>VLOOKUP(ServiceTickets[[#This Row],[Facility ID]],'T-Schedule'!B$2:AI$286,28,FALSE)</f>
        <v/>
      </c>
      <c r="J180" s="100">
        <f>VLOOKUP(ServiceTickets[[#This Row],[Facility ID]],'T-Schedule'!B$2:AI$286,26,FALSE)</f>
        <v/>
      </c>
      <c r="K180" s="108">
        <f>VLOOKUP(ServiceTickets[[#This Row],[Facility ID]],'T-Schedule'!B$2:C$286,2,FALSE)</f>
        <v/>
      </c>
      <c r="L180" s="108">
        <f>ServiceTickets[[#This Row],[Migration Date]] - WEEKDAY(ServiceTickets[[#This Row],[Migration Date]]-6)</f>
        <v/>
      </c>
      <c r="M180" s="108">
        <f>ServiceTickets[[#This Row],[Migration Date]] - 14</f>
        <v/>
      </c>
      <c r="N180" s="97" t="n">
        <v>703300</v>
      </c>
      <c r="O180" s="97" t="n">
        <v>703301</v>
      </c>
      <c r="P180" s="97">
        <f>ServiceTickets[[#This Row],[Site]]&amp;" KAH Win10 Upgrade Project Equipment Request"</f>
        <v/>
      </c>
      <c r="Q180" s="111">
        <f>"Please ship "&amp;H180&amp;" UD3 Thin Client devices and "&amp;I180&amp;" laptops with the Gentiva Win10 Image with docking stations. 
Please send the equipment on PO"&amp;N180&amp;" and PO"&amp;O180&amp;" to be at facility by "&amp;TEXT(L180,"mm/dd/yy")&amp;". 
Ship to:
ATTN: Kindred Implementation Services Tech
"&amp;C180&amp;"
"&amp;G180</f>
        <v/>
      </c>
      <c r="R180" s="273" t="n">
        <v>1993522</v>
      </c>
      <c r="S180" s="273" t="inlineStr">
        <is>
          <t>No</t>
        </is>
      </c>
      <c r="T180" s="273">
        <f>VLOOKUP(ServiceTickets[[#This Row],[Facility ID]],'T-Schedule'!B$2:I$286,8,FALSE)</f>
        <v/>
      </c>
      <c r="U180" s="273" t="n">
        <v>2020</v>
      </c>
    </row>
    <row r="181">
      <c r="A181" s="100" t="n">
        <v>7017201</v>
      </c>
      <c r="B181" t="inlineStr">
        <is>
          <t>7017 HH - WEST ALLIS (fka 2381)</t>
        </is>
      </c>
      <c r="C181" s="270">
        <f>VLOOKUP(ServiceTickets[[#This Row],[Facility ID]],FacilityInformation,3,FALSE)</f>
        <v/>
      </c>
      <c r="D181" s="270">
        <f>VLOOKUP(ServiceTickets[[#This Row],[Facility ID]],FacilityInformation,4,FALSE)</f>
        <v/>
      </c>
      <c r="E181" s="270">
        <f>VLOOKUP(ServiceTickets[[#This Row],[Facility ID]],FacilityInformation,5,FALSE)</f>
        <v/>
      </c>
      <c r="F181" s="270">
        <f>VLOOKUP(ServiceTickets[[#This Row],[Facility ID]],FacilityInformation,6,FALSE)</f>
        <v/>
      </c>
      <c r="G181" s="270">
        <f>ServiceTickets[[#This Row],[City]]&amp;", "&amp;ServiceTickets[[#This Row],[State]]&amp;" "&amp;ServiceTickets[[#This Row],[Zip]]</f>
        <v/>
      </c>
      <c r="H181" s="97">
        <f>VLOOKUP(ServiceTickets[[#This Row],[Facility ID]],'T-Schedule'!B$2:AH$286,30,FALSE)</f>
        <v/>
      </c>
      <c r="I181" s="97">
        <f>VLOOKUP(ServiceTickets[[#This Row],[Facility ID]],'T-Schedule'!B$2:AI$286,28,FALSE)</f>
        <v/>
      </c>
      <c r="J181" s="100">
        <f>VLOOKUP(ServiceTickets[[#This Row],[Facility ID]],'T-Schedule'!B$2:AI$286,26,FALSE)</f>
        <v/>
      </c>
      <c r="K181" s="108">
        <f>VLOOKUP(ServiceTickets[[#This Row],[Facility ID]],'T-Schedule'!B$2:C$286,2,FALSE)</f>
        <v/>
      </c>
      <c r="L181" s="108">
        <f>ServiceTickets[[#This Row],[Migration Date]] - WEEKDAY(ServiceTickets[[#This Row],[Migration Date]]-6)</f>
        <v/>
      </c>
      <c r="M181" s="108">
        <f>ServiceTickets[[#This Row],[Migration Date]] - 14</f>
        <v/>
      </c>
      <c r="N181" s="97" t="n">
        <v>703300</v>
      </c>
      <c r="O181" s="97" t="n">
        <v>703301</v>
      </c>
      <c r="P181" s="97">
        <f>ServiceTickets[[#This Row],[Site]]&amp;" KAH Win10 Upgrade Project Equipment Request"</f>
        <v/>
      </c>
      <c r="Q181" s="111">
        <f>"Please ship "&amp;H181&amp;" UD3 Thin Client devices and "&amp;I181&amp;" laptops with the Gentiva Win10 Image with docking stations. 
Please send the equipment on PO"&amp;N181&amp;" and PO"&amp;O181&amp;" to be at facility by "&amp;TEXT(L181,"mm/dd/yy")&amp;". 
Ship to:
ATTN: Kindred Implementation Services Tech
"&amp;C181&amp;"
"&amp;G181</f>
        <v/>
      </c>
      <c r="R181" s="273" t="n">
        <v>1993523</v>
      </c>
      <c r="S181" s="273" t="inlineStr">
        <is>
          <t>No</t>
        </is>
      </c>
      <c r="T181" s="273">
        <f>VLOOKUP(ServiceTickets[[#This Row],[Facility ID]],'T-Schedule'!B$2:I$286,8,FALSE)</f>
        <v/>
      </c>
      <c r="U181" s="273" t="n">
        <v>2020</v>
      </c>
    </row>
    <row r="182">
      <c r="A182" s="100" t="n">
        <v>7018201</v>
      </c>
      <c r="B182" t="inlineStr">
        <is>
          <t>7018 HH - GERMANTOWN</t>
        </is>
      </c>
      <c r="C182" s="270">
        <f>VLOOKUP(ServiceTickets[[#This Row],[Facility ID]],FacilityInformation,3,FALSE)</f>
        <v/>
      </c>
      <c r="D182" s="270">
        <f>VLOOKUP(ServiceTickets[[#This Row],[Facility ID]],FacilityInformation,4,FALSE)</f>
        <v/>
      </c>
      <c r="E182" s="270">
        <f>VLOOKUP(ServiceTickets[[#This Row],[Facility ID]],FacilityInformation,5,FALSE)</f>
        <v/>
      </c>
      <c r="F182" s="270">
        <f>VLOOKUP(ServiceTickets[[#This Row],[Facility ID]],FacilityInformation,6,FALSE)</f>
        <v/>
      </c>
      <c r="G182" s="270">
        <f>ServiceTickets[[#This Row],[City]]&amp;", "&amp;ServiceTickets[[#This Row],[State]]&amp;" "&amp;ServiceTickets[[#This Row],[Zip]]</f>
        <v/>
      </c>
      <c r="H182" s="97">
        <f>VLOOKUP(ServiceTickets[[#This Row],[Facility ID]],'T-Schedule'!B$2:AH$286,30,FALSE)</f>
        <v/>
      </c>
      <c r="I182" s="97">
        <f>VLOOKUP(ServiceTickets[[#This Row],[Facility ID]],'T-Schedule'!B$2:AI$286,28,FALSE)</f>
        <v/>
      </c>
      <c r="J182" s="100">
        <f>VLOOKUP(ServiceTickets[[#This Row],[Facility ID]],'T-Schedule'!B$2:AI$286,26,FALSE)</f>
        <v/>
      </c>
      <c r="K182" s="108">
        <f>VLOOKUP(ServiceTickets[[#This Row],[Facility ID]],'T-Schedule'!B$2:C$286,2,FALSE)</f>
        <v/>
      </c>
      <c r="L182" s="108">
        <f>ServiceTickets[[#This Row],[Migration Date]] - WEEKDAY(ServiceTickets[[#This Row],[Migration Date]]-6)</f>
        <v/>
      </c>
      <c r="M182" s="108">
        <f>ServiceTickets[[#This Row],[Migration Date]] - 14</f>
        <v/>
      </c>
      <c r="N182" s="97" t="n">
        <v>703300</v>
      </c>
      <c r="O182" s="97" t="n">
        <v>703301</v>
      </c>
      <c r="P182" s="97">
        <f>ServiceTickets[[#This Row],[Site]]&amp;" KAH Win10 Upgrade Project Equipment Request"</f>
        <v/>
      </c>
      <c r="Q182" s="111">
        <f>"Please ship "&amp;H182&amp;" UD3 Thin Client devices and "&amp;I182&amp;" laptops with the Gentiva Win10 Image with docking stations. 
Please send the equipment on PO"&amp;N182&amp;" and PO"&amp;O182&amp;" to be at facility by "&amp;TEXT(L182,"mm/dd/yy")&amp;". 
Ship to:
ATTN: Kindred Implementation Services Tech
"&amp;C182&amp;"
"&amp;G182</f>
        <v/>
      </c>
      <c r="R182" s="273" t="n">
        <v>1993525</v>
      </c>
      <c r="S182" s="273" t="inlineStr">
        <is>
          <t>No</t>
        </is>
      </c>
      <c r="T182" s="273">
        <f>VLOOKUP(ServiceTickets[[#This Row],[Facility ID]],'T-Schedule'!B$2:I$286,8,FALSE)</f>
        <v/>
      </c>
      <c r="U182" s="273" t="n">
        <v>2020</v>
      </c>
    </row>
    <row hidden="1" r="183" s="20">
      <c r="A183" s="100" t="n">
        <v>7020201</v>
      </c>
      <c r="B183" t="inlineStr">
        <is>
          <t>7020 HH - HUGO (fka 2558)</t>
        </is>
      </c>
      <c r="C183" s="270">
        <f>VLOOKUP(ServiceTickets[[#This Row],[Facility ID]],FacilityInformation,3,FALSE)</f>
        <v/>
      </c>
      <c r="D183" s="270">
        <f>VLOOKUP(ServiceTickets[[#This Row],[Facility ID]],FacilityInformation,4,FALSE)</f>
        <v/>
      </c>
      <c r="E183" s="270">
        <f>VLOOKUP(ServiceTickets[[#This Row],[Facility ID]],FacilityInformation,5,FALSE)</f>
        <v/>
      </c>
      <c r="F183" s="270">
        <f>VLOOKUP(ServiceTickets[[#This Row],[Facility ID]],FacilityInformation,6,FALSE)</f>
        <v/>
      </c>
      <c r="G183" s="270">
        <f>ServiceTickets[[#This Row],[City]]&amp;", "&amp;ServiceTickets[[#This Row],[State]]&amp;" "&amp;ServiceTickets[[#This Row],[Zip]]</f>
        <v/>
      </c>
      <c r="H183" s="97">
        <f>VLOOKUP(ServiceTickets[[#This Row],[Facility ID]],'T-Schedule'!B$2:AH$286,30,FALSE)</f>
        <v/>
      </c>
      <c r="I183" s="97">
        <f>VLOOKUP(ServiceTickets[[#This Row],[Facility ID]],'T-Schedule'!B$2:AI$286,28,FALSE)</f>
        <v/>
      </c>
      <c r="J183" s="100">
        <f>VLOOKUP(ServiceTickets[[#This Row],[Facility ID]],'T-Schedule'!B$2:AI$286,26,FALSE)</f>
        <v/>
      </c>
      <c r="K183" s="108">
        <f>VLOOKUP(ServiceTickets[[#This Row],[Facility ID]],'T-Schedule'!B$2:C$286,2,FALSE)</f>
        <v/>
      </c>
      <c r="L183" s="108">
        <f>ServiceTickets[[#This Row],[Migration Date]] - WEEKDAY(ServiceTickets[[#This Row],[Migration Date]]-6)</f>
        <v/>
      </c>
      <c r="M183" s="108">
        <f>ServiceTickets[[#This Row],[Migration Date]] - 14</f>
        <v/>
      </c>
      <c r="N183" s="97" t="n">
        <v>703300</v>
      </c>
      <c r="O183" s="97" t="n">
        <v>703301</v>
      </c>
      <c r="P183" s="97">
        <f>ServiceTickets[[#This Row],[Site]]&amp;" KAH Win10 Upgrade Project Equipment Request"</f>
        <v/>
      </c>
      <c r="Q183" s="111">
        <f>"Please ship "&amp;H183&amp;" UD3 Thin Client devices and "&amp;I183&amp;" laptops with the Gentiva Win10 Image with docking stations. 
Please send the equipment on PO"&amp;N183&amp;" and PO"&amp;O183&amp;" to be at facility by "&amp;TEXT(L183,"mm/dd/yy")&amp;". 
Ship to:
ATTN: Kindred Implementation Services Tech
"&amp;C183&amp;"
"&amp;G183</f>
        <v/>
      </c>
      <c r="S183" s="273" t="inlineStr">
        <is>
          <t>No</t>
        </is>
      </c>
      <c r="T183" s="273">
        <f>VLOOKUP(ServiceTickets[[#This Row],[Facility ID]],'T-Schedule'!B$2:I$286,8,FALSE)</f>
        <v/>
      </c>
      <c r="U183" s="273" t="n">
        <v>2020</v>
      </c>
    </row>
    <row r="184">
      <c r="A184" s="100" t="n">
        <v>7022201</v>
      </c>
      <c r="B184" t="inlineStr">
        <is>
          <t>7022 HH - SAN DIEGO</t>
        </is>
      </c>
      <c r="C184" s="270">
        <f>VLOOKUP(ServiceTickets[[#This Row],[Facility ID]],FacilityInformation,3,FALSE)</f>
        <v/>
      </c>
      <c r="D184" s="270">
        <f>VLOOKUP(ServiceTickets[[#This Row],[Facility ID]],FacilityInformation,4,FALSE)</f>
        <v/>
      </c>
      <c r="E184" s="270">
        <f>VLOOKUP(ServiceTickets[[#This Row],[Facility ID]],FacilityInformation,5,FALSE)</f>
        <v/>
      </c>
      <c r="F184" s="270">
        <f>VLOOKUP(ServiceTickets[[#This Row],[Facility ID]],FacilityInformation,6,FALSE)</f>
        <v/>
      </c>
      <c r="G184" s="270">
        <f>ServiceTickets[[#This Row],[City]]&amp;", "&amp;ServiceTickets[[#This Row],[State]]&amp;" "&amp;ServiceTickets[[#This Row],[Zip]]</f>
        <v/>
      </c>
      <c r="H184" s="97">
        <f>VLOOKUP(ServiceTickets[[#This Row],[Facility ID]],'T-Schedule'!B$2:AH$286,30,FALSE)</f>
        <v/>
      </c>
      <c r="I184" s="97">
        <f>VLOOKUP(ServiceTickets[[#This Row],[Facility ID]],'T-Schedule'!B$2:AI$286,28,FALSE)</f>
        <v/>
      </c>
      <c r="J184" s="100">
        <f>VLOOKUP(ServiceTickets[[#This Row],[Facility ID]],'T-Schedule'!B$2:AI$286,26,FALSE)</f>
        <v/>
      </c>
      <c r="K184" s="108">
        <f>VLOOKUP(ServiceTickets[[#This Row],[Facility ID]],'T-Schedule'!B$2:C$286,2,FALSE)</f>
        <v/>
      </c>
      <c r="L184" s="108">
        <f>ServiceTickets[[#This Row],[Migration Date]] - WEEKDAY(ServiceTickets[[#This Row],[Migration Date]]-6)</f>
        <v/>
      </c>
      <c r="M184" s="108">
        <f>ServiceTickets[[#This Row],[Migration Date]] - 14</f>
        <v/>
      </c>
      <c r="N184" s="97" t="n">
        <v>703300</v>
      </c>
      <c r="O184" s="97" t="n">
        <v>703301</v>
      </c>
      <c r="P184" s="97">
        <f>ServiceTickets[[#This Row],[Site]]&amp;" KAH Win10 Upgrade Project Equipment Request"</f>
        <v/>
      </c>
      <c r="Q184" s="111">
        <f>"Please ship "&amp;H184&amp;" UD3 Thin Client devices and "&amp;I184&amp;" laptops with the Gentiva Win10 Image with docking stations. 
Please send the equipment on PO"&amp;N184&amp;" and PO"&amp;O184&amp;" to be at facility by "&amp;TEXT(L184,"mm/dd/yy")&amp;". 
Ship to:
ATTN: Kindred Implementation Services Tech
"&amp;C184&amp;"
"&amp;G184</f>
        <v/>
      </c>
      <c r="R184" s="273" t="n">
        <v>1993526</v>
      </c>
      <c r="S184" s="273" t="inlineStr">
        <is>
          <t>No</t>
        </is>
      </c>
      <c r="T184" s="273">
        <f>VLOOKUP(ServiceTickets[[#This Row],[Facility ID]],'T-Schedule'!B$2:I$286,8,FALSE)</f>
        <v/>
      </c>
      <c r="U184" s="273" t="n">
        <v>2020</v>
      </c>
    </row>
    <row hidden="1" r="185" s="20">
      <c r="A185" s="100" t="n">
        <v>3875201</v>
      </c>
      <c r="B185" t="inlineStr">
        <is>
          <t>3875 HH - DELCO NC</t>
        </is>
      </c>
      <c r="C185" s="270">
        <f>VLOOKUP(ServiceTickets[[#This Row],[Facility ID]],FacilityInformation,3,FALSE)</f>
        <v/>
      </c>
      <c r="D185" s="270">
        <f>VLOOKUP(ServiceTickets[[#This Row],[Facility ID]],FacilityInformation,4,FALSE)</f>
        <v/>
      </c>
      <c r="E185" s="270">
        <f>VLOOKUP(ServiceTickets[[#This Row],[Facility ID]],FacilityInformation,5,FALSE)</f>
        <v/>
      </c>
      <c r="F185" s="270">
        <f>VLOOKUP(ServiceTickets[[#This Row],[Facility ID]],FacilityInformation,6,FALSE)</f>
        <v/>
      </c>
      <c r="G185" s="270">
        <f>ServiceTickets[[#This Row],[City]]&amp;", "&amp;ServiceTickets[[#This Row],[State]]&amp;" "&amp;ServiceTickets[[#This Row],[Zip]]</f>
        <v/>
      </c>
      <c r="H185" s="97">
        <f>VLOOKUP(ServiceTickets[[#This Row],[Facility ID]],'T-Schedule'!B$2:AH$286,30,FALSE)</f>
        <v/>
      </c>
      <c r="I185" s="97">
        <f>VLOOKUP(ServiceTickets[[#This Row],[Facility ID]],'T-Schedule'!B$2:AI$286,28,FALSE)</f>
        <v/>
      </c>
      <c r="J185" s="100">
        <f>VLOOKUP(ServiceTickets[[#This Row],[Facility ID]],'T-Schedule'!B$2:AI$286,26,FALSE)</f>
        <v/>
      </c>
      <c r="K185" s="108">
        <f>VLOOKUP(ServiceTickets[[#This Row],[Facility ID]],'T-Schedule'!B$2:C$286,2,FALSE)</f>
        <v/>
      </c>
      <c r="L185" s="108">
        <f>ServiceTickets[[#This Row],[Migration Date]] - WEEKDAY(ServiceTickets[[#This Row],[Migration Date]]-6)</f>
        <v/>
      </c>
      <c r="M185" s="108">
        <f>ServiceTickets[[#This Row],[Migration Date]] - 14</f>
        <v/>
      </c>
      <c r="N185" s="97" t="n">
        <v>703300</v>
      </c>
      <c r="O185" s="97" t="n">
        <v>703301</v>
      </c>
      <c r="P185" s="97">
        <f>ServiceTickets[[#This Row],[Site]]&amp;" KAH Win10 Upgrade Project Equipment Request"</f>
        <v/>
      </c>
      <c r="Q185" s="111">
        <f>"Please ship "&amp;H185&amp;" UD3 Thin Client devices and "&amp;I185&amp;" laptops with the Gentiva Win10 Image with docking stations. 
Please send the equipment on PO"&amp;N185&amp;" and PO"&amp;O185&amp;" to be at facility by "&amp;TEXT(L185,"mm/dd/yy")&amp;". 
Ship to:
ATTN: Kindred Implementation Services Tech
"&amp;C185&amp;"
"&amp;G185</f>
        <v/>
      </c>
      <c r="S185" s="273" t="inlineStr">
        <is>
          <t>No</t>
        </is>
      </c>
      <c r="T185" s="273">
        <f>VLOOKUP(ServiceTickets[[#This Row],[Facility ID]],'T-Schedule'!B$2:I$286,8,FALSE)</f>
        <v/>
      </c>
      <c r="U185" s="273" t="n">
        <v>2020</v>
      </c>
    </row>
    <row hidden="1" r="186" s="20">
      <c r="A186" s="100" t="n">
        <v>5022201</v>
      </c>
      <c r="B186" t="inlineStr">
        <is>
          <t>5022 HH - GREENSBORO</t>
        </is>
      </c>
      <c r="C186" s="270">
        <f>VLOOKUP(ServiceTickets[[#This Row],[Facility ID]],FacilityInformation,3,FALSE)</f>
        <v/>
      </c>
      <c r="D186" s="270">
        <f>VLOOKUP(ServiceTickets[[#This Row],[Facility ID]],FacilityInformation,4,FALSE)</f>
        <v/>
      </c>
      <c r="E186" s="270">
        <f>VLOOKUP(ServiceTickets[[#This Row],[Facility ID]],FacilityInformation,5,FALSE)</f>
        <v/>
      </c>
      <c r="F186" s="270">
        <f>VLOOKUP(ServiceTickets[[#This Row],[Facility ID]],FacilityInformation,6,FALSE)</f>
        <v/>
      </c>
      <c r="G186" s="270">
        <f>ServiceTickets[[#This Row],[City]]&amp;", "&amp;ServiceTickets[[#This Row],[State]]&amp;" "&amp;ServiceTickets[[#This Row],[Zip]]</f>
        <v/>
      </c>
      <c r="H186" s="97">
        <f>VLOOKUP(ServiceTickets[[#This Row],[Facility ID]],'T-Schedule'!B$2:AH$286,30,FALSE)</f>
        <v/>
      </c>
      <c r="I186" s="97">
        <f>VLOOKUP(ServiceTickets[[#This Row],[Facility ID]],'T-Schedule'!B$2:AI$286,28,FALSE)</f>
        <v/>
      </c>
      <c r="J186" s="100">
        <f>VLOOKUP(ServiceTickets[[#This Row],[Facility ID]],'T-Schedule'!B$2:AI$286,26,FALSE)</f>
        <v/>
      </c>
      <c r="K186" s="108">
        <f>VLOOKUP(ServiceTickets[[#This Row],[Facility ID]],'T-Schedule'!B$2:C$286,2,FALSE)</f>
        <v/>
      </c>
      <c r="L186" s="108">
        <f>ServiceTickets[[#This Row],[Migration Date]] - WEEKDAY(ServiceTickets[[#This Row],[Migration Date]]-6)</f>
        <v/>
      </c>
      <c r="M186" s="108">
        <f>ServiceTickets[[#This Row],[Migration Date]] - 14</f>
        <v/>
      </c>
      <c r="N186" s="97" t="n">
        <v>703300</v>
      </c>
      <c r="O186" s="97" t="n">
        <v>703301</v>
      </c>
      <c r="P186" s="97">
        <f>ServiceTickets[[#This Row],[Site]]&amp;" KAH Win10 Upgrade Project Equipment Request"</f>
        <v/>
      </c>
      <c r="Q186" s="111">
        <f>"Please ship "&amp;H186&amp;" UD3 Thin Client devices and "&amp;I186&amp;" laptops with the Gentiva Win10 Image with docking stations. 
Please send the equipment on PO"&amp;N186&amp;" and PO"&amp;O186&amp;" to be at facility by "&amp;TEXT(L186,"mm/dd/yy")&amp;". 
Ship to:
ATTN: Kindred Implementation Services Tech
"&amp;C186&amp;"
"&amp;G186</f>
        <v/>
      </c>
      <c r="S186" s="273" t="inlineStr">
        <is>
          <t>No</t>
        </is>
      </c>
      <c r="T186" s="273">
        <f>VLOOKUP(ServiceTickets[[#This Row],[Facility ID]],'T-Schedule'!B$2:I$286,8,FALSE)</f>
        <v/>
      </c>
      <c r="U186" s="273" t="n">
        <v>2020</v>
      </c>
    </row>
    <row hidden="1" r="187" s="20">
      <c r="A187" s="100" t="n">
        <v>5035201</v>
      </c>
      <c r="B187" t="inlineStr">
        <is>
          <t>5035 HH - PINK HILL</t>
        </is>
      </c>
      <c r="C187" s="270">
        <f>VLOOKUP(ServiceTickets[[#This Row],[Facility ID]],FacilityInformation,3,FALSE)</f>
        <v/>
      </c>
      <c r="D187" s="270">
        <f>VLOOKUP(ServiceTickets[[#This Row],[Facility ID]],FacilityInformation,4,FALSE)</f>
        <v/>
      </c>
      <c r="E187" s="270">
        <f>VLOOKUP(ServiceTickets[[#This Row],[Facility ID]],FacilityInformation,5,FALSE)</f>
        <v/>
      </c>
      <c r="F187" s="270">
        <f>VLOOKUP(ServiceTickets[[#This Row],[Facility ID]],FacilityInformation,6,FALSE)</f>
        <v/>
      </c>
      <c r="G187" s="270">
        <f>ServiceTickets[[#This Row],[City]]&amp;", "&amp;ServiceTickets[[#This Row],[State]]&amp;" "&amp;ServiceTickets[[#This Row],[Zip]]</f>
        <v/>
      </c>
      <c r="H187" s="97">
        <f>VLOOKUP(ServiceTickets[[#This Row],[Facility ID]],'T-Schedule'!B$2:AH$286,30,FALSE)</f>
        <v/>
      </c>
      <c r="I187" s="97">
        <f>VLOOKUP(ServiceTickets[[#This Row],[Facility ID]],'T-Schedule'!B$2:AI$286,28,FALSE)</f>
        <v/>
      </c>
      <c r="J187" s="100">
        <f>VLOOKUP(ServiceTickets[[#This Row],[Facility ID]],'T-Schedule'!B$2:AI$286,26,FALSE)</f>
        <v/>
      </c>
      <c r="K187" s="108">
        <f>VLOOKUP(ServiceTickets[[#This Row],[Facility ID]],'T-Schedule'!B$2:C$286,2,FALSE)</f>
        <v/>
      </c>
      <c r="L187" s="108">
        <f>ServiceTickets[[#This Row],[Migration Date]] - WEEKDAY(ServiceTickets[[#This Row],[Migration Date]]-6)</f>
        <v/>
      </c>
      <c r="M187" s="108">
        <f>ServiceTickets[[#This Row],[Migration Date]] - 14</f>
        <v/>
      </c>
      <c r="N187" s="97" t="n">
        <v>703300</v>
      </c>
      <c r="O187" s="97" t="n">
        <v>703301</v>
      </c>
      <c r="P187" s="97">
        <f>ServiceTickets[[#This Row],[Site]]&amp;" KAH Win10 Upgrade Project Equipment Request"</f>
        <v/>
      </c>
      <c r="Q187" s="111">
        <f>"Please ship "&amp;H187&amp;" UD3 Thin Client devices and "&amp;I187&amp;" laptops with the Gentiva Win10 Image with docking stations. 
Please send the equipment on PO"&amp;N187&amp;" and PO"&amp;O187&amp;" to be at facility by "&amp;TEXT(L187,"mm/dd/yy")&amp;". 
Ship to:
ATTN: Kindred Implementation Services Tech
"&amp;C187&amp;"
"&amp;G187</f>
        <v/>
      </c>
      <c r="S187" s="273" t="inlineStr">
        <is>
          <t>No</t>
        </is>
      </c>
      <c r="T187" s="273">
        <f>VLOOKUP(ServiceTickets[[#This Row],[Facility ID]],'T-Schedule'!B$2:I$286,8,FALSE)</f>
        <v/>
      </c>
      <c r="U187" s="273" t="n">
        <v>2020</v>
      </c>
    </row>
    <row hidden="1" r="188" s="20">
      <c r="A188" s="100" t="n">
        <v>5037201</v>
      </c>
      <c r="B188" t="inlineStr">
        <is>
          <t>5037 HH - ROCKY MOUNT</t>
        </is>
      </c>
      <c r="C188" s="270">
        <f>VLOOKUP(ServiceTickets[[#This Row],[Facility ID]],FacilityInformation,3,FALSE)</f>
        <v/>
      </c>
      <c r="D188" s="270">
        <f>VLOOKUP(ServiceTickets[[#This Row],[Facility ID]],FacilityInformation,4,FALSE)</f>
        <v/>
      </c>
      <c r="E188" s="270">
        <f>VLOOKUP(ServiceTickets[[#This Row],[Facility ID]],FacilityInformation,5,FALSE)</f>
        <v/>
      </c>
      <c r="F188" s="270">
        <f>VLOOKUP(ServiceTickets[[#This Row],[Facility ID]],FacilityInformation,6,FALSE)</f>
        <v/>
      </c>
      <c r="G188" s="270">
        <f>ServiceTickets[[#This Row],[City]]&amp;", "&amp;ServiceTickets[[#This Row],[State]]&amp;" "&amp;ServiceTickets[[#This Row],[Zip]]</f>
        <v/>
      </c>
      <c r="H188" s="97">
        <f>VLOOKUP(ServiceTickets[[#This Row],[Facility ID]],'T-Schedule'!B$2:AH$286,30,FALSE)</f>
        <v/>
      </c>
      <c r="I188" s="97">
        <f>VLOOKUP(ServiceTickets[[#This Row],[Facility ID]],'T-Schedule'!B$2:AI$286,28,FALSE)</f>
        <v/>
      </c>
      <c r="J188" s="100">
        <f>VLOOKUP(ServiceTickets[[#This Row],[Facility ID]],'T-Schedule'!B$2:AI$286,26,FALSE)</f>
        <v/>
      </c>
      <c r="K188" s="108">
        <f>VLOOKUP(ServiceTickets[[#This Row],[Facility ID]],'T-Schedule'!B$2:C$286,2,FALSE)</f>
        <v/>
      </c>
      <c r="L188" s="108">
        <f>ServiceTickets[[#This Row],[Migration Date]] - WEEKDAY(ServiceTickets[[#This Row],[Migration Date]]-6)</f>
        <v/>
      </c>
      <c r="M188" s="108">
        <f>ServiceTickets[[#This Row],[Migration Date]] - 14</f>
        <v/>
      </c>
      <c r="N188" s="97" t="n">
        <v>703300</v>
      </c>
      <c r="O188" s="97" t="n">
        <v>703301</v>
      </c>
      <c r="P188" s="97">
        <f>ServiceTickets[[#This Row],[Site]]&amp;" KAH Win10 Upgrade Project Equipment Request"</f>
        <v/>
      </c>
      <c r="Q188" s="111">
        <f>"Please ship "&amp;H188&amp;" UD3 Thin Client devices and "&amp;I188&amp;" laptops with the Gentiva Win10 Image with docking stations. 
Please send the equipment on PO"&amp;N188&amp;" and PO"&amp;O188&amp;" to be at facility by "&amp;TEXT(L188,"mm/dd/yy")&amp;". 
Ship to:
ATTN: Kindred Implementation Services Tech
"&amp;C188&amp;"
"&amp;G188</f>
        <v/>
      </c>
      <c r="S188" s="273" t="inlineStr">
        <is>
          <t>No</t>
        </is>
      </c>
      <c r="T188" s="273">
        <f>VLOOKUP(ServiceTickets[[#This Row],[Facility ID]],'T-Schedule'!B$2:I$286,8,FALSE)</f>
        <v/>
      </c>
      <c r="U188" s="273" t="n">
        <v>2020</v>
      </c>
    </row>
    <row hidden="1" r="189" s="20">
      <c r="A189" s="100" t="n">
        <v>5064201</v>
      </c>
      <c r="B189" t="inlineStr">
        <is>
          <t>5064 HH - BOONE</t>
        </is>
      </c>
      <c r="C189" s="270">
        <f>VLOOKUP(ServiceTickets[[#This Row],[Facility ID]],FacilityInformation,3,FALSE)</f>
        <v/>
      </c>
      <c r="D189" s="270">
        <f>VLOOKUP(ServiceTickets[[#This Row],[Facility ID]],FacilityInformation,4,FALSE)</f>
        <v/>
      </c>
      <c r="E189" s="270">
        <f>VLOOKUP(ServiceTickets[[#This Row],[Facility ID]],FacilityInformation,5,FALSE)</f>
        <v/>
      </c>
      <c r="F189" s="270">
        <f>VLOOKUP(ServiceTickets[[#This Row],[Facility ID]],FacilityInformation,6,FALSE)</f>
        <v/>
      </c>
      <c r="G189" s="270">
        <f>ServiceTickets[[#This Row],[City]]&amp;", "&amp;ServiceTickets[[#This Row],[State]]&amp;" "&amp;ServiceTickets[[#This Row],[Zip]]</f>
        <v/>
      </c>
      <c r="H189" s="97">
        <f>VLOOKUP(ServiceTickets[[#This Row],[Facility ID]],'T-Schedule'!B$2:AH$286,30,FALSE)</f>
        <v/>
      </c>
      <c r="I189" s="97">
        <f>VLOOKUP(ServiceTickets[[#This Row],[Facility ID]],'T-Schedule'!B$2:AI$286,28,FALSE)</f>
        <v/>
      </c>
      <c r="J189" s="100">
        <f>VLOOKUP(ServiceTickets[[#This Row],[Facility ID]],'T-Schedule'!B$2:AI$286,26,FALSE)</f>
        <v/>
      </c>
      <c r="K189" s="108">
        <f>VLOOKUP(ServiceTickets[[#This Row],[Facility ID]],'T-Schedule'!B$2:C$286,2,FALSE)</f>
        <v/>
      </c>
      <c r="L189" s="108">
        <f>ServiceTickets[[#This Row],[Migration Date]] - WEEKDAY(ServiceTickets[[#This Row],[Migration Date]]-6)</f>
        <v/>
      </c>
      <c r="M189" s="108">
        <f>ServiceTickets[[#This Row],[Migration Date]] - 14</f>
        <v/>
      </c>
      <c r="N189" s="97" t="n">
        <v>703300</v>
      </c>
      <c r="O189" s="97" t="n">
        <v>703301</v>
      </c>
      <c r="P189" s="97">
        <f>ServiceTickets[[#This Row],[Site]]&amp;" KAH Win10 Upgrade Project Equipment Request"</f>
        <v/>
      </c>
      <c r="Q189" s="111">
        <f>"Please ship "&amp;H189&amp;" UD3 Thin Client devices and "&amp;I189&amp;" laptops with the Gentiva Win10 Image with docking stations. 
Please send the equipment on PO"&amp;N189&amp;" and PO"&amp;O189&amp;" to be at facility by "&amp;TEXT(L189,"mm/dd/yy")&amp;". 
Ship to:
ATTN: Kindred Implementation Services Tech
"&amp;C189&amp;"
"&amp;G189</f>
        <v/>
      </c>
      <c r="S189" s="273" t="inlineStr">
        <is>
          <t>No</t>
        </is>
      </c>
      <c r="T189" s="273">
        <f>VLOOKUP(ServiceTickets[[#This Row],[Facility ID]],'T-Schedule'!B$2:I$286,8,FALSE)</f>
        <v/>
      </c>
      <c r="U189" s="273" t="n">
        <v>2020</v>
      </c>
    </row>
    <row hidden="1" r="190" s="20">
      <c r="A190" s="100" t="n">
        <v>5067201</v>
      </c>
      <c r="B190" t="inlineStr">
        <is>
          <t>5067 HH - ANNAPOLIS</t>
        </is>
      </c>
      <c r="C190" s="270">
        <f>VLOOKUP(ServiceTickets[[#This Row],[Facility ID]],FacilityInformation,3,FALSE)</f>
        <v/>
      </c>
      <c r="D190" s="270">
        <f>VLOOKUP(ServiceTickets[[#This Row],[Facility ID]],FacilityInformation,4,FALSE)</f>
        <v/>
      </c>
      <c r="E190" s="270">
        <f>VLOOKUP(ServiceTickets[[#This Row],[Facility ID]],FacilityInformation,5,FALSE)</f>
        <v/>
      </c>
      <c r="F190" s="270">
        <f>VLOOKUP(ServiceTickets[[#This Row],[Facility ID]],FacilityInformation,6,FALSE)</f>
        <v/>
      </c>
      <c r="G190" s="270">
        <f>ServiceTickets[[#This Row],[City]]&amp;", "&amp;ServiceTickets[[#This Row],[State]]&amp;" "&amp;ServiceTickets[[#This Row],[Zip]]</f>
        <v/>
      </c>
      <c r="H190" s="97">
        <f>VLOOKUP(ServiceTickets[[#This Row],[Facility ID]],'T-Schedule'!B$2:AH$286,30,FALSE)</f>
        <v/>
      </c>
      <c r="I190" s="97">
        <f>VLOOKUP(ServiceTickets[[#This Row],[Facility ID]],'T-Schedule'!B$2:AI$286,28,FALSE)</f>
        <v/>
      </c>
      <c r="J190" s="100">
        <f>VLOOKUP(ServiceTickets[[#This Row],[Facility ID]],'T-Schedule'!B$2:AI$286,26,FALSE)</f>
        <v/>
      </c>
      <c r="K190" s="108">
        <f>VLOOKUP(ServiceTickets[[#This Row],[Facility ID]],'T-Schedule'!B$2:C$286,2,FALSE)</f>
        <v/>
      </c>
      <c r="L190" s="108">
        <f>ServiceTickets[[#This Row],[Migration Date]] - WEEKDAY(ServiceTickets[[#This Row],[Migration Date]]-6)</f>
        <v/>
      </c>
      <c r="M190" s="108">
        <f>ServiceTickets[[#This Row],[Migration Date]] - 14</f>
        <v/>
      </c>
      <c r="N190" s="97" t="n">
        <v>703300</v>
      </c>
      <c r="O190" s="97" t="n">
        <v>703301</v>
      </c>
      <c r="P190" s="97">
        <f>ServiceTickets[[#This Row],[Site]]&amp;" KAH Win10 Upgrade Project Equipment Request"</f>
        <v/>
      </c>
      <c r="Q190" s="111">
        <f>"Please ship "&amp;H190&amp;" UD3 Thin Client devices and "&amp;I190&amp;" laptops with the Gentiva Win10 Image with docking stations. 
Please send the equipment on PO"&amp;N190&amp;" and PO"&amp;O190&amp;" to be at facility by "&amp;TEXT(L190,"mm/dd/yy")&amp;". 
Ship to:
ATTN: Kindred Implementation Services Tech
"&amp;C190&amp;"
"&amp;G190</f>
        <v/>
      </c>
      <c r="S190" s="273" t="inlineStr">
        <is>
          <t>No</t>
        </is>
      </c>
      <c r="T190" s="273">
        <f>VLOOKUP(ServiceTickets[[#This Row],[Facility ID]],'T-Schedule'!B$2:I$286,8,FALSE)</f>
        <v/>
      </c>
      <c r="U190" s="273" t="n">
        <v>2020</v>
      </c>
    </row>
    <row hidden="1" r="191" s="20">
      <c r="A191" s="100" t="n">
        <v>5068201</v>
      </c>
      <c r="B191" t="inlineStr">
        <is>
          <t>5068 HH - TOWSON MD</t>
        </is>
      </c>
      <c r="C191" s="270">
        <f>VLOOKUP(ServiceTickets[[#This Row],[Facility ID]],FacilityInformation,3,FALSE)</f>
        <v/>
      </c>
      <c r="D191" s="270">
        <f>VLOOKUP(ServiceTickets[[#This Row],[Facility ID]],FacilityInformation,4,FALSE)</f>
        <v/>
      </c>
      <c r="E191" s="270">
        <f>VLOOKUP(ServiceTickets[[#This Row],[Facility ID]],FacilityInformation,5,FALSE)</f>
        <v/>
      </c>
      <c r="F191" s="270">
        <f>VLOOKUP(ServiceTickets[[#This Row],[Facility ID]],FacilityInformation,6,FALSE)</f>
        <v/>
      </c>
      <c r="G191" s="270">
        <f>ServiceTickets[[#This Row],[City]]&amp;", "&amp;ServiceTickets[[#This Row],[State]]&amp;" "&amp;ServiceTickets[[#This Row],[Zip]]</f>
        <v/>
      </c>
      <c r="H191" s="97">
        <f>VLOOKUP(ServiceTickets[[#This Row],[Facility ID]],'T-Schedule'!B$2:AH$286,30,FALSE)</f>
        <v/>
      </c>
      <c r="I191" s="97">
        <f>VLOOKUP(ServiceTickets[[#This Row],[Facility ID]],'T-Schedule'!B$2:AI$286,28,FALSE)</f>
        <v/>
      </c>
      <c r="J191" s="100">
        <f>VLOOKUP(ServiceTickets[[#This Row],[Facility ID]],'T-Schedule'!B$2:AI$286,26,FALSE)</f>
        <v/>
      </c>
      <c r="K191" s="108">
        <f>VLOOKUP(ServiceTickets[[#This Row],[Facility ID]],'T-Schedule'!B$2:C$286,2,FALSE)</f>
        <v/>
      </c>
      <c r="L191" s="108">
        <f>ServiceTickets[[#This Row],[Migration Date]] - WEEKDAY(ServiceTickets[[#This Row],[Migration Date]]-6)</f>
        <v/>
      </c>
      <c r="M191" s="108">
        <f>ServiceTickets[[#This Row],[Migration Date]] - 14</f>
        <v/>
      </c>
      <c r="N191" s="97" t="n">
        <v>703300</v>
      </c>
      <c r="O191" s="97" t="n">
        <v>703301</v>
      </c>
      <c r="P191" s="97">
        <f>ServiceTickets[[#This Row],[Site]]&amp;" KAH Win10 Upgrade Project Equipment Request"</f>
        <v/>
      </c>
      <c r="Q191" s="111">
        <f>"Please ship "&amp;H191&amp;" UD3 Thin Client devices and "&amp;I191&amp;" laptops with the Gentiva Win10 Image with docking stations. 
Please send the equipment on PO"&amp;N191&amp;" and PO"&amp;O191&amp;" to be at facility by "&amp;TEXT(L191,"mm/dd/yy")&amp;". 
Ship to:
ATTN: Kindred Implementation Services Tech
"&amp;C191&amp;"
"&amp;G191</f>
        <v/>
      </c>
      <c r="S191" s="273" t="inlineStr">
        <is>
          <t>No</t>
        </is>
      </c>
      <c r="T191" s="273">
        <f>VLOOKUP(ServiceTickets[[#This Row],[Facility ID]],'T-Schedule'!B$2:I$286,8,FALSE)</f>
        <v/>
      </c>
      <c r="U191" s="273" t="n">
        <v>2020</v>
      </c>
    </row>
    <row hidden="1" r="192" s="20">
      <c r="A192" s="100" t="n">
        <v>5069201</v>
      </c>
      <c r="B192" t="inlineStr">
        <is>
          <t>5069 HH - COLUMBIA MD</t>
        </is>
      </c>
      <c r="C192" s="270">
        <f>VLOOKUP(ServiceTickets[[#This Row],[Facility ID]],FacilityInformation,3,FALSE)</f>
        <v/>
      </c>
      <c r="D192" s="270">
        <f>VLOOKUP(ServiceTickets[[#This Row],[Facility ID]],FacilityInformation,4,FALSE)</f>
        <v/>
      </c>
      <c r="E192" s="270">
        <f>VLOOKUP(ServiceTickets[[#This Row],[Facility ID]],FacilityInformation,5,FALSE)</f>
        <v/>
      </c>
      <c r="F192" s="270">
        <f>VLOOKUP(ServiceTickets[[#This Row],[Facility ID]],FacilityInformation,6,FALSE)</f>
        <v/>
      </c>
      <c r="G192" s="270">
        <f>ServiceTickets[[#This Row],[City]]&amp;", "&amp;ServiceTickets[[#This Row],[State]]&amp;" "&amp;ServiceTickets[[#This Row],[Zip]]</f>
        <v/>
      </c>
      <c r="H192" s="97">
        <f>VLOOKUP(ServiceTickets[[#This Row],[Facility ID]],'T-Schedule'!B$2:AH$286,30,FALSE)</f>
        <v/>
      </c>
      <c r="I192" s="97">
        <f>VLOOKUP(ServiceTickets[[#This Row],[Facility ID]],'T-Schedule'!B$2:AI$286,28,FALSE)</f>
        <v/>
      </c>
      <c r="J192" s="100">
        <f>VLOOKUP(ServiceTickets[[#This Row],[Facility ID]],'T-Schedule'!B$2:AI$286,26,FALSE)</f>
        <v/>
      </c>
      <c r="K192" s="108">
        <f>VLOOKUP(ServiceTickets[[#This Row],[Facility ID]],'T-Schedule'!B$2:C$286,2,FALSE)</f>
        <v/>
      </c>
      <c r="L192" s="108">
        <f>ServiceTickets[[#This Row],[Migration Date]] - WEEKDAY(ServiceTickets[[#This Row],[Migration Date]]-6)</f>
        <v/>
      </c>
      <c r="M192" s="108">
        <f>ServiceTickets[[#This Row],[Migration Date]] - 14</f>
        <v/>
      </c>
      <c r="N192" s="97" t="n">
        <v>703300</v>
      </c>
      <c r="O192" s="97" t="n">
        <v>703301</v>
      </c>
      <c r="P192" s="97">
        <f>ServiceTickets[[#This Row],[Site]]&amp;" KAH Win10 Upgrade Project Equipment Request"</f>
        <v/>
      </c>
      <c r="Q192" s="111">
        <f>"Please ship "&amp;H192&amp;" UD3 Thin Client devices and "&amp;I192&amp;" laptops with the Gentiva Win10 Image with docking stations. 
Please send the equipment on PO"&amp;N192&amp;" and PO"&amp;O192&amp;" to be at facility by "&amp;TEXT(L192,"mm/dd/yy")&amp;". 
Ship to:
ATTN: Kindred Implementation Services Tech
"&amp;C192&amp;"
"&amp;G192</f>
        <v/>
      </c>
      <c r="S192" s="273" t="inlineStr">
        <is>
          <t>No</t>
        </is>
      </c>
      <c r="T192" s="273">
        <f>VLOOKUP(ServiceTickets[[#This Row],[Facility ID]],'T-Schedule'!B$2:I$286,8,FALSE)</f>
        <v/>
      </c>
      <c r="U192" s="273" t="n">
        <v>2020</v>
      </c>
    </row>
    <row hidden="1" r="193" s="20">
      <c r="A193" s="100" t="n">
        <v>5070201</v>
      </c>
      <c r="B193" t="inlineStr">
        <is>
          <t>5070 HH - SILVER SPRINGS MD</t>
        </is>
      </c>
      <c r="C193" s="270">
        <f>VLOOKUP(ServiceTickets[[#This Row],[Facility ID]],FacilityInformation,3,FALSE)</f>
        <v/>
      </c>
      <c r="D193" s="270">
        <f>VLOOKUP(ServiceTickets[[#This Row],[Facility ID]],FacilityInformation,4,FALSE)</f>
        <v/>
      </c>
      <c r="E193" s="270">
        <f>VLOOKUP(ServiceTickets[[#This Row],[Facility ID]],FacilityInformation,5,FALSE)</f>
        <v/>
      </c>
      <c r="F193" s="270">
        <f>VLOOKUP(ServiceTickets[[#This Row],[Facility ID]],FacilityInformation,6,FALSE)</f>
        <v/>
      </c>
      <c r="G193" s="270">
        <f>ServiceTickets[[#This Row],[City]]&amp;", "&amp;ServiceTickets[[#This Row],[State]]&amp;" "&amp;ServiceTickets[[#This Row],[Zip]]</f>
        <v/>
      </c>
      <c r="H193" s="97">
        <f>VLOOKUP(ServiceTickets[[#This Row],[Facility ID]],'T-Schedule'!B$2:AH$286,30,FALSE)</f>
        <v/>
      </c>
      <c r="I193" s="97">
        <f>VLOOKUP(ServiceTickets[[#This Row],[Facility ID]],'T-Schedule'!B$2:AI$286,28,FALSE)</f>
        <v/>
      </c>
      <c r="J193" s="100">
        <f>VLOOKUP(ServiceTickets[[#This Row],[Facility ID]],'T-Schedule'!B$2:AI$286,26,FALSE)</f>
        <v/>
      </c>
      <c r="K193" s="108">
        <f>VLOOKUP(ServiceTickets[[#This Row],[Facility ID]],'T-Schedule'!B$2:C$286,2,FALSE)</f>
        <v/>
      </c>
      <c r="L193" s="108">
        <f>ServiceTickets[[#This Row],[Migration Date]] - WEEKDAY(ServiceTickets[[#This Row],[Migration Date]]-6)</f>
        <v/>
      </c>
      <c r="M193" s="108">
        <f>ServiceTickets[[#This Row],[Migration Date]] - 14</f>
        <v/>
      </c>
      <c r="N193" s="97" t="n">
        <v>703300</v>
      </c>
      <c r="O193" s="97" t="n">
        <v>703301</v>
      </c>
      <c r="P193" s="97">
        <f>ServiceTickets[[#This Row],[Site]]&amp;" KAH Win10 Upgrade Project Equipment Request"</f>
        <v/>
      </c>
      <c r="Q193" s="111">
        <f>"Please ship "&amp;H193&amp;" UD3 Thin Client devices and "&amp;I193&amp;" laptops with the Gentiva Win10 Image with docking stations. 
Please send the equipment on PO"&amp;N193&amp;" and PO"&amp;O193&amp;" to be at facility by "&amp;TEXT(L193,"mm/dd/yy")&amp;". 
Ship to:
ATTN: Kindred Implementation Services Tech
"&amp;C193&amp;"
"&amp;G193</f>
        <v/>
      </c>
      <c r="S193" s="273" t="inlineStr">
        <is>
          <t>No</t>
        </is>
      </c>
      <c r="T193" s="273">
        <f>VLOOKUP(ServiceTickets[[#This Row],[Facility ID]],'T-Schedule'!B$2:I$286,8,FALSE)</f>
        <v/>
      </c>
      <c r="U193" s="273" t="n">
        <v>2020</v>
      </c>
    </row>
    <row hidden="1" r="194" s="20">
      <c r="A194" s="100" t="n">
        <v>7034201</v>
      </c>
      <c r="B194" t="inlineStr">
        <is>
          <t>7034 HH - ROANOKE (fka 5073)</t>
        </is>
      </c>
      <c r="C194" s="270">
        <f>VLOOKUP(ServiceTickets[[#This Row],[Facility ID]],FacilityInformation,3,FALSE)</f>
        <v/>
      </c>
      <c r="D194" s="270">
        <f>VLOOKUP(ServiceTickets[[#This Row],[Facility ID]],FacilityInformation,4,FALSE)</f>
        <v/>
      </c>
      <c r="E194" s="270">
        <f>VLOOKUP(ServiceTickets[[#This Row],[Facility ID]],FacilityInformation,5,FALSE)</f>
        <v/>
      </c>
      <c r="F194" s="270">
        <f>VLOOKUP(ServiceTickets[[#This Row],[Facility ID]],FacilityInformation,6,FALSE)</f>
        <v/>
      </c>
      <c r="G194" s="270">
        <f>ServiceTickets[[#This Row],[City]]&amp;", "&amp;ServiceTickets[[#This Row],[State]]&amp;" "&amp;ServiceTickets[[#This Row],[Zip]]</f>
        <v/>
      </c>
      <c r="H194" s="97">
        <f>VLOOKUP(ServiceTickets[[#This Row],[Facility ID]],'T-Schedule'!B$2:AH$286,30,FALSE)</f>
        <v/>
      </c>
      <c r="I194" s="97">
        <f>VLOOKUP(ServiceTickets[[#This Row],[Facility ID]],'T-Schedule'!B$2:AI$286,28,FALSE)</f>
        <v/>
      </c>
      <c r="J194" s="100">
        <f>VLOOKUP(ServiceTickets[[#This Row],[Facility ID]],'T-Schedule'!B$2:AI$286,26,FALSE)</f>
        <v/>
      </c>
      <c r="K194" s="108">
        <f>VLOOKUP(ServiceTickets[[#This Row],[Facility ID]],'T-Schedule'!B$2:C$286,2,FALSE)</f>
        <v/>
      </c>
      <c r="L194" s="108">
        <f>ServiceTickets[[#This Row],[Migration Date]] - WEEKDAY(ServiceTickets[[#This Row],[Migration Date]]-6)</f>
        <v/>
      </c>
      <c r="M194" s="108">
        <f>ServiceTickets[[#This Row],[Migration Date]] - 14</f>
        <v/>
      </c>
      <c r="N194" s="97" t="n">
        <v>703300</v>
      </c>
      <c r="O194" s="97" t="n">
        <v>703301</v>
      </c>
      <c r="P194" s="97">
        <f>ServiceTickets[[#This Row],[Site]]&amp;" KAH Win10 Upgrade Project Equipment Request"</f>
        <v/>
      </c>
      <c r="Q194" s="111">
        <f>"Please ship "&amp;H194&amp;" UD3 Thin Client devices and "&amp;I194&amp;" laptops with the Gentiva Win10 Image with docking stations. 
Please send the equipment on PO"&amp;N194&amp;" and PO"&amp;O194&amp;" to be at facility by "&amp;TEXT(L194,"mm/dd/yy")&amp;". 
Ship to:
ATTN: Kindred Implementation Services Tech
"&amp;C194&amp;"
"&amp;G194</f>
        <v/>
      </c>
      <c r="S194" s="273" t="inlineStr">
        <is>
          <t>No</t>
        </is>
      </c>
      <c r="T194" s="273">
        <f>VLOOKUP(ServiceTickets[[#This Row],[Facility ID]],'T-Schedule'!B$2:I$286,8,FALSE)</f>
        <v/>
      </c>
      <c r="U194" s="273" t="n">
        <v>2020</v>
      </c>
    </row>
    <row hidden="1" r="195" s="20">
      <c r="A195" s="100" t="n">
        <v>7036201</v>
      </c>
      <c r="B195" t="inlineStr">
        <is>
          <t>7036 HH - LYNCHBURG (fka 5075)</t>
        </is>
      </c>
      <c r="C195" s="270">
        <f>VLOOKUP(ServiceTickets[[#This Row],[Facility ID]],FacilityInformation,3,FALSE)</f>
        <v/>
      </c>
      <c r="D195" s="270">
        <f>VLOOKUP(ServiceTickets[[#This Row],[Facility ID]],FacilityInformation,4,FALSE)</f>
        <v/>
      </c>
      <c r="E195" s="270">
        <f>VLOOKUP(ServiceTickets[[#This Row],[Facility ID]],FacilityInformation,5,FALSE)</f>
        <v/>
      </c>
      <c r="F195" s="270">
        <f>VLOOKUP(ServiceTickets[[#This Row],[Facility ID]],FacilityInformation,6,FALSE)</f>
        <v/>
      </c>
      <c r="G195" s="270">
        <f>ServiceTickets[[#This Row],[City]]&amp;", "&amp;ServiceTickets[[#This Row],[State]]&amp;" "&amp;ServiceTickets[[#This Row],[Zip]]</f>
        <v/>
      </c>
      <c r="H195" s="97">
        <f>VLOOKUP(ServiceTickets[[#This Row],[Facility ID]],'T-Schedule'!B$2:AH$286,30,FALSE)</f>
        <v/>
      </c>
      <c r="I195" s="97">
        <f>VLOOKUP(ServiceTickets[[#This Row],[Facility ID]],'T-Schedule'!B$2:AI$286,28,FALSE)</f>
        <v/>
      </c>
      <c r="J195" s="100">
        <f>VLOOKUP(ServiceTickets[[#This Row],[Facility ID]],'T-Schedule'!B$2:AI$286,26,FALSE)</f>
        <v/>
      </c>
      <c r="K195" s="108">
        <f>VLOOKUP(ServiceTickets[[#This Row],[Facility ID]],'T-Schedule'!B$2:C$286,2,FALSE)</f>
        <v/>
      </c>
      <c r="L195" s="108">
        <f>ServiceTickets[[#This Row],[Migration Date]] - WEEKDAY(ServiceTickets[[#This Row],[Migration Date]]-6)</f>
        <v/>
      </c>
      <c r="M195" s="108">
        <f>ServiceTickets[[#This Row],[Migration Date]] - 14</f>
        <v/>
      </c>
      <c r="N195" s="97" t="n">
        <v>703300</v>
      </c>
      <c r="O195" s="97" t="n">
        <v>703301</v>
      </c>
      <c r="P195" s="97">
        <f>ServiceTickets[[#This Row],[Site]]&amp;" KAH Win10 Upgrade Project Equipment Request"</f>
        <v/>
      </c>
      <c r="Q195" s="111">
        <f>"Please ship "&amp;H195&amp;" UD3 Thin Client devices and "&amp;I195&amp;" laptops with the Gentiva Win10 Image with docking stations. 
Please send the equipment on PO"&amp;N195&amp;" and PO"&amp;O195&amp;" to be at facility by "&amp;TEXT(L195,"mm/dd/yy")&amp;". 
Ship to:
ATTN: Kindred Implementation Services Tech
"&amp;C195&amp;"
"&amp;G195</f>
        <v/>
      </c>
      <c r="S195" s="273" t="inlineStr">
        <is>
          <t>No</t>
        </is>
      </c>
      <c r="T195" s="273">
        <f>VLOOKUP(ServiceTickets[[#This Row],[Facility ID]],'T-Schedule'!B$2:I$286,8,FALSE)</f>
        <v/>
      </c>
      <c r="U195" s="273" t="n">
        <v>2020</v>
      </c>
    </row>
    <row hidden="1" r="196" s="20">
      <c r="A196" s="100" t="n">
        <v>3207201</v>
      </c>
      <c r="B196" t="inlineStr">
        <is>
          <t>3207 HH - AIKEN</t>
        </is>
      </c>
      <c r="C196" s="270">
        <f>VLOOKUP(ServiceTickets[[#This Row],[Facility ID]],FacilityInformation,3,FALSE)</f>
        <v/>
      </c>
      <c r="D196" s="270">
        <f>VLOOKUP(ServiceTickets[[#This Row],[Facility ID]],FacilityInformation,4,FALSE)</f>
        <v/>
      </c>
      <c r="E196" s="270">
        <f>VLOOKUP(ServiceTickets[[#This Row],[Facility ID]],FacilityInformation,5,FALSE)</f>
        <v/>
      </c>
      <c r="F196" s="270">
        <f>VLOOKUP(ServiceTickets[[#This Row],[Facility ID]],FacilityInformation,6,FALSE)</f>
        <v/>
      </c>
      <c r="G196" s="270">
        <f>ServiceTickets[[#This Row],[City]]&amp;", "&amp;ServiceTickets[[#This Row],[State]]&amp;" "&amp;ServiceTickets[[#This Row],[Zip]]</f>
        <v/>
      </c>
      <c r="H196" s="97">
        <f>VLOOKUP(ServiceTickets[[#This Row],[Facility ID]],'T-Schedule'!B$2:AH$286,30,FALSE)</f>
        <v/>
      </c>
      <c r="I196" s="97">
        <f>VLOOKUP(ServiceTickets[[#This Row],[Facility ID]],'T-Schedule'!B$2:AI$286,28,FALSE)</f>
        <v/>
      </c>
      <c r="J196" s="100">
        <f>VLOOKUP(ServiceTickets[[#This Row],[Facility ID]],'T-Schedule'!B$2:AI$286,26,FALSE)</f>
        <v/>
      </c>
      <c r="K196" s="108">
        <f>VLOOKUP(ServiceTickets[[#This Row],[Facility ID]],'T-Schedule'!B$2:C$286,2,FALSE)</f>
        <v/>
      </c>
      <c r="L196" s="108">
        <f>ServiceTickets[[#This Row],[Migration Date]] - WEEKDAY(ServiceTickets[[#This Row],[Migration Date]]-6)</f>
        <v/>
      </c>
      <c r="M196" s="108">
        <f>ServiceTickets[[#This Row],[Migration Date]] - 14</f>
        <v/>
      </c>
      <c r="N196" s="97" t="n">
        <v>703300</v>
      </c>
      <c r="O196" s="97" t="n">
        <v>703301</v>
      </c>
      <c r="P196" s="97">
        <f>ServiceTickets[[#This Row],[Site]]&amp;" KAH Win10 Upgrade Project Equipment Request"</f>
        <v/>
      </c>
      <c r="Q196" s="111">
        <f>"Please ship "&amp;H196&amp;" UD3 Thin Client devices and "&amp;I196&amp;" laptops with the Gentiva Win10 Image with docking stations. 
Please send the equipment on PO"&amp;N196&amp;" and PO"&amp;O196&amp;" to be at facility by "&amp;TEXT(L196,"mm/dd/yy")&amp;". 
Ship to:
ATTN: Kindred Implementation Services Tech
"&amp;C196&amp;"
"&amp;G196</f>
        <v/>
      </c>
      <c r="S196" s="273" t="inlineStr">
        <is>
          <t>No</t>
        </is>
      </c>
      <c r="T196" s="273">
        <f>VLOOKUP(ServiceTickets[[#This Row],[Facility ID]],'T-Schedule'!B$2:I$286,8,FALSE)</f>
        <v/>
      </c>
      <c r="U196" s="273" t="n">
        <v>2020</v>
      </c>
    </row>
    <row hidden="1" r="197" s="20">
      <c r="A197" s="100" t="n">
        <v>5040201</v>
      </c>
      <c r="B197" t="inlineStr">
        <is>
          <t>5040 HH - MYRTLE BEACH</t>
        </is>
      </c>
      <c r="C197" s="270">
        <f>VLOOKUP(ServiceTickets[[#This Row],[Facility ID]],FacilityInformation,3,FALSE)</f>
        <v/>
      </c>
      <c r="D197" s="270">
        <f>VLOOKUP(ServiceTickets[[#This Row],[Facility ID]],FacilityInformation,4,FALSE)</f>
        <v/>
      </c>
      <c r="E197" s="270">
        <f>VLOOKUP(ServiceTickets[[#This Row],[Facility ID]],FacilityInformation,5,FALSE)</f>
        <v/>
      </c>
      <c r="F197" s="270">
        <f>VLOOKUP(ServiceTickets[[#This Row],[Facility ID]],FacilityInformation,6,FALSE)</f>
        <v/>
      </c>
      <c r="G197" s="270">
        <f>ServiceTickets[[#This Row],[City]]&amp;", "&amp;ServiceTickets[[#This Row],[State]]&amp;" "&amp;ServiceTickets[[#This Row],[Zip]]</f>
        <v/>
      </c>
      <c r="H197" s="97">
        <f>VLOOKUP(ServiceTickets[[#This Row],[Facility ID]],'T-Schedule'!B$2:AH$286,30,FALSE)</f>
        <v/>
      </c>
      <c r="I197" s="97">
        <f>VLOOKUP(ServiceTickets[[#This Row],[Facility ID]],'T-Schedule'!B$2:AI$286,28,FALSE)</f>
        <v/>
      </c>
      <c r="J197" s="100">
        <f>VLOOKUP(ServiceTickets[[#This Row],[Facility ID]],'T-Schedule'!B$2:AI$286,26,FALSE)</f>
        <v/>
      </c>
      <c r="K197" s="108">
        <f>VLOOKUP(ServiceTickets[[#This Row],[Facility ID]],'T-Schedule'!B$2:C$286,2,FALSE)</f>
        <v/>
      </c>
      <c r="L197" s="108">
        <f>ServiceTickets[[#This Row],[Migration Date]] - WEEKDAY(ServiceTickets[[#This Row],[Migration Date]]-6)</f>
        <v/>
      </c>
      <c r="M197" s="108">
        <f>ServiceTickets[[#This Row],[Migration Date]] - 14</f>
        <v/>
      </c>
      <c r="N197" s="97" t="n">
        <v>703300</v>
      </c>
      <c r="O197" s="97" t="n">
        <v>703301</v>
      </c>
      <c r="P197" s="97">
        <f>ServiceTickets[[#This Row],[Site]]&amp;" KAH Win10 Upgrade Project Equipment Request"</f>
        <v/>
      </c>
      <c r="Q197" s="111">
        <f>"Please ship "&amp;H197&amp;" UD3 Thin Client devices and "&amp;I197&amp;" laptops with the Gentiva Win10 Image with docking stations. 
Please send the equipment on PO"&amp;N197&amp;" and PO"&amp;O197&amp;" to be at facility by "&amp;TEXT(L197,"mm/dd/yy")&amp;". 
Ship to:
ATTN: Kindred Implementation Services Tech
"&amp;C197&amp;"
"&amp;G197</f>
        <v/>
      </c>
      <c r="S197" s="273" t="inlineStr">
        <is>
          <t>No</t>
        </is>
      </c>
      <c r="T197" s="273">
        <f>VLOOKUP(ServiceTickets[[#This Row],[Facility ID]],'T-Schedule'!B$2:I$286,8,FALSE)</f>
        <v/>
      </c>
      <c r="U197" s="273" t="n">
        <v>2020</v>
      </c>
    </row>
    <row hidden="1" r="198" s="20">
      <c r="A198" s="100" t="n">
        <v>5048201</v>
      </c>
      <c r="B198" t="inlineStr">
        <is>
          <t>5048 HH - KANNAPOLIS</t>
        </is>
      </c>
      <c r="C198" s="270">
        <f>VLOOKUP(ServiceTickets[[#This Row],[Facility ID]],FacilityInformation,3,FALSE)</f>
        <v/>
      </c>
      <c r="D198" s="270">
        <f>VLOOKUP(ServiceTickets[[#This Row],[Facility ID]],FacilityInformation,4,FALSE)</f>
        <v/>
      </c>
      <c r="E198" s="270">
        <f>VLOOKUP(ServiceTickets[[#This Row],[Facility ID]],FacilityInformation,5,FALSE)</f>
        <v/>
      </c>
      <c r="F198" s="270">
        <f>VLOOKUP(ServiceTickets[[#This Row],[Facility ID]],FacilityInformation,6,FALSE)</f>
        <v/>
      </c>
      <c r="G198" s="270">
        <f>ServiceTickets[[#This Row],[City]]&amp;", "&amp;ServiceTickets[[#This Row],[State]]&amp;" "&amp;ServiceTickets[[#This Row],[Zip]]</f>
        <v/>
      </c>
      <c r="H198" s="97">
        <f>VLOOKUP(ServiceTickets[[#This Row],[Facility ID]],'T-Schedule'!B$2:AH$286,30,FALSE)</f>
        <v/>
      </c>
      <c r="I198" s="97">
        <f>VLOOKUP(ServiceTickets[[#This Row],[Facility ID]],'T-Schedule'!B$2:AI$286,28,FALSE)</f>
        <v/>
      </c>
      <c r="J198" s="100">
        <f>VLOOKUP(ServiceTickets[[#This Row],[Facility ID]],'T-Schedule'!B$2:AI$286,26,FALSE)</f>
        <v/>
      </c>
      <c r="K198" s="108">
        <f>VLOOKUP(ServiceTickets[[#This Row],[Facility ID]],'T-Schedule'!B$2:C$286,2,FALSE)</f>
        <v/>
      </c>
      <c r="L198" s="108">
        <f>ServiceTickets[[#This Row],[Migration Date]] - WEEKDAY(ServiceTickets[[#This Row],[Migration Date]]-6)</f>
        <v/>
      </c>
      <c r="M198" s="108">
        <f>ServiceTickets[[#This Row],[Migration Date]] - 14</f>
        <v/>
      </c>
      <c r="N198" s="97" t="n">
        <v>703300</v>
      </c>
      <c r="O198" s="97" t="n">
        <v>703301</v>
      </c>
      <c r="P198" s="97">
        <f>ServiceTickets[[#This Row],[Site]]&amp;" KAH Win10 Upgrade Project Equipment Request"</f>
        <v/>
      </c>
      <c r="Q198" s="111">
        <f>"Please ship "&amp;H198&amp;" UD3 Thin Client devices and "&amp;I198&amp;" laptops with the Gentiva Win10 Image with docking stations. 
Please send the equipment on PO"&amp;N198&amp;" and PO"&amp;O198&amp;" to be at facility by "&amp;TEXT(L198,"mm/dd/yy")&amp;". 
Ship to:
ATTN: Kindred Implementation Services Tech
"&amp;C198&amp;"
"&amp;G198</f>
        <v/>
      </c>
      <c r="S198" s="273" t="inlineStr">
        <is>
          <t>No</t>
        </is>
      </c>
      <c r="T198" s="273">
        <f>VLOOKUP(ServiceTickets[[#This Row],[Facility ID]],'T-Schedule'!B$2:I$286,8,FALSE)</f>
        <v/>
      </c>
      <c r="U198" s="273" t="n">
        <v>2020</v>
      </c>
    </row>
    <row hidden="1" r="199" s="20">
      <c r="A199" s="100" t="n">
        <v>5059201</v>
      </c>
      <c r="B199" t="inlineStr">
        <is>
          <t>5059 HH - GASTONIA</t>
        </is>
      </c>
      <c r="C199" s="270">
        <f>VLOOKUP(ServiceTickets[[#This Row],[Facility ID]],FacilityInformation,3,FALSE)</f>
        <v/>
      </c>
      <c r="D199" s="270">
        <f>VLOOKUP(ServiceTickets[[#This Row],[Facility ID]],FacilityInformation,4,FALSE)</f>
        <v/>
      </c>
      <c r="E199" s="270">
        <f>VLOOKUP(ServiceTickets[[#This Row],[Facility ID]],FacilityInformation,5,FALSE)</f>
        <v/>
      </c>
      <c r="F199" s="270">
        <f>VLOOKUP(ServiceTickets[[#This Row],[Facility ID]],FacilityInformation,6,FALSE)</f>
        <v/>
      </c>
      <c r="G199" s="270">
        <f>ServiceTickets[[#This Row],[City]]&amp;", "&amp;ServiceTickets[[#This Row],[State]]&amp;" "&amp;ServiceTickets[[#This Row],[Zip]]</f>
        <v/>
      </c>
      <c r="H199" s="97">
        <f>VLOOKUP(ServiceTickets[[#This Row],[Facility ID]],'T-Schedule'!B$2:AH$286,30,FALSE)</f>
        <v/>
      </c>
      <c r="I199" s="97">
        <f>VLOOKUP(ServiceTickets[[#This Row],[Facility ID]],'T-Schedule'!B$2:AI$286,28,FALSE)</f>
        <v/>
      </c>
      <c r="J199" s="100">
        <f>VLOOKUP(ServiceTickets[[#This Row],[Facility ID]],'T-Schedule'!B$2:AI$286,26,FALSE)</f>
        <v/>
      </c>
      <c r="K199" s="108">
        <f>VLOOKUP(ServiceTickets[[#This Row],[Facility ID]],'T-Schedule'!B$2:C$286,2,FALSE)</f>
        <v/>
      </c>
      <c r="L199" s="108">
        <f>ServiceTickets[[#This Row],[Migration Date]] - WEEKDAY(ServiceTickets[[#This Row],[Migration Date]]-6)</f>
        <v/>
      </c>
      <c r="M199" s="108">
        <f>ServiceTickets[[#This Row],[Migration Date]] - 14</f>
        <v/>
      </c>
      <c r="N199" s="97" t="n">
        <v>703300</v>
      </c>
      <c r="O199" s="97" t="n">
        <v>703301</v>
      </c>
      <c r="P199" s="97">
        <f>ServiceTickets[[#This Row],[Site]]&amp;" KAH Win10 Upgrade Project Equipment Request"</f>
        <v/>
      </c>
      <c r="Q199" s="111">
        <f>"Please ship "&amp;H199&amp;" UD3 Thin Client devices and "&amp;I199&amp;" laptops with the Gentiva Win10 Image with docking stations. 
Please send the equipment on PO"&amp;N199&amp;" and PO"&amp;O199&amp;" to be at facility by "&amp;TEXT(L199,"mm/dd/yy")&amp;". 
Ship to:
ATTN: Kindred Implementation Services Tech
"&amp;C199&amp;"
"&amp;G199</f>
        <v/>
      </c>
      <c r="S199" s="273" t="inlineStr">
        <is>
          <t>No</t>
        </is>
      </c>
      <c r="T199" s="273">
        <f>VLOOKUP(ServiceTickets[[#This Row],[Facility ID]],'T-Schedule'!B$2:I$286,8,FALSE)</f>
        <v/>
      </c>
      <c r="U199" s="273" t="n">
        <v>2020</v>
      </c>
    </row>
    <row hidden="1" r="200" s="20">
      <c r="A200" s="100" t="n">
        <v>5065201</v>
      </c>
      <c r="B200" t="inlineStr">
        <is>
          <t>5065 HH - NORTH WILKESBORO</t>
        </is>
      </c>
      <c r="C200" s="270">
        <f>VLOOKUP(ServiceTickets[[#This Row],[Facility ID]],FacilityInformation,3,FALSE)</f>
        <v/>
      </c>
      <c r="D200" s="270">
        <f>VLOOKUP(ServiceTickets[[#This Row],[Facility ID]],FacilityInformation,4,FALSE)</f>
        <v/>
      </c>
      <c r="E200" s="270">
        <f>VLOOKUP(ServiceTickets[[#This Row],[Facility ID]],FacilityInformation,5,FALSE)</f>
        <v/>
      </c>
      <c r="F200" s="270">
        <f>VLOOKUP(ServiceTickets[[#This Row],[Facility ID]],FacilityInformation,6,FALSE)</f>
        <v/>
      </c>
      <c r="G200" s="270">
        <f>ServiceTickets[[#This Row],[City]]&amp;", "&amp;ServiceTickets[[#This Row],[State]]&amp;" "&amp;ServiceTickets[[#This Row],[Zip]]</f>
        <v/>
      </c>
      <c r="H200" s="97">
        <f>VLOOKUP(ServiceTickets[[#This Row],[Facility ID]],'T-Schedule'!B$2:AH$286,30,FALSE)</f>
        <v/>
      </c>
      <c r="I200" s="97">
        <f>VLOOKUP(ServiceTickets[[#This Row],[Facility ID]],'T-Schedule'!B$2:AI$286,28,FALSE)</f>
        <v/>
      </c>
      <c r="J200" s="100">
        <f>VLOOKUP(ServiceTickets[[#This Row],[Facility ID]],'T-Schedule'!B$2:AI$286,26,FALSE)</f>
        <v/>
      </c>
      <c r="K200" s="108">
        <f>VLOOKUP(ServiceTickets[[#This Row],[Facility ID]],'T-Schedule'!B$2:C$286,2,FALSE)</f>
        <v/>
      </c>
      <c r="L200" s="108">
        <f>ServiceTickets[[#This Row],[Migration Date]] - WEEKDAY(ServiceTickets[[#This Row],[Migration Date]]-6)</f>
        <v/>
      </c>
      <c r="M200" s="108">
        <f>ServiceTickets[[#This Row],[Migration Date]] - 14</f>
        <v/>
      </c>
      <c r="N200" s="97" t="n">
        <v>703300</v>
      </c>
      <c r="O200" s="97" t="n">
        <v>703301</v>
      </c>
      <c r="P200" s="97">
        <f>ServiceTickets[[#This Row],[Site]]&amp;" KAH Win10 Upgrade Project Equipment Request"</f>
        <v/>
      </c>
      <c r="Q200" s="111">
        <f>"Please ship "&amp;H200&amp;" UD3 Thin Client devices and "&amp;I200&amp;" laptops with the Gentiva Win10 Image with docking stations. 
Please send the equipment on PO"&amp;N200&amp;" and PO"&amp;O200&amp;" to be at facility by "&amp;TEXT(L200,"mm/dd/yy")&amp;". 
Ship to:
ATTN: Kindred Implementation Services Tech
"&amp;C200&amp;"
"&amp;G200</f>
        <v/>
      </c>
      <c r="S200" s="273" t="inlineStr">
        <is>
          <t>No</t>
        </is>
      </c>
      <c r="T200" s="273">
        <f>VLOOKUP(ServiceTickets[[#This Row],[Facility ID]],'T-Schedule'!B$2:I$286,8,FALSE)</f>
        <v/>
      </c>
      <c r="U200" s="273" t="n">
        <v>2020</v>
      </c>
    </row>
    <row hidden="1" r="201" s="20">
      <c r="A201" s="100" t="n">
        <v>5066201</v>
      </c>
      <c r="B201" t="inlineStr">
        <is>
          <t>5066 HH - WAKE FOREST - WILKES JV</t>
        </is>
      </c>
      <c r="C201" s="270">
        <f>VLOOKUP(ServiceTickets[[#This Row],[Facility ID]],FacilityInformation,3,FALSE)</f>
        <v/>
      </c>
      <c r="D201" s="270">
        <f>VLOOKUP(ServiceTickets[[#This Row],[Facility ID]],FacilityInformation,4,FALSE)</f>
        <v/>
      </c>
      <c r="E201" s="270">
        <f>VLOOKUP(ServiceTickets[[#This Row],[Facility ID]],FacilityInformation,5,FALSE)</f>
        <v/>
      </c>
      <c r="F201" s="270">
        <f>VLOOKUP(ServiceTickets[[#This Row],[Facility ID]],FacilityInformation,6,FALSE)</f>
        <v/>
      </c>
      <c r="G201" s="270">
        <f>ServiceTickets[[#This Row],[City]]&amp;", "&amp;ServiceTickets[[#This Row],[State]]&amp;" "&amp;ServiceTickets[[#This Row],[Zip]]</f>
        <v/>
      </c>
      <c r="H201" s="97">
        <f>VLOOKUP(ServiceTickets[[#This Row],[Facility ID]],'T-Schedule'!B$2:AH$286,30,FALSE)</f>
        <v/>
      </c>
      <c r="I201" s="97">
        <f>VLOOKUP(ServiceTickets[[#This Row],[Facility ID]],'T-Schedule'!B$2:AI$286,28,FALSE)</f>
        <v/>
      </c>
      <c r="J201" s="100">
        <f>VLOOKUP(ServiceTickets[[#This Row],[Facility ID]],'T-Schedule'!B$2:AI$286,26,FALSE)</f>
        <v/>
      </c>
      <c r="K201" s="108">
        <f>VLOOKUP(ServiceTickets[[#This Row],[Facility ID]],'T-Schedule'!B$2:C$286,2,FALSE)</f>
        <v/>
      </c>
      <c r="L201" s="108">
        <f>ServiceTickets[[#This Row],[Migration Date]] - WEEKDAY(ServiceTickets[[#This Row],[Migration Date]]-6)</f>
        <v/>
      </c>
      <c r="M201" s="108">
        <f>ServiceTickets[[#This Row],[Migration Date]] - 14</f>
        <v/>
      </c>
      <c r="N201" s="97" t="n">
        <v>703300</v>
      </c>
      <c r="O201" s="97" t="n">
        <v>703301</v>
      </c>
      <c r="P201" s="97">
        <f>ServiceTickets[[#This Row],[Site]]&amp;" KAH Win10 Upgrade Project Equipment Request"</f>
        <v/>
      </c>
      <c r="Q201" s="111">
        <f>"Please ship "&amp;H201&amp;" UD3 Thin Client devices and "&amp;I201&amp;" laptops with the Gentiva Win10 Image with docking stations. 
Please send the equipment on PO"&amp;N201&amp;" and PO"&amp;O201&amp;" to be at facility by "&amp;TEXT(L201,"mm/dd/yy")&amp;". 
Ship to:
ATTN: Kindred Implementation Services Tech
"&amp;C201&amp;"
"&amp;G201</f>
        <v/>
      </c>
      <c r="S201" s="273" t="inlineStr">
        <is>
          <t>No</t>
        </is>
      </c>
      <c r="T201" s="273">
        <f>VLOOKUP(ServiceTickets[[#This Row],[Facility ID]],'T-Schedule'!B$2:I$286,8,FALSE)</f>
        <v/>
      </c>
      <c r="U201" s="273" t="n">
        <v>2020</v>
      </c>
    </row>
    <row hidden="1" r="202" s="20">
      <c r="A202" s="100" t="n">
        <v>5076201</v>
      </c>
      <c r="B202" t="inlineStr">
        <is>
          <t>5076 HH - CHRISTIANSBURG</t>
        </is>
      </c>
      <c r="C202" s="270">
        <f>VLOOKUP(ServiceTickets[[#This Row],[Facility ID]],FacilityInformation,3,FALSE)</f>
        <v/>
      </c>
      <c r="D202" s="270">
        <f>VLOOKUP(ServiceTickets[[#This Row],[Facility ID]],FacilityInformation,4,FALSE)</f>
        <v/>
      </c>
      <c r="E202" s="270">
        <f>VLOOKUP(ServiceTickets[[#This Row],[Facility ID]],FacilityInformation,5,FALSE)</f>
        <v/>
      </c>
      <c r="F202" s="270">
        <f>VLOOKUP(ServiceTickets[[#This Row],[Facility ID]],FacilityInformation,6,FALSE)</f>
        <v/>
      </c>
      <c r="G202" s="270">
        <f>ServiceTickets[[#This Row],[City]]&amp;", "&amp;ServiceTickets[[#This Row],[State]]&amp;" "&amp;ServiceTickets[[#This Row],[Zip]]</f>
        <v/>
      </c>
      <c r="H202" s="97">
        <f>VLOOKUP(ServiceTickets[[#This Row],[Facility ID]],'T-Schedule'!B$2:AH$286,30,FALSE)</f>
        <v/>
      </c>
      <c r="I202" s="97">
        <f>VLOOKUP(ServiceTickets[[#This Row],[Facility ID]],'T-Schedule'!B$2:AI$286,28,FALSE)</f>
        <v/>
      </c>
      <c r="J202" s="100">
        <f>VLOOKUP(ServiceTickets[[#This Row],[Facility ID]],'T-Schedule'!B$2:AI$286,26,FALSE)</f>
        <v/>
      </c>
      <c r="K202" s="108">
        <f>VLOOKUP(ServiceTickets[[#This Row],[Facility ID]],'T-Schedule'!B$2:C$286,2,FALSE)</f>
        <v/>
      </c>
      <c r="L202" s="108">
        <f>ServiceTickets[[#This Row],[Migration Date]] - WEEKDAY(ServiceTickets[[#This Row],[Migration Date]]-6)</f>
        <v/>
      </c>
      <c r="M202" s="108">
        <f>ServiceTickets[[#This Row],[Migration Date]] - 14</f>
        <v/>
      </c>
      <c r="N202" s="97" t="n">
        <v>703300</v>
      </c>
      <c r="O202" s="97" t="n">
        <v>703301</v>
      </c>
      <c r="P202" s="97">
        <f>ServiceTickets[[#This Row],[Site]]&amp;" KAH Win10 Upgrade Project Equipment Request"</f>
        <v/>
      </c>
      <c r="Q202" s="111">
        <f>"Please ship "&amp;H202&amp;" UD3 Thin Client devices and "&amp;I202&amp;" laptops with the Gentiva Win10 Image with docking stations. 
Please send the equipment on PO"&amp;N202&amp;" and PO"&amp;O202&amp;" to be at facility by "&amp;TEXT(L202,"mm/dd/yy")&amp;". 
Ship to:
ATTN: Kindred Implementation Services Tech
"&amp;C202&amp;"
"&amp;G202</f>
        <v/>
      </c>
      <c r="S202" s="273" t="inlineStr">
        <is>
          <t>No</t>
        </is>
      </c>
      <c r="T202" s="273">
        <f>VLOOKUP(ServiceTickets[[#This Row],[Facility ID]],'T-Schedule'!B$2:I$286,8,FALSE)</f>
        <v/>
      </c>
      <c r="U202" s="273" t="n">
        <v>2020</v>
      </c>
    </row>
    <row hidden="1" r="203" s="20">
      <c r="A203" s="100" t="n">
        <v>5886201</v>
      </c>
      <c r="B203" t="inlineStr">
        <is>
          <t>5886 HH - PRINCETON WV</t>
        </is>
      </c>
      <c r="C203" s="270">
        <f>VLOOKUP(ServiceTickets[[#This Row],[Facility ID]],FacilityInformation,3,FALSE)</f>
        <v/>
      </c>
      <c r="D203" s="270">
        <f>VLOOKUP(ServiceTickets[[#This Row],[Facility ID]],FacilityInformation,4,FALSE)</f>
        <v/>
      </c>
      <c r="E203" s="270">
        <f>VLOOKUP(ServiceTickets[[#This Row],[Facility ID]],FacilityInformation,5,FALSE)</f>
        <v/>
      </c>
      <c r="F203" s="270">
        <f>VLOOKUP(ServiceTickets[[#This Row],[Facility ID]],FacilityInformation,6,FALSE)</f>
        <v/>
      </c>
      <c r="G203" s="270">
        <f>ServiceTickets[[#This Row],[City]]&amp;", "&amp;ServiceTickets[[#This Row],[State]]&amp;" "&amp;ServiceTickets[[#This Row],[Zip]]</f>
        <v/>
      </c>
      <c r="H203" s="97">
        <f>VLOOKUP(ServiceTickets[[#This Row],[Facility ID]],'T-Schedule'!B$2:AH$286,30,FALSE)</f>
        <v/>
      </c>
      <c r="I203" s="97">
        <f>VLOOKUP(ServiceTickets[[#This Row],[Facility ID]],'T-Schedule'!B$2:AI$286,28,FALSE)</f>
        <v/>
      </c>
      <c r="J203" s="100">
        <f>VLOOKUP(ServiceTickets[[#This Row],[Facility ID]],'T-Schedule'!B$2:AI$286,26,FALSE)</f>
        <v/>
      </c>
      <c r="K203" s="108">
        <f>VLOOKUP(ServiceTickets[[#This Row],[Facility ID]],'T-Schedule'!B$2:C$286,2,FALSE)</f>
        <v/>
      </c>
      <c r="L203" s="108">
        <f>ServiceTickets[[#This Row],[Migration Date]] - WEEKDAY(ServiceTickets[[#This Row],[Migration Date]]-6)</f>
        <v/>
      </c>
      <c r="M203" s="108">
        <f>ServiceTickets[[#This Row],[Migration Date]] - 14</f>
        <v/>
      </c>
      <c r="N203" s="97" t="n">
        <v>703300</v>
      </c>
      <c r="O203" s="97" t="n">
        <v>703301</v>
      </c>
      <c r="P203" s="97">
        <f>ServiceTickets[[#This Row],[Site]]&amp;" KAH Win10 Upgrade Project Equipment Request"</f>
        <v/>
      </c>
      <c r="Q203" s="111">
        <f>"Please ship "&amp;H203&amp;" UD3 Thin Client devices and "&amp;I203&amp;" laptops with the Gentiva Win10 Image with docking stations. 
Please send the equipment on PO"&amp;N203&amp;" and PO"&amp;O203&amp;" to be at facility by "&amp;TEXT(L203,"mm/dd/yy")&amp;". 
Ship to:
ATTN: Kindred Implementation Services Tech
"&amp;C203&amp;"
"&amp;G203</f>
        <v/>
      </c>
      <c r="S203" s="273" t="inlineStr">
        <is>
          <t>No</t>
        </is>
      </c>
      <c r="T203" s="273">
        <f>VLOOKUP(ServiceTickets[[#This Row],[Facility ID]],'T-Schedule'!B$2:I$286,8,FALSE)</f>
        <v/>
      </c>
      <c r="U203" s="273" t="n">
        <v>2020</v>
      </c>
    </row>
    <row hidden="1" r="204" s="20">
      <c r="A204" s="100" t="n">
        <v>6527201</v>
      </c>
      <c r="B204" t="inlineStr">
        <is>
          <t>6527 HH - STATESBORO</t>
        </is>
      </c>
      <c r="C204" s="270">
        <f>VLOOKUP(ServiceTickets[[#This Row],[Facility ID]],FacilityInformation,3,FALSE)</f>
        <v/>
      </c>
      <c r="D204" s="270">
        <f>VLOOKUP(ServiceTickets[[#This Row],[Facility ID]],FacilityInformation,4,FALSE)</f>
        <v/>
      </c>
      <c r="E204" s="270">
        <f>VLOOKUP(ServiceTickets[[#This Row],[Facility ID]],FacilityInformation,5,FALSE)</f>
        <v/>
      </c>
      <c r="F204" s="270">
        <f>VLOOKUP(ServiceTickets[[#This Row],[Facility ID]],FacilityInformation,6,FALSE)</f>
        <v/>
      </c>
      <c r="G204" s="270">
        <f>ServiceTickets[[#This Row],[City]]&amp;", "&amp;ServiceTickets[[#This Row],[State]]&amp;" "&amp;ServiceTickets[[#This Row],[Zip]]</f>
        <v/>
      </c>
      <c r="H204" s="97">
        <f>VLOOKUP(ServiceTickets[[#This Row],[Facility ID]],'T-Schedule'!B$2:AH$286,30,FALSE)</f>
        <v/>
      </c>
      <c r="I204" s="97">
        <f>VLOOKUP(ServiceTickets[[#This Row],[Facility ID]],'T-Schedule'!B$2:AI$286,28,FALSE)</f>
        <v/>
      </c>
      <c r="J204" s="100">
        <f>VLOOKUP(ServiceTickets[[#This Row],[Facility ID]],'T-Schedule'!B$2:AI$286,26,FALSE)</f>
        <v/>
      </c>
      <c r="K204" s="108">
        <f>VLOOKUP(ServiceTickets[[#This Row],[Facility ID]],'T-Schedule'!B$2:C$286,2,FALSE)</f>
        <v/>
      </c>
      <c r="L204" s="108">
        <f>ServiceTickets[[#This Row],[Migration Date]] - WEEKDAY(ServiceTickets[[#This Row],[Migration Date]]-6)</f>
        <v/>
      </c>
      <c r="M204" s="108">
        <f>ServiceTickets[[#This Row],[Migration Date]] - 14</f>
        <v/>
      </c>
      <c r="N204" s="97" t="n">
        <v>703300</v>
      </c>
      <c r="O204" s="97" t="n">
        <v>703301</v>
      </c>
      <c r="P204" s="97">
        <f>ServiceTickets[[#This Row],[Site]]&amp;" KAH Win10 Upgrade Project Equipment Request"</f>
        <v/>
      </c>
      <c r="Q204" s="111">
        <f>"Please ship "&amp;H204&amp;" UD3 Thin Client devices and "&amp;I204&amp;" laptops with the Gentiva Win10 Image with docking stations. 
Please send the equipment on PO"&amp;N204&amp;" and PO"&amp;O204&amp;" to be at facility by "&amp;TEXT(L204,"mm/dd/yy")&amp;". 
Ship to:
ATTN: Kindred Implementation Services Tech
"&amp;C204&amp;"
"&amp;G204</f>
        <v/>
      </c>
      <c r="S204" s="273" t="inlineStr">
        <is>
          <t>No</t>
        </is>
      </c>
      <c r="T204" s="273">
        <f>VLOOKUP(ServiceTickets[[#This Row],[Facility ID]],'T-Schedule'!B$2:I$286,8,FALSE)</f>
        <v/>
      </c>
      <c r="U204" s="273" t="n">
        <v>2020</v>
      </c>
    </row>
    <row hidden="1" r="205" s="20">
      <c r="A205" s="100" t="n">
        <v>6528201</v>
      </c>
      <c r="B205" t="inlineStr">
        <is>
          <t>6528 HH - AUGUSTA GA</t>
        </is>
      </c>
      <c r="C205" s="270">
        <f>VLOOKUP(ServiceTickets[[#This Row],[Facility ID]],FacilityInformation,3,FALSE)</f>
        <v/>
      </c>
      <c r="D205" s="270">
        <f>VLOOKUP(ServiceTickets[[#This Row],[Facility ID]],FacilityInformation,4,FALSE)</f>
        <v/>
      </c>
      <c r="E205" s="270">
        <f>VLOOKUP(ServiceTickets[[#This Row],[Facility ID]],FacilityInformation,5,FALSE)</f>
        <v/>
      </c>
      <c r="F205" s="270">
        <f>VLOOKUP(ServiceTickets[[#This Row],[Facility ID]],FacilityInformation,6,FALSE)</f>
        <v/>
      </c>
      <c r="G205" s="270">
        <f>ServiceTickets[[#This Row],[City]]&amp;", "&amp;ServiceTickets[[#This Row],[State]]&amp;" "&amp;ServiceTickets[[#This Row],[Zip]]</f>
        <v/>
      </c>
      <c r="H205" s="97">
        <f>VLOOKUP(ServiceTickets[[#This Row],[Facility ID]],'T-Schedule'!B$2:AH$286,30,FALSE)</f>
        <v/>
      </c>
      <c r="I205" s="97">
        <f>VLOOKUP(ServiceTickets[[#This Row],[Facility ID]],'T-Schedule'!B$2:AI$286,28,FALSE)</f>
        <v/>
      </c>
      <c r="J205" s="100">
        <f>VLOOKUP(ServiceTickets[[#This Row],[Facility ID]],'T-Schedule'!B$2:AI$286,26,FALSE)</f>
        <v/>
      </c>
      <c r="K205" s="108">
        <f>VLOOKUP(ServiceTickets[[#This Row],[Facility ID]],'T-Schedule'!B$2:C$286,2,FALSE)</f>
        <v/>
      </c>
      <c r="L205" s="108">
        <f>ServiceTickets[[#This Row],[Migration Date]] - WEEKDAY(ServiceTickets[[#This Row],[Migration Date]]-6)</f>
        <v/>
      </c>
      <c r="M205" s="108">
        <f>ServiceTickets[[#This Row],[Migration Date]] - 14</f>
        <v/>
      </c>
      <c r="N205" s="97" t="n">
        <v>703300</v>
      </c>
      <c r="O205" s="97" t="n">
        <v>703301</v>
      </c>
      <c r="P205" s="97">
        <f>ServiceTickets[[#This Row],[Site]]&amp;" KAH Win10 Upgrade Project Equipment Request"</f>
        <v/>
      </c>
      <c r="Q205" s="111">
        <f>"Please ship "&amp;H205&amp;" UD3 Thin Client devices and "&amp;I205&amp;" laptops with the Gentiva Win10 Image with docking stations. 
Please send the equipment on PO"&amp;N205&amp;" and PO"&amp;O205&amp;" to be at facility by "&amp;TEXT(L205,"mm/dd/yy")&amp;". 
Ship to:
ATTN: Kindred Implementation Services Tech
"&amp;C205&amp;"
"&amp;G205</f>
        <v/>
      </c>
      <c r="S205" s="273" t="inlineStr">
        <is>
          <t>No</t>
        </is>
      </c>
      <c r="T205" s="273">
        <f>VLOOKUP(ServiceTickets[[#This Row],[Facility ID]],'T-Schedule'!B$2:I$286,8,FALSE)</f>
        <v/>
      </c>
      <c r="U205" s="273" t="n">
        <v>2020</v>
      </c>
    </row>
    <row hidden="1" r="206" s="20">
      <c r="A206" s="100" t="n">
        <v>6529201</v>
      </c>
      <c r="B206" t="inlineStr">
        <is>
          <t>6529 HH - GREENVILLE SC</t>
        </is>
      </c>
      <c r="C206" s="270">
        <f>VLOOKUP(ServiceTickets[[#This Row],[Facility ID]],FacilityInformation,3,FALSE)</f>
        <v/>
      </c>
      <c r="D206" s="270">
        <f>VLOOKUP(ServiceTickets[[#This Row],[Facility ID]],FacilityInformation,4,FALSE)</f>
        <v/>
      </c>
      <c r="E206" s="270">
        <f>VLOOKUP(ServiceTickets[[#This Row],[Facility ID]],FacilityInformation,5,FALSE)</f>
        <v/>
      </c>
      <c r="F206" s="270">
        <f>VLOOKUP(ServiceTickets[[#This Row],[Facility ID]],FacilityInformation,6,FALSE)</f>
        <v/>
      </c>
      <c r="G206" s="270">
        <f>ServiceTickets[[#This Row],[City]]&amp;", "&amp;ServiceTickets[[#This Row],[State]]&amp;" "&amp;ServiceTickets[[#This Row],[Zip]]</f>
        <v/>
      </c>
      <c r="H206" s="97">
        <f>VLOOKUP(ServiceTickets[[#This Row],[Facility ID]],'T-Schedule'!B$2:AH$286,30,FALSE)</f>
        <v/>
      </c>
      <c r="I206" s="97">
        <f>VLOOKUP(ServiceTickets[[#This Row],[Facility ID]],'T-Schedule'!B$2:AI$286,28,FALSE)</f>
        <v/>
      </c>
      <c r="J206" s="100">
        <f>VLOOKUP(ServiceTickets[[#This Row],[Facility ID]],'T-Schedule'!B$2:AI$286,26,FALSE)</f>
        <v/>
      </c>
      <c r="K206" s="108">
        <f>VLOOKUP(ServiceTickets[[#This Row],[Facility ID]],'T-Schedule'!B$2:C$286,2,FALSE)</f>
        <v/>
      </c>
      <c r="L206" s="108">
        <f>ServiceTickets[[#This Row],[Migration Date]] - WEEKDAY(ServiceTickets[[#This Row],[Migration Date]]-6)</f>
        <v/>
      </c>
      <c r="M206" s="108">
        <f>ServiceTickets[[#This Row],[Migration Date]] - 14</f>
        <v/>
      </c>
      <c r="N206" s="97" t="n">
        <v>703300</v>
      </c>
      <c r="O206" s="97" t="n">
        <v>703301</v>
      </c>
      <c r="P206" s="97">
        <f>ServiceTickets[[#This Row],[Site]]&amp;" KAH Win10 Upgrade Project Equipment Request"</f>
        <v/>
      </c>
      <c r="Q206" s="111">
        <f>"Please ship "&amp;H206&amp;" UD3 Thin Client devices and "&amp;I206&amp;" laptops with the Gentiva Win10 Image with docking stations. 
Please send the equipment on PO"&amp;N206&amp;" and PO"&amp;O206&amp;" to be at facility by "&amp;TEXT(L206,"mm/dd/yy")&amp;". 
Ship to:
ATTN: Kindred Implementation Services Tech
"&amp;C206&amp;"
"&amp;G206</f>
        <v/>
      </c>
      <c r="S206" s="273" t="inlineStr">
        <is>
          <t>No</t>
        </is>
      </c>
      <c r="T206" s="273">
        <f>VLOOKUP(ServiceTickets[[#This Row],[Facility ID]],'T-Schedule'!B$2:I$286,8,FALSE)</f>
        <v/>
      </c>
      <c r="U206" s="273" t="n">
        <v>2020</v>
      </c>
    </row>
    <row hidden="1" r="207" s="20">
      <c r="A207" s="100" t="n">
        <v>6532201</v>
      </c>
      <c r="B207" t="inlineStr">
        <is>
          <t>6532 HH - SPARTANBURG</t>
        </is>
      </c>
      <c r="C207" s="270">
        <f>VLOOKUP(ServiceTickets[[#This Row],[Facility ID]],FacilityInformation,3,FALSE)</f>
        <v/>
      </c>
      <c r="D207" s="270">
        <f>VLOOKUP(ServiceTickets[[#This Row],[Facility ID]],FacilityInformation,4,FALSE)</f>
        <v/>
      </c>
      <c r="E207" s="270">
        <f>VLOOKUP(ServiceTickets[[#This Row],[Facility ID]],FacilityInformation,5,FALSE)</f>
        <v/>
      </c>
      <c r="F207" s="270">
        <f>VLOOKUP(ServiceTickets[[#This Row],[Facility ID]],FacilityInformation,6,FALSE)</f>
        <v/>
      </c>
      <c r="G207" s="270">
        <f>ServiceTickets[[#This Row],[City]]&amp;", "&amp;ServiceTickets[[#This Row],[State]]&amp;" "&amp;ServiceTickets[[#This Row],[Zip]]</f>
        <v/>
      </c>
      <c r="H207" s="97">
        <f>VLOOKUP(ServiceTickets[[#This Row],[Facility ID]],'T-Schedule'!B$2:AH$286,30,FALSE)</f>
        <v/>
      </c>
      <c r="I207" s="97">
        <f>VLOOKUP(ServiceTickets[[#This Row],[Facility ID]],'T-Schedule'!B$2:AI$286,28,FALSE)</f>
        <v/>
      </c>
      <c r="J207" s="100">
        <f>VLOOKUP(ServiceTickets[[#This Row],[Facility ID]],'T-Schedule'!B$2:AI$286,26,FALSE)</f>
        <v/>
      </c>
      <c r="K207" s="108">
        <f>VLOOKUP(ServiceTickets[[#This Row],[Facility ID]],'T-Schedule'!B$2:C$286,2,FALSE)</f>
        <v/>
      </c>
      <c r="L207" s="108">
        <f>ServiceTickets[[#This Row],[Migration Date]] - WEEKDAY(ServiceTickets[[#This Row],[Migration Date]]-6)</f>
        <v/>
      </c>
      <c r="M207" s="108">
        <f>ServiceTickets[[#This Row],[Migration Date]] - 14</f>
        <v/>
      </c>
      <c r="N207" s="97" t="n">
        <v>703300</v>
      </c>
      <c r="O207" s="97" t="n">
        <v>703301</v>
      </c>
      <c r="P207" s="97">
        <f>ServiceTickets[[#This Row],[Site]]&amp;" KAH Win10 Upgrade Project Equipment Request"</f>
        <v/>
      </c>
      <c r="Q207" s="111">
        <f>"Please ship "&amp;H207&amp;" UD3 Thin Client devices and "&amp;I207&amp;" laptops with the Gentiva Win10 Image with docking stations. 
Please send the equipment on PO"&amp;N207&amp;" and PO"&amp;O207&amp;" to be at facility by "&amp;TEXT(L207,"mm/dd/yy")&amp;". 
Ship to:
ATTN: Kindred Implementation Services Tech
"&amp;C207&amp;"
"&amp;G207</f>
        <v/>
      </c>
      <c r="S207" s="273" t="inlineStr">
        <is>
          <t>No</t>
        </is>
      </c>
      <c r="T207" s="273">
        <f>VLOOKUP(ServiceTickets[[#This Row],[Facility ID]],'T-Schedule'!B$2:I$286,8,FALSE)</f>
        <v/>
      </c>
      <c r="U207" s="273" t="n">
        <v>2020</v>
      </c>
    </row>
    <row hidden="1" r="208" s="20">
      <c r="A208" s="100" t="n">
        <v>6533201</v>
      </c>
      <c r="B208" t="inlineStr">
        <is>
          <t>6533 HH - GAFFNEY</t>
        </is>
      </c>
      <c r="C208" s="270">
        <f>VLOOKUP(ServiceTickets[[#This Row],[Facility ID]],FacilityInformation,3,FALSE)</f>
        <v/>
      </c>
      <c r="D208" s="270">
        <f>VLOOKUP(ServiceTickets[[#This Row],[Facility ID]],FacilityInformation,4,FALSE)</f>
        <v/>
      </c>
      <c r="E208" s="270">
        <f>VLOOKUP(ServiceTickets[[#This Row],[Facility ID]],FacilityInformation,5,FALSE)</f>
        <v/>
      </c>
      <c r="F208" s="270">
        <f>VLOOKUP(ServiceTickets[[#This Row],[Facility ID]],FacilityInformation,6,FALSE)</f>
        <v/>
      </c>
      <c r="G208" s="270">
        <f>ServiceTickets[[#This Row],[City]]&amp;", "&amp;ServiceTickets[[#This Row],[State]]&amp;" "&amp;ServiceTickets[[#This Row],[Zip]]</f>
        <v/>
      </c>
      <c r="H208" s="97">
        <f>VLOOKUP(ServiceTickets[[#This Row],[Facility ID]],'T-Schedule'!B$2:AH$286,30,FALSE)</f>
        <v/>
      </c>
      <c r="I208" s="97">
        <f>VLOOKUP(ServiceTickets[[#This Row],[Facility ID]],'T-Schedule'!B$2:AI$286,28,FALSE)</f>
        <v/>
      </c>
      <c r="J208" s="100">
        <f>VLOOKUP(ServiceTickets[[#This Row],[Facility ID]],'T-Schedule'!B$2:AI$286,26,FALSE)</f>
        <v/>
      </c>
      <c r="K208" s="108">
        <f>VLOOKUP(ServiceTickets[[#This Row],[Facility ID]],'T-Schedule'!B$2:C$286,2,FALSE)</f>
        <v/>
      </c>
      <c r="L208" s="108">
        <f>ServiceTickets[[#This Row],[Migration Date]] - WEEKDAY(ServiceTickets[[#This Row],[Migration Date]]-6)</f>
        <v/>
      </c>
      <c r="M208" s="108">
        <f>ServiceTickets[[#This Row],[Migration Date]] - 14</f>
        <v/>
      </c>
      <c r="N208" s="97" t="n">
        <v>703300</v>
      </c>
      <c r="O208" s="97" t="n">
        <v>703301</v>
      </c>
      <c r="P208" s="97">
        <f>ServiceTickets[[#This Row],[Site]]&amp;" KAH Win10 Upgrade Project Equipment Request"</f>
        <v/>
      </c>
      <c r="Q208" s="111">
        <f>"Please ship "&amp;H208&amp;" UD3 Thin Client devices and "&amp;I208&amp;" laptops with the Gentiva Win10 Image with docking stations. 
Please send the equipment on PO"&amp;N208&amp;" and PO"&amp;O208&amp;" to be at facility by "&amp;TEXT(L208,"mm/dd/yy")&amp;". 
Ship to:
ATTN: Kindred Implementation Services Tech
"&amp;C208&amp;"
"&amp;G208</f>
        <v/>
      </c>
      <c r="S208" s="273" t="inlineStr">
        <is>
          <t>No</t>
        </is>
      </c>
      <c r="T208" s="273">
        <f>VLOOKUP(ServiceTickets[[#This Row],[Facility ID]],'T-Schedule'!B$2:I$286,8,FALSE)</f>
        <v/>
      </c>
      <c r="U208" s="273" t="n">
        <v>2020</v>
      </c>
    </row>
    <row hidden="1" r="209" s="20">
      <c r="A209" s="100" t="n">
        <v>7030201</v>
      </c>
      <c r="B209" t="inlineStr">
        <is>
          <t>7030 HH - SAVANNAH</t>
        </is>
      </c>
      <c r="C209" s="270">
        <f>VLOOKUP(ServiceTickets[[#This Row],[Facility ID]],FacilityInformation,3,FALSE)</f>
        <v/>
      </c>
      <c r="D209" s="270">
        <f>VLOOKUP(ServiceTickets[[#This Row],[Facility ID]],FacilityInformation,4,FALSE)</f>
        <v/>
      </c>
      <c r="E209" s="270">
        <f>VLOOKUP(ServiceTickets[[#This Row],[Facility ID]],FacilityInformation,5,FALSE)</f>
        <v/>
      </c>
      <c r="F209" s="270">
        <f>VLOOKUP(ServiceTickets[[#This Row],[Facility ID]],FacilityInformation,6,FALSE)</f>
        <v/>
      </c>
      <c r="G209" s="270">
        <f>ServiceTickets[[#This Row],[City]]&amp;", "&amp;ServiceTickets[[#This Row],[State]]&amp;" "&amp;ServiceTickets[[#This Row],[Zip]]</f>
        <v/>
      </c>
      <c r="H209" s="97">
        <f>VLOOKUP(ServiceTickets[[#This Row],[Facility ID]],'T-Schedule'!B$2:AH$286,30,FALSE)</f>
        <v/>
      </c>
      <c r="I209" s="97">
        <f>VLOOKUP(ServiceTickets[[#This Row],[Facility ID]],'T-Schedule'!B$2:AI$286,28,FALSE)</f>
        <v/>
      </c>
      <c r="J209" s="100">
        <f>VLOOKUP(ServiceTickets[[#This Row],[Facility ID]],'T-Schedule'!B$2:AI$286,26,FALSE)</f>
        <v/>
      </c>
      <c r="K209" s="108">
        <f>VLOOKUP(ServiceTickets[[#This Row],[Facility ID]],'T-Schedule'!B$2:C$286,2,FALSE)</f>
        <v/>
      </c>
      <c r="L209" s="108">
        <f>ServiceTickets[[#This Row],[Migration Date]] - WEEKDAY(ServiceTickets[[#This Row],[Migration Date]]-6)</f>
        <v/>
      </c>
      <c r="M209" s="108">
        <f>ServiceTickets[[#This Row],[Migration Date]] - 14</f>
        <v/>
      </c>
      <c r="N209" s="97" t="n">
        <v>703300</v>
      </c>
      <c r="O209" s="97" t="n">
        <v>703301</v>
      </c>
      <c r="P209" s="97">
        <f>ServiceTickets[[#This Row],[Site]]&amp;" KAH Win10 Upgrade Project Equipment Request"</f>
        <v/>
      </c>
      <c r="Q209" s="111">
        <f>"Please ship "&amp;H209&amp;" UD3 Thin Client devices and "&amp;I209&amp;" laptops with the Gentiva Win10 Image with docking stations. 
Please send the equipment on PO"&amp;N209&amp;" and PO"&amp;O209&amp;" to be at facility by "&amp;TEXT(L209,"mm/dd/yy")&amp;". 
Ship to:
ATTN: Kindred Implementation Services Tech
"&amp;C209&amp;"
"&amp;G209</f>
        <v/>
      </c>
      <c r="S209" s="273" t="inlineStr">
        <is>
          <t>No</t>
        </is>
      </c>
      <c r="T209" s="273">
        <f>VLOOKUP(ServiceTickets[[#This Row],[Facility ID]],'T-Schedule'!B$2:I$286,8,FALSE)</f>
        <v/>
      </c>
      <c r="U209" s="273" t="n">
        <v>2020</v>
      </c>
    </row>
    <row hidden="1" r="210" s="20">
      <c r="A210" s="100" t="n">
        <v>3182201</v>
      </c>
      <c r="B210" t="inlineStr">
        <is>
          <t>3182 HH - ANDERSON DHEC</t>
        </is>
      </c>
      <c r="C210" s="270">
        <f>VLOOKUP(ServiceTickets[[#This Row],[Facility ID]],FacilityInformation,3,FALSE)</f>
        <v/>
      </c>
      <c r="D210" s="270">
        <f>VLOOKUP(ServiceTickets[[#This Row],[Facility ID]],FacilityInformation,4,FALSE)</f>
        <v/>
      </c>
      <c r="E210" s="270">
        <f>VLOOKUP(ServiceTickets[[#This Row],[Facility ID]],FacilityInformation,5,FALSE)</f>
        <v/>
      </c>
      <c r="F210" s="270">
        <f>VLOOKUP(ServiceTickets[[#This Row],[Facility ID]],FacilityInformation,6,FALSE)</f>
        <v/>
      </c>
      <c r="G210" s="270">
        <f>ServiceTickets[[#This Row],[City]]&amp;", "&amp;ServiceTickets[[#This Row],[State]]&amp;" "&amp;ServiceTickets[[#This Row],[Zip]]</f>
        <v/>
      </c>
      <c r="H210" s="97">
        <f>VLOOKUP(ServiceTickets[[#This Row],[Facility ID]],'T-Schedule'!B$2:AH$286,30,FALSE)</f>
        <v/>
      </c>
      <c r="I210" s="97">
        <f>VLOOKUP(ServiceTickets[[#This Row],[Facility ID]],'T-Schedule'!B$2:AI$286,28,FALSE)</f>
        <v/>
      </c>
      <c r="J210" s="100">
        <f>VLOOKUP(ServiceTickets[[#This Row],[Facility ID]],'T-Schedule'!B$2:AI$286,26,FALSE)</f>
        <v/>
      </c>
      <c r="K210" s="108">
        <f>VLOOKUP(ServiceTickets[[#This Row],[Facility ID]],'T-Schedule'!B$2:C$286,2,FALSE)</f>
        <v/>
      </c>
      <c r="L210" s="108">
        <f>ServiceTickets[[#This Row],[Migration Date]] - WEEKDAY(ServiceTickets[[#This Row],[Migration Date]]-6)</f>
        <v/>
      </c>
      <c r="M210" s="108">
        <f>ServiceTickets[[#This Row],[Migration Date]] - 14</f>
        <v/>
      </c>
      <c r="N210" s="97" t="n">
        <v>703300</v>
      </c>
      <c r="O210" s="97" t="n">
        <v>703301</v>
      </c>
      <c r="P210" s="97">
        <f>ServiceTickets[[#This Row],[Site]]&amp;" KAH Win10 Upgrade Project Equipment Request"</f>
        <v/>
      </c>
      <c r="Q210" s="111">
        <f>"Please ship "&amp;H210&amp;" UD3 Thin Client devices and "&amp;I210&amp;" laptops with the Gentiva Win10 Image with docking stations. 
Please send the equipment on PO"&amp;N210&amp;" and PO"&amp;O210&amp;" to be at facility by "&amp;TEXT(L210,"mm/dd/yy")&amp;". 
Ship to:
ATTN: Kindred Implementation Services Tech
"&amp;C210&amp;"
"&amp;G210</f>
        <v/>
      </c>
      <c r="S210" s="273" t="inlineStr">
        <is>
          <t>No</t>
        </is>
      </c>
      <c r="T210" s="273">
        <f>VLOOKUP(ServiceTickets[[#This Row],[Facility ID]],'T-Schedule'!B$2:I$286,8,FALSE)</f>
        <v/>
      </c>
      <c r="U210" s="273" t="n">
        <v>2020</v>
      </c>
    </row>
    <row hidden="1" r="211" s="20">
      <c r="A211" s="100" t="n">
        <v>3183201</v>
      </c>
      <c r="B211" t="inlineStr">
        <is>
          <t>3183 HH - NEWBERRY</t>
        </is>
      </c>
      <c r="C211" s="270">
        <f>VLOOKUP(ServiceTickets[[#This Row],[Facility ID]],FacilityInformation,3,FALSE)</f>
        <v/>
      </c>
      <c r="D211" s="270">
        <f>VLOOKUP(ServiceTickets[[#This Row],[Facility ID]],FacilityInformation,4,FALSE)</f>
        <v/>
      </c>
      <c r="E211" s="270">
        <f>VLOOKUP(ServiceTickets[[#This Row],[Facility ID]],FacilityInformation,5,FALSE)</f>
        <v/>
      </c>
      <c r="F211" s="270">
        <f>VLOOKUP(ServiceTickets[[#This Row],[Facility ID]],FacilityInformation,6,FALSE)</f>
        <v/>
      </c>
      <c r="G211" s="270">
        <f>ServiceTickets[[#This Row],[City]]&amp;", "&amp;ServiceTickets[[#This Row],[State]]&amp;" "&amp;ServiceTickets[[#This Row],[Zip]]</f>
        <v/>
      </c>
      <c r="H211" s="97">
        <f>VLOOKUP(ServiceTickets[[#This Row],[Facility ID]],'T-Schedule'!B$2:AH$286,30,FALSE)</f>
        <v/>
      </c>
      <c r="I211" s="97">
        <f>VLOOKUP(ServiceTickets[[#This Row],[Facility ID]],'T-Schedule'!B$2:AI$286,28,FALSE)</f>
        <v/>
      </c>
      <c r="J211" s="100">
        <f>VLOOKUP(ServiceTickets[[#This Row],[Facility ID]],'T-Schedule'!B$2:AI$286,26,FALSE)</f>
        <v/>
      </c>
      <c r="K211" s="108">
        <f>VLOOKUP(ServiceTickets[[#This Row],[Facility ID]],'T-Schedule'!B$2:C$286,2,FALSE)</f>
        <v/>
      </c>
      <c r="L211" s="108">
        <f>ServiceTickets[[#This Row],[Migration Date]] - WEEKDAY(ServiceTickets[[#This Row],[Migration Date]]-6)</f>
        <v/>
      </c>
      <c r="M211" s="108">
        <f>ServiceTickets[[#This Row],[Migration Date]] - 14</f>
        <v/>
      </c>
      <c r="N211" s="97" t="n">
        <v>703300</v>
      </c>
      <c r="O211" s="97" t="n">
        <v>703301</v>
      </c>
      <c r="P211" s="97">
        <f>ServiceTickets[[#This Row],[Site]]&amp;" KAH Win10 Upgrade Project Equipment Request"</f>
        <v/>
      </c>
      <c r="Q211" s="111">
        <f>"Please ship "&amp;H211&amp;" UD3 Thin Client devices and "&amp;I211&amp;" laptops with the Gentiva Win10 Image with docking stations. 
Please send the equipment on PO"&amp;N211&amp;" and PO"&amp;O211&amp;" to be at facility by "&amp;TEXT(L211,"mm/dd/yy")&amp;". 
Ship to:
ATTN: Kindred Implementation Services Tech
"&amp;C211&amp;"
"&amp;G211</f>
        <v/>
      </c>
      <c r="S211" s="273" t="inlineStr">
        <is>
          <t>No</t>
        </is>
      </c>
      <c r="T211" s="273">
        <f>VLOOKUP(ServiceTickets[[#This Row],[Facility ID]],'T-Schedule'!B$2:I$286,8,FALSE)</f>
        <v/>
      </c>
      <c r="U211" s="273" t="n">
        <v>2020</v>
      </c>
    </row>
    <row hidden="1" r="212" s="20">
      <c r="A212" s="100" t="n">
        <v>3185201</v>
      </c>
      <c r="B212" t="inlineStr">
        <is>
          <t>3185 HH - FLORENCE</t>
        </is>
      </c>
      <c r="C212" s="270">
        <f>VLOOKUP(ServiceTickets[[#This Row],[Facility ID]],FacilityInformation,3,FALSE)</f>
        <v/>
      </c>
      <c r="D212" s="270">
        <f>VLOOKUP(ServiceTickets[[#This Row],[Facility ID]],FacilityInformation,4,FALSE)</f>
        <v/>
      </c>
      <c r="E212" s="270">
        <f>VLOOKUP(ServiceTickets[[#This Row],[Facility ID]],FacilityInformation,5,FALSE)</f>
        <v/>
      </c>
      <c r="F212" s="270">
        <f>VLOOKUP(ServiceTickets[[#This Row],[Facility ID]],FacilityInformation,6,FALSE)</f>
        <v/>
      </c>
      <c r="G212" s="270">
        <f>ServiceTickets[[#This Row],[City]]&amp;", "&amp;ServiceTickets[[#This Row],[State]]&amp;" "&amp;ServiceTickets[[#This Row],[Zip]]</f>
        <v/>
      </c>
      <c r="H212" s="97">
        <f>VLOOKUP(ServiceTickets[[#This Row],[Facility ID]],'T-Schedule'!B$2:AH$286,30,FALSE)</f>
        <v/>
      </c>
      <c r="I212" s="97">
        <f>VLOOKUP(ServiceTickets[[#This Row],[Facility ID]],'T-Schedule'!B$2:AI$286,28,FALSE)</f>
        <v/>
      </c>
      <c r="J212" s="100">
        <f>VLOOKUP(ServiceTickets[[#This Row],[Facility ID]],'T-Schedule'!B$2:AI$286,26,FALSE)</f>
        <v/>
      </c>
      <c r="K212" s="108">
        <f>VLOOKUP(ServiceTickets[[#This Row],[Facility ID]],'T-Schedule'!B$2:C$286,2,FALSE)</f>
        <v/>
      </c>
      <c r="L212" s="108">
        <f>ServiceTickets[[#This Row],[Migration Date]] - WEEKDAY(ServiceTickets[[#This Row],[Migration Date]]-6)</f>
        <v/>
      </c>
      <c r="M212" s="108">
        <f>ServiceTickets[[#This Row],[Migration Date]] - 14</f>
        <v/>
      </c>
      <c r="N212" s="97" t="n">
        <v>703300</v>
      </c>
      <c r="O212" s="97" t="n">
        <v>703301</v>
      </c>
      <c r="P212" s="97">
        <f>ServiceTickets[[#This Row],[Site]]&amp;" KAH Win10 Upgrade Project Equipment Request"</f>
        <v/>
      </c>
      <c r="Q212" s="111">
        <f>"Please ship "&amp;H212&amp;" UD3 Thin Client devices and "&amp;I212&amp;" laptops with the Gentiva Win10 Image with docking stations. 
Please send the equipment on PO"&amp;N212&amp;" and PO"&amp;O212&amp;" to be at facility by "&amp;TEXT(L212,"mm/dd/yy")&amp;". 
Ship to:
ATTN: Kindred Implementation Services Tech
"&amp;C212&amp;"
"&amp;G212</f>
        <v/>
      </c>
      <c r="S212" s="273" t="inlineStr">
        <is>
          <t>No</t>
        </is>
      </c>
      <c r="T212" s="273">
        <f>VLOOKUP(ServiceTickets[[#This Row],[Facility ID]],'T-Schedule'!B$2:I$286,8,FALSE)</f>
        <v/>
      </c>
      <c r="U212" s="273" t="n">
        <v>2020</v>
      </c>
    </row>
    <row hidden="1" r="213" s="20">
      <c r="A213" s="100" t="n">
        <v>3186201</v>
      </c>
      <c r="B213" t="inlineStr">
        <is>
          <t>3186 HH - CHESTERFIELD</t>
        </is>
      </c>
      <c r="C213" s="270">
        <f>VLOOKUP(ServiceTickets[[#This Row],[Facility ID]],FacilityInformation,3,FALSE)</f>
        <v/>
      </c>
      <c r="D213" s="270">
        <f>VLOOKUP(ServiceTickets[[#This Row],[Facility ID]],FacilityInformation,4,FALSE)</f>
        <v/>
      </c>
      <c r="E213" s="270">
        <f>VLOOKUP(ServiceTickets[[#This Row],[Facility ID]],FacilityInformation,5,FALSE)</f>
        <v/>
      </c>
      <c r="F213" s="270">
        <f>VLOOKUP(ServiceTickets[[#This Row],[Facility ID]],FacilityInformation,6,FALSE)</f>
        <v/>
      </c>
      <c r="G213" s="270">
        <f>ServiceTickets[[#This Row],[City]]&amp;", "&amp;ServiceTickets[[#This Row],[State]]&amp;" "&amp;ServiceTickets[[#This Row],[Zip]]</f>
        <v/>
      </c>
      <c r="H213" s="97">
        <f>VLOOKUP(ServiceTickets[[#This Row],[Facility ID]],'T-Schedule'!B$2:AH$286,30,FALSE)</f>
        <v/>
      </c>
      <c r="I213" s="97">
        <f>VLOOKUP(ServiceTickets[[#This Row],[Facility ID]],'T-Schedule'!B$2:AI$286,28,FALSE)</f>
        <v/>
      </c>
      <c r="J213" s="100">
        <f>VLOOKUP(ServiceTickets[[#This Row],[Facility ID]],'T-Schedule'!B$2:AI$286,26,FALSE)</f>
        <v/>
      </c>
      <c r="K213" s="108">
        <f>VLOOKUP(ServiceTickets[[#This Row],[Facility ID]],'T-Schedule'!B$2:C$286,2,FALSE)</f>
        <v/>
      </c>
      <c r="L213" s="108">
        <f>ServiceTickets[[#This Row],[Migration Date]] - WEEKDAY(ServiceTickets[[#This Row],[Migration Date]]-6)</f>
        <v/>
      </c>
      <c r="M213" s="108">
        <f>ServiceTickets[[#This Row],[Migration Date]] - 14</f>
        <v/>
      </c>
      <c r="N213" s="97" t="n">
        <v>703300</v>
      </c>
      <c r="O213" s="97" t="n">
        <v>703301</v>
      </c>
      <c r="P213" s="97">
        <f>ServiceTickets[[#This Row],[Site]]&amp;" KAH Win10 Upgrade Project Equipment Request"</f>
        <v/>
      </c>
      <c r="Q213" s="111">
        <f>"Please ship "&amp;H213&amp;" UD3 Thin Client devices and "&amp;I213&amp;" laptops with the Gentiva Win10 Image with docking stations. 
Please send the equipment on PO"&amp;N213&amp;" and PO"&amp;O213&amp;" to be at facility by "&amp;TEXT(L213,"mm/dd/yy")&amp;". 
Ship to:
ATTN: Kindred Implementation Services Tech
"&amp;C213&amp;"
"&amp;G213</f>
        <v/>
      </c>
      <c r="S213" s="273" t="inlineStr">
        <is>
          <t>No</t>
        </is>
      </c>
      <c r="T213" s="273">
        <f>VLOOKUP(ServiceTickets[[#This Row],[Facility ID]],'T-Schedule'!B$2:I$286,8,FALSE)</f>
        <v/>
      </c>
      <c r="U213" s="273" t="n">
        <v>2020</v>
      </c>
    </row>
    <row hidden="1" r="214" s="20">
      <c r="A214" s="100" t="n">
        <v>3187201</v>
      </c>
      <c r="B214" t="inlineStr">
        <is>
          <t>3187 HH - DILLON</t>
        </is>
      </c>
      <c r="C214" s="270">
        <f>VLOOKUP(ServiceTickets[[#This Row],[Facility ID]],FacilityInformation,3,FALSE)</f>
        <v/>
      </c>
      <c r="D214" s="270">
        <f>VLOOKUP(ServiceTickets[[#This Row],[Facility ID]],FacilityInformation,4,FALSE)</f>
        <v/>
      </c>
      <c r="E214" s="270">
        <f>VLOOKUP(ServiceTickets[[#This Row],[Facility ID]],FacilityInformation,5,FALSE)</f>
        <v/>
      </c>
      <c r="F214" s="270">
        <f>VLOOKUP(ServiceTickets[[#This Row],[Facility ID]],FacilityInformation,6,FALSE)</f>
        <v/>
      </c>
      <c r="G214" s="270">
        <f>ServiceTickets[[#This Row],[City]]&amp;", "&amp;ServiceTickets[[#This Row],[State]]&amp;" "&amp;ServiceTickets[[#This Row],[Zip]]</f>
        <v/>
      </c>
      <c r="H214" s="97">
        <f>VLOOKUP(ServiceTickets[[#This Row],[Facility ID]],'T-Schedule'!B$2:AH$286,30,FALSE)</f>
        <v/>
      </c>
      <c r="I214" s="97">
        <f>VLOOKUP(ServiceTickets[[#This Row],[Facility ID]],'T-Schedule'!B$2:AI$286,28,FALSE)</f>
        <v/>
      </c>
      <c r="J214" s="100">
        <f>VLOOKUP(ServiceTickets[[#This Row],[Facility ID]],'T-Schedule'!B$2:AI$286,26,FALSE)</f>
        <v/>
      </c>
      <c r="K214" s="108">
        <f>VLOOKUP(ServiceTickets[[#This Row],[Facility ID]],'T-Schedule'!B$2:C$286,2,FALSE)</f>
        <v/>
      </c>
      <c r="L214" s="108">
        <f>ServiceTickets[[#This Row],[Migration Date]] - WEEKDAY(ServiceTickets[[#This Row],[Migration Date]]-6)</f>
        <v/>
      </c>
      <c r="M214" s="108">
        <f>ServiceTickets[[#This Row],[Migration Date]] - 14</f>
        <v/>
      </c>
      <c r="N214" s="97" t="n">
        <v>703300</v>
      </c>
      <c r="O214" s="97" t="n">
        <v>703301</v>
      </c>
      <c r="P214" s="97">
        <f>ServiceTickets[[#This Row],[Site]]&amp;" KAH Win10 Upgrade Project Equipment Request"</f>
        <v/>
      </c>
      <c r="Q214" s="111">
        <f>"Please ship "&amp;H214&amp;" UD3 Thin Client devices and "&amp;I214&amp;" laptops with the Gentiva Win10 Image with docking stations. 
Please send the equipment on PO"&amp;N214&amp;" and PO"&amp;O214&amp;" to be at facility by "&amp;TEXT(L214,"mm/dd/yy")&amp;". 
Ship to:
ATTN: Kindred Implementation Services Tech
"&amp;C214&amp;"
"&amp;G214</f>
        <v/>
      </c>
      <c r="S214" s="273" t="inlineStr">
        <is>
          <t>No</t>
        </is>
      </c>
      <c r="T214" s="273">
        <f>VLOOKUP(ServiceTickets[[#This Row],[Facility ID]],'T-Schedule'!B$2:I$286,8,FALSE)</f>
        <v/>
      </c>
      <c r="U214" s="273" t="n">
        <v>2020</v>
      </c>
    </row>
    <row hidden="1" r="215" s="20">
      <c r="A215" s="100" t="n">
        <v>3188201</v>
      </c>
      <c r="B215" t="inlineStr">
        <is>
          <t>3188 HH - MANNING</t>
        </is>
      </c>
      <c r="C215" s="270">
        <f>VLOOKUP(ServiceTickets[[#This Row],[Facility ID]],FacilityInformation,3,FALSE)</f>
        <v/>
      </c>
      <c r="D215" s="270">
        <f>VLOOKUP(ServiceTickets[[#This Row],[Facility ID]],FacilityInformation,4,FALSE)</f>
        <v/>
      </c>
      <c r="E215" s="270">
        <f>VLOOKUP(ServiceTickets[[#This Row],[Facility ID]],FacilityInformation,5,FALSE)</f>
        <v/>
      </c>
      <c r="F215" s="270">
        <f>VLOOKUP(ServiceTickets[[#This Row],[Facility ID]],FacilityInformation,6,FALSE)</f>
        <v/>
      </c>
      <c r="G215" s="270">
        <f>ServiceTickets[[#This Row],[City]]&amp;", "&amp;ServiceTickets[[#This Row],[State]]&amp;" "&amp;ServiceTickets[[#This Row],[Zip]]</f>
        <v/>
      </c>
      <c r="H215" s="97">
        <f>VLOOKUP(ServiceTickets[[#This Row],[Facility ID]],'T-Schedule'!B$2:AH$286,30,FALSE)</f>
        <v/>
      </c>
      <c r="I215" s="97">
        <f>VLOOKUP(ServiceTickets[[#This Row],[Facility ID]],'T-Schedule'!B$2:AI$286,28,FALSE)</f>
        <v/>
      </c>
      <c r="J215" s="100">
        <f>VLOOKUP(ServiceTickets[[#This Row],[Facility ID]],'T-Schedule'!B$2:AI$286,26,FALSE)</f>
        <v/>
      </c>
      <c r="K215" s="108">
        <f>VLOOKUP(ServiceTickets[[#This Row],[Facility ID]],'T-Schedule'!B$2:C$286,2,FALSE)</f>
        <v/>
      </c>
      <c r="L215" s="108">
        <f>ServiceTickets[[#This Row],[Migration Date]] - WEEKDAY(ServiceTickets[[#This Row],[Migration Date]]-6)</f>
        <v/>
      </c>
      <c r="M215" s="108">
        <f>ServiceTickets[[#This Row],[Migration Date]] - 14</f>
        <v/>
      </c>
      <c r="N215" s="97" t="n">
        <v>703300</v>
      </c>
      <c r="O215" s="97" t="n">
        <v>703301</v>
      </c>
      <c r="P215" s="97">
        <f>ServiceTickets[[#This Row],[Site]]&amp;" KAH Win10 Upgrade Project Equipment Request"</f>
        <v/>
      </c>
      <c r="Q215" s="111">
        <f>"Please ship "&amp;H215&amp;" UD3 Thin Client devices and "&amp;I215&amp;" laptops with the Gentiva Win10 Image with docking stations. 
Please send the equipment on PO"&amp;N215&amp;" and PO"&amp;O215&amp;" to be at facility by "&amp;TEXT(L215,"mm/dd/yy")&amp;". 
Ship to:
ATTN: Kindred Implementation Services Tech
"&amp;C215&amp;"
"&amp;G215</f>
        <v/>
      </c>
      <c r="S215" s="273" t="inlineStr">
        <is>
          <t>No</t>
        </is>
      </c>
      <c r="T215" s="273">
        <f>VLOOKUP(ServiceTickets[[#This Row],[Facility ID]],'T-Schedule'!B$2:I$286,8,FALSE)</f>
        <v/>
      </c>
      <c r="U215" s="273" t="n">
        <v>2020</v>
      </c>
    </row>
    <row hidden="1" r="216" s="20">
      <c r="A216" s="100" t="n">
        <v>3209201</v>
      </c>
      <c r="B216" t="inlineStr">
        <is>
          <t>3209 HH - ORANGEBURG</t>
        </is>
      </c>
      <c r="C216" s="270">
        <f>VLOOKUP(ServiceTickets[[#This Row],[Facility ID]],FacilityInformation,3,FALSE)</f>
        <v/>
      </c>
      <c r="D216" s="270">
        <f>VLOOKUP(ServiceTickets[[#This Row],[Facility ID]],FacilityInformation,4,FALSE)</f>
        <v/>
      </c>
      <c r="E216" s="270">
        <f>VLOOKUP(ServiceTickets[[#This Row],[Facility ID]],FacilityInformation,5,FALSE)</f>
        <v/>
      </c>
      <c r="F216" s="270">
        <f>VLOOKUP(ServiceTickets[[#This Row],[Facility ID]],FacilityInformation,6,FALSE)</f>
        <v/>
      </c>
      <c r="G216" s="270">
        <f>ServiceTickets[[#This Row],[City]]&amp;", "&amp;ServiceTickets[[#This Row],[State]]&amp;" "&amp;ServiceTickets[[#This Row],[Zip]]</f>
        <v/>
      </c>
      <c r="H216" s="97">
        <f>VLOOKUP(ServiceTickets[[#This Row],[Facility ID]],'T-Schedule'!B$2:AH$286,30,FALSE)</f>
        <v/>
      </c>
      <c r="I216" s="97">
        <f>VLOOKUP(ServiceTickets[[#This Row],[Facility ID]],'T-Schedule'!B$2:AI$286,28,FALSE)</f>
        <v/>
      </c>
      <c r="J216" s="100">
        <f>VLOOKUP(ServiceTickets[[#This Row],[Facility ID]],'T-Schedule'!B$2:AI$286,26,FALSE)</f>
        <v/>
      </c>
      <c r="K216" s="108">
        <f>VLOOKUP(ServiceTickets[[#This Row],[Facility ID]],'T-Schedule'!B$2:C$286,2,FALSE)</f>
        <v/>
      </c>
      <c r="L216" s="108">
        <f>ServiceTickets[[#This Row],[Migration Date]] - WEEKDAY(ServiceTickets[[#This Row],[Migration Date]]-6)</f>
        <v/>
      </c>
      <c r="M216" s="108">
        <f>ServiceTickets[[#This Row],[Migration Date]] - 14</f>
        <v/>
      </c>
      <c r="N216" s="97" t="n">
        <v>703300</v>
      </c>
      <c r="O216" s="97" t="n">
        <v>703301</v>
      </c>
      <c r="P216" s="97">
        <f>ServiceTickets[[#This Row],[Site]]&amp;" KAH Win10 Upgrade Project Equipment Request"</f>
        <v/>
      </c>
      <c r="Q216" s="111">
        <f>"Please ship "&amp;H216&amp;" UD3 Thin Client devices and "&amp;I216&amp;" laptops with the Gentiva Win10 Image with docking stations. 
Please send the equipment on PO"&amp;N216&amp;" and PO"&amp;O216&amp;" to be at facility by "&amp;TEXT(L216,"mm/dd/yy")&amp;". 
Ship to:
ATTN: Kindred Implementation Services Tech
"&amp;C216&amp;"
"&amp;G216</f>
        <v/>
      </c>
      <c r="S216" s="273" t="inlineStr">
        <is>
          <t>No</t>
        </is>
      </c>
      <c r="T216" s="273">
        <f>VLOOKUP(ServiceTickets[[#This Row],[Facility ID]],'T-Schedule'!B$2:I$286,8,FALSE)</f>
        <v/>
      </c>
      <c r="U216" s="273" t="n">
        <v>2020</v>
      </c>
    </row>
    <row hidden="1" r="217" s="20">
      <c r="A217" s="100" t="n">
        <v>5039201</v>
      </c>
      <c r="B217" t="inlineStr">
        <is>
          <t>5039 HH - COLUMBIA SC</t>
        </is>
      </c>
      <c r="C217" s="270">
        <f>VLOOKUP(ServiceTickets[[#This Row],[Facility ID]],FacilityInformation,3,FALSE)</f>
        <v/>
      </c>
      <c r="D217" s="270">
        <f>VLOOKUP(ServiceTickets[[#This Row],[Facility ID]],FacilityInformation,4,FALSE)</f>
        <v/>
      </c>
      <c r="E217" s="270">
        <f>VLOOKUP(ServiceTickets[[#This Row],[Facility ID]],FacilityInformation,5,FALSE)</f>
        <v/>
      </c>
      <c r="F217" s="270">
        <f>VLOOKUP(ServiceTickets[[#This Row],[Facility ID]],FacilityInformation,6,FALSE)</f>
        <v/>
      </c>
      <c r="G217" s="270">
        <f>ServiceTickets[[#This Row],[City]]&amp;", "&amp;ServiceTickets[[#This Row],[State]]&amp;" "&amp;ServiceTickets[[#This Row],[Zip]]</f>
        <v/>
      </c>
      <c r="H217" s="97">
        <f>VLOOKUP(ServiceTickets[[#This Row],[Facility ID]],'T-Schedule'!B$2:AH$286,30,FALSE)</f>
        <v/>
      </c>
      <c r="I217" s="97">
        <f>VLOOKUP(ServiceTickets[[#This Row],[Facility ID]],'T-Schedule'!B$2:AI$286,28,FALSE)</f>
        <v/>
      </c>
      <c r="J217" s="100">
        <f>VLOOKUP(ServiceTickets[[#This Row],[Facility ID]],'T-Schedule'!B$2:AI$286,26,FALSE)</f>
        <v/>
      </c>
      <c r="K217" s="108">
        <f>VLOOKUP(ServiceTickets[[#This Row],[Facility ID]],'T-Schedule'!B$2:C$286,2,FALSE)</f>
        <v/>
      </c>
      <c r="L217" s="108">
        <f>ServiceTickets[[#This Row],[Migration Date]] - WEEKDAY(ServiceTickets[[#This Row],[Migration Date]]-6)</f>
        <v/>
      </c>
      <c r="M217" s="108">
        <f>ServiceTickets[[#This Row],[Migration Date]] - 14</f>
        <v/>
      </c>
      <c r="N217" s="97" t="n">
        <v>703300</v>
      </c>
      <c r="O217" s="97" t="n">
        <v>703301</v>
      </c>
      <c r="P217" s="97">
        <f>ServiceTickets[[#This Row],[Site]]&amp;" KAH Win10 Upgrade Project Equipment Request"</f>
        <v/>
      </c>
      <c r="Q217" s="111">
        <f>"Please ship "&amp;H217&amp;" UD3 Thin Client devices and "&amp;I217&amp;" laptops with the Gentiva Win10 Image with docking stations. 
Please send the equipment on PO"&amp;N217&amp;" and PO"&amp;O217&amp;" to be at facility by "&amp;TEXT(L217,"mm/dd/yy")&amp;". 
Ship to:
ATTN: Kindred Implementation Services Tech
"&amp;C217&amp;"
"&amp;G217</f>
        <v/>
      </c>
      <c r="S217" s="273" t="inlineStr">
        <is>
          <t>No</t>
        </is>
      </c>
      <c r="T217" s="273">
        <f>VLOOKUP(ServiceTickets[[#This Row],[Facility ID]],'T-Schedule'!B$2:I$286,8,FALSE)</f>
        <v/>
      </c>
      <c r="U217" s="273" t="n">
        <v>2020</v>
      </c>
    </row>
    <row hidden="1" r="218" s="20">
      <c r="A218" s="100" t="n">
        <v>5041201</v>
      </c>
      <c r="B218" t="inlineStr">
        <is>
          <t>5041 HH - ROCK HILL 2</t>
        </is>
      </c>
      <c r="C218" s="270">
        <f>VLOOKUP(ServiceTickets[[#This Row],[Facility ID]],FacilityInformation,3,FALSE)</f>
        <v/>
      </c>
      <c r="D218" s="270">
        <f>VLOOKUP(ServiceTickets[[#This Row],[Facility ID]],FacilityInformation,4,FALSE)</f>
        <v/>
      </c>
      <c r="E218" s="270">
        <f>VLOOKUP(ServiceTickets[[#This Row],[Facility ID]],FacilityInformation,5,FALSE)</f>
        <v/>
      </c>
      <c r="F218" s="270">
        <f>VLOOKUP(ServiceTickets[[#This Row],[Facility ID]],FacilityInformation,6,FALSE)</f>
        <v/>
      </c>
      <c r="G218" s="270">
        <f>ServiceTickets[[#This Row],[City]]&amp;", "&amp;ServiceTickets[[#This Row],[State]]&amp;" "&amp;ServiceTickets[[#This Row],[Zip]]</f>
        <v/>
      </c>
      <c r="H218" s="97">
        <f>VLOOKUP(ServiceTickets[[#This Row],[Facility ID]],'T-Schedule'!B$2:AH$286,30,FALSE)</f>
        <v/>
      </c>
      <c r="I218" s="97">
        <f>VLOOKUP(ServiceTickets[[#This Row],[Facility ID]],'T-Schedule'!B$2:AI$286,28,FALSE)</f>
        <v/>
      </c>
      <c r="J218" s="100">
        <f>VLOOKUP(ServiceTickets[[#This Row],[Facility ID]],'T-Schedule'!B$2:AI$286,26,FALSE)</f>
        <v/>
      </c>
      <c r="K218" s="108">
        <f>VLOOKUP(ServiceTickets[[#This Row],[Facility ID]],'T-Schedule'!B$2:C$286,2,FALSE)</f>
        <v/>
      </c>
      <c r="L218" s="108">
        <f>ServiceTickets[[#This Row],[Migration Date]] - WEEKDAY(ServiceTickets[[#This Row],[Migration Date]]-6)</f>
        <v/>
      </c>
      <c r="M218" s="108">
        <f>ServiceTickets[[#This Row],[Migration Date]] - 14</f>
        <v/>
      </c>
      <c r="N218" s="97" t="n">
        <v>703300</v>
      </c>
      <c r="O218" s="97" t="n">
        <v>703301</v>
      </c>
      <c r="P218" s="97">
        <f>ServiceTickets[[#This Row],[Site]]&amp;" KAH Win10 Upgrade Project Equipment Request"</f>
        <v/>
      </c>
      <c r="Q218" s="111">
        <f>"Please ship "&amp;H218&amp;" UD3 Thin Client devices and "&amp;I218&amp;" laptops with the Gentiva Win10 Image with docking stations. 
Please send the equipment on PO"&amp;N218&amp;" and PO"&amp;O218&amp;" to be at facility by "&amp;TEXT(L218,"mm/dd/yy")&amp;". 
Ship to:
ATTN: Kindred Implementation Services Tech
"&amp;C218&amp;"
"&amp;G218</f>
        <v/>
      </c>
      <c r="S218" s="273" t="inlineStr">
        <is>
          <t>No</t>
        </is>
      </c>
      <c r="T218" s="273">
        <f>VLOOKUP(ServiceTickets[[#This Row],[Facility ID]],'T-Schedule'!B$2:I$286,8,FALSE)</f>
        <v/>
      </c>
      <c r="U218" s="273" t="n">
        <v>2020</v>
      </c>
    </row>
    <row hidden="1" r="219" s="20">
      <c r="A219" s="100" t="n">
        <v>5044201</v>
      </c>
      <c r="B219" t="inlineStr">
        <is>
          <t>5044 HH - NORTH CHARLOTTE</t>
        </is>
      </c>
      <c r="C219" s="270">
        <f>VLOOKUP(ServiceTickets[[#This Row],[Facility ID]],FacilityInformation,3,FALSE)</f>
        <v/>
      </c>
      <c r="D219" s="270">
        <f>VLOOKUP(ServiceTickets[[#This Row],[Facility ID]],FacilityInformation,4,FALSE)</f>
        <v/>
      </c>
      <c r="E219" s="270">
        <f>VLOOKUP(ServiceTickets[[#This Row],[Facility ID]],FacilityInformation,5,FALSE)</f>
        <v/>
      </c>
      <c r="F219" s="270">
        <f>VLOOKUP(ServiceTickets[[#This Row],[Facility ID]],FacilityInformation,6,FALSE)</f>
        <v/>
      </c>
      <c r="G219" s="270">
        <f>ServiceTickets[[#This Row],[City]]&amp;", "&amp;ServiceTickets[[#This Row],[State]]&amp;" "&amp;ServiceTickets[[#This Row],[Zip]]</f>
        <v/>
      </c>
      <c r="H219" s="97">
        <f>VLOOKUP(ServiceTickets[[#This Row],[Facility ID]],'T-Schedule'!B$2:AH$286,30,FALSE)</f>
        <v/>
      </c>
      <c r="I219" s="97">
        <f>VLOOKUP(ServiceTickets[[#This Row],[Facility ID]],'T-Schedule'!B$2:AI$286,28,FALSE)</f>
        <v/>
      </c>
      <c r="J219" s="100">
        <f>VLOOKUP(ServiceTickets[[#This Row],[Facility ID]],'T-Schedule'!B$2:AI$286,26,FALSE)</f>
        <v/>
      </c>
      <c r="K219" s="108">
        <f>VLOOKUP(ServiceTickets[[#This Row],[Facility ID]],'T-Schedule'!B$2:C$286,2,FALSE)</f>
        <v/>
      </c>
      <c r="L219" s="108">
        <f>ServiceTickets[[#This Row],[Migration Date]] - WEEKDAY(ServiceTickets[[#This Row],[Migration Date]]-6)</f>
        <v/>
      </c>
      <c r="M219" s="108">
        <f>ServiceTickets[[#This Row],[Migration Date]] - 14</f>
        <v/>
      </c>
      <c r="N219" s="97" t="n">
        <v>703300</v>
      </c>
      <c r="O219" s="97" t="n">
        <v>703301</v>
      </c>
      <c r="P219" s="97">
        <f>ServiceTickets[[#This Row],[Site]]&amp;" KAH Win10 Upgrade Project Equipment Request"</f>
        <v/>
      </c>
      <c r="Q219" s="111">
        <f>"Please ship "&amp;H219&amp;" UD3 Thin Client devices and "&amp;I219&amp;" laptops with the Gentiva Win10 Image with docking stations. 
Please send the equipment on PO"&amp;N219&amp;" and PO"&amp;O219&amp;" to be at facility by "&amp;TEXT(L219,"mm/dd/yy")&amp;". 
Ship to:
ATTN: Kindred Implementation Services Tech
"&amp;C219&amp;"
"&amp;G219</f>
        <v/>
      </c>
      <c r="S219" s="273" t="inlineStr">
        <is>
          <t>No</t>
        </is>
      </c>
      <c r="T219" s="273">
        <f>VLOOKUP(ServiceTickets[[#This Row],[Facility ID]],'T-Schedule'!B$2:I$286,8,FALSE)</f>
        <v/>
      </c>
      <c r="U219" s="273" t="n">
        <v>2020</v>
      </c>
    </row>
    <row hidden="1" r="220" s="20">
      <c r="A220" s="100" t="n">
        <v>5045201</v>
      </c>
      <c r="B220" t="inlineStr">
        <is>
          <t>5045 HH - SOUTH CHARLOTTE</t>
        </is>
      </c>
      <c r="C220" s="270">
        <f>VLOOKUP(ServiceTickets[[#This Row],[Facility ID]],FacilityInformation,3,FALSE)</f>
        <v/>
      </c>
      <c r="D220" s="270">
        <f>VLOOKUP(ServiceTickets[[#This Row],[Facility ID]],FacilityInformation,4,FALSE)</f>
        <v/>
      </c>
      <c r="E220" s="270">
        <f>VLOOKUP(ServiceTickets[[#This Row],[Facility ID]],FacilityInformation,5,FALSE)</f>
        <v/>
      </c>
      <c r="F220" s="270">
        <f>VLOOKUP(ServiceTickets[[#This Row],[Facility ID]],FacilityInformation,6,FALSE)</f>
        <v/>
      </c>
      <c r="G220" s="270">
        <f>ServiceTickets[[#This Row],[City]]&amp;", "&amp;ServiceTickets[[#This Row],[State]]&amp;" "&amp;ServiceTickets[[#This Row],[Zip]]</f>
        <v/>
      </c>
      <c r="H220" s="97">
        <f>VLOOKUP(ServiceTickets[[#This Row],[Facility ID]],'T-Schedule'!B$2:AH$286,30,FALSE)</f>
        <v/>
      </c>
      <c r="I220" s="97">
        <f>VLOOKUP(ServiceTickets[[#This Row],[Facility ID]],'T-Schedule'!B$2:AI$286,28,FALSE)</f>
        <v/>
      </c>
      <c r="J220" s="100">
        <f>VLOOKUP(ServiceTickets[[#This Row],[Facility ID]],'T-Schedule'!B$2:AI$286,26,FALSE)</f>
        <v/>
      </c>
      <c r="K220" s="108">
        <f>VLOOKUP(ServiceTickets[[#This Row],[Facility ID]],'T-Schedule'!B$2:C$286,2,FALSE)</f>
        <v/>
      </c>
      <c r="L220" s="108">
        <f>ServiceTickets[[#This Row],[Migration Date]] - WEEKDAY(ServiceTickets[[#This Row],[Migration Date]]-6)</f>
        <v/>
      </c>
      <c r="M220" s="108">
        <f>ServiceTickets[[#This Row],[Migration Date]] - 14</f>
        <v/>
      </c>
      <c r="N220" s="97" t="n">
        <v>703300</v>
      </c>
      <c r="O220" s="97" t="n">
        <v>703301</v>
      </c>
      <c r="P220" s="97">
        <f>ServiceTickets[[#This Row],[Site]]&amp;" KAH Win10 Upgrade Project Equipment Request"</f>
        <v/>
      </c>
      <c r="Q220" s="111">
        <f>"Please ship "&amp;H220&amp;" UD3 Thin Client devices and "&amp;I220&amp;" laptops with the Gentiva Win10 Image with docking stations. 
Please send the equipment on PO"&amp;N220&amp;" and PO"&amp;O220&amp;" to be at facility by "&amp;TEXT(L220,"mm/dd/yy")&amp;". 
Ship to:
ATTN: Kindred Implementation Services Tech
"&amp;C220&amp;"
"&amp;G220</f>
        <v/>
      </c>
      <c r="S220" s="273" t="inlineStr">
        <is>
          <t>No</t>
        </is>
      </c>
      <c r="T220" s="273">
        <f>VLOOKUP(ServiceTickets[[#This Row],[Facility ID]],'T-Schedule'!B$2:I$286,8,FALSE)</f>
        <v/>
      </c>
      <c r="U220" s="273" t="n">
        <v>2020</v>
      </c>
    </row>
    <row hidden="1" r="221" s="20">
      <c r="A221" s="100" t="n">
        <v>5062201</v>
      </c>
      <c r="B221" t="inlineStr">
        <is>
          <t>5062 HH - MONROE, NC</t>
        </is>
      </c>
      <c r="C221" s="270">
        <f>VLOOKUP(ServiceTickets[[#This Row],[Facility ID]],FacilityInformation,3,FALSE)</f>
        <v/>
      </c>
      <c r="D221" s="270">
        <f>VLOOKUP(ServiceTickets[[#This Row],[Facility ID]],FacilityInformation,4,FALSE)</f>
        <v/>
      </c>
      <c r="E221" s="270">
        <f>VLOOKUP(ServiceTickets[[#This Row],[Facility ID]],FacilityInformation,5,FALSE)</f>
        <v/>
      </c>
      <c r="F221" s="270">
        <f>VLOOKUP(ServiceTickets[[#This Row],[Facility ID]],FacilityInformation,6,FALSE)</f>
        <v/>
      </c>
      <c r="G221" s="270">
        <f>ServiceTickets[[#This Row],[City]]&amp;", "&amp;ServiceTickets[[#This Row],[State]]&amp;" "&amp;ServiceTickets[[#This Row],[Zip]]</f>
        <v/>
      </c>
      <c r="H221" s="97">
        <f>VLOOKUP(ServiceTickets[[#This Row],[Facility ID]],'T-Schedule'!B$2:AH$286,30,FALSE)</f>
        <v/>
      </c>
      <c r="I221" s="97">
        <f>VLOOKUP(ServiceTickets[[#This Row],[Facility ID]],'T-Schedule'!B$2:AI$286,28,FALSE)</f>
        <v/>
      </c>
      <c r="J221" s="100">
        <f>VLOOKUP(ServiceTickets[[#This Row],[Facility ID]],'T-Schedule'!B$2:AI$286,26,FALSE)</f>
        <v/>
      </c>
      <c r="K221" s="108">
        <f>VLOOKUP(ServiceTickets[[#This Row],[Facility ID]],'T-Schedule'!B$2:C$286,2,FALSE)</f>
        <v/>
      </c>
      <c r="L221" s="108">
        <f>ServiceTickets[[#This Row],[Migration Date]] - WEEKDAY(ServiceTickets[[#This Row],[Migration Date]]-6)</f>
        <v/>
      </c>
      <c r="M221" s="108">
        <f>ServiceTickets[[#This Row],[Migration Date]] - 14</f>
        <v/>
      </c>
      <c r="N221" s="97" t="n">
        <v>703300</v>
      </c>
      <c r="O221" s="97" t="n">
        <v>703301</v>
      </c>
      <c r="P221" s="97">
        <f>ServiceTickets[[#This Row],[Site]]&amp;" KAH Win10 Upgrade Project Equipment Request"</f>
        <v/>
      </c>
      <c r="Q221" s="111">
        <f>"Please ship "&amp;H221&amp;" UD3 Thin Client devices and "&amp;I221&amp;" laptops with the Gentiva Win10 Image with docking stations. 
Please send the equipment on PO"&amp;N221&amp;" and PO"&amp;O221&amp;" to be at facility by "&amp;TEXT(L221,"mm/dd/yy")&amp;". 
Ship to:
ATTN: Kindred Implementation Services Tech
"&amp;C221&amp;"
"&amp;G221</f>
        <v/>
      </c>
      <c r="S221" s="273" t="inlineStr">
        <is>
          <t>No</t>
        </is>
      </c>
      <c r="T221" s="273">
        <f>VLOOKUP(ServiceTickets[[#This Row],[Facility ID]],'T-Schedule'!B$2:I$286,8,FALSE)</f>
        <v/>
      </c>
      <c r="U221" s="273" t="n">
        <v>2020</v>
      </c>
    </row>
    <row hidden="1" r="222" s="20">
      <c r="A222" s="100" t="n">
        <v>6531201</v>
      </c>
      <c r="B222" t="inlineStr">
        <is>
          <t>6531 HH - SENECA</t>
        </is>
      </c>
      <c r="C222" s="270">
        <f>VLOOKUP(ServiceTickets[[#This Row],[Facility ID]],FacilityInformation,3,FALSE)</f>
        <v/>
      </c>
      <c r="D222" s="270">
        <f>VLOOKUP(ServiceTickets[[#This Row],[Facility ID]],FacilityInformation,4,FALSE)</f>
        <v/>
      </c>
      <c r="E222" s="270">
        <f>VLOOKUP(ServiceTickets[[#This Row],[Facility ID]],FacilityInformation,5,FALSE)</f>
        <v/>
      </c>
      <c r="F222" s="270">
        <f>VLOOKUP(ServiceTickets[[#This Row],[Facility ID]],FacilityInformation,6,FALSE)</f>
        <v/>
      </c>
      <c r="G222" s="270">
        <f>ServiceTickets[[#This Row],[City]]&amp;", "&amp;ServiceTickets[[#This Row],[State]]&amp;" "&amp;ServiceTickets[[#This Row],[Zip]]</f>
        <v/>
      </c>
      <c r="H222" s="97">
        <f>VLOOKUP(ServiceTickets[[#This Row],[Facility ID]],'T-Schedule'!B$2:AH$286,30,FALSE)</f>
        <v/>
      </c>
      <c r="I222" s="97">
        <f>VLOOKUP(ServiceTickets[[#This Row],[Facility ID]],'T-Schedule'!B$2:AI$286,28,FALSE)</f>
        <v/>
      </c>
      <c r="J222" s="100">
        <f>VLOOKUP(ServiceTickets[[#This Row],[Facility ID]],'T-Schedule'!B$2:AI$286,26,FALSE)</f>
        <v/>
      </c>
      <c r="K222" s="108">
        <f>VLOOKUP(ServiceTickets[[#This Row],[Facility ID]],'T-Schedule'!B$2:C$286,2,FALSE)</f>
        <v/>
      </c>
      <c r="L222" s="108">
        <f>ServiceTickets[[#This Row],[Migration Date]] - WEEKDAY(ServiceTickets[[#This Row],[Migration Date]]-6)</f>
        <v/>
      </c>
      <c r="M222" s="108">
        <f>ServiceTickets[[#This Row],[Migration Date]] - 14</f>
        <v/>
      </c>
      <c r="N222" s="97" t="n">
        <v>703300</v>
      </c>
      <c r="O222" s="97" t="n">
        <v>703301</v>
      </c>
      <c r="P222" s="97">
        <f>ServiceTickets[[#This Row],[Site]]&amp;" KAH Win10 Upgrade Project Equipment Request"</f>
        <v/>
      </c>
      <c r="Q222" s="111">
        <f>"Please ship "&amp;H222&amp;" UD3 Thin Client devices and "&amp;I222&amp;" laptops with the Gentiva Win10 Image with docking stations. 
Please send the equipment on PO"&amp;N222&amp;" and PO"&amp;O222&amp;" to be at facility by "&amp;TEXT(L222,"mm/dd/yy")&amp;". 
Ship to:
ATTN: Kindred Implementation Services Tech
"&amp;C222&amp;"
"&amp;G222</f>
        <v/>
      </c>
      <c r="S222" s="273" t="inlineStr">
        <is>
          <t>No</t>
        </is>
      </c>
      <c r="T222" s="273">
        <f>VLOOKUP(ServiceTickets[[#This Row],[Facility ID]],'T-Schedule'!B$2:I$286,8,FALSE)</f>
        <v/>
      </c>
      <c r="U222" s="273" t="n">
        <v>2020</v>
      </c>
    </row>
    <row hidden="1" r="223" s="20">
      <c r="A223" s="100" t="n">
        <v>6534201</v>
      </c>
      <c r="B223" t="inlineStr">
        <is>
          <t>6534 HH - UNION 2</t>
        </is>
      </c>
      <c r="C223" s="270">
        <f>VLOOKUP(ServiceTickets[[#This Row],[Facility ID]],FacilityInformation,3,FALSE)</f>
        <v/>
      </c>
      <c r="D223" s="270">
        <f>VLOOKUP(ServiceTickets[[#This Row],[Facility ID]],FacilityInformation,4,FALSE)</f>
        <v/>
      </c>
      <c r="E223" s="270">
        <f>VLOOKUP(ServiceTickets[[#This Row],[Facility ID]],FacilityInformation,5,FALSE)</f>
        <v/>
      </c>
      <c r="F223" s="270">
        <f>VLOOKUP(ServiceTickets[[#This Row],[Facility ID]],FacilityInformation,6,FALSE)</f>
        <v/>
      </c>
      <c r="G223" s="270">
        <f>ServiceTickets[[#This Row],[City]]&amp;", "&amp;ServiceTickets[[#This Row],[State]]&amp;" "&amp;ServiceTickets[[#This Row],[Zip]]</f>
        <v/>
      </c>
      <c r="H223" s="97">
        <f>VLOOKUP(ServiceTickets[[#This Row],[Facility ID]],'T-Schedule'!B$2:AH$286,30,FALSE)</f>
        <v/>
      </c>
      <c r="I223" s="97">
        <f>VLOOKUP(ServiceTickets[[#This Row],[Facility ID]],'T-Schedule'!B$2:AI$286,28,FALSE)</f>
        <v/>
      </c>
      <c r="J223" s="100">
        <f>VLOOKUP(ServiceTickets[[#This Row],[Facility ID]],'T-Schedule'!B$2:AI$286,26,FALSE)</f>
        <v/>
      </c>
      <c r="K223" s="108">
        <f>VLOOKUP(ServiceTickets[[#This Row],[Facility ID]],'T-Schedule'!B$2:C$286,2,FALSE)</f>
        <v/>
      </c>
      <c r="L223" s="108">
        <f>ServiceTickets[[#This Row],[Migration Date]] - WEEKDAY(ServiceTickets[[#This Row],[Migration Date]]-6)</f>
        <v/>
      </c>
      <c r="M223" s="108">
        <f>ServiceTickets[[#This Row],[Migration Date]] - 14</f>
        <v/>
      </c>
      <c r="N223" s="97" t="n">
        <v>703300</v>
      </c>
      <c r="O223" s="97" t="n">
        <v>703301</v>
      </c>
      <c r="P223" s="97">
        <f>ServiceTickets[[#This Row],[Site]]&amp;" KAH Win10 Upgrade Project Equipment Request"</f>
        <v/>
      </c>
      <c r="Q223" s="111">
        <f>"Please ship "&amp;H223&amp;" UD3 Thin Client devices and "&amp;I223&amp;" laptops with the Gentiva Win10 Image with docking stations. 
Please send the equipment on PO"&amp;N223&amp;" and PO"&amp;O223&amp;" to be at facility by "&amp;TEXT(L223,"mm/dd/yy")&amp;". 
Ship to:
ATTN: Kindred Implementation Services Tech
"&amp;C223&amp;"
"&amp;G223</f>
        <v/>
      </c>
      <c r="S223" s="273" t="inlineStr">
        <is>
          <t>No</t>
        </is>
      </c>
      <c r="T223" s="273">
        <f>VLOOKUP(ServiceTickets[[#This Row],[Facility ID]],'T-Schedule'!B$2:I$286,8,FALSE)</f>
        <v/>
      </c>
      <c r="U223" s="273" t="n">
        <v>2020</v>
      </c>
    </row>
    <row hidden="1" r="224" s="20">
      <c r="A224" s="100" t="n">
        <v>7032201</v>
      </c>
      <c r="B224" t="inlineStr">
        <is>
          <t>7032 HH Charlotte University</t>
        </is>
      </c>
      <c r="C224" s="270">
        <f>VLOOKUP(ServiceTickets[[#This Row],[Facility ID]],FacilityInformation,3,FALSE)</f>
        <v/>
      </c>
      <c r="D224" s="270">
        <f>VLOOKUP(ServiceTickets[[#This Row],[Facility ID]],FacilityInformation,4,FALSE)</f>
        <v/>
      </c>
      <c r="E224" s="270">
        <f>VLOOKUP(ServiceTickets[[#This Row],[Facility ID]],FacilityInformation,5,FALSE)</f>
        <v/>
      </c>
      <c r="F224" s="270">
        <f>VLOOKUP(ServiceTickets[[#This Row],[Facility ID]],FacilityInformation,6,FALSE)</f>
        <v/>
      </c>
      <c r="G224" s="270">
        <f>ServiceTickets[[#This Row],[City]]&amp;", "&amp;ServiceTickets[[#This Row],[State]]&amp;" "&amp;ServiceTickets[[#This Row],[Zip]]</f>
        <v/>
      </c>
      <c r="H224" s="97">
        <f>VLOOKUP(ServiceTickets[[#This Row],[Facility ID]],'T-Schedule'!B$2:AH$286,30,FALSE)</f>
        <v/>
      </c>
      <c r="I224" s="97">
        <f>VLOOKUP(ServiceTickets[[#This Row],[Facility ID]],'T-Schedule'!B$2:AI$286,28,FALSE)</f>
        <v/>
      </c>
      <c r="J224" s="100">
        <f>VLOOKUP(ServiceTickets[[#This Row],[Facility ID]],'T-Schedule'!B$2:AI$286,26,FALSE)</f>
        <v/>
      </c>
      <c r="K224" s="108">
        <f>VLOOKUP(ServiceTickets[[#This Row],[Facility ID]],'T-Schedule'!B$2:C$286,2,FALSE)</f>
        <v/>
      </c>
      <c r="L224" s="108">
        <f>ServiceTickets[[#This Row],[Migration Date]] - WEEKDAY(ServiceTickets[[#This Row],[Migration Date]]-6)</f>
        <v/>
      </c>
      <c r="M224" s="108">
        <f>ServiceTickets[[#This Row],[Migration Date]] - 14</f>
        <v/>
      </c>
      <c r="N224" s="97" t="n">
        <v>703300</v>
      </c>
      <c r="O224" s="97" t="n">
        <v>703301</v>
      </c>
      <c r="P224" s="97">
        <f>ServiceTickets[[#This Row],[Site]]&amp;" KAH Win10 Upgrade Project Equipment Request"</f>
        <v/>
      </c>
      <c r="Q224" s="111">
        <f>"Please ship "&amp;H224&amp;" UD3 Thin Client devices and "&amp;I224&amp;" laptops with the Gentiva Win10 Image with docking stations. 
Please send the equipment on PO"&amp;N224&amp;" and PO"&amp;O224&amp;" to be at facility by "&amp;TEXT(L224,"mm/dd/yy")&amp;". 
Ship to:
ATTN: Kindred Implementation Services Tech
"&amp;C224&amp;"
"&amp;G224</f>
        <v/>
      </c>
      <c r="S224" s="273" t="inlineStr">
        <is>
          <t>No</t>
        </is>
      </c>
      <c r="T224" s="273">
        <f>VLOOKUP(ServiceTickets[[#This Row],[Facility ID]],'T-Schedule'!B$2:I$286,8,FALSE)</f>
        <v/>
      </c>
      <c r="U224" s="273" t="n">
        <v>2020</v>
      </c>
    </row>
    <row hidden="1" r="225" s="20">
      <c r="A225" s="100" t="n">
        <v>3190201</v>
      </c>
      <c r="B225" t="inlineStr">
        <is>
          <t>3190 HH - WALTERBORO</t>
        </is>
      </c>
      <c r="C225" s="270">
        <f>VLOOKUP(ServiceTickets[[#This Row],[Facility ID]],FacilityInformation,3,FALSE)</f>
        <v/>
      </c>
      <c r="D225" s="270">
        <f>VLOOKUP(ServiceTickets[[#This Row],[Facility ID]],FacilityInformation,4,FALSE)</f>
        <v/>
      </c>
      <c r="E225" s="270">
        <f>VLOOKUP(ServiceTickets[[#This Row],[Facility ID]],FacilityInformation,5,FALSE)</f>
        <v/>
      </c>
      <c r="F225" s="270">
        <f>VLOOKUP(ServiceTickets[[#This Row],[Facility ID]],FacilityInformation,6,FALSE)</f>
        <v/>
      </c>
      <c r="G225" s="270">
        <f>ServiceTickets[[#This Row],[City]]&amp;", "&amp;ServiceTickets[[#This Row],[State]]&amp;" "&amp;ServiceTickets[[#This Row],[Zip]]</f>
        <v/>
      </c>
      <c r="H225" s="97">
        <f>VLOOKUP(ServiceTickets[[#This Row],[Facility ID]],'T-Schedule'!B$2:AH$286,30,FALSE)</f>
        <v/>
      </c>
      <c r="I225" s="97">
        <f>VLOOKUP(ServiceTickets[[#This Row],[Facility ID]],'T-Schedule'!B$2:AI$286,28,FALSE)</f>
        <v/>
      </c>
      <c r="J225" s="100">
        <f>VLOOKUP(ServiceTickets[[#This Row],[Facility ID]],'T-Schedule'!B$2:AI$286,26,FALSE)</f>
        <v/>
      </c>
      <c r="K225" s="108">
        <f>VLOOKUP(ServiceTickets[[#This Row],[Facility ID]],'T-Schedule'!B$2:C$286,2,FALSE)</f>
        <v/>
      </c>
      <c r="L225" s="108">
        <f>ServiceTickets[[#This Row],[Migration Date]] - WEEKDAY(ServiceTickets[[#This Row],[Migration Date]]-6)</f>
        <v/>
      </c>
      <c r="M225" s="108">
        <f>ServiceTickets[[#This Row],[Migration Date]] - 14</f>
        <v/>
      </c>
      <c r="N225" s="97" t="n">
        <v>703300</v>
      </c>
      <c r="O225" s="97" t="n">
        <v>703301</v>
      </c>
      <c r="P225" s="97">
        <f>ServiceTickets[[#This Row],[Site]]&amp;" KAH Win10 Upgrade Project Equipment Request"</f>
        <v/>
      </c>
      <c r="Q225" s="111">
        <f>"Please ship "&amp;H225&amp;" UD3 Thin Client devices and "&amp;I225&amp;" laptops with the Gentiva Win10 Image with docking stations. 
Please send the equipment on PO"&amp;N225&amp;" and PO"&amp;O225&amp;" to be at facility by "&amp;TEXT(L225,"mm/dd/yy")&amp;". 
Ship to:
ATTN: Kindred Implementation Services Tech
"&amp;C225&amp;"
"&amp;G225</f>
        <v/>
      </c>
      <c r="S225" s="273" t="inlineStr">
        <is>
          <t>No</t>
        </is>
      </c>
      <c r="T225" s="273">
        <f>VLOOKUP(ServiceTickets[[#This Row],[Facility ID]],'T-Schedule'!B$2:I$286,8,FALSE)</f>
        <v/>
      </c>
      <c r="U225" s="273" t="n">
        <v>2020</v>
      </c>
    </row>
    <row hidden="1" r="226" s="20">
      <c r="A226" s="100" t="n">
        <v>5078201</v>
      </c>
      <c r="B226" t="inlineStr">
        <is>
          <t>5078 HH - HOPKINSVILLE HHA</t>
        </is>
      </c>
      <c r="C226" s="270">
        <f>VLOOKUP(ServiceTickets[[#This Row],[Facility ID]],FacilityInformation,3,FALSE)</f>
        <v/>
      </c>
      <c r="D226" s="270">
        <f>VLOOKUP(ServiceTickets[[#This Row],[Facility ID]],FacilityInformation,4,FALSE)</f>
        <v/>
      </c>
      <c r="E226" s="270">
        <f>VLOOKUP(ServiceTickets[[#This Row],[Facility ID]],FacilityInformation,5,FALSE)</f>
        <v/>
      </c>
      <c r="F226" s="270">
        <f>VLOOKUP(ServiceTickets[[#This Row],[Facility ID]],FacilityInformation,6,FALSE)</f>
        <v/>
      </c>
      <c r="G226" s="270">
        <f>ServiceTickets[[#This Row],[City]]&amp;", "&amp;ServiceTickets[[#This Row],[State]]&amp;" "&amp;ServiceTickets[[#This Row],[Zip]]</f>
        <v/>
      </c>
      <c r="H226" s="97">
        <f>VLOOKUP(ServiceTickets[[#This Row],[Facility ID]],'T-Schedule'!B$2:AH$286,30,FALSE)</f>
        <v/>
      </c>
      <c r="I226" s="97">
        <f>VLOOKUP(ServiceTickets[[#This Row],[Facility ID]],'T-Schedule'!B$2:AI$286,28,FALSE)</f>
        <v/>
      </c>
      <c r="J226" s="100">
        <f>VLOOKUP(ServiceTickets[[#This Row],[Facility ID]],'T-Schedule'!B$2:AI$286,26,FALSE)</f>
        <v/>
      </c>
      <c r="K226" s="108">
        <f>VLOOKUP(ServiceTickets[[#This Row],[Facility ID]],'T-Schedule'!B$2:C$286,2,FALSE)</f>
        <v/>
      </c>
      <c r="L226" s="108">
        <f>ServiceTickets[[#This Row],[Migration Date]] - WEEKDAY(ServiceTickets[[#This Row],[Migration Date]]-6)</f>
        <v/>
      </c>
      <c r="M226" s="108">
        <f>ServiceTickets[[#This Row],[Migration Date]] - 14</f>
        <v/>
      </c>
      <c r="N226" s="97" t="n">
        <v>703300</v>
      </c>
      <c r="O226" s="97" t="n">
        <v>703301</v>
      </c>
      <c r="P226" s="97">
        <f>ServiceTickets[[#This Row],[Site]]&amp;" KAH Win10 Upgrade Project Equipment Request"</f>
        <v/>
      </c>
      <c r="Q226" s="111">
        <f>"Please ship "&amp;H226&amp;" UD3 Thin Client devices and "&amp;I226&amp;" laptops with the Gentiva Win10 Image with docking stations. 
Please send the equipment on PO"&amp;N226&amp;" and PO"&amp;O226&amp;" to be at facility by "&amp;TEXT(L226,"mm/dd/yy")&amp;". 
Ship to:
ATTN: Kindred Implementation Services Tech
"&amp;C226&amp;"
"&amp;G226</f>
        <v/>
      </c>
      <c r="S226" s="273" t="inlineStr">
        <is>
          <t>No</t>
        </is>
      </c>
      <c r="T226" s="273">
        <f>VLOOKUP(ServiceTickets[[#This Row],[Facility ID]],'T-Schedule'!B$2:I$286,8,FALSE)</f>
        <v/>
      </c>
      <c r="U226" s="273" t="n">
        <v>2020</v>
      </c>
    </row>
    <row hidden="1" r="227" s="20">
      <c r="A227" s="100" t="n">
        <v>5079201</v>
      </c>
      <c r="B227" t="inlineStr">
        <is>
          <t>5079 HH - NASHVILLE</t>
        </is>
      </c>
      <c r="C227" s="270">
        <f>VLOOKUP(ServiceTickets[[#This Row],[Facility ID]],FacilityInformation,3,FALSE)</f>
        <v/>
      </c>
      <c r="D227" s="270">
        <f>VLOOKUP(ServiceTickets[[#This Row],[Facility ID]],FacilityInformation,4,FALSE)</f>
        <v/>
      </c>
      <c r="E227" s="270">
        <f>VLOOKUP(ServiceTickets[[#This Row],[Facility ID]],FacilityInformation,5,FALSE)</f>
        <v/>
      </c>
      <c r="F227" s="270">
        <f>VLOOKUP(ServiceTickets[[#This Row],[Facility ID]],FacilityInformation,6,FALSE)</f>
        <v/>
      </c>
      <c r="G227" s="270">
        <f>ServiceTickets[[#This Row],[City]]&amp;", "&amp;ServiceTickets[[#This Row],[State]]&amp;" "&amp;ServiceTickets[[#This Row],[Zip]]</f>
        <v/>
      </c>
      <c r="H227" s="97">
        <f>VLOOKUP(ServiceTickets[[#This Row],[Facility ID]],'T-Schedule'!B$2:AH$286,30,FALSE)</f>
        <v/>
      </c>
      <c r="I227" s="97">
        <f>VLOOKUP(ServiceTickets[[#This Row],[Facility ID]],'T-Schedule'!B$2:AI$286,28,FALSE)</f>
        <v/>
      </c>
      <c r="J227" s="100">
        <f>VLOOKUP(ServiceTickets[[#This Row],[Facility ID]],'T-Schedule'!B$2:AI$286,26,FALSE)</f>
        <v/>
      </c>
      <c r="K227" s="108">
        <f>VLOOKUP(ServiceTickets[[#This Row],[Facility ID]],'T-Schedule'!B$2:C$286,2,FALSE)</f>
        <v/>
      </c>
      <c r="L227" s="108">
        <f>ServiceTickets[[#This Row],[Migration Date]] - WEEKDAY(ServiceTickets[[#This Row],[Migration Date]]-6)</f>
        <v/>
      </c>
      <c r="M227" s="108">
        <f>ServiceTickets[[#This Row],[Migration Date]] - 14</f>
        <v/>
      </c>
      <c r="N227" s="97" t="n">
        <v>703300</v>
      </c>
      <c r="O227" s="97" t="n">
        <v>703301</v>
      </c>
      <c r="P227" s="97">
        <f>ServiceTickets[[#This Row],[Site]]&amp;" KAH Win10 Upgrade Project Equipment Request"</f>
        <v/>
      </c>
      <c r="Q227" s="111">
        <f>"Please ship "&amp;H227&amp;" UD3 Thin Client devices and "&amp;I227&amp;" laptops with the Gentiva Win10 Image with docking stations. 
Please send the equipment on PO"&amp;N227&amp;" and PO"&amp;O227&amp;" to be at facility by "&amp;TEXT(L227,"mm/dd/yy")&amp;". 
Ship to:
ATTN: Kindred Implementation Services Tech
"&amp;C227&amp;"
"&amp;G227</f>
        <v/>
      </c>
      <c r="S227" s="273" t="inlineStr">
        <is>
          <t>No</t>
        </is>
      </c>
      <c r="T227" s="273">
        <f>VLOOKUP(ServiceTickets[[#This Row],[Facility ID]],'T-Schedule'!B$2:I$286,8,FALSE)</f>
        <v/>
      </c>
      <c r="U227" s="273" t="n">
        <v>2020</v>
      </c>
    </row>
    <row hidden="1" r="228" s="20">
      <c r="A228" s="100" t="n">
        <v>5089201</v>
      </c>
      <c r="B228" t="inlineStr">
        <is>
          <t>5089 HH - PARKERSBURG WV</t>
        </is>
      </c>
      <c r="C228" s="270">
        <f>VLOOKUP(ServiceTickets[[#This Row],[Facility ID]],FacilityInformation,3,FALSE)</f>
        <v/>
      </c>
      <c r="D228" s="270">
        <f>VLOOKUP(ServiceTickets[[#This Row],[Facility ID]],FacilityInformation,4,FALSE)</f>
        <v/>
      </c>
      <c r="E228" s="270">
        <f>VLOOKUP(ServiceTickets[[#This Row],[Facility ID]],FacilityInformation,5,FALSE)</f>
        <v/>
      </c>
      <c r="F228" s="270">
        <f>VLOOKUP(ServiceTickets[[#This Row],[Facility ID]],FacilityInformation,6,FALSE)</f>
        <v/>
      </c>
      <c r="G228" s="270">
        <f>ServiceTickets[[#This Row],[City]]&amp;", "&amp;ServiceTickets[[#This Row],[State]]&amp;" "&amp;ServiceTickets[[#This Row],[Zip]]</f>
        <v/>
      </c>
      <c r="H228" s="97">
        <f>VLOOKUP(ServiceTickets[[#This Row],[Facility ID]],'T-Schedule'!B$2:AH$286,30,FALSE)</f>
        <v/>
      </c>
      <c r="I228" s="97">
        <f>VLOOKUP(ServiceTickets[[#This Row],[Facility ID]],'T-Schedule'!B$2:AI$286,28,FALSE)</f>
        <v/>
      </c>
      <c r="J228" s="100">
        <f>VLOOKUP(ServiceTickets[[#This Row],[Facility ID]],'T-Schedule'!B$2:AI$286,26,FALSE)</f>
        <v/>
      </c>
      <c r="K228" s="108">
        <f>VLOOKUP(ServiceTickets[[#This Row],[Facility ID]],'T-Schedule'!B$2:C$286,2,FALSE)</f>
        <v/>
      </c>
      <c r="L228" s="108">
        <f>ServiceTickets[[#This Row],[Migration Date]] - WEEKDAY(ServiceTickets[[#This Row],[Migration Date]]-6)</f>
        <v/>
      </c>
      <c r="M228" s="108">
        <f>ServiceTickets[[#This Row],[Migration Date]] - 14</f>
        <v/>
      </c>
      <c r="N228" s="97" t="n">
        <v>703300</v>
      </c>
      <c r="O228" s="97" t="n">
        <v>703301</v>
      </c>
      <c r="P228" s="97">
        <f>ServiceTickets[[#This Row],[Site]]&amp;" KAH Win10 Upgrade Project Equipment Request"</f>
        <v/>
      </c>
      <c r="Q228" s="111">
        <f>"Please ship "&amp;H228&amp;" UD3 Thin Client devices and "&amp;I228&amp;" laptops with the Gentiva Win10 Image with docking stations. 
Please send the equipment on PO"&amp;N228&amp;" and PO"&amp;O228&amp;" to be at facility by "&amp;TEXT(L228,"mm/dd/yy")&amp;". 
Ship to:
ATTN: Kindred Implementation Services Tech
"&amp;C228&amp;"
"&amp;G228</f>
        <v/>
      </c>
      <c r="S228" s="273" t="inlineStr">
        <is>
          <t>No</t>
        </is>
      </c>
      <c r="T228" s="273">
        <f>VLOOKUP(ServiceTickets[[#This Row],[Facility ID]],'T-Schedule'!B$2:I$286,8,FALSE)</f>
        <v/>
      </c>
      <c r="U228" s="273" t="n">
        <v>2020</v>
      </c>
    </row>
    <row hidden="1" r="229" s="20">
      <c r="A229" s="100" t="n">
        <v>5764201</v>
      </c>
      <c r="B229" t="inlineStr">
        <is>
          <t>5764 HH - CHARLESTON WV</t>
        </is>
      </c>
      <c r="C229" s="270">
        <f>VLOOKUP(ServiceTickets[[#This Row],[Facility ID]],FacilityInformation,3,FALSE)</f>
        <v/>
      </c>
      <c r="D229" s="270">
        <f>VLOOKUP(ServiceTickets[[#This Row],[Facility ID]],FacilityInformation,4,FALSE)</f>
        <v/>
      </c>
      <c r="E229" s="270">
        <f>VLOOKUP(ServiceTickets[[#This Row],[Facility ID]],FacilityInformation,5,FALSE)</f>
        <v/>
      </c>
      <c r="F229" s="270">
        <f>VLOOKUP(ServiceTickets[[#This Row],[Facility ID]],FacilityInformation,6,FALSE)</f>
        <v/>
      </c>
      <c r="G229" s="270">
        <f>ServiceTickets[[#This Row],[City]]&amp;", "&amp;ServiceTickets[[#This Row],[State]]&amp;" "&amp;ServiceTickets[[#This Row],[Zip]]</f>
        <v/>
      </c>
      <c r="H229" s="97">
        <f>VLOOKUP(ServiceTickets[[#This Row],[Facility ID]],'T-Schedule'!B$2:AH$286,30,FALSE)</f>
        <v/>
      </c>
      <c r="I229" s="97">
        <f>VLOOKUP(ServiceTickets[[#This Row],[Facility ID]],'T-Schedule'!B$2:AI$286,28,FALSE)</f>
        <v/>
      </c>
      <c r="J229" s="100">
        <f>VLOOKUP(ServiceTickets[[#This Row],[Facility ID]],'T-Schedule'!B$2:AI$286,26,FALSE)</f>
        <v/>
      </c>
      <c r="K229" s="108">
        <f>VLOOKUP(ServiceTickets[[#This Row],[Facility ID]],'T-Schedule'!B$2:C$286,2,FALSE)</f>
        <v/>
      </c>
      <c r="L229" s="108">
        <f>ServiceTickets[[#This Row],[Migration Date]] - WEEKDAY(ServiceTickets[[#This Row],[Migration Date]]-6)</f>
        <v/>
      </c>
      <c r="M229" s="108">
        <f>ServiceTickets[[#This Row],[Migration Date]] - 14</f>
        <v/>
      </c>
      <c r="N229" s="97" t="n">
        <v>703300</v>
      </c>
      <c r="O229" s="97" t="n">
        <v>703301</v>
      </c>
      <c r="P229" s="97">
        <f>ServiceTickets[[#This Row],[Site]]&amp;" KAH Win10 Upgrade Project Equipment Request"</f>
        <v/>
      </c>
      <c r="Q229" s="111">
        <f>"Please ship "&amp;H229&amp;" UD3 Thin Client devices and "&amp;I229&amp;" laptops with the Gentiva Win10 Image with docking stations. 
Please send the equipment on PO"&amp;N229&amp;" and PO"&amp;O229&amp;" to be at facility by "&amp;TEXT(L229,"mm/dd/yy")&amp;". 
Ship to:
ATTN: Kindred Implementation Services Tech
"&amp;C229&amp;"
"&amp;G229</f>
        <v/>
      </c>
      <c r="S229" s="273" t="inlineStr">
        <is>
          <t>No</t>
        </is>
      </c>
      <c r="T229" s="273">
        <f>VLOOKUP(ServiceTickets[[#This Row],[Facility ID]],'T-Schedule'!B$2:I$286,8,FALSE)</f>
        <v/>
      </c>
      <c r="U229" s="273" t="n">
        <v>2020</v>
      </c>
    </row>
    <row hidden="1" r="230" s="20">
      <c r="A230" s="100" t="n">
        <v>5883201</v>
      </c>
      <c r="B230" t="inlineStr">
        <is>
          <t>5883 HH - CHAPMANVILLE</t>
        </is>
      </c>
      <c r="C230" s="270">
        <f>VLOOKUP(ServiceTickets[[#This Row],[Facility ID]],FacilityInformation,3,FALSE)</f>
        <v/>
      </c>
      <c r="D230" s="270">
        <f>VLOOKUP(ServiceTickets[[#This Row],[Facility ID]],FacilityInformation,4,FALSE)</f>
        <v/>
      </c>
      <c r="E230" s="270">
        <f>VLOOKUP(ServiceTickets[[#This Row],[Facility ID]],FacilityInformation,5,FALSE)</f>
        <v/>
      </c>
      <c r="F230" s="270">
        <f>VLOOKUP(ServiceTickets[[#This Row],[Facility ID]],FacilityInformation,6,FALSE)</f>
        <v/>
      </c>
      <c r="G230" s="270">
        <f>ServiceTickets[[#This Row],[City]]&amp;", "&amp;ServiceTickets[[#This Row],[State]]&amp;" "&amp;ServiceTickets[[#This Row],[Zip]]</f>
        <v/>
      </c>
      <c r="H230" s="97">
        <f>VLOOKUP(ServiceTickets[[#This Row],[Facility ID]],'T-Schedule'!B$2:AH$286,30,FALSE)</f>
        <v/>
      </c>
      <c r="I230" s="97">
        <f>VLOOKUP(ServiceTickets[[#This Row],[Facility ID]],'T-Schedule'!B$2:AI$286,28,FALSE)</f>
        <v/>
      </c>
      <c r="J230" s="100">
        <f>VLOOKUP(ServiceTickets[[#This Row],[Facility ID]],'T-Schedule'!B$2:AI$286,26,FALSE)</f>
        <v/>
      </c>
      <c r="K230" s="108">
        <f>VLOOKUP(ServiceTickets[[#This Row],[Facility ID]],'T-Schedule'!B$2:C$286,2,FALSE)</f>
        <v/>
      </c>
      <c r="L230" s="108">
        <f>ServiceTickets[[#This Row],[Migration Date]] - WEEKDAY(ServiceTickets[[#This Row],[Migration Date]]-6)</f>
        <v/>
      </c>
      <c r="M230" s="108">
        <f>ServiceTickets[[#This Row],[Migration Date]] - 14</f>
        <v/>
      </c>
      <c r="N230" s="97" t="n">
        <v>703300</v>
      </c>
      <c r="O230" s="97" t="n">
        <v>703301</v>
      </c>
      <c r="P230" s="97">
        <f>ServiceTickets[[#This Row],[Site]]&amp;" KAH Win10 Upgrade Project Equipment Request"</f>
        <v/>
      </c>
      <c r="Q230" s="111">
        <f>"Please ship "&amp;H230&amp;" UD3 Thin Client devices and "&amp;I230&amp;" laptops with the Gentiva Win10 Image with docking stations. 
Please send the equipment on PO"&amp;N230&amp;" and PO"&amp;O230&amp;" to be at facility by "&amp;TEXT(L230,"mm/dd/yy")&amp;". 
Ship to:
ATTN: Kindred Implementation Services Tech
"&amp;C230&amp;"
"&amp;G230</f>
        <v/>
      </c>
      <c r="S230" s="273" t="inlineStr">
        <is>
          <t>No</t>
        </is>
      </c>
      <c r="T230" s="273">
        <f>VLOOKUP(ServiceTickets[[#This Row],[Facility ID]],'T-Schedule'!B$2:I$286,8,FALSE)</f>
        <v/>
      </c>
      <c r="U230" s="273" t="n">
        <v>2020</v>
      </c>
    </row>
    <row hidden="1" r="231" s="20">
      <c r="A231" s="100" t="n">
        <v>5884201</v>
      </c>
      <c r="B231" t="inlineStr">
        <is>
          <t>5884 HH - BECKLEY WV</t>
        </is>
      </c>
      <c r="C231" s="270">
        <f>VLOOKUP(ServiceTickets[[#This Row],[Facility ID]],FacilityInformation,3,FALSE)</f>
        <v/>
      </c>
      <c r="D231" s="270">
        <f>VLOOKUP(ServiceTickets[[#This Row],[Facility ID]],FacilityInformation,4,FALSE)</f>
        <v/>
      </c>
      <c r="E231" s="270">
        <f>VLOOKUP(ServiceTickets[[#This Row],[Facility ID]],FacilityInformation,5,FALSE)</f>
        <v/>
      </c>
      <c r="F231" s="270">
        <f>VLOOKUP(ServiceTickets[[#This Row],[Facility ID]],FacilityInformation,6,FALSE)</f>
        <v/>
      </c>
      <c r="G231" s="270">
        <f>ServiceTickets[[#This Row],[City]]&amp;", "&amp;ServiceTickets[[#This Row],[State]]&amp;" "&amp;ServiceTickets[[#This Row],[Zip]]</f>
        <v/>
      </c>
      <c r="H231" s="97">
        <f>VLOOKUP(ServiceTickets[[#This Row],[Facility ID]],'T-Schedule'!B$2:AH$286,30,FALSE)</f>
        <v/>
      </c>
      <c r="I231" s="97">
        <f>VLOOKUP(ServiceTickets[[#This Row],[Facility ID]],'T-Schedule'!B$2:AI$286,28,FALSE)</f>
        <v/>
      </c>
      <c r="J231" s="100">
        <f>VLOOKUP(ServiceTickets[[#This Row],[Facility ID]],'T-Schedule'!B$2:AI$286,26,FALSE)</f>
        <v/>
      </c>
      <c r="K231" s="108">
        <f>VLOOKUP(ServiceTickets[[#This Row],[Facility ID]],'T-Schedule'!B$2:C$286,2,FALSE)</f>
        <v/>
      </c>
      <c r="L231" s="108">
        <f>ServiceTickets[[#This Row],[Migration Date]] - WEEKDAY(ServiceTickets[[#This Row],[Migration Date]]-6)</f>
        <v/>
      </c>
      <c r="M231" s="108">
        <f>ServiceTickets[[#This Row],[Migration Date]] - 14</f>
        <v/>
      </c>
      <c r="N231" s="97" t="n">
        <v>703300</v>
      </c>
      <c r="O231" s="97" t="n">
        <v>703301</v>
      </c>
      <c r="P231" s="97">
        <f>ServiceTickets[[#This Row],[Site]]&amp;" KAH Win10 Upgrade Project Equipment Request"</f>
        <v/>
      </c>
      <c r="Q231" s="111">
        <f>"Please ship "&amp;H231&amp;" UD3 Thin Client devices and "&amp;I231&amp;" laptops with the Gentiva Win10 Image with docking stations. 
Please send the equipment on PO"&amp;N231&amp;" and PO"&amp;O231&amp;" to be at facility by "&amp;TEXT(L231,"mm/dd/yy")&amp;". 
Ship to:
ATTN: Kindred Implementation Services Tech
"&amp;C231&amp;"
"&amp;G231</f>
        <v/>
      </c>
      <c r="S231" s="273" t="inlineStr">
        <is>
          <t>No</t>
        </is>
      </c>
      <c r="T231" s="273">
        <f>VLOOKUP(ServiceTickets[[#This Row],[Facility ID]],'T-Schedule'!B$2:I$286,8,FALSE)</f>
        <v/>
      </c>
      <c r="U231" s="273" t="n">
        <v>2020</v>
      </c>
    </row>
    <row hidden="1" r="232" s="20">
      <c r="A232" s="100" t="n">
        <v>5885201</v>
      </c>
      <c r="B232" t="inlineStr">
        <is>
          <t>5885 HH - HUNTINGTON WV</t>
        </is>
      </c>
      <c r="C232" s="270">
        <f>VLOOKUP(ServiceTickets[[#This Row],[Facility ID]],FacilityInformation,3,FALSE)</f>
        <v/>
      </c>
      <c r="D232" s="270">
        <f>VLOOKUP(ServiceTickets[[#This Row],[Facility ID]],FacilityInformation,4,FALSE)</f>
        <v/>
      </c>
      <c r="E232" s="270">
        <f>VLOOKUP(ServiceTickets[[#This Row],[Facility ID]],FacilityInformation,5,FALSE)</f>
        <v/>
      </c>
      <c r="F232" s="270">
        <f>VLOOKUP(ServiceTickets[[#This Row],[Facility ID]],FacilityInformation,6,FALSE)</f>
        <v/>
      </c>
      <c r="G232" s="270">
        <f>ServiceTickets[[#This Row],[City]]&amp;", "&amp;ServiceTickets[[#This Row],[State]]&amp;" "&amp;ServiceTickets[[#This Row],[Zip]]</f>
        <v/>
      </c>
      <c r="H232" s="97">
        <f>VLOOKUP(ServiceTickets[[#This Row],[Facility ID]],'T-Schedule'!B$2:AH$286,30,FALSE)</f>
        <v/>
      </c>
      <c r="I232" s="97">
        <f>VLOOKUP(ServiceTickets[[#This Row],[Facility ID]],'T-Schedule'!B$2:AI$286,28,FALSE)</f>
        <v/>
      </c>
      <c r="J232" s="100">
        <f>VLOOKUP(ServiceTickets[[#This Row],[Facility ID]],'T-Schedule'!B$2:AI$286,26,FALSE)</f>
        <v/>
      </c>
      <c r="K232" s="108">
        <f>VLOOKUP(ServiceTickets[[#This Row],[Facility ID]],'T-Schedule'!B$2:C$286,2,FALSE)</f>
        <v/>
      </c>
      <c r="L232" s="108">
        <f>ServiceTickets[[#This Row],[Migration Date]] - WEEKDAY(ServiceTickets[[#This Row],[Migration Date]]-6)</f>
        <v/>
      </c>
      <c r="M232" s="108">
        <f>ServiceTickets[[#This Row],[Migration Date]] - 14</f>
        <v/>
      </c>
      <c r="N232" s="97" t="n">
        <v>703300</v>
      </c>
      <c r="O232" s="97" t="n">
        <v>703301</v>
      </c>
      <c r="P232" s="97">
        <f>ServiceTickets[[#This Row],[Site]]&amp;" KAH Win10 Upgrade Project Equipment Request"</f>
        <v/>
      </c>
      <c r="Q232" s="111">
        <f>"Please ship "&amp;H232&amp;" UD3 Thin Client devices and "&amp;I232&amp;" laptops with the Gentiva Win10 Image with docking stations. 
Please send the equipment on PO"&amp;N232&amp;" and PO"&amp;O232&amp;" to be at facility by "&amp;TEXT(L232,"mm/dd/yy")&amp;". 
Ship to:
ATTN: Kindred Implementation Services Tech
"&amp;C232&amp;"
"&amp;G232</f>
        <v/>
      </c>
      <c r="S232" s="273" t="inlineStr">
        <is>
          <t>No</t>
        </is>
      </c>
      <c r="T232" s="273">
        <f>VLOOKUP(ServiceTickets[[#This Row],[Facility ID]],'T-Schedule'!B$2:I$286,8,FALSE)</f>
        <v/>
      </c>
      <c r="U232" s="273" t="n">
        <v>2020</v>
      </c>
    </row>
    <row hidden="1" r="233" s="20">
      <c r="A233" s="100" t="n">
        <v>5887201</v>
      </c>
      <c r="B233" t="inlineStr">
        <is>
          <t>5887 HH - SUMMERSVILLE WV</t>
        </is>
      </c>
      <c r="C233" s="270">
        <f>VLOOKUP(ServiceTickets[[#This Row],[Facility ID]],FacilityInformation,3,FALSE)</f>
        <v/>
      </c>
      <c r="D233" s="270">
        <f>VLOOKUP(ServiceTickets[[#This Row],[Facility ID]],FacilityInformation,4,FALSE)</f>
        <v/>
      </c>
      <c r="E233" s="270">
        <f>VLOOKUP(ServiceTickets[[#This Row],[Facility ID]],FacilityInformation,5,FALSE)</f>
        <v/>
      </c>
      <c r="F233" s="270">
        <f>VLOOKUP(ServiceTickets[[#This Row],[Facility ID]],FacilityInformation,6,FALSE)</f>
        <v/>
      </c>
      <c r="G233" s="270">
        <f>ServiceTickets[[#This Row],[City]]&amp;", "&amp;ServiceTickets[[#This Row],[State]]&amp;" "&amp;ServiceTickets[[#This Row],[Zip]]</f>
        <v/>
      </c>
      <c r="H233" s="97">
        <f>VLOOKUP(ServiceTickets[[#This Row],[Facility ID]],'T-Schedule'!B$2:AH$286,30,FALSE)</f>
        <v/>
      </c>
      <c r="I233" s="97">
        <f>VLOOKUP(ServiceTickets[[#This Row],[Facility ID]],'T-Schedule'!B$2:AI$286,28,FALSE)</f>
        <v/>
      </c>
      <c r="J233" s="100">
        <f>VLOOKUP(ServiceTickets[[#This Row],[Facility ID]],'T-Schedule'!B$2:AI$286,26,FALSE)</f>
        <v/>
      </c>
      <c r="K233" s="108">
        <f>VLOOKUP(ServiceTickets[[#This Row],[Facility ID]],'T-Schedule'!B$2:C$286,2,FALSE)</f>
        <v/>
      </c>
      <c r="L233" s="108">
        <f>ServiceTickets[[#This Row],[Migration Date]] - WEEKDAY(ServiceTickets[[#This Row],[Migration Date]]-6)</f>
        <v/>
      </c>
      <c r="M233" s="108">
        <f>ServiceTickets[[#This Row],[Migration Date]] - 14</f>
        <v/>
      </c>
      <c r="N233" s="97" t="n">
        <v>703300</v>
      </c>
      <c r="O233" s="97" t="n">
        <v>703301</v>
      </c>
      <c r="P233" s="97">
        <f>ServiceTickets[[#This Row],[Site]]&amp;" KAH Win10 Upgrade Project Equipment Request"</f>
        <v/>
      </c>
      <c r="Q233" s="111">
        <f>"Please ship "&amp;H233&amp;" UD3 Thin Client devices and "&amp;I233&amp;" laptops with the Gentiva Win10 Image with docking stations. 
Please send the equipment on PO"&amp;N233&amp;" and PO"&amp;O233&amp;" to be at facility by "&amp;TEXT(L233,"mm/dd/yy")&amp;". 
Ship to:
ATTN: Kindred Implementation Services Tech
"&amp;C233&amp;"
"&amp;G233</f>
        <v/>
      </c>
      <c r="S233" s="273" t="inlineStr">
        <is>
          <t>No</t>
        </is>
      </c>
      <c r="T233" s="273">
        <f>VLOOKUP(ServiceTickets[[#This Row],[Facility ID]],'T-Schedule'!B$2:I$286,8,FALSE)</f>
        <v/>
      </c>
      <c r="U233" s="273" t="n">
        <v>2020</v>
      </c>
    </row>
    <row hidden="1" r="234" s="20">
      <c r="A234" s="100" t="n">
        <v>6227201</v>
      </c>
      <c r="B234" t="inlineStr">
        <is>
          <t>6227 HH - LOUISVILLE</t>
        </is>
      </c>
      <c r="C234" s="270">
        <f>VLOOKUP(ServiceTickets[[#This Row],[Facility ID]],FacilityInformation,3,FALSE)</f>
        <v/>
      </c>
      <c r="D234" s="270">
        <f>VLOOKUP(ServiceTickets[[#This Row],[Facility ID]],FacilityInformation,4,FALSE)</f>
        <v/>
      </c>
      <c r="E234" s="270">
        <f>VLOOKUP(ServiceTickets[[#This Row],[Facility ID]],FacilityInformation,5,FALSE)</f>
        <v/>
      </c>
      <c r="F234" s="270">
        <f>VLOOKUP(ServiceTickets[[#This Row],[Facility ID]],FacilityInformation,6,FALSE)</f>
        <v/>
      </c>
      <c r="G234" s="270">
        <f>ServiceTickets[[#This Row],[City]]&amp;", "&amp;ServiceTickets[[#This Row],[State]]&amp;" "&amp;ServiceTickets[[#This Row],[Zip]]</f>
        <v/>
      </c>
      <c r="H234" s="97">
        <f>VLOOKUP(ServiceTickets[[#This Row],[Facility ID]],'T-Schedule'!B$2:AH$286,30,FALSE)</f>
        <v/>
      </c>
      <c r="I234" s="97">
        <f>VLOOKUP(ServiceTickets[[#This Row],[Facility ID]],'T-Schedule'!B$2:AI$286,28,FALSE)</f>
        <v/>
      </c>
      <c r="J234" s="100">
        <f>VLOOKUP(ServiceTickets[[#This Row],[Facility ID]],'T-Schedule'!B$2:AI$286,26,FALSE)</f>
        <v/>
      </c>
      <c r="K234" s="108">
        <f>VLOOKUP(ServiceTickets[[#This Row],[Facility ID]],'T-Schedule'!B$2:C$286,2,FALSE)</f>
        <v/>
      </c>
      <c r="L234" s="108">
        <f>ServiceTickets[[#This Row],[Migration Date]] - WEEKDAY(ServiceTickets[[#This Row],[Migration Date]]-6)</f>
        <v/>
      </c>
      <c r="M234" s="108">
        <f>ServiceTickets[[#This Row],[Migration Date]] - 14</f>
        <v/>
      </c>
      <c r="N234" s="97" t="n">
        <v>703300</v>
      </c>
      <c r="O234" s="97" t="n">
        <v>703301</v>
      </c>
      <c r="P234" s="97">
        <f>ServiceTickets[[#This Row],[Site]]&amp;" KAH Win10 Upgrade Project Equipment Request"</f>
        <v/>
      </c>
      <c r="Q234" s="111">
        <f>"Please ship "&amp;H234&amp;" UD3 Thin Client devices and "&amp;I234&amp;" laptops with the Gentiva Win10 Image with docking stations. 
Please send the equipment on PO"&amp;N234&amp;" and PO"&amp;O234&amp;" to be at facility by "&amp;TEXT(L234,"mm/dd/yy")&amp;". 
Ship to:
ATTN: Kindred Implementation Services Tech
"&amp;C234&amp;"
"&amp;G234</f>
        <v/>
      </c>
      <c r="S234" s="273" t="inlineStr">
        <is>
          <t>No</t>
        </is>
      </c>
      <c r="T234" s="273">
        <f>VLOOKUP(ServiceTickets[[#This Row],[Facility ID]],'T-Schedule'!B$2:I$286,8,FALSE)</f>
        <v/>
      </c>
      <c r="U234" s="273" t="n">
        <v>2020</v>
      </c>
    </row>
    <row hidden="1" r="235" s="20">
      <c r="A235" s="100" t="n">
        <v>6238201</v>
      </c>
      <c r="B235" t="inlineStr">
        <is>
          <t>6238 HH - N KENTUCKY</t>
        </is>
      </c>
      <c r="C235" s="270">
        <f>VLOOKUP(ServiceTickets[[#This Row],[Facility ID]],FacilityInformation,3,FALSE)</f>
        <v/>
      </c>
      <c r="D235" s="270">
        <f>VLOOKUP(ServiceTickets[[#This Row],[Facility ID]],FacilityInformation,4,FALSE)</f>
        <v/>
      </c>
      <c r="E235" s="270">
        <f>VLOOKUP(ServiceTickets[[#This Row],[Facility ID]],FacilityInformation,5,FALSE)</f>
        <v/>
      </c>
      <c r="F235" s="270">
        <f>VLOOKUP(ServiceTickets[[#This Row],[Facility ID]],FacilityInformation,6,FALSE)</f>
        <v/>
      </c>
      <c r="G235" s="270">
        <f>ServiceTickets[[#This Row],[City]]&amp;", "&amp;ServiceTickets[[#This Row],[State]]&amp;" "&amp;ServiceTickets[[#This Row],[Zip]]</f>
        <v/>
      </c>
      <c r="H235" s="97">
        <f>VLOOKUP(ServiceTickets[[#This Row],[Facility ID]],'T-Schedule'!B$2:AH$286,30,FALSE)</f>
        <v/>
      </c>
      <c r="I235" s="97">
        <f>VLOOKUP(ServiceTickets[[#This Row],[Facility ID]],'T-Schedule'!B$2:AI$286,28,FALSE)</f>
        <v/>
      </c>
      <c r="J235" s="100">
        <f>VLOOKUP(ServiceTickets[[#This Row],[Facility ID]],'T-Schedule'!B$2:AI$286,26,FALSE)</f>
        <v/>
      </c>
      <c r="K235" s="108">
        <f>VLOOKUP(ServiceTickets[[#This Row],[Facility ID]],'T-Schedule'!B$2:C$286,2,FALSE)</f>
        <v/>
      </c>
      <c r="L235" s="108">
        <f>ServiceTickets[[#This Row],[Migration Date]] - WEEKDAY(ServiceTickets[[#This Row],[Migration Date]]-6)</f>
        <v/>
      </c>
      <c r="M235" s="108">
        <f>ServiceTickets[[#This Row],[Migration Date]] - 14</f>
        <v/>
      </c>
      <c r="N235" s="97" t="n">
        <v>703300</v>
      </c>
      <c r="O235" s="97" t="n">
        <v>703301</v>
      </c>
      <c r="P235" s="97">
        <f>ServiceTickets[[#This Row],[Site]]&amp;" KAH Win10 Upgrade Project Equipment Request"</f>
        <v/>
      </c>
      <c r="Q235" s="111">
        <f>"Please ship "&amp;H235&amp;" UD3 Thin Client devices and "&amp;I235&amp;" laptops with the Gentiva Win10 Image with docking stations. 
Please send the equipment on PO"&amp;N235&amp;" and PO"&amp;O235&amp;" to be at facility by "&amp;TEXT(L235,"mm/dd/yy")&amp;". 
Ship to:
ATTN: Kindred Implementation Services Tech
"&amp;C235&amp;"
"&amp;G235</f>
        <v/>
      </c>
      <c r="S235" s="273" t="inlineStr">
        <is>
          <t>No</t>
        </is>
      </c>
      <c r="T235" s="273">
        <f>VLOOKUP(ServiceTickets[[#This Row],[Facility ID]],'T-Schedule'!B$2:I$286,8,FALSE)</f>
        <v/>
      </c>
      <c r="U235" s="273" t="n">
        <v>2020</v>
      </c>
    </row>
    <row hidden="1" r="236" s="20">
      <c r="A236" s="100" t="n">
        <v>6248201</v>
      </c>
      <c r="B236" t="inlineStr">
        <is>
          <t>6248 HH - LEXINGTON</t>
        </is>
      </c>
      <c r="C236" s="270">
        <f>VLOOKUP(ServiceTickets[[#This Row],[Facility ID]],FacilityInformation,3,FALSE)</f>
        <v/>
      </c>
      <c r="D236" s="270">
        <f>VLOOKUP(ServiceTickets[[#This Row],[Facility ID]],FacilityInformation,4,FALSE)</f>
        <v/>
      </c>
      <c r="E236" s="270">
        <f>VLOOKUP(ServiceTickets[[#This Row],[Facility ID]],FacilityInformation,5,FALSE)</f>
        <v/>
      </c>
      <c r="F236" s="270">
        <f>VLOOKUP(ServiceTickets[[#This Row],[Facility ID]],FacilityInformation,6,FALSE)</f>
        <v/>
      </c>
      <c r="G236" s="270">
        <f>ServiceTickets[[#This Row],[City]]&amp;", "&amp;ServiceTickets[[#This Row],[State]]&amp;" "&amp;ServiceTickets[[#This Row],[Zip]]</f>
        <v/>
      </c>
      <c r="H236" s="97">
        <f>VLOOKUP(ServiceTickets[[#This Row],[Facility ID]],'T-Schedule'!B$2:AH$286,30,FALSE)</f>
        <v/>
      </c>
      <c r="I236" s="97">
        <f>VLOOKUP(ServiceTickets[[#This Row],[Facility ID]],'T-Schedule'!B$2:AI$286,28,FALSE)</f>
        <v/>
      </c>
      <c r="J236" s="100">
        <f>VLOOKUP(ServiceTickets[[#This Row],[Facility ID]],'T-Schedule'!B$2:AI$286,26,FALSE)</f>
        <v/>
      </c>
      <c r="K236" s="108">
        <f>VLOOKUP(ServiceTickets[[#This Row],[Facility ID]],'T-Schedule'!B$2:C$286,2,FALSE)</f>
        <v/>
      </c>
      <c r="L236" s="108">
        <f>ServiceTickets[[#This Row],[Migration Date]] - WEEKDAY(ServiceTickets[[#This Row],[Migration Date]]-6)</f>
        <v/>
      </c>
      <c r="M236" s="108">
        <f>ServiceTickets[[#This Row],[Migration Date]] - 14</f>
        <v/>
      </c>
      <c r="N236" s="97" t="n">
        <v>703300</v>
      </c>
      <c r="O236" s="97" t="n">
        <v>703301</v>
      </c>
      <c r="P236" s="97">
        <f>ServiceTickets[[#This Row],[Site]]&amp;" KAH Win10 Upgrade Project Equipment Request"</f>
        <v/>
      </c>
      <c r="Q236" s="111">
        <f>"Please ship "&amp;H236&amp;" UD3 Thin Client devices and "&amp;I236&amp;" laptops with the Gentiva Win10 Image with docking stations. 
Please send the equipment on PO"&amp;N236&amp;" and PO"&amp;O236&amp;" to be at facility by "&amp;TEXT(L236,"mm/dd/yy")&amp;". 
Ship to:
ATTN: Kindred Implementation Services Tech
"&amp;C236&amp;"
"&amp;G236</f>
        <v/>
      </c>
      <c r="S236" s="273" t="inlineStr">
        <is>
          <t>No</t>
        </is>
      </c>
      <c r="T236" s="273">
        <f>VLOOKUP(ServiceTickets[[#This Row],[Facility ID]],'T-Schedule'!B$2:I$286,8,FALSE)</f>
        <v/>
      </c>
      <c r="U236" s="273" t="n">
        <v>2020</v>
      </c>
    </row>
    <row hidden="1" r="237" s="20">
      <c r="A237" s="100" t="n">
        <v>6522201</v>
      </c>
      <c r="B237" t="inlineStr">
        <is>
          <t>6522 HH - SHELBYVILLE</t>
        </is>
      </c>
      <c r="C237" s="270">
        <f>VLOOKUP(ServiceTickets[[#This Row],[Facility ID]],FacilityInformation,3,FALSE)</f>
        <v/>
      </c>
      <c r="D237" s="270">
        <f>VLOOKUP(ServiceTickets[[#This Row],[Facility ID]],FacilityInformation,4,FALSE)</f>
        <v/>
      </c>
      <c r="E237" s="270">
        <f>VLOOKUP(ServiceTickets[[#This Row],[Facility ID]],FacilityInformation,5,FALSE)</f>
        <v/>
      </c>
      <c r="F237" s="270">
        <f>VLOOKUP(ServiceTickets[[#This Row],[Facility ID]],FacilityInformation,6,FALSE)</f>
        <v/>
      </c>
      <c r="G237" s="270">
        <f>ServiceTickets[[#This Row],[City]]&amp;", "&amp;ServiceTickets[[#This Row],[State]]&amp;" "&amp;ServiceTickets[[#This Row],[Zip]]</f>
        <v/>
      </c>
      <c r="H237" s="97">
        <f>VLOOKUP(ServiceTickets[[#This Row],[Facility ID]],'T-Schedule'!B$2:AH$286,30,FALSE)</f>
        <v/>
      </c>
      <c r="I237" s="97">
        <f>VLOOKUP(ServiceTickets[[#This Row],[Facility ID]],'T-Schedule'!B$2:AI$286,28,FALSE)</f>
        <v/>
      </c>
      <c r="J237" s="100">
        <f>VLOOKUP(ServiceTickets[[#This Row],[Facility ID]],'T-Schedule'!B$2:AI$286,26,FALSE)</f>
        <v/>
      </c>
      <c r="K237" s="108">
        <f>VLOOKUP(ServiceTickets[[#This Row],[Facility ID]],'T-Schedule'!B$2:C$286,2,FALSE)</f>
        <v/>
      </c>
      <c r="L237" s="108">
        <f>ServiceTickets[[#This Row],[Migration Date]] - WEEKDAY(ServiceTickets[[#This Row],[Migration Date]]-6)</f>
        <v/>
      </c>
      <c r="M237" s="108">
        <f>ServiceTickets[[#This Row],[Migration Date]] - 14</f>
        <v/>
      </c>
      <c r="N237" s="97" t="n">
        <v>703300</v>
      </c>
      <c r="O237" s="97" t="n">
        <v>703301</v>
      </c>
      <c r="P237" s="97">
        <f>ServiceTickets[[#This Row],[Site]]&amp;" KAH Win10 Upgrade Project Equipment Request"</f>
        <v/>
      </c>
      <c r="Q237" s="111">
        <f>"Please ship "&amp;H237&amp;" UD3 Thin Client devices and "&amp;I237&amp;" laptops with the Gentiva Win10 Image with docking stations. 
Please send the equipment on PO"&amp;N237&amp;" and PO"&amp;O237&amp;" to be at facility by "&amp;TEXT(L237,"mm/dd/yy")&amp;". 
Ship to:
ATTN: Kindred Implementation Services Tech
"&amp;C237&amp;"
"&amp;G237</f>
        <v/>
      </c>
      <c r="S237" s="273" t="inlineStr">
        <is>
          <t>No</t>
        </is>
      </c>
      <c r="T237" s="273">
        <f>VLOOKUP(ServiceTickets[[#This Row],[Facility ID]],'T-Schedule'!B$2:I$286,8,FALSE)</f>
        <v/>
      </c>
      <c r="U237" s="273" t="n">
        <v>2020</v>
      </c>
    </row>
    <row hidden="1" r="238" s="20">
      <c r="A238" s="100" t="n">
        <v>6524201</v>
      </c>
      <c r="B238" t="inlineStr">
        <is>
          <t>6524 HH - DANVILLE - NEW</t>
        </is>
      </c>
      <c r="C238" s="270">
        <f>VLOOKUP(ServiceTickets[[#This Row],[Facility ID]],FacilityInformation,3,FALSE)</f>
        <v/>
      </c>
      <c r="D238" s="270">
        <f>VLOOKUP(ServiceTickets[[#This Row],[Facility ID]],FacilityInformation,4,FALSE)</f>
        <v/>
      </c>
      <c r="E238" s="270">
        <f>VLOOKUP(ServiceTickets[[#This Row],[Facility ID]],FacilityInformation,5,FALSE)</f>
        <v/>
      </c>
      <c r="F238" s="270">
        <f>VLOOKUP(ServiceTickets[[#This Row],[Facility ID]],FacilityInformation,6,FALSE)</f>
        <v/>
      </c>
      <c r="G238" s="270">
        <f>ServiceTickets[[#This Row],[City]]&amp;", "&amp;ServiceTickets[[#This Row],[State]]&amp;" "&amp;ServiceTickets[[#This Row],[Zip]]</f>
        <v/>
      </c>
      <c r="H238" s="97">
        <f>VLOOKUP(ServiceTickets[[#This Row],[Facility ID]],'T-Schedule'!B$2:AH$286,30,FALSE)</f>
        <v/>
      </c>
      <c r="I238" s="97">
        <f>VLOOKUP(ServiceTickets[[#This Row],[Facility ID]],'T-Schedule'!B$2:AI$286,28,FALSE)</f>
        <v/>
      </c>
      <c r="J238" s="100">
        <f>VLOOKUP(ServiceTickets[[#This Row],[Facility ID]],'T-Schedule'!B$2:AI$286,26,FALSE)</f>
        <v/>
      </c>
      <c r="K238" s="108">
        <f>VLOOKUP(ServiceTickets[[#This Row],[Facility ID]],'T-Schedule'!B$2:C$286,2,FALSE)</f>
        <v/>
      </c>
      <c r="L238" s="108">
        <f>ServiceTickets[[#This Row],[Migration Date]] - WEEKDAY(ServiceTickets[[#This Row],[Migration Date]]-6)</f>
        <v/>
      </c>
      <c r="M238" s="108">
        <f>ServiceTickets[[#This Row],[Migration Date]] - 14</f>
        <v/>
      </c>
      <c r="N238" s="97" t="n">
        <v>703300</v>
      </c>
      <c r="O238" s="97" t="n">
        <v>703301</v>
      </c>
      <c r="P238" s="97">
        <f>ServiceTickets[[#This Row],[Site]]&amp;" KAH Win10 Upgrade Project Equipment Request"</f>
        <v/>
      </c>
      <c r="Q238" s="111">
        <f>"Please ship "&amp;H238&amp;" UD3 Thin Client devices and "&amp;I238&amp;" laptops with the Gentiva Win10 Image with docking stations. 
Please send the equipment on PO"&amp;N238&amp;" and PO"&amp;O238&amp;" to be at facility by "&amp;TEXT(L238,"mm/dd/yy")&amp;". 
Ship to:
ATTN: Kindred Implementation Services Tech
"&amp;C238&amp;"
"&amp;G238</f>
        <v/>
      </c>
      <c r="S238" s="273" t="inlineStr">
        <is>
          <t>No</t>
        </is>
      </c>
      <c r="T238" s="273">
        <f>VLOOKUP(ServiceTickets[[#This Row],[Facility ID]],'T-Schedule'!B$2:I$286,8,FALSE)</f>
        <v/>
      </c>
      <c r="U238" s="273" t="n">
        <v>2020</v>
      </c>
    </row>
    <row hidden="1" r="239" s="20">
      <c r="A239" s="100" t="n">
        <v>7031201</v>
      </c>
      <c r="B239" t="inlineStr">
        <is>
          <t>7031 HH - CHARLESTON SC</t>
        </is>
      </c>
      <c r="C239" s="270">
        <f>VLOOKUP(ServiceTickets[[#This Row],[Facility ID]],FacilityInformation,3,FALSE)</f>
        <v/>
      </c>
      <c r="D239" s="270">
        <f>VLOOKUP(ServiceTickets[[#This Row],[Facility ID]],FacilityInformation,4,FALSE)</f>
        <v/>
      </c>
      <c r="E239" s="270">
        <f>VLOOKUP(ServiceTickets[[#This Row],[Facility ID]],FacilityInformation,5,FALSE)</f>
        <v/>
      </c>
      <c r="F239" s="270">
        <f>VLOOKUP(ServiceTickets[[#This Row],[Facility ID]],FacilityInformation,6,FALSE)</f>
        <v/>
      </c>
      <c r="G239" s="270">
        <f>ServiceTickets[[#This Row],[City]]&amp;", "&amp;ServiceTickets[[#This Row],[State]]&amp;" "&amp;ServiceTickets[[#This Row],[Zip]]</f>
        <v/>
      </c>
      <c r="H239" s="97">
        <f>VLOOKUP(ServiceTickets[[#This Row],[Facility ID]],'T-Schedule'!B$2:AH$286,30,FALSE)</f>
        <v/>
      </c>
      <c r="I239" s="97">
        <f>VLOOKUP(ServiceTickets[[#This Row],[Facility ID]],'T-Schedule'!B$2:AI$286,28,FALSE)</f>
        <v/>
      </c>
      <c r="J239" s="100">
        <f>VLOOKUP(ServiceTickets[[#This Row],[Facility ID]],'T-Schedule'!B$2:AI$286,26,FALSE)</f>
        <v/>
      </c>
      <c r="K239" s="108">
        <f>VLOOKUP(ServiceTickets[[#This Row],[Facility ID]],'T-Schedule'!B$2:C$286,2,FALSE)</f>
        <v/>
      </c>
      <c r="L239" s="108">
        <f>ServiceTickets[[#This Row],[Migration Date]] - WEEKDAY(ServiceTickets[[#This Row],[Migration Date]]-6)</f>
        <v/>
      </c>
      <c r="M239" s="108">
        <f>ServiceTickets[[#This Row],[Migration Date]] - 14</f>
        <v/>
      </c>
      <c r="N239" s="97" t="n">
        <v>703300</v>
      </c>
      <c r="O239" s="97" t="n">
        <v>703301</v>
      </c>
      <c r="P239" s="97">
        <f>ServiceTickets[[#This Row],[Site]]&amp;" KAH Win10 Upgrade Project Equipment Request"</f>
        <v/>
      </c>
      <c r="Q239" s="111">
        <f>"Please ship "&amp;H239&amp;" UD3 Thin Client devices and "&amp;I239&amp;" laptops with the Gentiva Win10 Image with docking stations. 
Please send the equipment on PO"&amp;N239&amp;" and PO"&amp;O239&amp;" to be at facility by "&amp;TEXT(L239,"mm/dd/yy")&amp;". 
Ship to:
ATTN: Kindred Implementation Services Tech
"&amp;C239&amp;"
"&amp;G239</f>
        <v/>
      </c>
      <c r="S239" s="273" t="inlineStr">
        <is>
          <t>No</t>
        </is>
      </c>
      <c r="T239" s="273">
        <f>VLOOKUP(ServiceTickets[[#This Row],[Facility ID]],'T-Schedule'!B$2:I$286,8,FALSE)</f>
        <v/>
      </c>
      <c r="U239" s="273" t="n">
        <v>2020</v>
      </c>
    </row>
    <row hidden="1" r="240" s="20">
      <c r="A240" s="100" t="n">
        <v>2361201</v>
      </c>
      <c r="B240" t="inlineStr">
        <is>
          <t>2361 HH - BANGOR</t>
        </is>
      </c>
      <c r="C240" s="270">
        <f>VLOOKUP(ServiceTickets[[#This Row],[Facility ID]],FacilityInformation,3,FALSE)</f>
        <v/>
      </c>
      <c r="D240" s="270">
        <f>VLOOKUP(ServiceTickets[[#This Row],[Facility ID]],FacilityInformation,4,FALSE)</f>
        <v/>
      </c>
      <c r="E240" s="270">
        <f>VLOOKUP(ServiceTickets[[#This Row],[Facility ID]],FacilityInformation,5,FALSE)</f>
        <v/>
      </c>
      <c r="F240" s="270">
        <f>VLOOKUP(ServiceTickets[[#This Row],[Facility ID]],FacilityInformation,6,FALSE)</f>
        <v/>
      </c>
      <c r="G240" s="270">
        <f>ServiceTickets[[#This Row],[City]]&amp;", "&amp;ServiceTickets[[#This Row],[State]]&amp;" "&amp;ServiceTickets[[#This Row],[Zip]]</f>
        <v/>
      </c>
      <c r="H240" s="97">
        <f>VLOOKUP(ServiceTickets[[#This Row],[Facility ID]],'T-Schedule'!B$2:AH$286,30,FALSE)</f>
        <v/>
      </c>
      <c r="I240" s="97">
        <f>VLOOKUP(ServiceTickets[[#This Row],[Facility ID]],'T-Schedule'!B$2:AI$286,28,FALSE)</f>
        <v/>
      </c>
      <c r="J240" s="100">
        <f>VLOOKUP(ServiceTickets[[#This Row],[Facility ID]],'T-Schedule'!B$2:AI$286,26,FALSE)</f>
        <v/>
      </c>
      <c r="K240" s="108">
        <f>VLOOKUP(ServiceTickets[[#This Row],[Facility ID]],'T-Schedule'!B$2:C$286,2,FALSE)</f>
        <v/>
      </c>
      <c r="L240" s="108">
        <f>ServiceTickets[[#This Row],[Migration Date]] - WEEKDAY(ServiceTickets[[#This Row],[Migration Date]]-6)</f>
        <v/>
      </c>
      <c r="M240" s="108">
        <f>ServiceTickets[[#This Row],[Migration Date]] - 14</f>
        <v/>
      </c>
      <c r="N240" s="97" t="n">
        <v>703300</v>
      </c>
      <c r="O240" s="97" t="n">
        <v>703301</v>
      </c>
      <c r="P240" s="97">
        <f>ServiceTickets[[#This Row],[Site]]&amp;" KAH Win10 Upgrade Project Equipment Request"</f>
        <v/>
      </c>
      <c r="Q240" s="111">
        <f>"Please ship "&amp;H240&amp;" UD3 Thin Client devices and "&amp;I240&amp;" laptops with the Gentiva Win10 Image with docking stations. 
Please send the equipment on PO"&amp;N240&amp;" and PO"&amp;O240&amp;" to be at facility by "&amp;TEXT(L240,"mm/dd/yy")&amp;". 
Ship to:
ATTN: Kindred Implementation Services Tech
"&amp;C240&amp;"
"&amp;G240</f>
        <v/>
      </c>
      <c r="S240" s="273" t="inlineStr">
        <is>
          <t>No</t>
        </is>
      </c>
      <c r="T240" s="273">
        <f>VLOOKUP(ServiceTickets[[#This Row],[Facility ID]],'T-Schedule'!B$2:I$286,8,FALSE)</f>
        <v/>
      </c>
      <c r="U240" s="273" t="n">
        <v>2020</v>
      </c>
    </row>
    <row hidden="1" r="241" s="20">
      <c r="A241" s="100" t="n">
        <v>2435201</v>
      </c>
      <c r="B241" t="inlineStr">
        <is>
          <t>2435 HH - LANCASTER</t>
        </is>
      </c>
      <c r="C241" s="270">
        <f>VLOOKUP(ServiceTickets[[#This Row],[Facility ID]],FacilityInformation,3,FALSE)</f>
        <v/>
      </c>
      <c r="D241" s="270">
        <f>VLOOKUP(ServiceTickets[[#This Row],[Facility ID]],FacilityInformation,4,FALSE)</f>
        <v/>
      </c>
      <c r="E241" s="270">
        <f>VLOOKUP(ServiceTickets[[#This Row],[Facility ID]],FacilityInformation,5,FALSE)</f>
        <v/>
      </c>
      <c r="F241" s="270">
        <f>VLOOKUP(ServiceTickets[[#This Row],[Facility ID]],FacilityInformation,6,FALSE)</f>
        <v/>
      </c>
      <c r="G241" s="270">
        <f>ServiceTickets[[#This Row],[City]]&amp;", "&amp;ServiceTickets[[#This Row],[State]]&amp;" "&amp;ServiceTickets[[#This Row],[Zip]]</f>
        <v/>
      </c>
      <c r="H241" s="97">
        <f>VLOOKUP(ServiceTickets[[#This Row],[Facility ID]],'T-Schedule'!B$2:AH$286,30,FALSE)</f>
        <v/>
      </c>
      <c r="I241" s="97">
        <f>VLOOKUP(ServiceTickets[[#This Row],[Facility ID]],'T-Schedule'!B$2:AI$286,28,FALSE)</f>
        <v/>
      </c>
      <c r="J241" s="100">
        <f>VLOOKUP(ServiceTickets[[#This Row],[Facility ID]],'T-Schedule'!B$2:AI$286,26,FALSE)</f>
        <v/>
      </c>
      <c r="K241" s="108">
        <f>VLOOKUP(ServiceTickets[[#This Row],[Facility ID]],'T-Schedule'!B$2:C$286,2,FALSE)</f>
        <v/>
      </c>
      <c r="L241" s="108">
        <f>ServiceTickets[[#This Row],[Migration Date]] - WEEKDAY(ServiceTickets[[#This Row],[Migration Date]]-6)</f>
        <v/>
      </c>
      <c r="M241" s="108">
        <f>ServiceTickets[[#This Row],[Migration Date]] - 14</f>
        <v/>
      </c>
      <c r="N241" s="97" t="n">
        <v>703300</v>
      </c>
      <c r="O241" s="97" t="n">
        <v>703301</v>
      </c>
      <c r="P241" s="97">
        <f>ServiceTickets[[#This Row],[Site]]&amp;" KAH Win10 Upgrade Project Equipment Request"</f>
        <v/>
      </c>
      <c r="Q241" s="111">
        <f>"Please ship "&amp;H241&amp;" UD3 Thin Client devices and "&amp;I241&amp;" laptops with the Gentiva Win10 Image with docking stations. 
Please send the equipment on PO"&amp;N241&amp;" and PO"&amp;O241&amp;" to be at facility by "&amp;TEXT(L241,"mm/dd/yy")&amp;". 
Ship to:
ATTN: Kindred Implementation Services Tech
"&amp;C241&amp;"
"&amp;G241</f>
        <v/>
      </c>
      <c r="S241" s="273" t="inlineStr">
        <is>
          <t>No</t>
        </is>
      </c>
      <c r="T241" s="273">
        <f>VLOOKUP(ServiceTickets[[#This Row],[Facility ID]],'T-Schedule'!B$2:I$286,8,FALSE)</f>
        <v/>
      </c>
      <c r="U241" s="273" t="n">
        <v>2020</v>
      </c>
    </row>
    <row hidden="1" r="242" s="20">
      <c r="A242" s="100" t="n">
        <v>2460201</v>
      </c>
      <c r="B242" t="inlineStr">
        <is>
          <t>2460 HH - GWINNETT</t>
        </is>
      </c>
      <c r="C242" s="270">
        <f>VLOOKUP(ServiceTickets[[#This Row],[Facility ID]],FacilityInformation,3,FALSE)</f>
        <v/>
      </c>
      <c r="D242" s="270">
        <f>VLOOKUP(ServiceTickets[[#This Row],[Facility ID]],FacilityInformation,4,FALSE)</f>
        <v/>
      </c>
      <c r="E242" s="270">
        <f>VLOOKUP(ServiceTickets[[#This Row],[Facility ID]],FacilityInformation,5,FALSE)</f>
        <v/>
      </c>
      <c r="F242" s="270">
        <f>VLOOKUP(ServiceTickets[[#This Row],[Facility ID]],FacilityInformation,6,FALSE)</f>
        <v/>
      </c>
      <c r="G242" s="270">
        <f>ServiceTickets[[#This Row],[City]]&amp;", "&amp;ServiceTickets[[#This Row],[State]]&amp;" "&amp;ServiceTickets[[#This Row],[Zip]]</f>
        <v/>
      </c>
      <c r="H242" s="97">
        <f>VLOOKUP(ServiceTickets[[#This Row],[Facility ID]],'T-Schedule'!B$2:AH$286,30,FALSE)</f>
        <v/>
      </c>
      <c r="I242" s="97">
        <f>VLOOKUP(ServiceTickets[[#This Row],[Facility ID]],'T-Schedule'!B$2:AI$286,28,FALSE)</f>
        <v/>
      </c>
      <c r="J242" s="100">
        <f>VLOOKUP(ServiceTickets[[#This Row],[Facility ID]],'T-Schedule'!B$2:AI$286,26,FALSE)</f>
        <v/>
      </c>
      <c r="K242" s="108">
        <f>VLOOKUP(ServiceTickets[[#This Row],[Facility ID]],'T-Schedule'!B$2:C$286,2,FALSE)</f>
        <v/>
      </c>
      <c r="L242" s="108">
        <f>ServiceTickets[[#This Row],[Migration Date]] - WEEKDAY(ServiceTickets[[#This Row],[Migration Date]]-6)</f>
        <v/>
      </c>
      <c r="M242" s="108">
        <f>ServiceTickets[[#This Row],[Migration Date]] - 14</f>
        <v/>
      </c>
      <c r="N242" s="97" t="n">
        <v>703300</v>
      </c>
      <c r="O242" s="97" t="n">
        <v>703301</v>
      </c>
      <c r="P242" s="97">
        <f>ServiceTickets[[#This Row],[Site]]&amp;" KAH Win10 Upgrade Project Equipment Request"</f>
        <v/>
      </c>
      <c r="Q242" s="111">
        <f>"Please ship "&amp;H242&amp;" UD3 Thin Client devices and "&amp;I242&amp;" laptops with the Gentiva Win10 Image with docking stations. 
Please send the equipment on PO"&amp;N242&amp;" and PO"&amp;O242&amp;" to be at facility by "&amp;TEXT(L242,"mm/dd/yy")&amp;". 
Ship to:
ATTN: Kindred Implementation Services Tech
"&amp;C242&amp;"
"&amp;G242</f>
        <v/>
      </c>
      <c r="S242" s="273" t="inlineStr">
        <is>
          <t>No</t>
        </is>
      </c>
      <c r="T242" s="273">
        <f>VLOOKUP(ServiceTickets[[#This Row],[Facility ID]],'T-Schedule'!B$2:I$286,8,FALSE)</f>
        <v/>
      </c>
      <c r="U242" s="273" t="n">
        <v>2020</v>
      </c>
    </row>
    <row hidden="1" r="243" s="20">
      <c r="A243" s="100" t="n">
        <v>2461201</v>
      </c>
      <c r="B243" t="inlineStr">
        <is>
          <t>2461 HH - STOCKBRIDGE</t>
        </is>
      </c>
      <c r="C243" s="270">
        <f>VLOOKUP(ServiceTickets[[#This Row],[Facility ID]],FacilityInformation,3,FALSE)</f>
        <v/>
      </c>
      <c r="D243" s="270">
        <f>VLOOKUP(ServiceTickets[[#This Row],[Facility ID]],FacilityInformation,4,FALSE)</f>
        <v/>
      </c>
      <c r="E243" s="270">
        <f>VLOOKUP(ServiceTickets[[#This Row],[Facility ID]],FacilityInformation,5,FALSE)</f>
        <v/>
      </c>
      <c r="F243" s="270">
        <f>VLOOKUP(ServiceTickets[[#This Row],[Facility ID]],FacilityInformation,6,FALSE)</f>
        <v/>
      </c>
      <c r="G243" s="270">
        <f>ServiceTickets[[#This Row],[City]]&amp;", "&amp;ServiceTickets[[#This Row],[State]]&amp;" "&amp;ServiceTickets[[#This Row],[Zip]]</f>
        <v/>
      </c>
      <c r="H243" s="97">
        <f>VLOOKUP(ServiceTickets[[#This Row],[Facility ID]],'T-Schedule'!B$2:AH$286,30,FALSE)</f>
        <v/>
      </c>
      <c r="I243" s="97">
        <f>VLOOKUP(ServiceTickets[[#This Row],[Facility ID]],'T-Schedule'!B$2:AI$286,28,FALSE)</f>
        <v/>
      </c>
      <c r="J243" s="100">
        <f>VLOOKUP(ServiceTickets[[#This Row],[Facility ID]],'T-Schedule'!B$2:AI$286,26,FALSE)</f>
        <v/>
      </c>
      <c r="K243" s="108">
        <f>VLOOKUP(ServiceTickets[[#This Row],[Facility ID]],'T-Schedule'!B$2:C$286,2,FALSE)</f>
        <v/>
      </c>
      <c r="L243" s="108">
        <f>ServiceTickets[[#This Row],[Migration Date]] - WEEKDAY(ServiceTickets[[#This Row],[Migration Date]]-6)</f>
        <v/>
      </c>
      <c r="M243" s="108">
        <f>ServiceTickets[[#This Row],[Migration Date]] - 14</f>
        <v/>
      </c>
      <c r="N243" s="97" t="n">
        <v>703300</v>
      </c>
      <c r="O243" s="97" t="n">
        <v>703301</v>
      </c>
      <c r="P243" s="97">
        <f>ServiceTickets[[#This Row],[Site]]&amp;" KAH Win10 Upgrade Project Equipment Request"</f>
        <v/>
      </c>
      <c r="Q243" s="111">
        <f>"Please ship "&amp;H243&amp;" UD3 Thin Client devices and "&amp;I243&amp;" laptops with the Gentiva Win10 Image with docking stations. 
Please send the equipment on PO"&amp;N243&amp;" and PO"&amp;O243&amp;" to be at facility by "&amp;TEXT(L243,"mm/dd/yy")&amp;". 
Ship to:
ATTN: Kindred Implementation Services Tech
"&amp;C243&amp;"
"&amp;G243</f>
        <v/>
      </c>
      <c r="S243" s="273" t="inlineStr">
        <is>
          <t>No</t>
        </is>
      </c>
      <c r="T243" s="273">
        <f>VLOOKUP(ServiceTickets[[#This Row],[Facility ID]],'T-Schedule'!B$2:I$286,8,FALSE)</f>
        <v/>
      </c>
      <c r="U243" s="273" t="n">
        <v>2020</v>
      </c>
    </row>
    <row hidden="1" r="244" s="20">
      <c r="A244" s="100" t="n">
        <v>2463201</v>
      </c>
      <c r="B244" t="inlineStr">
        <is>
          <t>2463 HH - GRIFFIN</t>
        </is>
      </c>
      <c r="C244" s="270">
        <f>VLOOKUP(ServiceTickets[[#This Row],[Facility ID]],FacilityInformation,3,FALSE)</f>
        <v/>
      </c>
      <c r="D244" s="270">
        <f>VLOOKUP(ServiceTickets[[#This Row],[Facility ID]],FacilityInformation,4,FALSE)</f>
        <v/>
      </c>
      <c r="E244" s="270">
        <f>VLOOKUP(ServiceTickets[[#This Row],[Facility ID]],FacilityInformation,5,FALSE)</f>
        <v/>
      </c>
      <c r="F244" s="270">
        <f>VLOOKUP(ServiceTickets[[#This Row],[Facility ID]],FacilityInformation,6,FALSE)</f>
        <v/>
      </c>
      <c r="G244" s="270">
        <f>ServiceTickets[[#This Row],[City]]&amp;", "&amp;ServiceTickets[[#This Row],[State]]&amp;" "&amp;ServiceTickets[[#This Row],[Zip]]</f>
        <v/>
      </c>
      <c r="H244" s="97">
        <f>VLOOKUP(ServiceTickets[[#This Row],[Facility ID]],'T-Schedule'!B$2:AH$286,30,FALSE)</f>
        <v/>
      </c>
      <c r="I244" s="97">
        <f>VLOOKUP(ServiceTickets[[#This Row],[Facility ID]],'T-Schedule'!B$2:AI$286,28,FALSE)</f>
        <v/>
      </c>
      <c r="J244" s="100">
        <f>VLOOKUP(ServiceTickets[[#This Row],[Facility ID]],'T-Schedule'!B$2:AI$286,26,FALSE)</f>
        <v/>
      </c>
      <c r="K244" s="108">
        <f>VLOOKUP(ServiceTickets[[#This Row],[Facility ID]],'T-Schedule'!B$2:C$286,2,FALSE)</f>
        <v/>
      </c>
      <c r="L244" s="108">
        <f>ServiceTickets[[#This Row],[Migration Date]] - WEEKDAY(ServiceTickets[[#This Row],[Migration Date]]-6)</f>
        <v/>
      </c>
      <c r="M244" s="108">
        <f>ServiceTickets[[#This Row],[Migration Date]] - 14</f>
        <v/>
      </c>
      <c r="N244" s="97" t="n">
        <v>703300</v>
      </c>
      <c r="O244" s="97" t="n">
        <v>703301</v>
      </c>
      <c r="P244" s="97">
        <f>ServiceTickets[[#This Row],[Site]]&amp;" KAH Win10 Upgrade Project Equipment Request"</f>
        <v/>
      </c>
      <c r="Q244" s="111">
        <f>"Please ship "&amp;H244&amp;" UD3 Thin Client devices and "&amp;I244&amp;" laptops with the Gentiva Win10 Image with docking stations. 
Please send the equipment on PO"&amp;N244&amp;" and PO"&amp;O244&amp;" to be at facility by "&amp;TEXT(L244,"mm/dd/yy")&amp;". 
Ship to:
ATTN: Kindred Implementation Services Tech
"&amp;C244&amp;"
"&amp;G244</f>
        <v/>
      </c>
      <c r="S244" s="273" t="inlineStr">
        <is>
          <t>No</t>
        </is>
      </c>
      <c r="T244" s="273">
        <f>VLOOKUP(ServiceTickets[[#This Row],[Facility ID]],'T-Schedule'!B$2:I$286,8,FALSE)</f>
        <v/>
      </c>
      <c r="U244" s="273" t="n">
        <v>2020</v>
      </c>
    </row>
    <row hidden="1" r="245" s="20">
      <c r="A245" s="100" t="n">
        <v>2464201</v>
      </c>
      <c r="B245" t="inlineStr">
        <is>
          <t>2464 HH - VILLA RICA GA</t>
        </is>
      </c>
      <c r="C245" s="270">
        <f>VLOOKUP(ServiceTickets[[#This Row],[Facility ID]],FacilityInformation,3,FALSE)</f>
        <v/>
      </c>
      <c r="D245" s="270">
        <f>VLOOKUP(ServiceTickets[[#This Row],[Facility ID]],FacilityInformation,4,FALSE)</f>
        <v/>
      </c>
      <c r="E245" s="270">
        <f>VLOOKUP(ServiceTickets[[#This Row],[Facility ID]],FacilityInformation,5,FALSE)</f>
        <v/>
      </c>
      <c r="F245" s="270">
        <f>VLOOKUP(ServiceTickets[[#This Row],[Facility ID]],FacilityInformation,6,FALSE)</f>
        <v/>
      </c>
      <c r="G245" s="270">
        <f>ServiceTickets[[#This Row],[City]]&amp;", "&amp;ServiceTickets[[#This Row],[State]]&amp;" "&amp;ServiceTickets[[#This Row],[Zip]]</f>
        <v/>
      </c>
      <c r="H245" s="97">
        <f>VLOOKUP(ServiceTickets[[#This Row],[Facility ID]],'T-Schedule'!B$2:AH$286,30,FALSE)</f>
        <v/>
      </c>
      <c r="I245" s="97">
        <f>VLOOKUP(ServiceTickets[[#This Row],[Facility ID]],'T-Schedule'!B$2:AI$286,28,FALSE)</f>
        <v/>
      </c>
      <c r="J245" s="100">
        <f>VLOOKUP(ServiceTickets[[#This Row],[Facility ID]],'T-Schedule'!B$2:AI$286,26,FALSE)</f>
        <v/>
      </c>
      <c r="K245" s="108">
        <f>VLOOKUP(ServiceTickets[[#This Row],[Facility ID]],'T-Schedule'!B$2:C$286,2,FALSE)</f>
        <v/>
      </c>
      <c r="L245" s="108">
        <f>ServiceTickets[[#This Row],[Migration Date]] - WEEKDAY(ServiceTickets[[#This Row],[Migration Date]]-6)</f>
        <v/>
      </c>
      <c r="M245" s="108">
        <f>ServiceTickets[[#This Row],[Migration Date]] - 14</f>
        <v/>
      </c>
      <c r="N245" s="97" t="n">
        <v>703300</v>
      </c>
      <c r="O245" s="97" t="n">
        <v>703301</v>
      </c>
      <c r="P245" s="97">
        <f>ServiceTickets[[#This Row],[Site]]&amp;" KAH Win10 Upgrade Project Equipment Request"</f>
        <v/>
      </c>
      <c r="Q245" s="111">
        <f>"Please ship "&amp;H245&amp;" UD3 Thin Client devices and "&amp;I245&amp;" laptops with the Gentiva Win10 Image with docking stations. 
Please send the equipment on PO"&amp;N245&amp;" and PO"&amp;O245&amp;" to be at facility by "&amp;TEXT(L245,"mm/dd/yy")&amp;". 
Ship to:
ATTN: Kindred Implementation Services Tech
"&amp;C245&amp;"
"&amp;G245</f>
        <v/>
      </c>
      <c r="S245" s="273" t="inlineStr">
        <is>
          <t>No</t>
        </is>
      </c>
      <c r="T245" s="273">
        <f>VLOOKUP(ServiceTickets[[#This Row],[Facility ID]],'T-Schedule'!B$2:I$286,8,FALSE)</f>
        <v/>
      </c>
      <c r="U245" s="273" t="n">
        <v>2020</v>
      </c>
    </row>
    <row hidden="1" r="246" s="20">
      <c r="A246" s="100" t="n">
        <v>2465201</v>
      </c>
      <c r="B246" t="inlineStr">
        <is>
          <t>2465 HH - PEACHTREE CITY</t>
        </is>
      </c>
      <c r="C246" s="270">
        <f>VLOOKUP(ServiceTickets[[#This Row],[Facility ID]],FacilityInformation,3,FALSE)</f>
        <v/>
      </c>
      <c r="D246" s="270">
        <f>VLOOKUP(ServiceTickets[[#This Row],[Facility ID]],FacilityInformation,4,FALSE)</f>
        <v/>
      </c>
      <c r="E246" s="270">
        <f>VLOOKUP(ServiceTickets[[#This Row],[Facility ID]],FacilityInformation,5,FALSE)</f>
        <v/>
      </c>
      <c r="F246" s="270">
        <f>VLOOKUP(ServiceTickets[[#This Row],[Facility ID]],FacilityInformation,6,FALSE)</f>
        <v/>
      </c>
      <c r="G246" s="270">
        <f>ServiceTickets[[#This Row],[City]]&amp;", "&amp;ServiceTickets[[#This Row],[State]]&amp;" "&amp;ServiceTickets[[#This Row],[Zip]]</f>
        <v/>
      </c>
      <c r="H246" s="97">
        <f>VLOOKUP(ServiceTickets[[#This Row],[Facility ID]],'T-Schedule'!B$2:AH$286,30,FALSE)</f>
        <v/>
      </c>
      <c r="I246" s="97">
        <f>VLOOKUP(ServiceTickets[[#This Row],[Facility ID]],'T-Schedule'!B$2:AI$286,28,FALSE)</f>
        <v/>
      </c>
      <c r="J246" s="100">
        <f>VLOOKUP(ServiceTickets[[#This Row],[Facility ID]],'T-Schedule'!B$2:AI$286,26,FALSE)</f>
        <v/>
      </c>
      <c r="K246" s="108">
        <f>VLOOKUP(ServiceTickets[[#This Row],[Facility ID]],'T-Schedule'!B$2:C$286,2,FALSE)</f>
        <v/>
      </c>
      <c r="L246" s="108">
        <f>ServiceTickets[[#This Row],[Migration Date]] - WEEKDAY(ServiceTickets[[#This Row],[Migration Date]]-6)</f>
        <v/>
      </c>
      <c r="M246" s="108">
        <f>ServiceTickets[[#This Row],[Migration Date]] - 14</f>
        <v/>
      </c>
      <c r="N246" s="97" t="n">
        <v>703300</v>
      </c>
      <c r="O246" s="97" t="n">
        <v>703301</v>
      </c>
      <c r="P246" s="97">
        <f>ServiceTickets[[#This Row],[Site]]&amp;" KAH Win10 Upgrade Project Equipment Request"</f>
        <v/>
      </c>
      <c r="Q246" s="111">
        <f>"Please ship "&amp;H246&amp;" UD3 Thin Client devices and "&amp;I246&amp;" laptops with the Gentiva Win10 Image with docking stations. 
Please send the equipment on PO"&amp;N246&amp;" and PO"&amp;O246&amp;" to be at facility by "&amp;TEXT(L246,"mm/dd/yy")&amp;". 
Ship to:
ATTN: Kindred Implementation Services Tech
"&amp;C246&amp;"
"&amp;G246</f>
        <v/>
      </c>
      <c r="S246" s="273" t="inlineStr">
        <is>
          <t>No</t>
        </is>
      </c>
      <c r="T246" s="273">
        <f>VLOOKUP(ServiceTickets[[#This Row],[Facility ID]],'T-Schedule'!B$2:I$286,8,FALSE)</f>
        <v/>
      </c>
      <c r="U246" s="273" t="n">
        <v>2020</v>
      </c>
    </row>
    <row hidden="1" r="247" s="20">
      <c r="A247" s="100" t="n">
        <v>2466201</v>
      </c>
      <c r="B247" t="inlineStr">
        <is>
          <t>2466 HH - SANDY SPRINGS</t>
        </is>
      </c>
      <c r="C247" s="270">
        <f>VLOOKUP(ServiceTickets[[#This Row],[Facility ID]],FacilityInformation,3,FALSE)</f>
        <v/>
      </c>
      <c r="D247" s="270">
        <f>VLOOKUP(ServiceTickets[[#This Row],[Facility ID]],FacilityInformation,4,FALSE)</f>
        <v/>
      </c>
      <c r="E247" s="270">
        <f>VLOOKUP(ServiceTickets[[#This Row],[Facility ID]],FacilityInformation,5,FALSE)</f>
        <v/>
      </c>
      <c r="F247" s="270">
        <f>VLOOKUP(ServiceTickets[[#This Row],[Facility ID]],FacilityInformation,6,FALSE)</f>
        <v/>
      </c>
      <c r="G247" s="270">
        <f>ServiceTickets[[#This Row],[City]]&amp;", "&amp;ServiceTickets[[#This Row],[State]]&amp;" "&amp;ServiceTickets[[#This Row],[Zip]]</f>
        <v/>
      </c>
      <c r="H247" s="97">
        <f>VLOOKUP(ServiceTickets[[#This Row],[Facility ID]],'T-Schedule'!B$2:AH$286,30,FALSE)</f>
        <v/>
      </c>
      <c r="I247" s="97">
        <f>VLOOKUP(ServiceTickets[[#This Row],[Facility ID]],'T-Schedule'!B$2:AI$286,28,FALSE)</f>
        <v/>
      </c>
      <c r="J247" s="100">
        <f>VLOOKUP(ServiceTickets[[#This Row],[Facility ID]],'T-Schedule'!B$2:AI$286,26,FALSE)</f>
        <v/>
      </c>
      <c r="K247" s="108">
        <f>VLOOKUP(ServiceTickets[[#This Row],[Facility ID]],'T-Schedule'!B$2:C$286,2,FALSE)</f>
        <v/>
      </c>
      <c r="L247" s="108">
        <f>ServiceTickets[[#This Row],[Migration Date]] - WEEKDAY(ServiceTickets[[#This Row],[Migration Date]]-6)</f>
        <v/>
      </c>
      <c r="M247" s="108">
        <f>ServiceTickets[[#This Row],[Migration Date]] - 14</f>
        <v/>
      </c>
      <c r="N247" s="97" t="n">
        <v>703300</v>
      </c>
      <c r="O247" s="97" t="n">
        <v>703301</v>
      </c>
      <c r="P247" s="97">
        <f>ServiceTickets[[#This Row],[Site]]&amp;" KAH Win10 Upgrade Project Equipment Request"</f>
        <v/>
      </c>
      <c r="Q247" s="111">
        <f>"Please ship "&amp;H247&amp;" UD3 Thin Client devices and "&amp;I247&amp;" laptops with the Gentiva Win10 Image with docking stations. 
Please send the equipment on PO"&amp;N247&amp;" and PO"&amp;O247&amp;" to be at facility by "&amp;TEXT(L247,"mm/dd/yy")&amp;". 
Ship to:
ATTN: Kindred Implementation Services Tech
"&amp;C247&amp;"
"&amp;G247</f>
        <v/>
      </c>
      <c r="S247" s="273" t="inlineStr">
        <is>
          <t>No</t>
        </is>
      </c>
      <c r="T247" s="273">
        <f>VLOOKUP(ServiceTickets[[#This Row],[Facility ID]],'T-Schedule'!B$2:I$286,8,FALSE)</f>
        <v/>
      </c>
      <c r="U247" s="273" t="n">
        <v>2020</v>
      </c>
    </row>
    <row hidden="1" r="248" s="20">
      <c r="A248" s="100" t="n">
        <v>2466201</v>
      </c>
      <c r="B248" t="inlineStr">
        <is>
          <t>2466 HH - SANDY SPRINGS</t>
        </is>
      </c>
      <c r="C248" s="270">
        <f>VLOOKUP(ServiceTickets[[#This Row],[Facility ID]],FacilityInformation,3,FALSE)</f>
        <v/>
      </c>
      <c r="D248" s="270">
        <f>VLOOKUP(ServiceTickets[[#This Row],[Facility ID]],FacilityInformation,4,FALSE)</f>
        <v/>
      </c>
      <c r="E248" s="270">
        <f>VLOOKUP(ServiceTickets[[#This Row],[Facility ID]],FacilityInformation,5,FALSE)</f>
        <v/>
      </c>
      <c r="F248" s="270">
        <f>VLOOKUP(ServiceTickets[[#This Row],[Facility ID]],FacilityInformation,6,FALSE)</f>
        <v/>
      </c>
      <c r="G248" s="270">
        <f>ServiceTickets[[#This Row],[City]]&amp;", "&amp;ServiceTickets[[#This Row],[State]]&amp;" "&amp;ServiceTickets[[#This Row],[Zip]]</f>
        <v/>
      </c>
      <c r="H248" s="97">
        <f>VLOOKUP(ServiceTickets[[#This Row],[Facility ID]],'T-Schedule'!B$2:AH$286,30,FALSE)</f>
        <v/>
      </c>
      <c r="I248" s="97">
        <f>VLOOKUP(ServiceTickets[[#This Row],[Facility ID]],'T-Schedule'!B$2:AI$286,28,FALSE)</f>
        <v/>
      </c>
      <c r="J248" s="100">
        <f>VLOOKUP(ServiceTickets[[#This Row],[Facility ID]],'T-Schedule'!B$2:AI$286,26,FALSE)</f>
        <v/>
      </c>
      <c r="K248" s="108">
        <f>VLOOKUP(ServiceTickets[[#This Row],[Facility ID]],'T-Schedule'!B$2:C$286,2,FALSE)</f>
        <v/>
      </c>
      <c r="L248" s="108">
        <f>ServiceTickets[[#This Row],[Migration Date]] - WEEKDAY(ServiceTickets[[#This Row],[Migration Date]]-6)</f>
        <v/>
      </c>
      <c r="M248" s="108">
        <f>ServiceTickets[[#This Row],[Migration Date]] - 14</f>
        <v/>
      </c>
      <c r="N248" s="97" t="n">
        <v>703300</v>
      </c>
      <c r="O248" s="97" t="n">
        <v>703301</v>
      </c>
      <c r="P248" s="97">
        <f>ServiceTickets[[#This Row],[Site]]&amp;" KAH Win10 Upgrade Project Equipment Request"</f>
        <v/>
      </c>
      <c r="Q248" s="111">
        <f>"Please ship "&amp;H248&amp;" UD3 Thin Client devices and "&amp;I248&amp;" laptops with the Gentiva Win10 Image with docking stations. 
Please send the equipment on PO"&amp;N248&amp;" and PO"&amp;O248&amp;" to be at facility by "&amp;TEXT(L248,"mm/dd/yy")&amp;". 
Ship to:
ATTN: Kindred Implementation Services Tech
"&amp;C248&amp;"
"&amp;G248</f>
        <v/>
      </c>
      <c r="S248" s="273" t="inlineStr">
        <is>
          <t>No</t>
        </is>
      </c>
      <c r="T248" s="273">
        <f>VLOOKUP(ServiceTickets[[#This Row],[Facility ID]],'T-Schedule'!B$2:I$286,8,FALSE)</f>
        <v/>
      </c>
      <c r="U248" s="273" t="n">
        <v>2020</v>
      </c>
    </row>
    <row hidden="1" r="249" s="20">
      <c r="A249" s="100" t="n">
        <v>2467201</v>
      </c>
      <c r="B249" t="inlineStr">
        <is>
          <t>2467 HH - CUMMING</t>
        </is>
      </c>
      <c r="C249" s="270">
        <f>VLOOKUP(ServiceTickets[[#This Row],[Facility ID]],FacilityInformation,3,FALSE)</f>
        <v/>
      </c>
      <c r="D249" s="270">
        <f>VLOOKUP(ServiceTickets[[#This Row],[Facility ID]],FacilityInformation,4,FALSE)</f>
        <v/>
      </c>
      <c r="E249" s="270">
        <f>VLOOKUP(ServiceTickets[[#This Row],[Facility ID]],FacilityInformation,5,FALSE)</f>
        <v/>
      </c>
      <c r="F249" s="270">
        <f>VLOOKUP(ServiceTickets[[#This Row],[Facility ID]],FacilityInformation,6,FALSE)</f>
        <v/>
      </c>
      <c r="G249" s="270">
        <f>ServiceTickets[[#This Row],[City]]&amp;", "&amp;ServiceTickets[[#This Row],[State]]&amp;" "&amp;ServiceTickets[[#This Row],[Zip]]</f>
        <v/>
      </c>
      <c r="H249" s="97">
        <f>VLOOKUP(ServiceTickets[[#This Row],[Facility ID]],'T-Schedule'!B$2:AH$286,30,FALSE)</f>
        <v/>
      </c>
      <c r="I249" s="97">
        <f>VLOOKUP(ServiceTickets[[#This Row],[Facility ID]],'T-Schedule'!B$2:AI$286,28,FALSE)</f>
        <v/>
      </c>
      <c r="J249" s="100">
        <f>VLOOKUP(ServiceTickets[[#This Row],[Facility ID]],'T-Schedule'!B$2:AI$286,26,FALSE)</f>
        <v/>
      </c>
      <c r="K249" s="108">
        <f>VLOOKUP(ServiceTickets[[#This Row],[Facility ID]],'T-Schedule'!B$2:C$286,2,FALSE)</f>
        <v/>
      </c>
      <c r="L249" s="108">
        <f>ServiceTickets[[#This Row],[Migration Date]] - WEEKDAY(ServiceTickets[[#This Row],[Migration Date]]-6)</f>
        <v/>
      </c>
      <c r="M249" s="108">
        <f>ServiceTickets[[#This Row],[Migration Date]] - 14</f>
        <v/>
      </c>
      <c r="N249" s="97" t="n">
        <v>703300</v>
      </c>
      <c r="O249" s="97" t="n">
        <v>703301</v>
      </c>
      <c r="P249" s="97">
        <f>ServiceTickets[[#This Row],[Site]]&amp;" KAH Win10 Upgrade Project Equipment Request"</f>
        <v/>
      </c>
      <c r="Q249" s="111">
        <f>"Please ship "&amp;H249&amp;" UD3 Thin Client devices and "&amp;I249&amp;" laptops with the Gentiva Win10 Image with docking stations. 
Please send the equipment on PO"&amp;N249&amp;" and PO"&amp;O249&amp;" to be at facility by "&amp;TEXT(L249,"mm/dd/yy")&amp;". 
Ship to:
ATTN: Kindred Implementation Services Tech
"&amp;C249&amp;"
"&amp;G249</f>
        <v/>
      </c>
      <c r="S249" s="273" t="inlineStr">
        <is>
          <t>No</t>
        </is>
      </c>
      <c r="T249" s="273">
        <f>VLOOKUP(ServiceTickets[[#This Row],[Facility ID]],'T-Schedule'!B$2:I$286,8,FALSE)</f>
        <v/>
      </c>
      <c r="U249" s="273" t="n">
        <v>2020</v>
      </c>
    </row>
    <row hidden="1" r="250" s="20">
      <c r="A250" s="100" t="n">
        <v>2469201</v>
      </c>
      <c r="B250" t="inlineStr">
        <is>
          <t>2469 HH - MARIETTA</t>
        </is>
      </c>
      <c r="C250" s="270">
        <f>VLOOKUP(ServiceTickets[[#This Row],[Facility ID]],FacilityInformation,3,FALSE)</f>
        <v/>
      </c>
      <c r="D250" s="270">
        <f>VLOOKUP(ServiceTickets[[#This Row],[Facility ID]],FacilityInformation,4,FALSE)</f>
        <v/>
      </c>
      <c r="E250" s="270">
        <f>VLOOKUP(ServiceTickets[[#This Row],[Facility ID]],FacilityInformation,5,FALSE)</f>
        <v/>
      </c>
      <c r="F250" s="270">
        <f>VLOOKUP(ServiceTickets[[#This Row],[Facility ID]],FacilityInformation,6,FALSE)</f>
        <v/>
      </c>
      <c r="G250" s="270">
        <f>ServiceTickets[[#This Row],[City]]&amp;", "&amp;ServiceTickets[[#This Row],[State]]&amp;" "&amp;ServiceTickets[[#This Row],[Zip]]</f>
        <v/>
      </c>
      <c r="H250" s="97">
        <f>VLOOKUP(ServiceTickets[[#This Row],[Facility ID]],'T-Schedule'!B$2:AH$286,30,FALSE)</f>
        <v/>
      </c>
      <c r="I250" s="97">
        <f>VLOOKUP(ServiceTickets[[#This Row],[Facility ID]],'T-Schedule'!B$2:AI$286,28,FALSE)</f>
        <v/>
      </c>
      <c r="J250" s="100">
        <f>VLOOKUP(ServiceTickets[[#This Row],[Facility ID]],'T-Schedule'!B$2:AI$286,26,FALSE)</f>
        <v/>
      </c>
      <c r="K250" s="108">
        <f>VLOOKUP(ServiceTickets[[#This Row],[Facility ID]],'T-Schedule'!B$2:C$286,2,FALSE)</f>
        <v/>
      </c>
      <c r="L250" s="108">
        <f>ServiceTickets[[#This Row],[Migration Date]] - WEEKDAY(ServiceTickets[[#This Row],[Migration Date]]-6)</f>
        <v/>
      </c>
      <c r="M250" s="108">
        <f>ServiceTickets[[#This Row],[Migration Date]] - 14</f>
        <v/>
      </c>
      <c r="N250" s="97" t="n">
        <v>703300</v>
      </c>
      <c r="O250" s="97" t="n">
        <v>703301</v>
      </c>
      <c r="P250" s="97">
        <f>ServiceTickets[[#This Row],[Site]]&amp;" KAH Win10 Upgrade Project Equipment Request"</f>
        <v/>
      </c>
      <c r="Q250" s="111">
        <f>"Please ship "&amp;H250&amp;" UD3 Thin Client devices and "&amp;I250&amp;" laptops with the Gentiva Win10 Image with docking stations. 
Please send the equipment on PO"&amp;N250&amp;" and PO"&amp;O250&amp;" to be at facility by "&amp;TEXT(L250,"mm/dd/yy")&amp;". 
Ship to:
ATTN: Kindred Implementation Services Tech
"&amp;C250&amp;"
"&amp;G250</f>
        <v/>
      </c>
      <c r="S250" s="273" t="inlineStr">
        <is>
          <t>No</t>
        </is>
      </c>
      <c r="T250" s="273">
        <f>VLOOKUP(ServiceTickets[[#This Row],[Facility ID]],'T-Schedule'!B$2:I$286,8,FALSE)</f>
        <v/>
      </c>
      <c r="U250" s="273" t="n">
        <v>2020</v>
      </c>
    </row>
    <row hidden="1" r="251" s="20">
      <c r="A251" s="100" t="n">
        <v>3714201</v>
      </c>
      <c r="B251" t="inlineStr">
        <is>
          <t>3714 - Norfolk (confirmed open with Larry)</t>
        </is>
      </c>
      <c r="C251" s="270">
        <f>VLOOKUP(ServiceTickets[[#This Row],[Facility ID]],FacilityInformation,3,FALSE)</f>
        <v/>
      </c>
      <c r="D251" s="270">
        <f>VLOOKUP(ServiceTickets[[#This Row],[Facility ID]],FacilityInformation,4,FALSE)</f>
        <v/>
      </c>
      <c r="E251" s="270">
        <f>VLOOKUP(ServiceTickets[[#This Row],[Facility ID]],FacilityInformation,5,FALSE)</f>
        <v/>
      </c>
      <c r="F251" s="270">
        <f>VLOOKUP(ServiceTickets[[#This Row],[Facility ID]],FacilityInformation,6,FALSE)</f>
        <v/>
      </c>
      <c r="G251" s="270">
        <f>ServiceTickets[[#This Row],[City]]&amp;", "&amp;ServiceTickets[[#This Row],[State]]&amp;" "&amp;ServiceTickets[[#This Row],[Zip]]</f>
        <v/>
      </c>
      <c r="H251" s="97">
        <f>VLOOKUP(ServiceTickets[[#This Row],[Facility ID]],'T-Schedule'!B$2:AH$286,30,FALSE)</f>
        <v/>
      </c>
      <c r="I251" s="97">
        <f>VLOOKUP(ServiceTickets[[#This Row],[Facility ID]],'T-Schedule'!B$2:AI$286,28,FALSE)</f>
        <v/>
      </c>
      <c r="J251" s="100">
        <f>VLOOKUP(ServiceTickets[[#This Row],[Facility ID]],'T-Schedule'!B$2:AI$286,26,FALSE)</f>
        <v/>
      </c>
      <c r="K251" s="108">
        <f>VLOOKUP(ServiceTickets[[#This Row],[Facility ID]],'T-Schedule'!B$2:C$286,2,FALSE)</f>
        <v/>
      </c>
      <c r="L251" s="108">
        <f>ServiceTickets[[#This Row],[Migration Date]] - WEEKDAY(ServiceTickets[[#This Row],[Migration Date]]-6)</f>
        <v/>
      </c>
      <c r="M251" s="108">
        <f>ServiceTickets[[#This Row],[Migration Date]] - 14</f>
        <v/>
      </c>
      <c r="N251" s="97" t="n">
        <v>703300</v>
      </c>
      <c r="O251" s="97" t="n">
        <v>703301</v>
      </c>
      <c r="P251" s="97">
        <f>ServiceTickets[[#This Row],[Site]]&amp;" KAH Win10 Upgrade Project Equipment Request"</f>
        <v/>
      </c>
      <c r="Q251" s="111">
        <f>"Please ship "&amp;H251&amp;" UD3 Thin Client devices and "&amp;I251&amp;" laptops with the Gentiva Win10 Image with docking stations. 
Please send the equipment on PO"&amp;N251&amp;" and PO"&amp;O251&amp;" to be at facility by "&amp;TEXT(L251,"mm/dd/yy")&amp;". 
Ship to:
ATTN: Kindred Implementation Services Tech
"&amp;C251&amp;"
"&amp;G251</f>
        <v/>
      </c>
      <c r="S251" s="273" t="inlineStr">
        <is>
          <t>No</t>
        </is>
      </c>
      <c r="T251" s="273">
        <f>VLOOKUP(ServiceTickets[[#This Row],[Facility ID]],'T-Schedule'!B$2:I$286,8,FALSE)</f>
        <v/>
      </c>
      <c r="U251" s="273" t="n">
        <v>2020</v>
      </c>
    </row>
    <row hidden="1" r="252" s="20">
      <c r="A252" s="100" t="n">
        <v>6964201</v>
      </c>
      <c r="B252" t="inlineStr">
        <is>
          <t>6964 HH - Charlotte Cntrl Intk - Shrd Svcs</t>
        </is>
      </c>
      <c r="C252" s="270">
        <f>VLOOKUP(ServiceTickets[[#This Row],[Facility ID]],FacilityInformation,3,FALSE)</f>
        <v/>
      </c>
      <c r="D252" s="270">
        <f>VLOOKUP(ServiceTickets[[#This Row],[Facility ID]],FacilityInformation,4,FALSE)</f>
        <v/>
      </c>
      <c r="E252" s="270">
        <f>VLOOKUP(ServiceTickets[[#This Row],[Facility ID]],FacilityInformation,5,FALSE)</f>
        <v/>
      </c>
      <c r="F252" s="270">
        <f>VLOOKUP(ServiceTickets[[#This Row],[Facility ID]],FacilityInformation,6,FALSE)</f>
        <v/>
      </c>
      <c r="G252" s="270">
        <f>ServiceTickets[[#This Row],[City]]&amp;", "&amp;ServiceTickets[[#This Row],[State]]&amp;" "&amp;ServiceTickets[[#This Row],[Zip]]</f>
        <v/>
      </c>
      <c r="H252" s="97">
        <f>VLOOKUP(ServiceTickets[[#This Row],[Facility ID]],'T-Schedule'!B$2:AH$286,30,FALSE)</f>
        <v/>
      </c>
      <c r="I252" s="97">
        <f>VLOOKUP(ServiceTickets[[#This Row],[Facility ID]],'T-Schedule'!B$2:AI$286,28,FALSE)</f>
        <v/>
      </c>
      <c r="J252" s="100">
        <f>VLOOKUP(ServiceTickets[[#This Row],[Facility ID]],'T-Schedule'!B$2:AI$286,26,FALSE)</f>
        <v/>
      </c>
      <c r="K252" s="108">
        <f>VLOOKUP(ServiceTickets[[#This Row],[Facility ID]],'T-Schedule'!B$2:C$286,2,FALSE)</f>
        <v/>
      </c>
      <c r="L252" s="108">
        <f>ServiceTickets[[#This Row],[Migration Date]] - WEEKDAY(ServiceTickets[[#This Row],[Migration Date]]-6)</f>
        <v/>
      </c>
      <c r="M252" s="108">
        <f>ServiceTickets[[#This Row],[Migration Date]] - 14</f>
        <v/>
      </c>
      <c r="N252" s="97" t="n">
        <v>703300</v>
      </c>
      <c r="O252" s="97" t="n">
        <v>703301</v>
      </c>
      <c r="P252" s="97">
        <f>ServiceTickets[[#This Row],[Site]]&amp;" KAH Win10 Upgrade Project Equipment Request"</f>
        <v/>
      </c>
      <c r="Q252" s="111">
        <f>"Please ship "&amp;H252&amp;" UD3 Thin Client devices and "&amp;I252&amp;" laptops with the Gentiva Win10 Image with docking stations. 
Please send the equipment on PO"&amp;N252&amp;" and PO"&amp;O252&amp;" to be at facility by "&amp;TEXT(L252,"mm/dd/yy")&amp;". 
Ship to:
ATTN: Kindred Implementation Services Tech
"&amp;C252&amp;"
"&amp;G252</f>
        <v/>
      </c>
      <c r="S252" s="273" t="inlineStr">
        <is>
          <t>No</t>
        </is>
      </c>
      <c r="T252" s="273">
        <f>VLOOKUP(ServiceTickets[[#This Row],[Facility ID]],'T-Schedule'!B$2:I$286,8,FALSE)</f>
        <v/>
      </c>
      <c r="U252" s="273" t="n">
        <v>2020</v>
      </c>
    </row>
    <row hidden="1" r="253" s="20">
      <c r="A253" s="100" t="n">
        <v>7013201</v>
      </c>
      <c r="B253" t="inlineStr">
        <is>
          <t>7013 HH - SANFORD ME</t>
        </is>
      </c>
      <c r="C253" s="270">
        <f>VLOOKUP(ServiceTickets[[#This Row],[Facility ID]],FacilityInformation,3,FALSE)</f>
        <v/>
      </c>
      <c r="D253" s="270">
        <f>VLOOKUP(ServiceTickets[[#This Row],[Facility ID]],FacilityInformation,4,FALSE)</f>
        <v/>
      </c>
      <c r="E253" s="270">
        <f>VLOOKUP(ServiceTickets[[#This Row],[Facility ID]],FacilityInformation,5,FALSE)</f>
        <v/>
      </c>
      <c r="F253" s="270">
        <f>VLOOKUP(ServiceTickets[[#This Row],[Facility ID]],FacilityInformation,6,FALSE)</f>
        <v/>
      </c>
      <c r="G253" s="270">
        <f>ServiceTickets[[#This Row],[City]]&amp;", "&amp;ServiceTickets[[#This Row],[State]]&amp;" "&amp;ServiceTickets[[#This Row],[Zip]]</f>
        <v/>
      </c>
      <c r="H253" s="97">
        <f>VLOOKUP(ServiceTickets[[#This Row],[Facility ID]],'T-Schedule'!B$2:AH$286,30,FALSE)</f>
        <v/>
      </c>
      <c r="I253" s="97">
        <f>VLOOKUP(ServiceTickets[[#This Row],[Facility ID]],'T-Schedule'!B$2:AI$286,28,FALSE)</f>
        <v/>
      </c>
      <c r="J253" s="100">
        <f>VLOOKUP(ServiceTickets[[#This Row],[Facility ID]],'T-Schedule'!B$2:AI$286,26,FALSE)</f>
        <v/>
      </c>
      <c r="K253" s="108">
        <f>VLOOKUP(ServiceTickets[[#This Row],[Facility ID]],'T-Schedule'!B$2:C$286,2,FALSE)</f>
        <v/>
      </c>
      <c r="L253" s="108">
        <f>ServiceTickets[[#This Row],[Migration Date]] - WEEKDAY(ServiceTickets[[#This Row],[Migration Date]]-6)</f>
        <v/>
      </c>
      <c r="M253" s="108">
        <f>ServiceTickets[[#This Row],[Migration Date]] - 14</f>
        <v/>
      </c>
      <c r="N253" s="97" t="n">
        <v>703300</v>
      </c>
      <c r="O253" s="97" t="n">
        <v>703301</v>
      </c>
      <c r="P253" s="97">
        <f>ServiceTickets[[#This Row],[Site]]&amp;" KAH Win10 Upgrade Project Equipment Request"</f>
        <v/>
      </c>
      <c r="Q253" s="111">
        <f>"Please ship "&amp;H253&amp;" UD3 Thin Client devices and "&amp;I253&amp;" laptops with the Gentiva Win10 Image with docking stations. 
Please send the equipment on PO"&amp;N253&amp;" and PO"&amp;O253&amp;" to be at facility by "&amp;TEXT(L253,"mm/dd/yy")&amp;". 
Ship to:
ATTN: Kindred Implementation Services Tech
"&amp;C253&amp;"
"&amp;G253</f>
        <v/>
      </c>
      <c r="S253" s="273" t="inlineStr">
        <is>
          <t>No</t>
        </is>
      </c>
      <c r="T253" s="273">
        <f>VLOOKUP(ServiceTickets[[#This Row],[Facility ID]],'T-Schedule'!B$2:I$286,8,FALSE)</f>
        <v/>
      </c>
      <c r="U253" s="273" t="n">
        <v>2020</v>
      </c>
    </row>
    <row hidden="1" r="254" s="20">
      <c r="A254" s="100" t="n">
        <v>7033201</v>
      </c>
      <c r="B254" t="inlineStr">
        <is>
          <t>7033 HH - RICHMOND</t>
        </is>
      </c>
      <c r="C254" s="270">
        <f>VLOOKUP(ServiceTickets[[#This Row],[Facility ID]],FacilityInformation,3,FALSE)</f>
        <v/>
      </c>
      <c r="D254" s="270">
        <f>VLOOKUP(ServiceTickets[[#This Row],[Facility ID]],FacilityInformation,4,FALSE)</f>
        <v/>
      </c>
      <c r="E254" s="270">
        <f>VLOOKUP(ServiceTickets[[#This Row],[Facility ID]],FacilityInformation,5,FALSE)</f>
        <v/>
      </c>
      <c r="F254" s="270">
        <f>VLOOKUP(ServiceTickets[[#This Row],[Facility ID]],FacilityInformation,6,FALSE)</f>
        <v/>
      </c>
      <c r="G254" s="270">
        <f>ServiceTickets[[#This Row],[City]]&amp;", "&amp;ServiceTickets[[#This Row],[State]]&amp;" "&amp;ServiceTickets[[#This Row],[Zip]]</f>
        <v/>
      </c>
      <c r="H254" s="97">
        <f>VLOOKUP(ServiceTickets[[#This Row],[Facility ID]],'T-Schedule'!B$2:AH$286,30,FALSE)</f>
        <v/>
      </c>
      <c r="I254" s="97">
        <f>VLOOKUP(ServiceTickets[[#This Row],[Facility ID]],'T-Schedule'!B$2:AI$286,28,FALSE)</f>
        <v/>
      </c>
      <c r="J254" s="100">
        <f>VLOOKUP(ServiceTickets[[#This Row],[Facility ID]],'T-Schedule'!B$2:AI$286,26,FALSE)</f>
        <v/>
      </c>
      <c r="K254" s="108">
        <f>VLOOKUP(ServiceTickets[[#This Row],[Facility ID]],'T-Schedule'!B$2:C$286,2,FALSE)</f>
        <v/>
      </c>
      <c r="L254" s="108">
        <f>ServiceTickets[[#This Row],[Migration Date]] - WEEKDAY(ServiceTickets[[#This Row],[Migration Date]]-6)</f>
        <v/>
      </c>
      <c r="M254" s="108">
        <f>ServiceTickets[[#This Row],[Migration Date]] - 14</f>
        <v/>
      </c>
      <c r="N254" s="97" t="n">
        <v>703300</v>
      </c>
      <c r="O254" s="97" t="n">
        <v>703301</v>
      </c>
      <c r="P254" s="97">
        <f>ServiceTickets[[#This Row],[Site]]&amp;" KAH Win10 Upgrade Project Equipment Request"</f>
        <v/>
      </c>
      <c r="Q254" s="111">
        <f>"Please ship "&amp;H254&amp;" UD3 Thin Client devices and "&amp;I254&amp;" laptops with the Gentiva Win10 Image with docking stations. 
Please send the equipment on PO"&amp;N254&amp;" and PO"&amp;O254&amp;" to be at facility by "&amp;TEXT(L254,"mm/dd/yy")&amp;". 
Ship to:
ATTN: Kindred Implementation Services Tech
"&amp;C254&amp;"
"&amp;G254</f>
        <v/>
      </c>
      <c r="S254" s="273" t="inlineStr">
        <is>
          <t>No</t>
        </is>
      </c>
      <c r="T254" s="273">
        <f>VLOOKUP(ServiceTickets[[#This Row],[Facility ID]],'T-Schedule'!B$2:I$286,8,FALSE)</f>
        <v/>
      </c>
      <c r="U254" s="273" t="n">
        <v>2020</v>
      </c>
    </row>
    <row hidden="1" r="255" s="20">
      <c r="A255" s="100" t="n">
        <v>2355201</v>
      </c>
      <c r="B255" t="inlineStr">
        <is>
          <t>2355 HH - SPRINGFIELD BEHAV HEALTH</t>
        </is>
      </c>
      <c r="C255" s="270">
        <f>VLOOKUP(ServiceTickets[[#This Row],[Facility ID]],FacilityInformation,3,FALSE)</f>
        <v/>
      </c>
      <c r="D255" s="270">
        <f>VLOOKUP(ServiceTickets[[#This Row],[Facility ID]],FacilityInformation,4,FALSE)</f>
        <v/>
      </c>
      <c r="E255" s="270">
        <f>VLOOKUP(ServiceTickets[[#This Row],[Facility ID]],FacilityInformation,5,FALSE)</f>
        <v/>
      </c>
      <c r="F255" s="270">
        <f>VLOOKUP(ServiceTickets[[#This Row],[Facility ID]],FacilityInformation,6,FALSE)</f>
        <v/>
      </c>
      <c r="G255" s="270">
        <f>ServiceTickets[[#This Row],[City]]&amp;", "&amp;ServiceTickets[[#This Row],[State]]&amp;" "&amp;ServiceTickets[[#This Row],[Zip]]</f>
        <v/>
      </c>
      <c r="H255" s="97">
        <f>VLOOKUP(ServiceTickets[[#This Row],[Facility ID]],'T-Schedule'!B$2:AH$286,30,FALSE)</f>
        <v/>
      </c>
      <c r="I255" s="97">
        <f>VLOOKUP(ServiceTickets[[#This Row],[Facility ID]],'T-Schedule'!B$2:AI$286,28,FALSE)</f>
        <v/>
      </c>
      <c r="J255" s="100">
        <f>VLOOKUP(ServiceTickets[[#This Row],[Facility ID]],'T-Schedule'!B$2:AI$286,26,FALSE)</f>
        <v/>
      </c>
      <c r="K255" s="108">
        <f>VLOOKUP(ServiceTickets[[#This Row],[Facility ID]],'T-Schedule'!B$2:C$286,2,FALSE)</f>
        <v/>
      </c>
      <c r="L255" s="108">
        <f>ServiceTickets[[#This Row],[Migration Date]] - WEEKDAY(ServiceTickets[[#This Row],[Migration Date]]-6)</f>
        <v/>
      </c>
      <c r="M255" s="108">
        <f>ServiceTickets[[#This Row],[Migration Date]] - 14</f>
        <v/>
      </c>
      <c r="N255" s="97" t="n">
        <v>703300</v>
      </c>
      <c r="O255" s="97" t="n">
        <v>703301</v>
      </c>
      <c r="P255" s="97">
        <f>ServiceTickets[[#This Row],[Site]]&amp;" KAH Win10 Upgrade Project Equipment Request"</f>
        <v/>
      </c>
      <c r="Q255" s="111">
        <f>"Please ship "&amp;H255&amp;" UD3 Thin Client devices and "&amp;I255&amp;" laptops with the Gentiva Win10 Image with docking stations. 
Please send the equipment on PO"&amp;N255&amp;" and PO"&amp;O255&amp;" to be at facility by "&amp;TEXT(L255,"mm/dd/yy")&amp;". 
Ship to:
ATTN: Kindred Implementation Services Tech
"&amp;C255&amp;"
"&amp;G255</f>
        <v/>
      </c>
      <c r="T255" s="273">
        <f>VLOOKUP(ServiceTickets[[#This Row],[Facility ID]],'T-Schedule'!B$2:I$286,8,FALSE)</f>
        <v/>
      </c>
      <c r="U255" s="273" t="n">
        <v>2020</v>
      </c>
    </row>
    <row hidden="1" r="256" s="20">
      <c r="A256" s="100" t="n">
        <v>2363201</v>
      </c>
      <c r="B256" t="inlineStr">
        <is>
          <t>2363 HH - PITTSFIELD</t>
        </is>
      </c>
      <c r="C256" s="270">
        <f>VLOOKUP(ServiceTickets[[#This Row],[Facility ID]],FacilityInformation,3,FALSE)</f>
        <v/>
      </c>
      <c r="D256" s="270">
        <f>VLOOKUP(ServiceTickets[[#This Row],[Facility ID]],FacilityInformation,4,FALSE)</f>
        <v/>
      </c>
      <c r="E256" s="270">
        <f>VLOOKUP(ServiceTickets[[#This Row],[Facility ID]],FacilityInformation,5,FALSE)</f>
        <v/>
      </c>
      <c r="F256" s="270">
        <f>VLOOKUP(ServiceTickets[[#This Row],[Facility ID]],FacilityInformation,6,FALSE)</f>
        <v/>
      </c>
      <c r="G256" s="270">
        <f>ServiceTickets[[#This Row],[City]]&amp;", "&amp;ServiceTickets[[#This Row],[State]]&amp;" "&amp;ServiceTickets[[#This Row],[Zip]]</f>
        <v/>
      </c>
      <c r="H256" s="97">
        <f>VLOOKUP(ServiceTickets[[#This Row],[Facility ID]],'T-Schedule'!B$2:AH$286,30,FALSE)</f>
        <v/>
      </c>
      <c r="I256" s="97">
        <f>VLOOKUP(ServiceTickets[[#This Row],[Facility ID]],'T-Schedule'!B$2:AI$286,28,FALSE)</f>
        <v/>
      </c>
      <c r="J256" s="100">
        <f>VLOOKUP(ServiceTickets[[#This Row],[Facility ID]],'T-Schedule'!B$2:AI$286,26,FALSE)</f>
        <v/>
      </c>
      <c r="K256" s="108">
        <f>VLOOKUP(ServiceTickets[[#This Row],[Facility ID]],'T-Schedule'!B$2:C$286,2,FALSE)</f>
        <v/>
      </c>
      <c r="L256" s="108">
        <f>ServiceTickets[[#This Row],[Migration Date]] - WEEKDAY(ServiceTickets[[#This Row],[Migration Date]]-6)</f>
        <v/>
      </c>
      <c r="M256" s="108">
        <f>ServiceTickets[[#This Row],[Migration Date]] - 14</f>
        <v/>
      </c>
      <c r="N256" s="97" t="n">
        <v>703300</v>
      </c>
      <c r="O256" s="97" t="n">
        <v>703301</v>
      </c>
      <c r="P256" s="97">
        <f>ServiceTickets[[#This Row],[Site]]&amp;" KAH Win10 Upgrade Project Equipment Request"</f>
        <v/>
      </c>
      <c r="Q256" s="111">
        <f>"Please ship "&amp;H256&amp;" UD3 Thin Client devices and "&amp;I256&amp;" laptops with the Gentiva Win10 Image with docking stations. 
Please send the equipment on PO"&amp;N256&amp;" and PO"&amp;O256&amp;" to be at facility by "&amp;TEXT(L256,"mm/dd/yy")&amp;". 
Ship to:
ATTN: Kindred Implementation Services Tech
"&amp;C256&amp;"
"&amp;G256</f>
        <v/>
      </c>
      <c r="S256" s="273" t="inlineStr">
        <is>
          <t>No</t>
        </is>
      </c>
      <c r="T256" s="273">
        <f>VLOOKUP(ServiceTickets[[#This Row],[Facility ID]],'T-Schedule'!B$2:I$286,8,FALSE)</f>
        <v/>
      </c>
      <c r="U256" s="273" t="n">
        <v>2020</v>
      </c>
    </row>
    <row hidden="1" r="257" s="20">
      <c r="A257" s="100" t="n">
        <v>2366201</v>
      </c>
      <c r="B257" t="inlineStr">
        <is>
          <t>2366 HH - PORTLAND ME</t>
        </is>
      </c>
      <c r="C257" s="270">
        <f>VLOOKUP(ServiceTickets[[#This Row],[Facility ID]],FacilityInformation,3,FALSE)</f>
        <v/>
      </c>
      <c r="D257" s="270">
        <f>VLOOKUP(ServiceTickets[[#This Row],[Facility ID]],FacilityInformation,4,FALSE)</f>
        <v/>
      </c>
      <c r="E257" s="270">
        <f>VLOOKUP(ServiceTickets[[#This Row],[Facility ID]],FacilityInformation,5,FALSE)</f>
        <v/>
      </c>
      <c r="F257" s="270">
        <f>VLOOKUP(ServiceTickets[[#This Row],[Facility ID]],FacilityInformation,6,FALSE)</f>
        <v/>
      </c>
      <c r="G257" s="270">
        <f>ServiceTickets[[#This Row],[City]]&amp;", "&amp;ServiceTickets[[#This Row],[State]]&amp;" "&amp;ServiceTickets[[#This Row],[Zip]]</f>
        <v/>
      </c>
      <c r="H257" s="97">
        <f>VLOOKUP(ServiceTickets[[#This Row],[Facility ID]],'T-Schedule'!B$2:AH$286,30,FALSE)</f>
        <v/>
      </c>
      <c r="I257" s="97">
        <f>VLOOKUP(ServiceTickets[[#This Row],[Facility ID]],'T-Schedule'!B$2:AI$286,28,FALSE)</f>
        <v/>
      </c>
      <c r="J257" s="100">
        <f>VLOOKUP(ServiceTickets[[#This Row],[Facility ID]],'T-Schedule'!B$2:AI$286,26,FALSE)</f>
        <v/>
      </c>
      <c r="K257" s="108">
        <f>VLOOKUP(ServiceTickets[[#This Row],[Facility ID]],'T-Schedule'!B$2:C$286,2,FALSE)</f>
        <v/>
      </c>
      <c r="L257" s="108">
        <f>ServiceTickets[[#This Row],[Migration Date]] - WEEKDAY(ServiceTickets[[#This Row],[Migration Date]]-6)</f>
        <v/>
      </c>
      <c r="M257" s="108">
        <f>ServiceTickets[[#This Row],[Migration Date]] - 14</f>
        <v/>
      </c>
      <c r="N257" s="97" t="n">
        <v>703300</v>
      </c>
      <c r="O257" s="97" t="n">
        <v>703301</v>
      </c>
      <c r="P257" s="97">
        <f>ServiceTickets[[#This Row],[Site]]&amp;" KAH Win10 Upgrade Project Equipment Request"</f>
        <v/>
      </c>
      <c r="Q257" s="111">
        <f>"Please ship "&amp;H257&amp;" UD3 Thin Client devices and "&amp;I257&amp;" laptops with the Gentiva Win10 Image with docking stations. 
Please send the equipment on PO"&amp;N257&amp;" and PO"&amp;O257&amp;" to be at facility by "&amp;TEXT(L257,"mm/dd/yy")&amp;". 
Ship to:
ATTN: Kindred Implementation Services Tech
"&amp;C257&amp;"
"&amp;G257</f>
        <v/>
      </c>
      <c r="S257" s="273" t="inlineStr">
        <is>
          <t>No</t>
        </is>
      </c>
      <c r="T257" s="273">
        <f>VLOOKUP(ServiceTickets[[#This Row],[Facility ID]],'T-Schedule'!B$2:I$286,8,FALSE)</f>
        <v/>
      </c>
      <c r="U257" s="273" t="n">
        <v>2020</v>
      </c>
    </row>
    <row hidden="1" r="258" s="20">
      <c r="A258" s="100" t="n">
        <v>2372201</v>
      </c>
      <c r="B258" t="inlineStr">
        <is>
          <t>2372 HH - AUBURN NY</t>
        </is>
      </c>
      <c r="C258" s="270">
        <f>VLOOKUP(ServiceTickets[[#This Row],[Facility ID]],FacilityInformation,3,FALSE)</f>
        <v/>
      </c>
      <c r="D258" s="270">
        <f>VLOOKUP(ServiceTickets[[#This Row],[Facility ID]],FacilityInformation,4,FALSE)</f>
        <v/>
      </c>
      <c r="E258" s="270">
        <f>VLOOKUP(ServiceTickets[[#This Row],[Facility ID]],FacilityInformation,5,FALSE)</f>
        <v/>
      </c>
      <c r="F258" s="270">
        <f>VLOOKUP(ServiceTickets[[#This Row],[Facility ID]],FacilityInformation,6,FALSE)</f>
        <v/>
      </c>
      <c r="G258" s="270">
        <f>ServiceTickets[[#This Row],[City]]&amp;", "&amp;ServiceTickets[[#This Row],[State]]&amp;" "&amp;ServiceTickets[[#This Row],[Zip]]</f>
        <v/>
      </c>
      <c r="H258" s="97">
        <f>VLOOKUP(ServiceTickets[[#This Row],[Facility ID]],'T-Schedule'!B$2:AH$286,30,FALSE)</f>
        <v/>
      </c>
      <c r="I258" s="97">
        <f>VLOOKUP(ServiceTickets[[#This Row],[Facility ID]],'T-Schedule'!B$2:AI$286,28,FALSE)</f>
        <v/>
      </c>
      <c r="J258" s="100">
        <f>VLOOKUP(ServiceTickets[[#This Row],[Facility ID]],'T-Schedule'!B$2:AI$286,26,FALSE)</f>
        <v/>
      </c>
      <c r="K258" s="108">
        <f>VLOOKUP(ServiceTickets[[#This Row],[Facility ID]],'T-Schedule'!B$2:C$286,2,FALSE)</f>
        <v/>
      </c>
      <c r="L258" s="108">
        <f>ServiceTickets[[#This Row],[Migration Date]] - WEEKDAY(ServiceTickets[[#This Row],[Migration Date]]-6)</f>
        <v/>
      </c>
      <c r="M258" s="108">
        <f>ServiceTickets[[#This Row],[Migration Date]] - 14</f>
        <v/>
      </c>
      <c r="N258" s="97" t="n">
        <v>703300</v>
      </c>
      <c r="O258" s="97" t="n">
        <v>703301</v>
      </c>
      <c r="P258" s="97">
        <f>ServiceTickets[[#This Row],[Site]]&amp;" KAH Win10 Upgrade Project Equipment Request"</f>
        <v/>
      </c>
      <c r="Q258" s="111">
        <f>"Please ship "&amp;H258&amp;" UD3 Thin Client devices and "&amp;I258&amp;" laptops with the Gentiva Win10 Image with docking stations. 
Please send the equipment on PO"&amp;N258&amp;" and PO"&amp;O258&amp;" to be at facility by "&amp;TEXT(L258,"mm/dd/yy")&amp;". 
Ship to:
ATTN: Kindred Implementation Services Tech
"&amp;C258&amp;"
"&amp;G258</f>
        <v/>
      </c>
      <c r="S258" s="273" t="inlineStr">
        <is>
          <t>No</t>
        </is>
      </c>
      <c r="T258" s="273">
        <f>VLOOKUP(ServiceTickets[[#This Row],[Facility ID]],'T-Schedule'!B$2:I$286,8,FALSE)</f>
        <v/>
      </c>
      <c r="U258" s="273" t="n">
        <v>2020</v>
      </c>
    </row>
    <row hidden="1" r="259" s="20">
      <c r="A259" s="100" t="n">
        <v>2373201</v>
      </c>
      <c r="B259" t="inlineStr">
        <is>
          <t>2373 HH - OSWEGO</t>
        </is>
      </c>
      <c r="C259" s="270">
        <f>VLOOKUP(ServiceTickets[[#This Row],[Facility ID]],FacilityInformation,3,FALSE)</f>
        <v/>
      </c>
      <c r="D259" s="270">
        <f>VLOOKUP(ServiceTickets[[#This Row],[Facility ID]],FacilityInformation,4,FALSE)</f>
        <v/>
      </c>
      <c r="E259" s="270">
        <f>VLOOKUP(ServiceTickets[[#This Row],[Facility ID]],FacilityInformation,5,FALSE)</f>
        <v/>
      </c>
      <c r="F259" s="270">
        <f>VLOOKUP(ServiceTickets[[#This Row],[Facility ID]],FacilityInformation,6,FALSE)</f>
        <v/>
      </c>
      <c r="G259" s="270">
        <f>ServiceTickets[[#This Row],[City]]&amp;", "&amp;ServiceTickets[[#This Row],[State]]&amp;" "&amp;ServiceTickets[[#This Row],[Zip]]</f>
        <v/>
      </c>
      <c r="H259" s="97">
        <f>VLOOKUP(ServiceTickets[[#This Row],[Facility ID]],'T-Schedule'!B$2:AH$286,30,FALSE)</f>
        <v/>
      </c>
      <c r="I259" s="97">
        <f>VLOOKUP(ServiceTickets[[#This Row],[Facility ID]],'T-Schedule'!B$2:AI$286,28,FALSE)</f>
        <v/>
      </c>
      <c r="J259" s="100">
        <f>VLOOKUP(ServiceTickets[[#This Row],[Facility ID]],'T-Schedule'!B$2:AI$286,26,FALSE)</f>
        <v/>
      </c>
      <c r="K259" s="108">
        <f>VLOOKUP(ServiceTickets[[#This Row],[Facility ID]],'T-Schedule'!B$2:C$286,2,FALSE)</f>
        <v/>
      </c>
      <c r="L259" s="108">
        <f>ServiceTickets[[#This Row],[Migration Date]] - WEEKDAY(ServiceTickets[[#This Row],[Migration Date]]-6)</f>
        <v/>
      </c>
      <c r="M259" s="108">
        <f>ServiceTickets[[#This Row],[Migration Date]] - 14</f>
        <v/>
      </c>
      <c r="N259" s="97" t="n">
        <v>703300</v>
      </c>
      <c r="O259" s="97" t="n">
        <v>703301</v>
      </c>
      <c r="P259" s="97">
        <f>ServiceTickets[[#This Row],[Site]]&amp;" KAH Win10 Upgrade Project Equipment Request"</f>
        <v/>
      </c>
      <c r="Q259" s="111">
        <f>"Please ship "&amp;H259&amp;" UD3 Thin Client devices and "&amp;I259&amp;" laptops with the Gentiva Win10 Image with docking stations. 
Please send the equipment on PO"&amp;N259&amp;" and PO"&amp;O259&amp;" to be at facility by "&amp;TEXT(L259,"mm/dd/yy")&amp;". 
Ship to:
ATTN: Kindred Implementation Services Tech
"&amp;C259&amp;"
"&amp;G259</f>
        <v/>
      </c>
      <c r="S259" s="273" t="inlineStr">
        <is>
          <t>No</t>
        </is>
      </c>
      <c r="T259" s="273">
        <f>VLOOKUP(ServiceTickets[[#This Row],[Facility ID]],'T-Schedule'!B$2:I$286,8,FALSE)</f>
        <v/>
      </c>
      <c r="U259" s="273" t="n">
        <v>2020</v>
      </c>
    </row>
    <row hidden="1" r="260" s="20">
      <c r="A260" s="100" t="n">
        <v>2374201</v>
      </c>
      <c r="B260" t="inlineStr">
        <is>
          <t>2374 HH - LIVERPOOL</t>
        </is>
      </c>
      <c r="C260" s="270">
        <f>VLOOKUP(ServiceTickets[[#This Row],[Facility ID]],FacilityInformation,3,FALSE)</f>
        <v/>
      </c>
      <c r="D260" s="270">
        <f>VLOOKUP(ServiceTickets[[#This Row],[Facility ID]],FacilityInformation,4,FALSE)</f>
        <v/>
      </c>
      <c r="E260" s="270">
        <f>VLOOKUP(ServiceTickets[[#This Row],[Facility ID]],FacilityInformation,5,FALSE)</f>
        <v/>
      </c>
      <c r="F260" s="270">
        <f>VLOOKUP(ServiceTickets[[#This Row],[Facility ID]],FacilityInformation,6,FALSE)</f>
        <v/>
      </c>
      <c r="G260" s="270">
        <f>ServiceTickets[[#This Row],[City]]&amp;", "&amp;ServiceTickets[[#This Row],[State]]&amp;" "&amp;ServiceTickets[[#This Row],[Zip]]</f>
        <v/>
      </c>
      <c r="H260" s="97">
        <f>VLOOKUP(ServiceTickets[[#This Row],[Facility ID]],'T-Schedule'!B$2:AH$286,30,FALSE)</f>
        <v/>
      </c>
      <c r="I260" s="97">
        <f>VLOOKUP(ServiceTickets[[#This Row],[Facility ID]],'T-Schedule'!B$2:AI$286,28,FALSE)</f>
        <v/>
      </c>
      <c r="J260" s="100">
        <f>VLOOKUP(ServiceTickets[[#This Row],[Facility ID]],'T-Schedule'!B$2:AI$286,26,FALSE)</f>
        <v/>
      </c>
      <c r="K260" s="108">
        <f>VLOOKUP(ServiceTickets[[#This Row],[Facility ID]],'T-Schedule'!B$2:C$286,2,FALSE)</f>
        <v/>
      </c>
      <c r="L260" s="108">
        <f>ServiceTickets[[#This Row],[Migration Date]] - WEEKDAY(ServiceTickets[[#This Row],[Migration Date]]-6)</f>
        <v/>
      </c>
      <c r="M260" s="108">
        <f>ServiceTickets[[#This Row],[Migration Date]] - 14</f>
        <v/>
      </c>
      <c r="N260" s="97" t="n">
        <v>703300</v>
      </c>
      <c r="O260" s="97" t="n">
        <v>703301</v>
      </c>
      <c r="P260" s="97">
        <f>ServiceTickets[[#This Row],[Site]]&amp;" KAH Win10 Upgrade Project Equipment Request"</f>
        <v/>
      </c>
      <c r="Q260" s="111">
        <f>"Please ship "&amp;H260&amp;" UD3 Thin Client devices and "&amp;I260&amp;" laptops with the Gentiva Win10 Image with docking stations. 
Please send the equipment on PO"&amp;N260&amp;" and PO"&amp;O260&amp;" to be at facility by "&amp;TEXT(L260,"mm/dd/yy")&amp;". 
Ship to:
ATTN: Kindred Implementation Services Tech
"&amp;C260&amp;"
"&amp;G260</f>
        <v/>
      </c>
      <c r="S260" s="273" t="inlineStr">
        <is>
          <t>No</t>
        </is>
      </c>
      <c r="T260" s="273">
        <f>VLOOKUP(ServiceTickets[[#This Row],[Facility ID]],'T-Schedule'!B$2:I$286,8,FALSE)</f>
        <v/>
      </c>
      <c r="U260" s="273" t="n">
        <v>2020</v>
      </c>
    </row>
    <row hidden="1" r="261" s="20">
      <c r="A261" s="100" t="n">
        <v>2376201</v>
      </c>
      <c r="B261" t="inlineStr">
        <is>
          <t>2376 HH - STRATFORD</t>
        </is>
      </c>
      <c r="C261" s="270">
        <f>VLOOKUP(ServiceTickets[[#This Row],[Facility ID]],FacilityInformation,3,FALSE)</f>
        <v/>
      </c>
      <c r="D261" s="270">
        <f>VLOOKUP(ServiceTickets[[#This Row],[Facility ID]],FacilityInformation,4,FALSE)</f>
        <v/>
      </c>
      <c r="E261" s="270">
        <f>VLOOKUP(ServiceTickets[[#This Row],[Facility ID]],FacilityInformation,5,FALSE)</f>
        <v/>
      </c>
      <c r="F261" s="270">
        <f>VLOOKUP(ServiceTickets[[#This Row],[Facility ID]],FacilityInformation,6,FALSE)</f>
        <v/>
      </c>
      <c r="G261" s="270">
        <f>ServiceTickets[[#This Row],[City]]&amp;", "&amp;ServiceTickets[[#This Row],[State]]&amp;" "&amp;ServiceTickets[[#This Row],[Zip]]</f>
        <v/>
      </c>
      <c r="H261" s="97">
        <f>VLOOKUP(ServiceTickets[[#This Row],[Facility ID]],'T-Schedule'!B$2:AH$286,30,FALSE)</f>
        <v/>
      </c>
      <c r="I261" s="97">
        <f>VLOOKUP(ServiceTickets[[#This Row],[Facility ID]],'T-Schedule'!B$2:AI$286,28,FALSE)</f>
        <v/>
      </c>
      <c r="J261" s="100">
        <f>VLOOKUP(ServiceTickets[[#This Row],[Facility ID]],'T-Schedule'!B$2:AI$286,26,FALSE)</f>
        <v/>
      </c>
      <c r="K261" s="108">
        <f>VLOOKUP(ServiceTickets[[#This Row],[Facility ID]],'T-Schedule'!B$2:C$286,2,FALSE)</f>
        <v/>
      </c>
      <c r="L261" s="108">
        <f>ServiceTickets[[#This Row],[Migration Date]] - WEEKDAY(ServiceTickets[[#This Row],[Migration Date]]-6)</f>
        <v/>
      </c>
      <c r="M261" s="108">
        <f>ServiceTickets[[#This Row],[Migration Date]] - 14</f>
        <v/>
      </c>
      <c r="N261" s="97" t="n">
        <v>703300</v>
      </c>
      <c r="O261" s="97" t="n">
        <v>703301</v>
      </c>
      <c r="P261" s="97">
        <f>ServiceTickets[[#This Row],[Site]]&amp;" KAH Win10 Upgrade Project Equipment Request"</f>
        <v/>
      </c>
      <c r="Q261" s="111">
        <f>"Please ship "&amp;H261&amp;" UD3 Thin Client devices and "&amp;I261&amp;" laptops with the Gentiva Win10 Image with docking stations. 
Please send the equipment on PO"&amp;N261&amp;" and PO"&amp;O261&amp;" to be at facility by "&amp;TEXT(L261,"mm/dd/yy")&amp;". 
Ship to:
ATTN: Kindred Implementation Services Tech
"&amp;C261&amp;"
"&amp;G261</f>
        <v/>
      </c>
      <c r="S261" s="273" t="inlineStr">
        <is>
          <t>No</t>
        </is>
      </c>
      <c r="T261" s="273">
        <f>VLOOKUP(ServiceTickets[[#This Row],[Facility ID]],'T-Schedule'!B$2:I$286,8,FALSE)</f>
        <v/>
      </c>
      <c r="U261" s="273" t="n">
        <v>2020</v>
      </c>
    </row>
    <row hidden="1" r="262" s="20">
      <c r="A262" s="100" t="n">
        <v>2377201</v>
      </c>
      <c r="B262" t="inlineStr">
        <is>
          <t>2377 HH - HAMDEN</t>
        </is>
      </c>
      <c r="C262" s="270">
        <f>VLOOKUP(ServiceTickets[[#This Row],[Facility ID]],FacilityInformation,3,FALSE)</f>
        <v/>
      </c>
      <c r="D262" s="270">
        <f>VLOOKUP(ServiceTickets[[#This Row],[Facility ID]],FacilityInformation,4,FALSE)</f>
        <v/>
      </c>
      <c r="E262" s="270">
        <f>VLOOKUP(ServiceTickets[[#This Row],[Facility ID]],FacilityInformation,5,FALSE)</f>
        <v/>
      </c>
      <c r="F262" s="270">
        <f>VLOOKUP(ServiceTickets[[#This Row],[Facility ID]],FacilityInformation,6,FALSE)</f>
        <v/>
      </c>
      <c r="G262" s="270">
        <f>ServiceTickets[[#This Row],[City]]&amp;", "&amp;ServiceTickets[[#This Row],[State]]&amp;" "&amp;ServiceTickets[[#This Row],[Zip]]</f>
        <v/>
      </c>
      <c r="H262" s="97">
        <f>VLOOKUP(ServiceTickets[[#This Row],[Facility ID]],'T-Schedule'!B$2:AH$286,30,FALSE)</f>
        <v/>
      </c>
      <c r="I262" s="97">
        <f>VLOOKUP(ServiceTickets[[#This Row],[Facility ID]],'T-Schedule'!B$2:AI$286,28,FALSE)</f>
        <v/>
      </c>
      <c r="J262" s="100">
        <f>VLOOKUP(ServiceTickets[[#This Row],[Facility ID]],'T-Schedule'!B$2:AI$286,26,FALSE)</f>
        <v/>
      </c>
      <c r="K262" s="108">
        <f>VLOOKUP(ServiceTickets[[#This Row],[Facility ID]],'T-Schedule'!B$2:C$286,2,FALSE)</f>
        <v/>
      </c>
      <c r="L262" s="108">
        <f>ServiceTickets[[#This Row],[Migration Date]] - WEEKDAY(ServiceTickets[[#This Row],[Migration Date]]-6)</f>
        <v/>
      </c>
      <c r="M262" s="108">
        <f>ServiceTickets[[#This Row],[Migration Date]] - 14</f>
        <v/>
      </c>
      <c r="N262" s="97" t="n">
        <v>703300</v>
      </c>
      <c r="O262" s="97" t="n">
        <v>703301</v>
      </c>
      <c r="P262" s="97">
        <f>ServiceTickets[[#This Row],[Site]]&amp;" KAH Win10 Upgrade Project Equipment Request"</f>
        <v/>
      </c>
      <c r="Q262" s="111">
        <f>"Please ship "&amp;H262&amp;" UD3 Thin Client devices and "&amp;I262&amp;" laptops with the Gentiva Win10 Image with docking stations. 
Please send the equipment on PO"&amp;N262&amp;" and PO"&amp;O262&amp;" to be at facility by "&amp;TEXT(L262,"mm/dd/yy")&amp;". 
Ship to:
ATTN: Kindred Implementation Services Tech
"&amp;C262&amp;"
"&amp;G262</f>
        <v/>
      </c>
      <c r="S262" s="273" t="inlineStr">
        <is>
          <t>No</t>
        </is>
      </c>
      <c r="T262" s="273">
        <f>VLOOKUP(ServiceTickets[[#This Row],[Facility ID]],'T-Schedule'!B$2:I$286,8,FALSE)</f>
        <v/>
      </c>
      <c r="U262" s="273" t="n">
        <v>2020</v>
      </c>
    </row>
    <row hidden="1" r="263" s="20">
      <c r="A263" s="100" t="n">
        <v>2378201</v>
      </c>
      <c r="B263" t="inlineStr">
        <is>
          <t>2378 HH - OLD SAYBROOK</t>
        </is>
      </c>
      <c r="C263" s="270">
        <f>VLOOKUP(ServiceTickets[[#This Row],[Facility ID]],FacilityInformation,3,FALSE)</f>
        <v/>
      </c>
      <c r="D263" s="270">
        <f>VLOOKUP(ServiceTickets[[#This Row],[Facility ID]],FacilityInformation,4,FALSE)</f>
        <v/>
      </c>
      <c r="E263" s="270">
        <f>VLOOKUP(ServiceTickets[[#This Row],[Facility ID]],FacilityInformation,5,FALSE)</f>
        <v/>
      </c>
      <c r="F263" s="270">
        <f>VLOOKUP(ServiceTickets[[#This Row],[Facility ID]],FacilityInformation,6,FALSE)</f>
        <v/>
      </c>
      <c r="G263" s="270">
        <f>ServiceTickets[[#This Row],[City]]&amp;", "&amp;ServiceTickets[[#This Row],[State]]&amp;" "&amp;ServiceTickets[[#This Row],[Zip]]</f>
        <v/>
      </c>
      <c r="H263" s="97">
        <f>VLOOKUP(ServiceTickets[[#This Row],[Facility ID]],'T-Schedule'!B$2:AH$286,30,FALSE)</f>
        <v/>
      </c>
      <c r="I263" s="97">
        <f>VLOOKUP(ServiceTickets[[#This Row],[Facility ID]],'T-Schedule'!B$2:AI$286,28,FALSE)</f>
        <v/>
      </c>
      <c r="J263" s="100">
        <f>VLOOKUP(ServiceTickets[[#This Row],[Facility ID]],'T-Schedule'!B$2:AI$286,26,FALSE)</f>
        <v/>
      </c>
      <c r="K263" s="108">
        <f>VLOOKUP(ServiceTickets[[#This Row],[Facility ID]],'T-Schedule'!B$2:C$286,2,FALSE)</f>
        <v/>
      </c>
      <c r="L263" s="108">
        <f>ServiceTickets[[#This Row],[Migration Date]] - WEEKDAY(ServiceTickets[[#This Row],[Migration Date]]-6)</f>
        <v/>
      </c>
      <c r="M263" s="108">
        <f>ServiceTickets[[#This Row],[Migration Date]] - 14</f>
        <v/>
      </c>
      <c r="N263" s="97" t="n">
        <v>703300</v>
      </c>
      <c r="O263" s="97" t="n">
        <v>703301</v>
      </c>
      <c r="P263" s="97">
        <f>ServiceTickets[[#This Row],[Site]]&amp;" KAH Win10 Upgrade Project Equipment Request"</f>
        <v/>
      </c>
      <c r="Q263" s="111">
        <f>"Please ship "&amp;H263&amp;" UD3 Thin Client devices and "&amp;I263&amp;" laptops with the Gentiva Win10 Image with docking stations. 
Please send the equipment on PO"&amp;N263&amp;" and PO"&amp;O263&amp;" to be at facility by "&amp;TEXT(L263,"mm/dd/yy")&amp;". 
Ship to:
ATTN: Kindred Implementation Services Tech
"&amp;C263&amp;"
"&amp;G263</f>
        <v/>
      </c>
      <c r="S263" s="273" t="inlineStr">
        <is>
          <t>No</t>
        </is>
      </c>
      <c r="T263" s="273">
        <f>VLOOKUP(ServiceTickets[[#This Row],[Facility ID]],'T-Schedule'!B$2:I$286,8,FALSE)</f>
        <v/>
      </c>
      <c r="U263" s="273" t="n">
        <v>2020</v>
      </c>
    </row>
    <row hidden="1" r="264" s="20">
      <c r="A264" s="100" t="n">
        <v>2379201</v>
      </c>
      <c r="B264" t="inlineStr">
        <is>
          <t>2379 HH - MALTA NY</t>
        </is>
      </c>
      <c r="C264" s="270">
        <f>VLOOKUP(ServiceTickets[[#This Row],[Facility ID]],FacilityInformation,3,FALSE)</f>
        <v/>
      </c>
      <c r="D264" s="270">
        <f>VLOOKUP(ServiceTickets[[#This Row],[Facility ID]],FacilityInformation,4,FALSE)</f>
        <v/>
      </c>
      <c r="E264" s="270">
        <f>VLOOKUP(ServiceTickets[[#This Row],[Facility ID]],FacilityInformation,5,FALSE)</f>
        <v/>
      </c>
      <c r="F264" s="270">
        <f>VLOOKUP(ServiceTickets[[#This Row],[Facility ID]],FacilityInformation,6,FALSE)</f>
        <v/>
      </c>
      <c r="G264" s="270">
        <f>ServiceTickets[[#This Row],[City]]&amp;", "&amp;ServiceTickets[[#This Row],[State]]&amp;" "&amp;ServiceTickets[[#This Row],[Zip]]</f>
        <v/>
      </c>
      <c r="H264" s="97">
        <f>VLOOKUP(ServiceTickets[[#This Row],[Facility ID]],'T-Schedule'!B$2:AH$286,30,FALSE)</f>
        <v/>
      </c>
      <c r="I264" s="97">
        <f>VLOOKUP(ServiceTickets[[#This Row],[Facility ID]],'T-Schedule'!B$2:AI$286,28,FALSE)</f>
        <v/>
      </c>
      <c r="J264" s="100">
        <f>VLOOKUP(ServiceTickets[[#This Row],[Facility ID]],'T-Schedule'!B$2:AI$286,26,FALSE)</f>
        <v/>
      </c>
      <c r="K264" s="108">
        <f>VLOOKUP(ServiceTickets[[#This Row],[Facility ID]],'T-Schedule'!B$2:C$286,2,FALSE)</f>
        <v/>
      </c>
      <c r="L264" s="108">
        <f>ServiceTickets[[#This Row],[Migration Date]] - WEEKDAY(ServiceTickets[[#This Row],[Migration Date]]-6)</f>
        <v/>
      </c>
      <c r="M264" s="108">
        <f>ServiceTickets[[#This Row],[Migration Date]] - 14</f>
        <v/>
      </c>
      <c r="N264" s="97" t="n">
        <v>703300</v>
      </c>
      <c r="O264" s="97" t="n">
        <v>703301</v>
      </c>
      <c r="P264" s="97">
        <f>ServiceTickets[[#This Row],[Site]]&amp;" KAH Win10 Upgrade Project Equipment Request"</f>
        <v/>
      </c>
      <c r="Q264" s="111">
        <f>"Please ship "&amp;H264&amp;" UD3 Thin Client devices and "&amp;I264&amp;" laptops with the Gentiva Win10 Image with docking stations. 
Please send the equipment on PO"&amp;N264&amp;" and PO"&amp;O264&amp;" to be at facility by "&amp;TEXT(L264,"mm/dd/yy")&amp;". 
Ship to:
ATTN: Kindred Implementation Services Tech
"&amp;C264&amp;"
"&amp;G264</f>
        <v/>
      </c>
      <c r="S264" s="273" t="inlineStr">
        <is>
          <t>No</t>
        </is>
      </c>
      <c r="T264" s="273">
        <f>VLOOKUP(ServiceTickets[[#This Row],[Facility ID]],'T-Schedule'!B$2:I$286,8,FALSE)</f>
        <v/>
      </c>
      <c r="U264" s="273" t="n">
        <v>2020</v>
      </c>
    </row>
    <row hidden="1" r="265" s="20">
      <c r="A265" s="100" t="n">
        <v>2434201</v>
      </c>
      <c r="B265" t="inlineStr">
        <is>
          <t>2434 HH - CORNING</t>
        </is>
      </c>
      <c r="C265" s="270">
        <f>VLOOKUP(ServiceTickets[[#This Row],[Facility ID]],FacilityInformation,3,FALSE)</f>
        <v/>
      </c>
      <c r="D265" s="270">
        <f>VLOOKUP(ServiceTickets[[#This Row],[Facility ID]],FacilityInformation,4,FALSE)</f>
        <v/>
      </c>
      <c r="E265" s="270">
        <f>VLOOKUP(ServiceTickets[[#This Row],[Facility ID]],FacilityInformation,5,FALSE)</f>
        <v/>
      </c>
      <c r="F265" s="270">
        <f>VLOOKUP(ServiceTickets[[#This Row],[Facility ID]],FacilityInformation,6,FALSE)</f>
        <v/>
      </c>
      <c r="G265" s="270">
        <f>ServiceTickets[[#This Row],[City]]&amp;", "&amp;ServiceTickets[[#This Row],[State]]&amp;" "&amp;ServiceTickets[[#This Row],[Zip]]</f>
        <v/>
      </c>
      <c r="H265" s="97">
        <f>VLOOKUP(ServiceTickets[[#This Row],[Facility ID]],'T-Schedule'!B$2:AH$286,30,FALSE)</f>
        <v/>
      </c>
      <c r="I265" s="97">
        <f>VLOOKUP(ServiceTickets[[#This Row],[Facility ID]],'T-Schedule'!B$2:AI$286,28,FALSE)</f>
        <v/>
      </c>
      <c r="J265" s="100">
        <f>VLOOKUP(ServiceTickets[[#This Row],[Facility ID]],'T-Schedule'!B$2:AI$286,26,FALSE)</f>
        <v/>
      </c>
      <c r="K265" s="108">
        <f>VLOOKUP(ServiceTickets[[#This Row],[Facility ID]],'T-Schedule'!B$2:C$286,2,FALSE)</f>
        <v/>
      </c>
      <c r="L265" s="108">
        <f>ServiceTickets[[#This Row],[Migration Date]] - WEEKDAY(ServiceTickets[[#This Row],[Migration Date]]-6)</f>
        <v/>
      </c>
      <c r="M265" s="108">
        <f>ServiceTickets[[#This Row],[Migration Date]] - 14</f>
        <v/>
      </c>
      <c r="N265" s="97" t="n">
        <v>703300</v>
      </c>
      <c r="O265" s="97" t="n">
        <v>703301</v>
      </c>
      <c r="P265" s="97">
        <f>ServiceTickets[[#This Row],[Site]]&amp;" KAH Win10 Upgrade Project Equipment Request"</f>
        <v/>
      </c>
      <c r="Q265" s="111">
        <f>"Please ship "&amp;H265&amp;" UD3 Thin Client devices and "&amp;I265&amp;" laptops with the Gentiva Win10 Image with docking stations. 
Please send the equipment on PO"&amp;N265&amp;" and PO"&amp;O265&amp;" to be at facility by "&amp;TEXT(L265,"mm/dd/yy")&amp;". 
Ship to:
ATTN: Kindred Implementation Services Tech
"&amp;C265&amp;"
"&amp;G265</f>
        <v/>
      </c>
      <c r="S265" s="273" t="inlineStr">
        <is>
          <t>No</t>
        </is>
      </c>
      <c r="T265" s="273">
        <f>VLOOKUP(ServiceTickets[[#This Row],[Facility ID]],'T-Schedule'!B$2:I$286,8,FALSE)</f>
        <v/>
      </c>
      <c r="U265" s="273" t="n">
        <v>2020</v>
      </c>
    </row>
    <row hidden="1" r="266" s="20">
      <c r="A266" s="100" t="n">
        <v>7012201</v>
      </c>
      <c r="B266" t="inlineStr">
        <is>
          <t>7012 HH - SANDWICH (fka 2364)</t>
        </is>
      </c>
      <c r="C266" s="270">
        <f>VLOOKUP(ServiceTickets[[#This Row],[Facility ID]],FacilityInformation,3,FALSE)</f>
        <v/>
      </c>
      <c r="D266" s="270">
        <f>VLOOKUP(ServiceTickets[[#This Row],[Facility ID]],FacilityInformation,4,FALSE)</f>
        <v/>
      </c>
      <c r="E266" s="270">
        <f>VLOOKUP(ServiceTickets[[#This Row],[Facility ID]],FacilityInformation,5,FALSE)</f>
        <v/>
      </c>
      <c r="F266" s="270">
        <f>VLOOKUP(ServiceTickets[[#This Row],[Facility ID]],FacilityInformation,6,FALSE)</f>
        <v/>
      </c>
      <c r="G266" s="270">
        <f>ServiceTickets[[#This Row],[City]]&amp;", "&amp;ServiceTickets[[#This Row],[State]]&amp;" "&amp;ServiceTickets[[#This Row],[Zip]]</f>
        <v/>
      </c>
      <c r="H266" s="97">
        <f>VLOOKUP(ServiceTickets[[#This Row],[Facility ID]],'T-Schedule'!B$2:AH$286,30,FALSE)</f>
        <v/>
      </c>
      <c r="I266" s="97">
        <f>VLOOKUP(ServiceTickets[[#This Row],[Facility ID]],'T-Schedule'!B$2:AI$286,28,FALSE)</f>
        <v/>
      </c>
      <c r="J266" s="100">
        <f>VLOOKUP(ServiceTickets[[#This Row],[Facility ID]],'T-Schedule'!B$2:AI$286,26,FALSE)</f>
        <v/>
      </c>
      <c r="K266" s="108">
        <f>VLOOKUP(ServiceTickets[[#This Row],[Facility ID]],'T-Schedule'!B$2:C$286,2,FALSE)</f>
        <v/>
      </c>
      <c r="L266" s="108">
        <f>ServiceTickets[[#This Row],[Migration Date]] - WEEKDAY(ServiceTickets[[#This Row],[Migration Date]]-6)</f>
        <v/>
      </c>
      <c r="M266" s="108">
        <f>ServiceTickets[[#This Row],[Migration Date]] - 14</f>
        <v/>
      </c>
      <c r="N266" s="97" t="n">
        <v>703300</v>
      </c>
      <c r="O266" s="97" t="n">
        <v>703301</v>
      </c>
      <c r="P266" s="97">
        <f>ServiceTickets[[#This Row],[Site]]&amp;" KAH Win10 Upgrade Project Equipment Request"</f>
        <v/>
      </c>
      <c r="Q266" s="111">
        <f>"Please ship "&amp;H266&amp;" UD3 Thin Client devices and "&amp;I266&amp;" laptops with the Gentiva Win10 Image with docking stations. 
Please send the equipment on PO"&amp;N266&amp;" and PO"&amp;O266&amp;" to be at facility by "&amp;TEXT(L266,"mm/dd/yy")&amp;". 
Ship to:
ATTN: Kindred Implementation Services Tech
"&amp;C266&amp;"
"&amp;G266</f>
        <v/>
      </c>
      <c r="S266" s="273" t="inlineStr">
        <is>
          <t>No</t>
        </is>
      </c>
      <c r="T266" s="273">
        <f>VLOOKUP(ServiceTickets[[#This Row],[Facility ID]],'T-Schedule'!B$2:I$286,8,FALSE)</f>
        <v/>
      </c>
      <c r="U266" s="273" t="n">
        <v>2020</v>
      </c>
    </row>
    <row hidden="1" r="267" s="20">
      <c r="A267" s="97" t="inlineStr">
        <is>
          <t>A 123</t>
        </is>
      </c>
      <c r="B267" s="270" t="inlineStr">
        <is>
          <t>A 123 East Carolina/R140 South Region</t>
        </is>
      </c>
      <c r="C267" s="270">
        <f>VLOOKUP(ServiceTickets[[#This Row],[Facility ID]],FacilityInformation,3,FALSE)</f>
        <v/>
      </c>
      <c r="D267" s="270">
        <f>VLOOKUP(ServiceTickets[[#This Row],[Facility ID]],FacilityInformation,4,FALSE)</f>
        <v/>
      </c>
      <c r="E267" s="270">
        <f>VLOOKUP(ServiceTickets[[#This Row],[Facility ID]],FacilityInformation,5,FALSE)</f>
        <v/>
      </c>
      <c r="F267" s="270">
        <f>VLOOKUP(ServiceTickets[[#This Row],[Facility ID]],FacilityInformation,6,FALSE)</f>
        <v/>
      </c>
      <c r="G267" s="270">
        <f>ServiceTickets[[#This Row],[City]]&amp;", "&amp;ServiceTickets[[#This Row],[State]]&amp;" "&amp;ServiceTickets[[#This Row],[Zip]]</f>
        <v/>
      </c>
      <c r="H267" s="97">
        <f>VLOOKUP(ServiceTickets[[#This Row],[Facility ID]],'T-Schedule'!B$2:AH$286,30,FALSE)</f>
        <v/>
      </c>
      <c r="I267" s="97">
        <f>VLOOKUP(ServiceTickets[[#This Row],[Facility ID]],'T-Schedule'!B$2:AI$286,28,FALSE)</f>
        <v/>
      </c>
      <c r="J267" s="97">
        <f>VLOOKUP(ServiceTickets[[#This Row],[Facility ID]],'T-Schedule'!B$2:AI$286,26,FALSE)</f>
        <v/>
      </c>
      <c r="K267" s="107">
        <f>VLOOKUP(ServiceTickets[[#This Row],[Facility ID]],'T-Schedule'!B$2:C$286,2,FALSE)</f>
        <v/>
      </c>
      <c r="L267" s="107">
        <f>ServiceTickets[[#This Row],[Migration Date]] - WEEKDAY(ServiceTickets[[#This Row],[Migration Date]]-6)</f>
        <v/>
      </c>
      <c r="M267" s="107">
        <f>ServiceTickets[[#This Row],[Migration Date]] - 14</f>
        <v/>
      </c>
      <c r="N267" s="97" t="n">
        <v>703300</v>
      </c>
      <c r="O267" s="97" t="n">
        <v>703301</v>
      </c>
      <c r="P267" s="97">
        <f>ServiceTickets[[#This Row],[Site]]&amp;" KAH Win10 Upgrade Project Equipment Request"</f>
        <v/>
      </c>
      <c r="Q267" s="110">
        <f>"Please ship "&amp;H267&amp;" UD3 Thin Client devices and "&amp;I267&amp;" laptops with the Gentiva Win10 Image with docking stations. 
Please send the equipment on PO"&amp;N267&amp;" and PO"&amp;O267&amp;" to be at facility by "&amp;TEXT(L267,"mm/dd/yy")&amp;". 
Ship to:
ATTN: Kindred Implementation Services Tech
"&amp;C267&amp;"
"&amp;G267</f>
        <v/>
      </c>
      <c r="R267" s="113" t="n">
        <v>1960807</v>
      </c>
      <c r="S267" s="113" t="inlineStr">
        <is>
          <t>No</t>
        </is>
      </c>
      <c r="T267" s="113">
        <f>VLOOKUP(ServiceTickets[[#This Row],[Facility ID]],'T-Schedule'!B$2:I$286,8,FALSE)</f>
        <v/>
      </c>
      <c r="U267" s="113" t="n">
        <v>2019</v>
      </c>
      <c r="V267" s="115" t="n"/>
    </row>
    <row hidden="1" r="268" s="20">
      <c r="A268" s="100" t="n">
        <v>3122201</v>
      </c>
      <c r="B268" t="inlineStr">
        <is>
          <t>3122 HH-Catawba Co</t>
        </is>
      </c>
      <c r="C268" s="270">
        <f>VLOOKUP(ServiceTickets[[#This Row],[Facility ID]],FacilityInformation,3,FALSE)</f>
        <v/>
      </c>
      <c r="D268" s="270">
        <f>VLOOKUP(ServiceTickets[[#This Row],[Facility ID]],FacilityInformation,4,FALSE)</f>
        <v/>
      </c>
      <c r="E268" s="270">
        <f>VLOOKUP(ServiceTickets[[#This Row],[Facility ID]],FacilityInformation,5,FALSE)</f>
        <v/>
      </c>
      <c r="F268" s="270">
        <f>VLOOKUP(ServiceTickets[[#This Row],[Facility ID]],FacilityInformation,6,FALSE)</f>
        <v/>
      </c>
      <c r="G268" s="270">
        <f>ServiceTickets[[#This Row],[City]]&amp;", "&amp;ServiceTickets[[#This Row],[State]]&amp;" "&amp;ServiceTickets[[#This Row],[Zip]]</f>
        <v/>
      </c>
      <c r="H268" s="97">
        <f>VLOOKUP(ServiceTickets[[#This Row],[Facility ID]],'T-Schedule'!B$2:AH$286,30,FALSE)</f>
        <v/>
      </c>
      <c r="I268" s="97">
        <f>VLOOKUP(ServiceTickets[[#This Row],[Facility ID]],'T-Schedule'!B$2:AI$286,28,FALSE)</f>
        <v/>
      </c>
      <c r="J268" s="100">
        <f>VLOOKUP(ServiceTickets[[#This Row],[Facility ID]],'T-Schedule'!B$2:AI$286,26,FALSE)</f>
        <v/>
      </c>
      <c r="K268" s="108">
        <f>VLOOKUP(ServiceTickets[[#This Row],[Facility ID]],'T-Schedule'!B$2:C$286,2,FALSE)</f>
        <v/>
      </c>
      <c r="L268" s="108">
        <f>ServiceTickets[[#This Row],[Migration Date]] - WEEKDAY(ServiceTickets[[#This Row],[Migration Date]]-6)</f>
        <v/>
      </c>
      <c r="M268" s="108">
        <f>ServiceTickets[[#This Row],[Migration Date]] - 14</f>
        <v/>
      </c>
      <c r="N268" s="97" t="n">
        <v>703300</v>
      </c>
      <c r="O268" s="97" t="n">
        <v>703301</v>
      </c>
      <c r="P268" s="97">
        <f>ServiceTickets[[#This Row],[Site]]&amp;" KAH Win10 Upgrade Project Equipment Request"</f>
        <v/>
      </c>
      <c r="Q268" s="111">
        <f>"Please ship "&amp;H268&amp;" UD3 Thin Client devices and "&amp;I268&amp;" laptops with the Gentiva Win10 Image with docking stations. 
Please send the equipment on PO"&amp;N268&amp;" and PO"&amp;O268&amp;" to be at facility by "&amp;TEXT(L268,"mm/dd/yy")&amp;". 
Ship to:
ATTN: Kindred Implementation Services Tech
"&amp;C268&amp;"
"&amp;G268</f>
        <v/>
      </c>
      <c r="S268" s="273" t="inlineStr">
        <is>
          <t>No</t>
        </is>
      </c>
      <c r="T268" s="273">
        <f>VLOOKUP(ServiceTickets[[#This Row],[Facility ID]],'T-Schedule'!B$2:I$286,8,FALSE)</f>
        <v/>
      </c>
      <c r="U268" s="273" t="n">
        <v>2020</v>
      </c>
    </row>
    <row r="269">
      <c r="A269" s="275" t="inlineStr">
        <is>
          <t>Totals</t>
        </is>
      </c>
      <c r="B269" s="276" t="n"/>
      <c r="C269" s="276" t="n"/>
      <c r="D269" s="276" t="n"/>
      <c r="E269" s="276" t="n"/>
      <c r="F269" s="276" t="n"/>
      <c r="G269" s="276" t="n"/>
      <c r="H269" s="277">
        <f>SUMIF(ServiceTickets[Thin Clients],"&lt;&gt;#N/A")</f>
        <v/>
      </c>
      <c r="I269" s="277">
        <f>SUMIF(ServiceTickets[Net New Laptops],"&lt;&gt;#N/A")</f>
        <v/>
      </c>
      <c r="J269" s="277">
        <f>SUMIF(ServiceTickets[Laptop Upgrade],"&lt;&gt;#N/A")</f>
        <v/>
      </c>
      <c r="K269" s="278" t="n"/>
    </row>
    <row r="270">
      <c r="A270" s="99" t="inlineStr">
        <is>
          <t>Remaining Stock</t>
        </is>
      </c>
      <c r="B270" s="1" t="n"/>
      <c r="C270" s="1" t="n"/>
      <c r="D270" s="1" t="n"/>
      <c r="E270" s="1" t="n"/>
      <c r="F270" s="1" t="n"/>
      <c r="G270" s="1" t="n"/>
      <c r="H270" s="225" t="n"/>
      <c r="I270" s="225" t="n"/>
      <c r="J270" s="225" t="n"/>
      <c r="K270" s="268" t="n"/>
    </row>
  </sheetData>
  <pageMargins bottom="0.75" footer="0.3" header="0.3" left="0.7" right="0.7" top="0.75"/>
  <pageSetup orientation="portrait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/>
  </sheetPr>
  <dimension ref="A1:U833"/>
  <sheetViews>
    <sheetView tabSelected="1" workbookViewId="0" zoomScaleNormal="100">
      <selection activeCell="H50" sqref="H50"/>
    </sheetView>
  </sheetViews>
  <sheetFormatPr baseColWidth="8" defaultRowHeight="14.4"/>
  <cols>
    <col bestFit="1" customWidth="1" max="1" min="1" style="262" width="13"/>
    <col bestFit="1" customWidth="1" max="2" min="2" style="250" width="16.33203125"/>
    <col bestFit="1" customWidth="1" max="3" min="3" style="250" width="19"/>
    <col bestFit="1" customWidth="1" max="4" min="4" style="253" width="21.5546875"/>
    <col bestFit="1" customWidth="1" max="5" min="5" style="5" width="16.6640625"/>
    <col bestFit="1" customWidth="1" max="6" min="6" style="254" width="13.88671875"/>
    <col bestFit="1" customWidth="1" max="7" min="7" style="251" width="17.33203125"/>
    <col bestFit="1" customWidth="1" max="8" min="8" style="251" width="21.44140625"/>
    <col bestFit="1" customWidth="1" max="9" min="9" style="252" width="20.5546875"/>
    <col bestFit="1" customWidth="1" max="10" min="10" style="255" width="18.88671875"/>
    <col bestFit="1" customWidth="1" max="11" min="11" style="283" width="24.33203125"/>
    <col bestFit="1" customWidth="1" max="12" min="12" style="256" width="14.33203125"/>
    <col bestFit="1" customWidth="1" max="13" min="13" style="256" width="15.44140625"/>
    <col bestFit="1" customWidth="1" max="14" min="14" style="283" width="23.5546875"/>
    <col bestFit="1" customWidth="1" max="15" min="15" style="283" width="14.109375"/>
    <col bestFit="1" customWidth="1" max="16" min="16" style="283" width="23.88671875"/>
    <col bestFit="1" customWidth="1" max="17" min="17" style="283" width="26.33203125"/>
    <col bestFit="1" customWidth="1" max="18" min="18" style="283" width="15.6640625"/>
    <col bestFit="1" customWidth="1" max="19" min="19" style="283" width="16.88671875"/>
    <col bestFit="1" customWidth="1" max="20" min="20" style="283" width="15"/>
    <col bestFit="1" customWidth="1" max="21" min="21" style="229" width="18.109375"/>
  </cols>
  <sheetData>
    <row customFormat="1" customHeight="1" ht="21" r="1" s="7">
      <c r="A1" s="324" t="inlineStr">
        <is>
          <t>Original Device Information</t>
        </is>
      </c>
      <c r="B1" s="325" t="n"/>
      <c r="C1" s="325" t="n"/>
      <c r="D1" s="326" t="n"/>
      <c r="E1" s="6" t="n"/>
      <c r="F1" s="327" t="inlineStr">
        <is>
          <t>Replacement Device Information</t>
        </is>
      </c>
      <c r="G1" s="325" t="n"/>
      <c r="H1" s="325" t="n"/>
      <c r="I1" s="326" t="n"/>
      <c r="J1" s="328" t="inlineStr">
        <is>
          <t>Project/Technician Information</t>
        </is>
      </c>
      <c r="K1" s="325" t="n"/>
      <c r="L1" s="325" t="n"/>
      <c r="M1" s="325" t="n"/>
      <c r="N1" s="325" t="n"/>
      <c r="O1" s="325" t="n"/>
      <c r="P1" s="325" t="n"/>
      <c r="Q1" s="325" t="n"/>
      <c r="R1" s="325" t="n"/>
      <c r="S1" s="325" t="n"/>
      <c r="T1" s="325" t="n"/>
      <c r="U1" s="326" t="n"/>
    </row>
    <row customFormat="1" r="2" s="17">
      <c r="A2" s="234" t="inlineStr">
        <is>
          <t>Pre-PCN</t>
        </is>
      </c>
      <c r="B2" s="8" t="inlineStr">
        <is>
          <t>Device Type</t>
        </is>
      </c>
      <c r="C2" s="8" t="inlineStr">
        <is>
          <t>Device SN</t>
        </is>
      </c>
      <c r="D2" s="9" t="inlineStr">
        <is>
          <t>UserName</t>
        </is>
      </c>
      <c r="E2" s="10" t="inlineStr">
        <is>
          <t>Action</t>
        </is>
      </c>
      <c r="F2" s="11" t="inlineStr">
        <is>
          <t>Post-PCN</t>
        </is>
      </c>
      <c r="G2" s="12" t="inlineStr">
        <is>
          <t>Device Type2</t>
        </is>
      </c>
      <c r="H2" s="12" t="inlineStr">
        <is>
          <t>Device SN2</t>
        </is>
      </c>
      <c r="I2" s="13" t="inlineStr">
        <is>
          <t>UserNameme2</t>
        </is>
      </c>
      <c r="J2" s="14" t="inlineStr">
        <is>
          <t>Project</t>
        </is>
      </c>
      <c r="K2" s="15" t="inlineStr">
        <is>
          <t>Project Phase</t>
        </is>
      </c>
      <c r="L2" s="18" t="inlineStr">
        <is>
          <t>Date Start</t>
        </is>
      </c>
      <c r="M2" s="18" t="inlineStr">
        <is>
          <t>Date Finish</t>
        </is>
      </c>
      <c r="N2" s="15" t="inlineStr">
        <is>
          <t>Technician</t>
        </is>
      </c>
      <c r="O2" s="15" t="inlineStr">
        <is>
          <t>Facility ID</t>
        </is>
      </c>
      <c r="P2" s="15" t="inlineStr">
        <is>
          <t>Facility Name</t>
        </is>
      </c>
      <c r="Q2" s="15" t="inlineStr">
        <is>
          <t>Facility Street 1</t>
        </is>
      </c>
      <c r="R2" s="15" t="inlineStr">
        <is>
          <t>Facility City</t>
        </is>
      </c>
      <c r="S2" s="15" t="inlineStr">
        <is>
          <t>Facility State</t>
        </is>
      </c>
      <c r="T2" s="15" t="inlineStr">
        <is>
          <t>Facility Zip</t>
        </is>
      </c>
      <c r="U2" s="16" t="inlineStr">
        <is>
          <t>Facility Phone</t>
        </is>
      </c>
    </row>
    <row r="3">
      <c r="A3" t="n">
        <v>0</v>
      </c>
      <c r="B3" t="inlineStr">
        <is>
          <t>projector</t>
        </is>
      </c>
      <c r="D3" t="inlineStr">
        <is>
          <t>OPEN</t>
        </is>
      </c>
      <c r="E3" t="inlineStr"/>
      <c r="F3" t="inlineStr"/>
      <c r="G3" t="inlineStr"/>
      <c r="H3" t="inlineStr"/>
      <c r="I3" t="inlineStr"/>
      <c r="U3" s="283" t="n"/>
    </row>
    <row r="4">
      <c r="A4" t="n">
        <v>136353</v>
      </c>
      <c r="B4" t="inlineStr">
        <is>
          <t>Desktop</t>
        </is>
      </c>
      <c r="C4" t="inlineStr">
        <is>
          <t>MJAF507</t>
        </is>
      </c>
      <c r="D4" t="inlineStr">
        <is>
          <t>OPEN</t>
        </is>
      </c>
      <c r="E4" s="19" t="inlineStr"/>
      <c r="F4" t="inlineStr"/>
      <c r="G4" t="inlineStr"/>
      <c r="H4" t="inlineStr"/>
      <c r="I4" t="inlineStr"/>
      <c r="U4" s="283" t="n"/>
    </row>
    <row r="5">
      <c r="A5" t="n">
        <v>142601</v>
      </c>
      <c r="B5" t="inlineStr">
        <is>
          <t>Desktop</t>
        </is>
      </c>
      <c r="C5" t="inlineStr">
        <is>
          <t>H6FYTV1</t>
        </is>
      </c>
      <c r="D5" t="inlineStr">
        <is>
          <t>OPEN</t>
        </is>
      </c>
      <c r="E5" s="19" t="inlineStr"/>
      <c r="F5" t="inlineStr"/>
      <c r="G5" t="inlineStr"/>
      <c r="H5" t="inlineStr"/>
      <c r="I5" t="inlineStr"/>
      <c r="U5" s="283" t="n"/>
    </row>
    <row r="6">
      <c r="A6" t="n">
        <v>142761</v>
      </c>
      <c r="B6" t="inlineStr">
        <is>
          <t>Desktop</t>
        </is>
      </c>
      <c r="C6" t="inlineStr">
        <is>
          <t>2UA2431Q63</t>
        </is>
      </c>
      <c r="D6" t="inlineStr">
        <is>
          <t>OPEN</t>
        </is>
      </c>
      <c r="E6" s="19" t="inlineStr"/>
      <c r="F6" t="inlineStr"/>
      <c r="G6" t="inlineStr"/>
      <c r="H6" t="inlineStr"/>
      <c r="I6" t="inlineStr"/>
      <c r="U6" s="283" t="n"/>
    </row>
    <row r="7">
      <c r="A7" t="n">
        <v>144636</v>
      </c>
      <c r="B7" t="inlineStr">
        <is>
          <t>DESKTOP</t>
        </is>
      </c>
      <c r="C7" t="inlineStr">
        <is>
          <t>1S7483BRUMJYEKT8</t>
        </is>
      </c>
      <c r="D7" t="inlineStr">
        <is>
          <t>OPEN</t>
        </is>
      </c>
      <c r="E7" s="19" t="inlineStr"/>
      <c r="F7" t="inlineStr"/>
      <c r="G7" t="inlineStr"/>
      <c r="H7" t="inlineStr"/>
      <c r="I7" t="inlineStr"/>
      <c r="U7" s="283" t="n"/>
    </row>
    <row r="8">
      <c r="A8" t="n">
        <v>146710</v>
      </c>
      <c r="B8" t="inlineStr">
        <is>
          <t>laptop</t>
        </is>
      </c>
      <c r="C8" t="inlineStr">
        <is>
          <t>GR3VGV1</t>
        </is>
      </c>
      <c r="D8" t="inlineStr">
        <is>
          <t>OPEN</t>
        </is>
      </c>
      <c r="E8" s="19" t="inlineStr"/>
      <c r="F8" t="inlineStr"/>
      <c r="G8" t="inlineStr"/>
      <c r="H8" t="inlineStr"/>
      <c r="I8" t="inlineStr"/>
      <c r="U8" s="283" t="n"/>
    </row>
    <row r="9">
      <c r="A9" t="n">
        <v>147158</v>
      </c>
      <c r="B9" t="inlineStr">
        <is>
          <t>DESKTOP</t>
        </is>
      </c>
      <c r="C9" t="inlineStr">
        <is>
          <t>726NWV1</t>
        </is>
      </c>
      <c r="D9" t="inlineStr">
        <is>
          <t>OPEN</t>
        </is>
      </c>
      <c r="E9" s="19" t="inlineStr"/>
      <c r="F9" t="inlineStr"/>
      <c r="G9" t="inlineStr"/>
      <c r="H9" t="inlineStr"/>
      <c r="I9" t="inlineStr"/>
      <c r="U9" s="283" t="n"/>
    </row>
    <row r="10">
      <c r="A10" t="n">
        <v>149194</v>
      </c>
      <c r="B10" t="inlineStr">
        <is>
          <t>laptop</t>
        </is>
      </c>
      <c r="C10" t="inlineStr">
        <is>
          <t>4VHSL12</t>
        </is>
      </c>
      <c r="D10" t="inlineStr">
        <is>
          <t>OPEN</t>
        </is>
      </c>
      <c r="E10" s="19" t="inlineStr"/>
      <c r="F10" t="inlineStr"/>
      <c r="G10" t="inlineStr"/>
      <c r="H10" t="inlineStr"/>
      <c r="I10" t="inlineStr"/>
      <c r="U10" s="283" t="n"/>
    </row>
    <row r="11">
      <c r="A11" t="n">
        <v>151046</v>
      </c>
      <c r="B11" t="inlineStr">
        <is>
          <t>DESKTOP</t>
        </is>
      </c>
      <c r="C11" t="inlineStr">
        <is>
          <t>20JDCZ1</t>
        </is>
      </c>
      <c r="D11" t="inlineStr">
        <is>
          <t>SMALGER</t>
        </is>
      </c>
      <c r="E11" s="19" t="inlineStr"/>
      <c r="F11" t="inlineStr"/>
      <c r="G11" t="inlineStr"/>
      <c r="H11" t="inlineStr"/>
      <c r="I11" t="inlineStr"/>
      <c r="U11" s="283" t="n"/>
    </row>
    <row r="12">
      <c r="A12" t="n">
        <v>151492</v>
      </c>
      <c r="B12" t="inlineStr">
        <is>
          <t>laptop</t>
        </is>
      </c>
      <c r="C12" t="inlineStr">
        <is>
          <t>JN7KTZ1</t>
        </is>
      </c>
      <c r="D12" t="inlineStr">
        <is>
          <t>OPEN</t>
        </is>
      </c>
      <c r="E12" s="19" t="inlineStr"/>
      <c r="F12" t="inlineStr"/>
      <c r="G12" t="inlineStr"/>
      <c r="H12" t="inlineStr"/>
      <c r="I12" t="inlineStr"/>
      <c r="U12" s="283" t="n"/>
    </row>
    <row r="13">
      <c r="A13" t="n">
        <v>160930</v>
      </c>
      <c r="B13" t="inlineStr">
        <is>
          <t>DESKTOP</t>
        </is>
      </c>
      <c r="D13" t="inlineStr">
        <is>
          <t>JonesK73</t>
        </is>
      </c>
      <c r="E13" s="19" t="inlineStr"/>
      <c r="F13" t="inlineStr"/>
      <c r="G13" t="inlineStr"/>
      <c r="H13" t="inlineStr"/>
      <c r="I13" t="inlineStr"/>
      <c r="U13" s="283" t="n"/>
    </row>
    <row r="14">
      <c r="A14" t="n">
        <v>168828</v>
      </c>
      <c r="B14" t="inlineStr">
        <is>
          <t>Desktop</t>
        </is>
      </c>
      <c r="C14" t="inlineStr">
        <is>
          <t>2UA3200HP7</t>
        </is>
      </c>
      <c r="D14" t="inlineStr">
        <is>
          <t>OPEN</t>
        </is>
      </c>
      <c r="E14" s="19" t="inlineStr"/>
      <c r="F14" t="inlineStr"/>
      <c r="G14" t="inlineStr"/>
      <c r="H14" t="inlineStr"/>
      <c r="I14" t="inlineStr"/>
      <c r="U14" s="283" t="n"/>
    </row>
    <row r="15">
      <c r="A15" t="n">
        <v>168889</v>
      </c>
      <c r="B15" t="inlineStr">
        <is>
          <t>Desktop</t>
        </is>
      </c>
      <c r="D15" t="inlineStr">
        <is>
          <t>OPEN</t>
        </is>
      </c>
      <c r="E15" s="19" t="inlineStr"/>
      <c r="F15" t="inlineStr"/>
      <c r="G15" t="inlineStr"/>
      <c r="H15" t="inlineStr"/>
      <c r="I15" t="inlineStr"/>
      <c r="U15" s="283" t="n"/>
    </row>
    <row r="16">
      <c r="A16" t="n">
        <v>171032</v>
      </c>
      <c r="B16" t="inlineStr">
        <is>
          <t>Desktop</t>
        </is>
      </c>
      <c r="D16" t="inlineStr">
        <is>
          <t>OPEN</t>
        </is>
      </c>
      <c r="E16" s="19" t="inlineStr"/>
      <c r="F16" t="inlineStr"/>
      <c r="G16" t="inlineStr"/>
      <c r="H16" t="inlineStr"/>
      <c r="I16" t="inlineStr"/>
      <c r="U16" s="283" t="n"/>
    </row>
    <row r="17">
      <c r="A17" t="n">
        <v>172599</v>
      </c>
      <c r="B17" t="inlineStr">
        <is>
          <t>DESKTOP</t>
        </is>
      </c>
      <c r="C17" t="inlineStr">
        <is>
          <t>1S4518E40MJDEDFN</t>
        </is>
      </c>
      <c r="D17" t="inlineStr">
        <is>
          <t>OPEN</t>
        </is>
      </c>
      <c r="E17" s="19" t="inlineStr"/>
      <c r="F17" t="inlineStr"/>
      <c r="G17" t="inlineStr"/>
      <c r="H17" t="inlineStr"/>
      <c r="I17" t="inlineStr"/>
      <c r="U17" s="283" t="n"/>
    </row>
    <row r="18">
      <c r="A18" t="n">
        <v>834560</v>
      </c>
      <c r="B18" t="inlineStr">
        <is>
          <t>DESKTOP</t>
        </is>
      </c>
      <c r="C18" t="inlineStr">
        <is>
          <t>2UA2251NR8</t>
        </is>
      </c>
      <c r="D18" t="inlineStr">
        <is>
          <t>OPEN</t>
        </is>
      </c>
      <c r="E18" s="19" t="inlineStr"/>
      <c r="F18" t="inlineStr"/>
      <c r="G18" t="inlineStr"/>
      <c r="H18" t="inlineStr"/>
      <c r="I18" t="inlineStr"/>
      <c r="U18" s="283" t="n"/>
    </row>
    <row r="19">
      <c r="A19" t="n">
        <v>882894</v>
      </c>
      <c r="B19" t="inlineStr">
        <is>
          <t>Desktop</t>
        </is>
      </c>
      <c r="C19" t="inlineStr">
        <is>
          <t>2UA3421FXQ</t>
        </is>
      </c>
      <c r="D19" t="inlineStr">
        <is>
          <t>OPEN</t>
        </is>
      </c>
      <c r="E19" s="19" t="inlineStr"/>
      <c r="F19" t="inlineStr"/>
      <c r="G19" t="inlineStr"/>
      <c r="H19" t="inlineStr"/>
      <c r="I19" t="inlineStr"/>
      <c r="U19" s="283" t="n"/>
    </row>
    <row r="20">
      <c r="A20" t="n">
        <v>893397</v>
      </c>
      <c r="B20" t="inlineStr">
        <is>
          <t>DESKTOP</t>
        </is>
      </c>
      <c r="C20" t="inlineStr">
        <is>
          <t>2UA4131Z5M</t>
        </is>
      </c>
      <c r="D20" t="inlineStr">
        <is>
          <t>OPEN</t>
        </is>
      </c>
      <c r="E20" s="19" t="inlineStr"/>
      <c r="F20" t="inlineStr"/>
      <c r="G20" t="inlineStr"/>
      <c r="H20" t="inlineStr"/>
      <c r="I20" t="inlineStr"/>
      <c r="U20" s="283" t="n"/>
    </row>
    <row r="21">
      <c r="A21" t="n">
        <v>902614</v>
      </c>
      <c r="B21" t="inlineStr">
        <is>
          <t>Desktop</t>
        </is>
      </c>
      <c r="D21" t="inlineStr">
        <is>
          <t>OPEN</t>
        </is>
      </c>
      <c r="E21" s="19" t="inlineStr"/>
      <c r="F21" t="inlineStr"/>
      <c r="G21" t="inlineStr"/>
      <c r="H21" t="inlineStr"/>
      <c r="I21" t="inlineStr"/>
      <c r="U21" s="283" t="n"/>
    </row>
    <row r="22">
      <c r="A22" t="n">
        <v>922773</v>
      </c>
      <c r="B22" t="inlineStr">
        <is>
          <t>laptop</t>
        </is>
      </c>
      <c r="C22" t="inlineStr">
        <is>
          <t>5CG5223495</t>
        </is>
      </c>
      <c r="D22" t="inlineStr">
        <is>
          <t>OPEN</t>
        </is>
      </c>
      <c r="E22" s="19" t="inlineStr"/>
      <c r="F22" t="inlineStr"/>
      <c r="G22" t="inlineStr"/>
      <c r="H22" t="inlineStr"/>
      <c r="I22" t="inlineStr"/>
      <c r="U22" s="283" t="n"/>
    </row>
    <row r="23">
      <c r="A23" t="n">
        <v>924921</v>
      </c>
      <c r="B23" t="inlineStr">
        <is>
          <t>laptop</t>
        </is>
      </c>
      <c r="C23" t="inlineStr">
        <is>
          <t>MJAF507</t>
        </is>
      </c>
      <c r="D23" t="inlineStr">
        <is>
          <t>OPEN</t>
        </is>
      </c>
      <c r="E23" s="19" t="inlineStr"/>
      <c r="F23" t="inlineStr"/>
      <c r="G23" t="inlineStr"/>
      <c r="H23" t="inlineStr"/>
      <c r="I23" t="inlineStr"/>
      <c r="U23" s="283" t="n"/>
    </row>
    <row r="24">
      <c r="A24" s="263" t="n">
        <v>950355</v>
      </c>
      <c r="B24" s="257" t="inlineStr">
        <is>
          <t>laptop</t>
        </is>
      </c>
      <c r="C24" s="257" t="inlineStr">
        <is>
          <t>5CG6525830</t>
        </is>
      </c>
      <c r="D24" s="258" t="inlineStr">
        <is>
          <t>OPEN</t>
        </is>
      </c>
      <c r="E24" s="19" t="inlineStr"/>
      <c r="F24" s="259" t="inlineStr"/>
      <c r="G24" t="inlineStr"/>
      <c r="H24" s="260" t="inlineStr"/>
      <c r="I24" s="261" t="inlineStr"/>
      <c r="U24" s="283" t="n"/>
    </row>
    <row r="25">
      <c r="A25" t="n">
        <v>958776</v>
      </c>
      <c r="B25" t="inlineStr">
        <is>
          <t>laptop</t>
        </is>
      </c>
      <c r="C25" t="inlineStr">
        <is>
          <t>5CG72146XV</t>
        </is>
      </c>
      <c r="D25" t="inlineStr">
        <is>
          <t>OPEN</t>
        </is>
      </c>
      <c r="E25" t="inlineStr"/>
      <c r="F25" t="n">
        <v>958776</v>
      </c>
      <c r="G25" t="inlineStr">
        <is>
          <t>Laptop</t>
        </is>
      </c>
      <c r="H25" t="inlineStr">
        <is>
          <t>5CG72146XY</t>
        </is>
      </c>
      <c r="I25" t="inlineStr">
        <is>
          <t>HUTPICKER</t>
        </is>
      </c>
    </row>
    <row r="26">
      <c r="A26" t="n">
        <v>980639</v>
      </c>
      <c r="B26" t="inlineStr">
        <is>
          <t>Desktop</t>
        </is>
      </c>
      <c r="C26" t="inlineStr">
        <is>
          <t>28JDCZ1</t>
        </is>
      </c>
      <c r="D26" t="inlineStr">
        <is>
          <t>OPEN</t>
        </is>
      </c>
      <c r="E26" t="inlineStr"/>
      <c r="F26" t="inlineStr"/>
      <c r="G26" t="inlineStr"/>
      <c r="H26" t="inlineStr"/>
      <c r="I26" t="inlineStr"/>
    </row>
    <row r="27">
      <c r="A27" t="n">
        <v>982209</v>
      </c>
      <c r="B27" t="inlineStr">
        <is>
          <t>DESKTOP</t>
        </is>
      </c>
      <c r="C27" t="inlineStr">
        <is>
          <t>2UA8081MPC</t>
        </is>
      </c>
      <c r="D27" t="inlineStr">
        <is>
          <t>OPEN</t>
        </is>
      </c>
      <c r="E27" t="inlineStr"/>
      <c r="F27" t="inlineStr"/>
      <c r="G27" t="inlineStr"/>
      <c r="H27" t="inlineStr"/>
      <c r="I27" t="inlineStr"/>
    </row>
    <row r="28">
      <c r="A28" t="n">
        <v>1007522</v>
      </c>
      <c r="B28" t="inlineStr">
        <is>
          <t>laptop</t>
        </is>
      </c>
      <c r="C28" t="inlineStr">
        <is>
          <t>4M61Y52</t>
        </is>
      </c>
      <c r="D28" t="inlineStr">
        <is>
          <t>JonesK73</t>
        </is>
      </c>
      <c r="E28" t="inlineStr"/>
      <c r="F28" t="n">
        <v>1007522</v>
      </c>
      <c r="G28" t="inlineStr">
        <is>
          <t>Laptop</t>
        </is>
      </c>
      <c r="H28" t="inlineStr">
        <is>
          <t>4M61Y52</t>
        </is>
      </c>
      <c r="I28" t="inlineStr">
        <is>
          <t>TGROWE</t>
        </is>
      </c>
    </row>
    <row r="29">
      <c r="A29" t="n">
        <v>1022935</v>
      </c>
      <c r="B29" t="inlineStr">
        <is>
          <t>DESKTOP</t>
        </is>
      </c>
      <c r="C29" t="inlineStr">
        <is>
          <t>2UA838266H</t>
        </is>
      </c>
      <c r="D29" t="inlineStr">
        <is>
          <t>OPEN</t>
        </is>
      </c>
      <c r="E29" t="inlineStr"/>
      <c r="F29" t="inlineStr"/>
      <c r="G29" t="inlineStr"/>
      <c r="H29" t="inlineStr"/>
      <c r="I29" t="inlineStr"/>
    </row>
    <row r="30">
      <c r="A30" t="n">
        <v>1022937</v>
      </c>
      <c r="B30" t="inlineStr">
        <is>
          <t>DESKTOP</t>
        </is>
      </c>
      <c r="C30" t="inlineStr">
        <is>
          <t>2UA838265P</t>
        </is>
      </c>
      <c r="D30" t="inlineStr">
        <is>
          <t>OPEN</t>
        </is>
      </c>
      <c r="E30" t="inlineStr"/>
      <c r="F30" t="inlineStr"/>
      <c r="G30" t="inlineStr"/>
      <c r="H30" t="inlineStr"/>
      <c r="I30" t="inlineStr"/>
    </row>
    <row r="31">
      <c r="A31" t="n">
        <v>1033888</v>
      </c>
      <c r="B31" t="inlineStr">
        <is>
          <t>DESKTOP</t>
        </is>
      </c>
      <c r="C31" t="inlineStr">
        <is>
          <t>2UA8381TY3</t>
        </is>
      </c>
      <c r="D31" t="inlineStr">
        <is>
          <t>TGROWE</t>
        </is>
      </c>
      <c r="E31" t="inlineStr"/>
      <c r="F31" t="inlineStr"/>
      <c r="G31" t="inlineStr"/>
      <c r="H31" t="inlineStr"/>
      <c r="I31" t="inlineStr"/>
    </row>
    <row r="32">
      <c r="A32" t="inlineStr"/>
      <c r="B32" t="inlineStr"/>
      <c r="C32" t="inlineStr"/>
      <c r="D32" t="inlineStr"/>
      <c r="E32" t="inlineStr"/>
      <c r="F32" t="n">
        <v>1038002</v>
      </c>
      <c r="G32" t="inlineStr">
        <is>
          <t>Laptop</t>
        </is>
      </c>
      <c r="H32" t="inlineStr">
        <is>
          <t>5CG8376X6C</t>
        </is>
      </c>
      <c r="I32" t="inlineStr">
        <is>
          <t>Fostes17</t>
        </is>
      </c>
    </row>
    <row r="33">
      <c r="A33" s="263" t="inlineStr"/>
      <c r="B33" s="257" t="inlineStr"/>
      <c r="C33" s="257" t="inlineStr"/>
      <c r="D33" s="258" t="inlineStr"/>
      <c r="E33" t="inlineStr"/>
      <c r="F33" s="259" t="n">
        <v>1074444</v>
      </c>
      <c r="G33" s="260" t="inlineStr">
        <is>
          <t>Desktop</t>
        </is>
      </c>
      <c r="H33" s="260" t="inlineStr">
        <is>
          <t>10D3F5001A1910F8DAT</t>
        </is>
      </c>
      <c r="I33" s="261" t="inlineStr">
        <is>
          <t>Training Room</t>
        </is>
      </c>
      <c r="P33" s="230" t="n"/>
      <c r="Q33" s="230" t="n"/>
      <c r="R33" s="230" t="n"/>
      <c r="S33" s="230" t="n"/>
      <c r="T33" s="230" t="n"/>
      <c r="U33" s="231" t="n"/>
    </row>
    <row r="34">
      <c r="A34" s="263" t="inlineStr"/>
      <c r="B34" s="257" t="inlineStr"/>
      <c r="C34" s="257" t="inlineStr"/>
      <c r="D34" s="258" t="inlineStr"/>
      <c r="E34" s="233" t="inlineStr"/>
      <c r="F34" s="259" t="n">
        <v>1074445</v>
      </c>
      <c r="G34" s="260" t="inlineStr">
        <is>
          <t>Desktop</t>
        </is>
      </c>
      <c r="H34" s="260" t="inlineStr">
        <is>
          <t>10D3F5001A1910FEC2T</t>
        </is>
      </c>
      <c r="I34" s="261" t="inlineStr">
        <is>
          <t>Training Room</t>
        </is>
      </c>
      <c r="O34" s="230" t="n"/>
      <c r="P34" s="230" t="n"/>
      <c r="Q34" s="230" t="n"/>
      <c r="R34" s="230" t="n"/>
      <c r="S34" s="230" t="n"/>
      <c r="T34" s="230" t="n"/>
      <c r="U34" s="231" t="n"/>
    </row>
    <row r="35">
      <c r="A35" t="inlineStr"/>
      <c r="B35" t="inlineStr"/>
      <c r="C35" t="inlineStr"/>
      <c r="D35" t="inlineStr"/>
      <c r="E35" s="233" t="inlineStr"/>
      <c r="F35" t="n">
        <v>1074446</v>
      </c>
      <c r="G35" t="inlineStr">
        <is>
          <t>Desktop</t>
        </is>
      </c>
      <c r="H35" t="inlineStr">
        <is>
          <t>10D3F5001A1910FEE0T</t>
        </is>
      </c>
      <c r="I35" t="inlineStr">
        <is>
          <t>Training Room</t>
        </is>
      </c>
    </row>
    <row r="36">
      <c r="A36" t="inlineStr"/>
      <c r="B36" t="inlineStr"/>
      <c r="C36" t="inlineStr"/>
      <c r="D36" t="inlineStr"/>
      <c r="E36" s="233" t="inlineStr"/>
      <c r="F36" t="n">
        <v>1074447</v>
      </c>
      <c r="G36" t="inlineStr">
        <is>
          <t>Desktop</t>
        </is>
      </c>
      <c r="H36" t="inlineStr">
        <is>
          <t>10D3F5001A1910FEC8T</t>
        </is>
      </c>
      <c r="I36" t="inlineStr">
        <is>
          <t>TGROWE</t>
        </is>
      </c>
      <c r="O36" s="230" t="n"/>
    </row>
    <row r="37">
      <c r="A37" t="inlineStr"/>
      <c r="B37" t="inlineStr"/>
      <c r="C37" t="inlineStr"/>
      <c r="D37" t="inlineStr"/>
      <c r="E37" s="233" t="inlineStr"/>
      <c r="F37" t="n">
        <v>1074448</v>
      </c>
      <c r="G37" t="inlineStr">
        <is>
          <t>Desktop</t>
        </is>
      </c>
      <c r="H37" t="inlineStr">
        <is>
          <t>10D3F5001A1910FF1DT</t>
        </is>
      </c>
      <c r="I37" t="inlineStr">
        <is>
          <t>Unassigned</t>
        </is>
      </c>
    </row>
    <row r="38">
      <c r="A38" t="inlineStr"/>
      <c r="B38" t="inlineStr"/>
      <c r="C38" t="inlineStr"/>
      <c r="D38" t="inlineStr"/>
      <c r="E38" s="233" t="inlineStr"/>
      <c r="F38" t="n">
        <v>1074449</v>
      </c>
      <c r="G38" t="inlineStr">
        <is>
          <t>Desktop</t>
        </is>
      </c>
      <c r="H38" t="inlineStr">
        <is>
          <t>10D3F5001A1910F80BT</t>
        </is>
      </c>
      <c r="I38" t="inlineStr">
        <is>
          <t>Unassigned</t>
        </is>
      </c>
      <c r="O38" s="230" t="n"/>
    </row>
    <row r="39">
      <c r="A39" t="inlineStr"/>
      <c r="B39" t="inlineStr"/>
      <c r="C39" t="inlineStr"/>
      <c r="D39" t="inlineStr"/>
      <c r="E39" s="233" t="inlineStr"/>
      <c r="F39" t="n">
        <v>1074455</v>
      </c>
      <c r="G39" t="inlineStr">
        <is>
          <t>Desktop</t>
        </is>
      </c>
      <c r="H39" t="inlineStr">
        <is>
          <t>10D3F5001A1910FFD1T</t>
        </is>
      </c>
      <c r="I39" t="inlineStr">
        <is>
          <t>SMALGER</t>
        </is>
      </c>
    </row>
    <row r="40">
      <c r="A40" t="inlineStr"/>
      <c r="B40" t="inlineStr"/>
      <c r="C40" t="inlineStr"/>
      <c r="D40" t="inlineStr"/>
      <c r="E40" s="233" t="inlineStr"/>
      <c r="F40" t="n">
        <v>1074456</v>
      </c>
      <c r="G40" t="inlineStr">
        <is>
          <t>Desktop</t>
        </is>
      </c>
      <c r="H40" t="inlineStr">
        <is>
          <t>10D3F5001A1910FDADT</t>
        </is>
      </c>
      <c r="I40" t="inlineStr">
        <is>
          <t>JADIENER</t>
        </is>
      </c>
      <c r="O40" s="230" t="n"/>
    </row>
    <row r="41">
      <c r="A41" s="263" t="inlineStr"/>
      <c r="B41" s="257" t="inlineStr"/>
      <c r="C41" s="257" t="inlineStr"/>
      <c r="D41" s="258" t="inlineStr"/>
      <c r="E41" s="233" t="inlineStr"/>
      <c r="F41" s="259" t="n">
        <v>1074457</v>
      </c>
      <c r="G41" s="260" t="inlineStr">
        <is>
          <t>Desktop</t>
        </is>
      </c>
      <c r="H41" s="260" t="inlineStr">
        <is>
          <t>10D3F5001A1910FFF3T</t>
        </is>
      </c>
      <c r="I41" s="261" t="inlineStr">
        <is>
          <t>Unassigned</t>
        </is>
      </c>
      <c r="N41" s="230" t="n"/>
      <c r="O41" s="230" t="n"/>
      <c r="P41" s="230" t="n"/>
      <c r="Q41" s="230" t="n"/>
      <c r="R41" s="230" t="n"/>
      <c r="S41" s="230" t="n"/>
      <c r="T41" s="230" t="n"/>
      <c r="U41" s="231" t="n"/>
    </row>
    <row r="42">
      <c r="A42" t="inlineStr"/>
      <c r="B42" t="inlineStr"/>
      <c r="C42" t="inlineStr"/>
      <c r="D42" t="inlineStr"/>
      <c r="E42" s="233" t="inlineStr"/>
      <c r="F42" t="n">
        <v>1074458</v>
      </c>
      <c r="G42" t="inlineStr">
        <is>
          <t>Desktop</t>
        </is>
      </c>
      <c r="H42" t="inlineStr">
        <is>
          <t>10D3F5001A1910FE7DT</t>
        </is>
      </c>
      <c r="I42" t="inlineStr">
        <is>
          <t>Unassigned</t>
        </is>
      </c>
      <c r="N42" s="230" t="n"/>
      <c r="O42" s="230" t="n"/>
    </row>
    <row r="43">
      <c r="A43" t="inlineStr"/>
      <c r="B43" t="inlineStr"/>
      <c r="C43" t="inlineStr"/>
      <c r="D43" t="inlineStr"/>
      <c r="E43" s="233" t="inlineStr"/>
      <c r="F43" t="n">
        <v>1074459</v>
      </c>
      <c r="G43" t="inlineStr">
        <is>
          <t>Desktop</t>
        </is>
      </c>
      <c r="H43" t="inlineStr">
        <is>
          <t>10D3F5001A1910FE9AT</t>
        </is>
      </c>
      <c r="I43" t="inlineStr">
        <is>
          <t>HUTPICKER</t>
        </is>
      </c>
      <c r="N43" s="230" t="n"/>
      <c r="O43" s="230" t="n"/>
    </row>
    <row r="44">
      <c r="A44" t="inlineStr"/>
      <c r="B44" t="inlineStr"/>
      <c r="C44" t="inlineStr"/>
      <c r="D44" t="inlineStr"/>
      <c r="E44" s="232" t="inlineStr"/>
      <c r="F44" t="n">
        <v>1074460</v>
      </c>
      <c r="G44" t="inlineStr">
        <is>
          <t>Desktop</t>
        </is>
      </c>
      <c r="H44" t="inlineStr">
        <is>
          <t>10D3F5001A1910FFAAT</t>
        </is>
      </c>
      <c r="I44" t="inlineStr">
        <is>
          <t>KJ93290709</t>
        </is>
      </c>
      <c r="N44" s="230" t="n"/>
      <c r="O44" s="230" t="n"/>
    </row>
    <row r="45">
      <c r="A45" t="inlineStr"/>
      <c r="B45" t="inlineStr"/>
      <c r="C45" t="inlineStr"/>
      <c r="D45" t="inlineStr"/>
      <c r="E45" s="232" t="inlineStr"/>
      <c r="F45" t="n">
        <v>1074643</v>
      </c>
      <c r="G45" t="inlineStr">
        <is>
          <t>Laptop</t>
        </is>
      </c>
      <c r="H45" t="inlineStr">
        <is>
          <t>5CG952900K</t>
        </is>
      </c>
      <c r="I45" t="inlineStr">
        <is>
          <t>Vacant</t>
        </is>
      </c>
      <c r="N45" s="230" t="n"/>
      <c r="O45" s="230" t="n"/>
    </row>
    <row r="46">
      <c r="A46" t="inlineStr"/>
      <c r="B46" t="inlineStr"/>
      <c r="C46" t="inlineStr"/>
      <c r="D46" t="inlineStr"/>
      <c r="E46" s="232" t="inlineStr"/>
      <c r="F46" t="n">
        <v>1074700</v>
      </c>
      <c r="G46" t="inlineStr">
        <is>
          <t>Laptop</t>
        </is>
      </c>
      <c r="H46" t="inlineStr">
        <is>
          <t>5CG952901V</t>
        </is>
      </c>
      <c r="I46" t="inlineStr">
        <is>
          <t>TGROWE</t>
        </is>
      </c>
      <c r="N46" s="230" t="n"/>
      <c r="O46" s="230" t="n"/>
    </row>
    <row r="47">
      <c r="A47" t="inlineStr"/>
      <c r="B47" t="inlineStr"/>
      <c r="C47" t="inlineStr"/>
      <c r="D47" t="inlineStr"/>
      <c r="E47" s="232" t="inlineStr"/>
      <c r="F47" t="n">
        <v>1074701</v>
      </c>
      <c r="G47" t="inlineStr">
        <is>
          <t>Laptop</t>
        </is>
      </c>
      <c r="H47" t="inlineStr">
        <is>
          <t>5CG0023R81</t>
        </is>
      </c>
      <c r="I47" t="inlineStr">
        <is>
          <t>SMALGER</t>
        </is>
      </c>
      <c r="N47" s="230" t="n"/>
      <c r="O47" s="230" t="n"/>
    </row>
    <row r="48">
      <c r="A48" t="inlineStr"/>
      <c r="B48" t="inlineStr"/>
      <c r="C48" t="inlineStr"/>
      <c r="D48" t="inlineStr"/>
      <c r="E48" s="232" t="inlineStr"/>
      <c r="F48" t="n">
        <v>1074702</v>
      </c>
      <c r="G48" t="inlineStr">
        <is>
          <t>Laptop</t>
        </is>
      </c>
      <c r="H48" t="inlineStr">
        <is>
          <t>2TK9480WYS</t>
        </is>
      </c>
      <c r="I48" t="inlineStr">
        <is>
          <t>REIDE03</t>
        </is>
      </c>
      <c r="N48" s="230" t="n"/>
      <c r="O48" s="230" t="n"/>
    </row>
    <row r="49">
      <c r="A49" t="inlineStr"/>
      <c r="B49" t="inlineStr"/>
      <c r="C49" t="inlineStr"/>
      <c r="D49" t="inlineStr"/>
      <c r="E49" s="232" t="inlineStr"/>
      <c r="F49" t="n">
        <v>1074703</v>
      </c>
      <c r="G49" t="inlineStr">
        <is>
          <t>Laptop</t>
        </is>
      </c>
      <c r="H49" t="inlineStr">
        <is>
          <t>5CG0023R88</t>
        </is>
      </c>
      <c r="I49" t="inlineStr">
        <is>
          <t>TGROWE</t>
        </is>
      </c>
      <c r="N49" s="230" t="n"/>
      <c r="O49" s="230" t="n"/>
    </row>
    <row r="50">
      <c r="A50" t="inlineStr"/>
      <c r="B50" t="inlineStr"/>
      <c r="C50" t="inlineStr"/>
      <c r="D50" t="inlineStr"/>
      <c r="E50" s="232" t="inlineStr"/>
      <c r="F50" t="n">
        <v>1074715</v>
      </c>
      <c r="G50" t="inlineStr">
        <is>
          <t>Laptop</t>
        </is>
      </c>
      <c r="H50" t="inlineStr">
        <is>
          <t>5CG952900G</t>
        </is>
      </c>
      <c r="I50" t="inlineStr">
        <is>
          <t>Vacant</t>
        </is>
      </c>
      <c r="N50" s="230" t="n"/>
      <c r="O50" s="230" t="n"/>
    </row>
    <row r="51">
      <c r="A51" t="inlineStr"/>
      <c r="B51" t="inlineStr"/>
      <c r="C51" t="inlineStr"/>
      <c r="D51" t="inlineStr"/>
      <c r="E51" s="232" t="inlineStr"/>
      <c r="F51" t="n">
        <v>1074716</v>
      </c>
      <c r="G51" t="inlineStr">
        <is>
          <t>Laptop</t>
        </is>
      </c>
      <c r="H51" t="inlineStr">
        <is>
          <t>5CG0023R82</t>
        </is>
      </c>
      <c r="I51" t="inlineStr">
        <is>
          <t>NELSOD31</t>
        </is>
      </c>
      <c r="N51" s="230" t="n"/>
      <c r="O51" s="230" t="n"/>
    </row>
    <row r="52">
      <c r="A52" t="inlineStr"/>
      <c r="B52" t="inlineStr"/>
      <c r="C52" t="inlineStr"/>
      <c r="D52" t="inlineStr"/>
      <c r="E52" s="232" t="inlineStr"/>
      <c r="F52" t="n">
        <v>1074717</v>
      </c>
      <c r="G52" t="inlineStr">
        <is>
          <t>Laptop</t>
        </is>
      </c>
      <c r="H52" t="inlineStr">
        <is>
          <t>5CG952900W</t>
        </is>
      </c>
      <c r="I52" t="inlineStr">
        <is>
          <t>KJ93290709</t>
        </is>
      </c>
      <c r="N52" s="230" t="n"/>
      <c r="O52" s="230" t="n"/>
    </row>
    <row r="53">
      <c r="A53" t="inlineStr"/>
      <c r="B53" t="inlineStr"/>
      <c r="C53" t="inlineStr"/>
      <c r="D53" t="inlineStr"/>
      <c r="E53" s="232" t="inlineStr"/>
      <c r="F53" t="n">
        <v>1074718</v>
      </c>
      <c r="G53" t="inlineStr">
        <is>
          <t>Laptop</t>
        </is>
      </c>
      <c r="H53" t="inlineStr">
        <is>
          <t>5CG952900Y</t>
        </is>
      </c>
      <c r="I53" t="inlineStr">
        <is>
          <t>JADIENER</t>
        </is>
      </c>
      <c r="N53" s="230" t="n"/>
      <c r="O53" s="230" t="n"/>
    </row>
    <row r="54">
      <c r="E54" s="232" t="n"/>
      <c r="N54" s="230" t="n"/>
      <c r="O54" s="230" t="n"/>
    </row>
    <row r="55">
      <c r="E55" s="232" t="n"/>
      <c r="N55" s="230" t="n"/>
      <c r="O55" s="230" t="n"/>
    </row>
    <row r="56">
      <c r="A56" s="263" t="n"/>
      <c r="B56" s="257" t="n"/>
      <c r="C56" s="257" t="n"/>
      <c r="D56" s="258" t="n"/>
      <c r="E56" s="232" t="n"/>
      <c r="F56" s="259" t="n"/>
      <c r="H56" s="260" t="n"/>
      <c r="I56" s="261" t="n"/>
      <c r="N56" s="230" t="n"/>
      <c r="O56" s="230" t="n"/>
      <c r="P56" s="230" t="n"/>
      <c r="Q56" s="230" t="n"/>
      <c r="R56" s="230" t="n"/>
      <c r="S56" s="230" t="n"/>
      <c r="T56" s="230" t="n"/>
      <c r="U56" s="231" t="n"/>
    </row>
    <row r="57">
      <c r="E57" s="232" t="n"/>
      <c r="N57" s="249" t="n"/>
    </row>
    <row r="58">
      <c r="E58" s="232" t="n"/>
      <c r="N58" s="249" t="n"/>
    </row>
    <row r="59">
      <c r="E59" s="232" t="n"/>
      <c r="N59" s="249" t="n"/>
    </row>
    <row r="60">
      <c r="E60" s="232" t="n"/>
      <c r="N60" s="249" t="n"/>
    </row>
    <row r="61">
      <c r="E61" s="232" t="n"/>
      <c r="N61" s="249" t="n"/>
    </row>
    <row r="62">
      <c r="E62" s="232" t="n"/>
      <c r="N62" s="249" t="n"/>
    </row>
    <row r="63">
      <c r="E63" s="232" t="n"/>
      <c r="N63" s="249" t="n"/>
    </row>
    <row r="64">
      <c r="E64" s="232" t="n"/>
      <c r="N64" s="249" t="n"/>
    </row>
    <row r="65">
      <c r="E65" s="232" t="n"/>
      <c r="N65" s="249" t="n"/>
    </row>
    <row r="66">
      <c r="E66" s="232" t="n"/>
      <c r="N66" s="249" t="n"/>
    </row>
    <row r="67">
      <c r="E67" s="232" t="n"/>
      <c r="N67" s="249" t="n"/>
    </row>
    <row r="68">
      <c r="E68" s="232" t="n"/>
      <c r="N68" s="249" t="n"/>
    </row>
    <row r="69">
      <c r="E69" s="232" t="n"/>
      <c r="N69" s="249" t="n"/>
    </row>
    <row r="70">
      <c r="E70" s="232" t="n"/>
      <c r="N70" s="249" t="n"/>
    </row>
    <row r="71">
      <c r="E71" s="232" t="n"/>
      <c r="N71" s="249" t="n"/>
    </row>
    <row r="72">
      <c r="E72" s="232" t="n"/>
      <c r="N72" s="249" t="n"/>
    </row>
    <row r="73">
      <c r="E73" s="232" t="n"/>
      <c r="N73" s="249" t="n"/>
    </row>
    <row r="74">
      <c r="E74" s="232" t="n"/>
      <c r="N74" s="249" t="n"/>
    </row>
    <row r="75">
      <c r="E75" s="232" t="n"/>
      <c r="N75" s="249" t="n"/>
    </row>
    <row r="76">
      <c r="E76" s="232" t="n"/>
      <c r="N76" s="249" t="n"/>
    </row>
    <row r="77">
      <c r="E77" s="232" t="n"/>
      <c r="N77" s="249" t="n"/>
    </row>
    <row r="78">
      <c r="A78" s="263" t="n"/>
      <c r="B78" s="257" t="n"/>
      <c r="C78" s="257" t="n"/>
      <c r="D78" s="258" t="n"/>
      <c r="E78" s="232" t="n"/>
      <c r="F78" s="259" t="n"/>
      <c r="G78" s="260" t="n"/>
      <c r="H78" s="260" t="n"/>
      <c r="I78" s="261" t="n"/>
      <c r="N78" s="249" t="n"/>
      <c r="P78" s="230" t="n"/>
      <c r="Q78" s="230" t="n"/>
      <c r="R78" s="230" t="n"/>
      <c r="S78" s="230" t="n"/>
      <c r="T78" s="230" t="n"/>
      <c r="U78" s="231" t="n"/>
    </row>
    <row r="79">
      <c r="E79" s="232" t="n"/>
      <c r="N79" s="249" t="n"/>
    </row>
    <row r="80">
      <c r="E80" s="232" t="n"/>
      <c r="N80" s="249" t="n"/>
    </row>
    <row r="81">
      <c r="E81" s="232" t="n"/>
      <c r="N81" s="249" t="n"/>
    </row>
    <row r="82">
      <c r="E82" s="232" t="n"/>
      <c r="N82" s="249" t="n"/>
    </row>
    <row r="83">
      <c r="E83" s="232" t="n"/>
      <c r="N83" s="249" t="n"/>
    </row>
    <row r="84">
      <c r="E84" s="232" t="n"/>
      <c r="N84" s="249" t="n"/>
    </row>
    <row r="85">
      <c r="E85" s="232" t="n"/>
      <c r="N85" s="249" t="n"/>
    </row>
    <row r="86">
      <c r="E86" s="232" t="n"/>
      <c r="N86" s="249" t="n"/>
    </row>
    <row r="87">
      <c r="E87" s="232" t="n"/>
      <c r="N87" s="249" t="n"/>
    </row>
    <row r="88">
      <c r="E88" s="232" t="n"/>
      <c r="N88" s="249" t="n"/>
    </row>
    <row r="89">
      <c r="E89" s="232" t="n"/>
      <c r="N89" s="249" t="n"/>
    </row>
    <row r="90">
      <c r="E90" s="232" t="n"/>
      <c r="N90" s="249" t="n"/>
    </row>
    <row r="91">
      <c r="A91" s="263" t="n"/>
      <c r="B91" s="257" t="n"/>
      <c r="C91" s="257" t="n"/>
      <c r="D91" s="258" t="n"/>
      <c r="E91" s="232" t="n"/>
      <c r="F91" s="259" t="n"/>
      <c r="G91" s="260" t="n"/>
      <c r="H91" s="260" t="n"/>
      <c r="I91" s="261" t="n"/>
      <c r="N91" s="249" t="n"/>
      <c r="P91" s="230" t="n"/>
      <c r="Q91" s="230" t="n"/>
      <c r="R91" s="230" t="n"/>
      <c r="S91" s="230" t="n"/>
      <c r="T91" s="230" t="n"/>
      <c r="U91" s="231" t="n"/>
    </row>
    <row r="92">
      <c r="E92" s="232" t="n"/>
    </row>
    <row r="93">
      <c r="E93" s="232" t="n"/>
    </row>
    <row r="94">
      <c r="E94" s="232" t="n"/>
    </row>
    <row r="95">
      <c r="E95" s="232" t="n"/>
    </row>
    <row r="96">
      <c r="E96" s="232" t="n"/>
    </row>
    <row r="97">
      <c r="E97" s="232" t="n"/>
    </row>
    <row r="98">
      <c r="E98" s="232" t="n"/>
    </row>
    <row r="99">
      <c r="E99" s="232" t="n"/>
    </row>
    <row r="100">
      <c r="E100" s="232" t="n"/>
    </row>
    <row r="101">
      <c r="E101" s="232" t="n"/>
    </row>
    <row r="102">
      <c r="E102" s="232" t="n"/>
    </row>
    <row r="103">
      <c r="E103" s="232" t="n"/>
    </row>
    <row r="104">
      <c r="E104" s="232" t="n"/>
    </row>
    <row r="105">
      <c r="E105" s="232" t="n"/>
    </row>
    <row r="106">
      <c r="E106" s="232" t="n"/>
    </row>
    <row r="107">
      <c r="A107" s="263" t="n"/>
      <c r="B107" s="257" t="n"/>
      <c r="C107" s="257" t="n"/>
      <c r="D107" s="258" t="n"/>
      <c r="E107" s="233" t="n"/>
      <c r="F107" s="259" t="n"/>
      <c r="G107" s="260" t="n"/>
      <c r="H107" s="260" t="n"/>
      <c r="I107" s="261" t="n"/>
      <c r="P107" s="230" t="n"/>
      <c r="Q107" s="230" t="n"/>
      <c r="R107" s="230" t="n"/>
      <c r="S107" s="230" t="n"/>
      <c r="T107" s="230" t="n"/>
      <c r="U107" s="231" t="n"/>
    </row>
    <row r="108">
      <c r="A108" s="263" t="n"/>
      <c r="B108" s="257" t="n"/>
      <c r="C108" s="257" t="n"/>
      <c r="D108" s="258" t="n"/>
      <c r="E108" s="233" t="n"/>
      <c r="F108" s="259" t="n"/>
      <c r="G108" s="260" t="n"/>
      <c r="H108" s="260" t="n"/>
      <c r="I108" s="261" t="n"/>
      <c r="P108" s="230" t="n"/>
      <c r="Q108" s="230" t="n"/>
      <c r="R108" s="230" t="n"/>
      <c r="S108" s="230" t="n"/>
      <c r="T108" s="230" t="n"/>
      <c r="U108" s="231" t="n"/>
    </row>
    <row r="109">
      <c r="E109" s="233" t="n"/>
    </row>
    <row r="110">
      <c r="E110" s="233" t="n"/>
    </row>
    <row r="111">
      <c r="E111" s="233" t="n"/>
    </row>
    <row r="112">
      <c r="E112" s="233" t="n"/>
    </row>
    <row r="113">
      <c r="E113" s="233" t="n"/>
    </row>
    <row r="114">
      <c r="E114" s="233" t="n"/>
    </row>
    <row r="115">
      <c r="A115" s="263" t="n"/>
      <c r="B115" s="257" t="n"/>
      <c r="C115" s="257" t="n"/>
      <c r="D115" s="258" t="n"/>
      <c r="E115" s="233" t="n"/>
      <c r="F115" s="259" t="n"/>
      <c r="G115" s="260" t="n"/>
      <c r="H115" s="260" t="n"/>
      <c r="I115" s="261" t="n"/>
      <c r="P115" s="230" t="n"/>
      <c r="Q115" s="230" t="n"/>
      <c r="R115" s="230" t="n"/>
      <c r="S115" s="230" t="n"/>
      <c r="T115" s="230" t="n"/>
      <c r="U115" s="231" t="n"/>
    </row>
    <row r="116">
      <c r="A116" s="263" t="n"/>
      <c r="B116" s="257" t="n"/>
      <c r="C116" s="257" t="n"/>
      <c r="D116" s="258" t="n"/>
      <c r="E116" s="233" t="n"/>
      <c r="F116" s="259" t="n"/>
      <c r="G116" s="260" t="n"/>
      <c r="H116" s="260" t="n"/>
      <c r="I116" s="261" t="n"/>
      <c r="J116" s="235" t="n"/>
      <c r="L116" s="236" t="n"/>
      <c r="M116" s="236" t="n"/>
      <c r="N116" s="230" t="n"/>
      <c r="O116" s="230" t="n"/>
      <c r="P116" s="230" t="n"/>
      <c r="Q116" s="230" t="n"/>
      <c r="R116" s="230" t="n"/>
      <c r="S116" s="230" t="n"/>
      <c r="T116" s="230" t="n"/>
      <c r="U116" s="231" t="n"/>
    </row>
    <row r="117">
      <c r="E117" s="232" t="n"/>
      <c r="J117" s="235" t="n"/>
      <c r="L117" s="236" t="n"/>
      <c r="M117" s="236" t="n"/>
      <c r="N117" s="230" t="n"/>
      <c r="O117" s="230" t="n"/>
    </row>
    <row r="118">
      <c r="E118" s="232" t="n"/>
      <c r="J118" s="235" t="n"/>
      <c r="L118" s="236" t="n"/>
      <c r="M118" s="236" t="n"/>
      <c r="N118" s="230" t="n"/>
      <c r="O118" s="230" t="n"/>
    </row>
    <row r="119">
      <c r="E119" s="232" t="n"/>
      <c r="J119" s="235" t="n"/>
      <c r="L119" s="236" t="n"/>
      <c r="M119" s="236" t="n"/>
      <c r="N119" s="230" t="n"/>
      <c r="O119" s="230" t="n"/>
    </row>
    <row r="120">
      <c r="E120" s="232" t="n"/>
      <c r="J120" s="235" t="n"/>
      <c r="L120" s="236" t="n"/>
      <c r="M120" s="236" t="n"/>
      <c r="N120" s="230" t="n"/>
      <c r="O120" s="230" t="n"/>
    </row>
    <row r="121">
      <c r="E121" s="232" t="n"/>
      <c r="J121" s="235" t="n"/>
      <c r="L121" s="236" t="n"/>
      <c r="M121" s="236" t="n"/>
      <c r="N121" s="230" t="n"/>
      <c r="O121" s="230" t="n"/>
    </row>
    <row r="122">
      <c r="E122" s="232" t="n"/>
      <c r="J122" s="235" t="n"/>
      <c r="L122" s="236" t="n"/>
      <c r="M122" s="236" t="n"/>
      <c r="N122" s="230" t="n"/>
      <c r="O122" s="230" t="n"/>
    </row>
    <row r="123">
      <c r="E123" s="232" t="n"/>
      <c r="J123" s="235" t="n"/>
      <c r="L123" s="236" t="n"/>
      <c r="M123" s="236" t="n"/>
      <c r="N123" s="230" t="n"/>
      <c r="O123" s="230" t="n"/>
    </row>
    <row r="124">
      <c r="E124" s="232" t="n"/>
      <c r="J124" s="235" t="n"/>
      <c r="L124" s="236" t="n"/>
      <c r="M124" s="236" t="n"/>
      <c r="N124" s="230" t="n"/>
      <c r="O124" s="230" t="n"/>
    </row>
    <row r="125">
      <c r="E125" s="232" t="n"/>
      <c r="J125" s="235" t="n"/>
      <c r="L125" s="236" t="n"/>
      <c r="M125" s="236" t="n"/>
      <c r="N125" s="230" t="n"/>
      <c r="O125" s="230" t="n"/>
    </row>
    <row r="126">
      <c r="E126" s="232" t="n"/>
      <c r="J126" s="235" t="n"/>
      <c r="L126" s="236" t="n"/>
      <c r="M126" s="236" t="n"/>
      <c r="N126" s="230" t="n"/>
      <c r="O126" s="230" t="n"/>
    </row>
    <row r="127">
      <c r="E127" s="232" t="n"/>
      <c r="J127" s="235" t="n"/>
      <c r="L127" s="236" t="n"/>
      <c r="M127" s="236" t="n"/>
      <c r="N127" s="230" t="n"/>
      <c r="O127" s="230" t="n"/>
    </row>
    <row r="128">
      <c r="E128" s="232" t="n"/>
      <c r="J128" s="235" t="n"/>
      <c r="L128" s="236" t="n"/>
      <c r="M128" s="236" t="n"/>
      <c r="N128" s="230" t="n"/>
      <c r="O128" s="230" t="n"/>
    </row>
    <row r="129">
      <c r="E129" s="232" t="n"/>
      <c r="J129" s="235" t="n"/>
      <c r="L129" s="236" t="n"/>
      <c r="M129" s="236" t="n"/>
      <c r="N129" s="230" t="n"/>
      <c r="O129" s="230" t="n"/>
    </row>
    <row r="130">
      <c r="E130" s="232" t="n"/>
      <c r="J130" s="235" t="n"/>
      <c r="L130" s="236" t="n"/>
      <c r="M130" s="236" t="n"/>
      <c r="N130" s="230" t="n"/>
      <c r="O130" s="230" t="n"/>
    </row>
    <row r="131">
      <c r="E131" s="232" t="n"/>
      <c r="J131" s="235" t="n"/>
      <c r="L131" s="236" t="n"/>
      <c r="M131" s="236" t="n"/>
      <c r="N131" s="230" t="n"/>
      <c r="O131" s="230" t="n"/>
    </row>
    <row r="132">
      <c r="E132" s="232" t="n"/>
      <c r="J132" s="235" t="n"/>
      <c r="L132" s="236" t="n"/>
      <c r="M132" s="236" t="n"/>
      <c r="N132" s="230" t="n"/>
      <c r="O132" s="230" t="n"/>
    </row>
    <row r="133">
      <c r="A133" s="263" t="n"/>
      <c r="B133" s="257" t="n"/>
      <c r="C133" s="257" t="n"/>
      <c r="D133" s="258" t="n"/>
      <c r="E133" s="232" t="n"/>
      <c r="F133" s="259" t="n"/>
      <c r="H133" s="260" t="n"/>
      <c r="I133" s="261" t="n"/>
      <c r="J133" s="235" t="n"/>
      <c r="L133" s="236" t="n"/>
      <c r="M133" s="236" t="n"/>
      <c r="N133" s="230" t="n"/>
      <c r="O133" s="230" t="n"/>
      <c r="P133" s="230" t="n"/>
      <c r="Q133" s="230" t="n"/>
      <c r="R133" s="230" t="n"/>
      <c r="S133" s="230" t="n"/>
      <c r="T133" s="230" t="n"/>
      <c r="U133" s="231" t="n"/>
    </row>
    <row r="134">
      <c r="A134" s="263" t="n"/>
      <c r="B134" s="257" t="n"/>
      <c r="C134" s="257" t="n"/>
      <c r="D134" s="258" t="n"/>
      <c r="E134" s="233" t="n"/>
      <c r="F134" s="259" t="n"/>
      <c r="G134" s="260" t="n"/>
      <c r="H134" s="260" t="n"/>
      <c r="I134" s="261" t="n"/>
      <c r="J134" s="235" t="n"/>
      <c r="L134" s="236" t="n"/>
      <c r="M134" s="236" t="n"/>
      <c r="N134" s="248" t="n"/>
      <c r="O134" s="230" t="n"/>
      <c r="P134" s="230" t="n"/>
      <c r="Q134" s="230" t="n"/>
      <c r="R134" s="230" t="n"/>
      <c r="S134" s="230" t="n"/>
      <c r="T134" s="230" t="n"/>
      <c r="U134" s="231" t="n"/>
    </row>
    <row r="135">
      <c r="B135" s="257" t="n"/>
      <c r="E135" s="232" t="n"/>
      <c r="J135" s="235" t="n"/>
      <c r="L135" s="236" t="n"/>
      <c r="M135" s="236" t="n"/>
      <c r="N135" s="248" t="n"/>
      <c r="O135" s="230" t="n"/>
    </row>
    <row r="136">
      <c r="B136" s="257" t="n"/>
      <c r="E136" s="232" t="n"/>
      <c r="J136" s="235" t="n"/>
      <c r="L136" s="236" t="n"/>
      <c r="M136" s="236" t="n"/>
      <c r="N136" s="248" t="n"/>
      <c r="O136" s="230" t="n"/>
    </row>
    <row r="137">
      <c r="B137" s="257" t="n"/>
      <c r="E137" s="232" t="n"/>
      <c r="J137" s="235" t="n"/>
      <c r="L137" s="236" t="n"/>
      <c r="M137" s="236" t="n"/>
      <c r="N137" s="248" t="n"/>
      <c r="O137" s="230" t="n"/>
    </row>
    <row r="138">
      <c r="A138" s="247" t="n"/>
      <c r="E138" s="232" t="n"/>
      <c r="J138" s="235" t="n"/>
      <c r="L138" s="236" t="n"/>
      <c r="M138" s="236" t="n"/>
      <c r="N138" s="248" t="n"/>
      <c r="O138" s="230" t="n"/>
    </row>
    <row r="139">
      <c r="A139" s="247" t="n"/>
      <c r="E139" s="232" t="n"/>
      <c r="J139" s="235" t="n"/>
      <c r="L139" s="236" t="n"/>
      <c r="M139" s="236" t="n"/>
      <c r="N139" s="248" t="n"/>
      <c r="O139" s="230" t="n"/>
    </row>
    <row r="140">
      <c r="A140" s="247" t="n"/>
      <c r="E140" s="232" t="n"/>
      <c r="J140" s="235" t="n"/>
      <c r="L140" s="236" t="n"/>
      <c r="M140" s="236" t="n"/>
      <c r="N140" s="248" t="n"/>
      <c r="O140" s="230" t="n"/>
    </row>
    <row r="141">
      <c r="A141" s="247" t="n"/>
      <c r="E141" s="232" t="n"/>
      <c r="J141" s="235" t="n"/>
      <c r="L141" s="236" t="n"/>
      <c r="M141" s="236" t="n"/>
      <c r="N141" s="248" t="n"/>
      <c r="O141" s="230" t="n"/>
    </row>
    <row r="142">
      <c r="A142" s="247" t="n"/>
      <c r="E142" s="232" t="n"/>
      <c r="J142" s="235" t="n"/>
      <c r="L142" s="236" t="n"/>
      <c r="M142" s="236" t="n"/>
      <c r="N142" s="248" t="n"/>
      <c r="O142" s="230" t="n"/>
    </row>
    <row r="143">
      <c r="A143" s="247" t="n"/>
      <c r="E143" s="232" t="n"/>
      <c r="J143" s="235" t="n"/>
      <c r="L143" s="236" t="n"/>
      <c r="M143" s="236" t="n"/>
      <c r="N143" s="248" t="n"/>
      <c r="O143" s="230" t="n"/>
    </row>
    <row r="144">
      <c r="A144" s="247" t="n"/>
      <c r="E144" s="232" t="n"/>
      <c r="J144" s="235" t="n"/>
      <c r="L144" s="236" t="n"/>
      <c r="M144" s="236" t="n"/>
      <c r="N144" s="248" t="n"/>
      <c r="O144" s="230" t="n"/>
    </row>
    <row r="145">
      <c r="A145" s="247" t="n"/>
      <c r="E145" s="232" t="n"/>
      <c r="J145" s="235" t="n"/>
      <c r="L145" s="236" t="n"/>
      <c r="M145" s="236" t="n"/>
      <c r="N145" s="248" t="n"/>
      <c r="O145" s="230" t="n"/>
    </row>
    <row r="146">
      <c r="A146" s="247" t="n"/>
      <c r="E146" s="232" t="n"/>
      <c r="J146" s="235" t="n"/>
      <c r="L146" s="236" t="n"/>
      <c r="M146" s="236" t="n"/>
      <c r="N146" s="248" t="n"/>
      <c r="O146" s="230" t="n"/>
    </row>
    <row r="147">
      <c r="A147" s="247" t="n"/>
      <c r="E147" s="232" t="n"/>
      <c r="J147" s="235" t="n"/>
      <c r="L147" s="236" t="n"/>
      <c r="M147" s="236" t="n"/>
      <c r="N147" s="248" t="n"/>
      <c r="O147" s="230" t="n"/>
    </row>
    <row r="148">
      <c r="A148" s="247" t="n"/>
      <c r="E148" s="232" t="n"/>
      <c r="J148" s="235" t="n"/>
      <c r="L148" s="236" t="n"/>
      <c r="M148" s="236" t="n"/>
      <c r="N148" s="248" t="n"/>
      <c r="O148" s="230" t="n"/>
    </row>
    <row r="149">
      <c r="A149" s="247" t="n"/>
      <c r="E149" s="232" t="n"/>
      <c r="J149" s="235" t="n"/>
      <c r="L149" s="236" t="n"/>
      <c r="M149" s="236" t="n"/>
      <c r="N149" s="248" t="n"/>
      <c r="O149" s="230" t="n"/>
    </row>
    <row r="150">
      <c r="A150" s="247" t="n"/>
      <c r="E150" s="232" t="n"/>
      <c r="J150" s="235" t="n"/>
      <c r="L150" s="236" t="n"/>
      <c r="M150" s="236" t="n"/>
      <c r="N150" s="248" t="n"/>
      <c r="O150" s="230" t="n"/>
    </row>
    <row r="151">
      <c r="A151" s="247" t="n"/>
      <c r="E151" s="232" t="n"/>
      <c r="J151" s="235" t="n"/>
      <c r="L151" s="236" t="n"/>
      <c r="M151" s="236" t="n"/>
      <c r="N151" s="248" t="n"/>
      <c r="O151" s="230" t="n"/>
    </row>
    <row r="152">
      <c r="E152" s="232" t="n"/>
      <c r="J152" s="235" t="n"/>
      <c r="L152" s="236" t="n"/>
      <c r="M152" s="236" t="n"/>
      <c r="N152" s="248" t="n"/>
      <c r="O152" s="230" t="n"/>
    </row>
    <row r="153">
      <c r="E153" s="232" t="n"/>
      <c r="J153" s="235" t="n"/>
      <c r="L153" s="236" t="n"/>
      <c r="M153" s="236" t="n"/>
      <c r="N153" s="248" t="n"/>
      <c r="O153" s="230" t="n"/>
    </row>
    <row r="154">
      <c r="E154" s="232" t="n"/>
      <c r="J154" s="235" t="n"/>
      <c r="L154" s="236" t="n"/>
      <c r="M154" s="236" t="n"/>
      <c r="N154" s="248" t="n"/>
      <c r="O154" s="230" t="n"/>
    </row>
    <row r="155">
      <c r="E155" s="232" t="n"/>
      <c r="J155" s="235" t="n"/>
      <c r="L155" s="236" t="n"/>
      <c r="M155" s="236" t="n"/>
      <c r="N155" s="248" t="n"/>
      <c r="O155" s="230" t="n"/>
    </row>
    <row r="156">
      <c r="E156" s="232" t="n"/>
      <c r="J156" s="235" t="n"/>
      <c r="L156" s="236" t="n"/>
      <c r="M156" s="236" t="n"/>
      <c r="N156" s="248" t="n"/>
      <c r="O156" s="230" t="n"/>
    </row>
    <row r="157">
      <c r="E157" s="232" t="n"/>
      <c r="J157" s="235" t="n"/>
      <c r="L157" s="236" t="n"/>
      <c r="M157" s="236" t="n"/>
      <c r="N157" s="248" t="n"/>
      <c r="O157" s="230" t="n"/>
    </row>
    <row r="158">
      <c r="E158" s="232" t="n"/>
      <c r="J158" s="235" t="n"/>
      <c r="L158" s="236" t="n"/>
      <c r="M158" s="236" t="n"/>
      <c r="N158" s="248" t="n"/>
      <c r="O158" s="230" t="n"/>
    </row>
    <row r="159">
      <c r="E159" s="232" t="n"/>
      <c r="J159" s="235" t="n"/>
      <c r="L159" s="236" t="n"/>
      <c r="M159" s="236" t="n"/>
      <c r="N159" s="248" t="n"/>
      <c r="O159" s="230" t="n"/>
    </row>
    <row r="160">
      <c r="E160" s="232" t="n"/>
      <c r="J160" s="235" t="n"/>
      <c r="L160" s="236" t="n"/>
      <c r="M160" s="236" t="n"/>
      <c r="N160" s="248" t="n"/>
      <c r="O160" s="230" t="n"/>
    </row>
    <row r="161">
      <c r="E161" s="232" t="n"/>
      <c r="J161" s="235" t="n"/>
      <c r="L161" s="236" t="n"/>
      <c r="M161" s="236" t="n"/>
      <c r="N161" s="248" t="n"/>
      <c r="O161" s="230" t="n"/>
    </row>
    <row r="162">
      <c r="E162" s="232" t="n"/>
      <c r="J162" s="235" t="n"/>
      <c r="L162" s="236" t="n"/>
      <c r="M162" s="236" t="n"/>
      <c r="N162" s="248" t="n"/>
      <c r="O162" s="230" t="n"/>
    </row>
    <row r="163">
      <c r="E163" s="232" t="n"/>
      <c r="J163" s="235" t="n"/>
      <c r="L163" s="236" t="n"/>
      <c r="M163" s="236" t="n"/>
      <c r="N163" s="248" t="n"/>
      <c r="O163" s="230" t="n"/>
    </row>
    <row r="164">
      <c r="E164" s="232" t="n"/>
      <c r="J164" s="235" t="n"/>
      <c r="L164" s="236" t="n"/>
      <c r="M164" s="236" t="n"/>
      <c r="N164" s="248" t="n"/>
      <c r="O164" s="230" t="n"/>
    </row>
    <row r="165">
      <c r="E165" s="232" t="n"/>
      <c r="J165" s="235" t="n"/>
      <c r="L165" s="236" t="n"/>
      <c r="M165" s="236" t="n"/>
      <c r="N165" s="248" t="n"/>
      <c r="O165" s="230" t="n"/>
    </row>
    <row r="166">
      <c r="E166" s="232" t="n"/>
      <c r="J166" s="235" t="n"/>
      <c r="L166" s="236" t="n"/>
      <c r="M166" s="236" t="n"/>
      <c r="N166" s="248" t="n"/>
      <c r="O166" s="230" t="n"/>
    </row>
    <row r="167">
      <c r="E167" s="232" t="n"/>
      <c r="J167" s="235" t="n"/>
      <c r="L167" s="236" t="n"/>
      <c r="M167" s="236" t="n"/>
      <c r="N167" s="248" t="n"/>
      <c r="O167" s="230" t="n"/>
    </row>
    <row r="168">
      <c r="E168" s="232" t="n"/>
      <c r="J168" s="235" t="n"/>
      <c r="L168" s="236" t="n"/>
      <c r="M168" s="236" t="n"/>
      <c r="N168" s="248" t="n"/>
      <c r="O168" s="230" t="n"/>
    </row>
    <row r="169">
      <c r="A169" s="263" t="n"/>
      <c r="B169" s="257" t="n"/>
      <c r="C169" s="257" t="n"/>
      <c r="D169" s="258" t="n"/>
      <c r="E169" s="232" t="n"/>
      <c r="F169" s="259" t="n"/>
      <c r="H169" s="260" t="n"/>
      <c r="I169" s="261" t="n"/>
      <c r="J169" s="235" t="n"/>
      <c r="L169" s="236" t="n"/>
      <c r="M169" s="236" t="n"/>
      <c r="N169" s="248" t="n"/>
      <c r="O169" s="230" t="n"/>
      <c r="P169" s="230" t="n"/>
      <c r="Q169" s="230" t="n"/>
      <c r="R169" s="230" t="n"/>
      <c r="S169" s="230" t="n"/>
      <c r="T169" s="230" t="n"/>
      <c r="U169" s="231" t="n"/>
    </row>
    <row r="170">
      <c r="A170" s="263" t="n"/>
      <c r="B170" s="257" t="n"/>
      <c r="C170" s="257" t="n"/>
      <c r="D170" s="258" t="n"/>
      <c r="E170" s="233" t="n"/>
      <c r="F170" s="259" t="n"/>
      <c r="G170" s="260" t="n"/>
      <c r="H170" s="260" t="n"/>
      <c r="I170" s="261" t="n"/>
      <c r="J170" s="235" t="n"/>
      <c r="L170" s="236" t="n"/>
      <c r="M170" s="236" t="n"/>
      <c r="N170" s="248" t="n"/>
      <c r="O170" s="230" t="n"/>
      <c r="P170" s="230" t="n"/>
      <c r="Q170" s="230" t="n"/>
      <c r="R170" s="230" t="n"/>
      <c r="S170" s="230" t="n"/>
      <c r="T170" s="230" t="n"/>
      <c r="U170" s="231" t="n"/>
    </row>
    <row r="171">
      <c r="A171" s="263" t="n"/>
      <c r="B171" s="257" t="n"/>
      <c r="C171" s="257" t="n"/>
      <c r="D171" s="258" t="n"/>
      <c r="E171" s="233" t="n"/>
      <c r="F171" s="259" t="n"/>
      <c r="G171" s="260" t="n"/>
      <c r="H171" s="260" t="n"/>
      <c r="I171" s="261" t="n"/>
      <c r="J171" s="235" t="n"/>
      <c r="L171" s="236" t="n"/>
      <c r="M171" s="236" t="n"/>
      <c r="N171" s="248" t="n"/>
      <c r="O171" s="230" t="n"/>
      <c r="P171" s="230" t="n"/>
      <c r="Q171" s="230" t="n"/>
      <c r="R171" s="230" t="n"/>
      <c r="S171" s="230" t="n"/>
      <c r="T171" s="230" t="n"/>
      <c r="U171" s="231" t="n"/>
    </row>
    <row r="172">
      <c r="A172" s="263" t="n"/>
      <c r="B172" s="257" t="n"/>
      <c r="C172" s="257" t="n"/>
      <c r="D172" s="258" t="n"/>
      <c r="E172" s="233" t="n"/>
      <c r="F172" s="259" t="n"/>
      <c r="G172" s="260" t="n"/>
      <c r="H172" s="260" t="n"/>
      <c r="I172" s="261" t="n"/>
      <c r="J172" s="235" t="n"/>
      <c r="L172" s="236" t="n"/>
      <c r="M172" s="236" t="n"/>
      <c r="N172" s="248" t="n"/>
      <c r="O172" s="230" t="n"/>
      <c r="P172" s="230" t="n"/>
      <c r="Q172" s="230" t="n"/>
      <c r="R172" s="230" t="n"/>
      <c r="S172" s="230" t="n"/>
      <c r="T172" s="230" t="n"/>
      <c r="U172" s="231" t="n"/>
    </row>
    <row r="173">
      <c r="A173" s="263" t="n"/>
      <c r="B173" s="257" t="n"/>
      <c r="C173" s="257" t="n"/>
      <c r="D173" s="258" t="n"/>
      <c r="E173" s="233" t="n"/>
      <c r="F173" s="259" t="n"/>
      <c r="G173" s="260" t="n"/>
      <c r="H173" s="260" t="n"/>
      <c r="I173" s="261" t="n"/>
      <c r="J173" s="235" t="n"/>
      <c r="L173" s="236" t="n"/>
      <c r="M173" s="236" t="n"/>
      <c r="N173" s="248" t="n"/>
      <c r="O173" s="230" t="n"/>
      <c r="P173" s="230" t="n"/>
      <c r="Q173" s="230" t="n"/>
      <c r="R173" s="230" t="n"/>
      <c r="S173" s="230" t="n"/>
      <c r="T173" s="230" t="n"/>
      <c r="U173" s="231" t="n"/>
    </row>
    <row r="174">
      <c r="A174" s="263" t="n"/>
      <c r="B174" s="257" t="n"/>
      <c r="C174" s="257" t="n"/>
      <c r="D174" s="258" t="n"/>
      <c r="E174" s="233" t="n"/>
      <c r="F174" s="259" t="n"/>
      <c r="G174" s="260" t="n"/>
      <c r="H174" s="260" t="n"/>
      <c r="I174" s="261" t="n"/>
      <c r="J174" s="235" t="n"/>
      <c r="L174" s="236" t="n"/>
      <c r="M174" s="236" t="n"/>
      <c r="N174" s="248" t="n"/>
      <c r="O174" s="230" t="n"/>
      <c r="P174" s="230" t="n"/>
      <c r="Q174" s="230" t="n"/>
      <c r="R174" s="230" t="n"/>
      <c r="S174" s="230" t="n"/>
      <c r="T174" s="230" t="n"/>
      <c r="U174" s="231" t="n"/>
    </row>
    <row r="175">
      <c r="A175" s="263" t="n"/>
      <c r="B175" s="257" t="n"/>
      <c r="C175" s="257" t="n"/>
      <c r="D175" s="258" t="n"/>
      <c r="E175" s="233" t="n"/>
      <c r="F175" s="259" t="n"/>
      <c r="G175" s="260" t="n"/>
      <c r="H175" s="260" t="n"/>
      <c r="I175" s="261" t="n"/>
      <c r="J175" s="235" t="n"/>
      <c r="L175" s="236" t="n"/>
      <c r="M175" s="236" t="n"/>
      <c r="N175" s="248" t="n"/>
      <c r="O175" s="230" t="n"/>
      <c r="P175" s="230" t="n"/>
      <c r="Q175" s="230" t="n"/>
      <c r="R175" s="230" t="n"/>
      <c r="S175" s="230" t="n"/>
      <c r="T175" s="230" t="n"/>
      <c r="U175" s="231" t="n"/>
    </row>
    <row r="176">
      <c r="A176" s="263" t="n"/>
      <c r="B176" s="257" t="n"/>
      <c r="C176" s="257" t="n"/>
      <c r="D176" s="258" t="n"/>
      <c r="E176" s="233" t="n"/>
      <c r="F176" s="259" t="n"/>
      <c r="G176" s="260" t="n"/>
      <c r="H176" s="260" t="n"/>
      <c r="I176" s="261" t="n"/>
      <c r="J176" s="235" t="n"/>
      <c r="L176" s="236" t="n"/>
      <c r="M176" s="236" t="n"/>
      <c r="N176" s="248" t="n"/>
      <c r="O176" s="230" t="n"/>
      <c r="P176" s="230" t="n"/>
      <c r="Q176" s="230" t="n"/>
      <c r="R176" s="230" t="n"/>
      <c r="S176" s="230" t="n"/>
      <c r="T176" s="230" t="n"/>
      <c r="U176" s="231" t="n"/>
    </row>
    <row r="177">
      <c r="B177" s="257" t="n"/>
      <c r="E177" s="233" t="n"/>
      <c r="J177" s="235" t="n"/>
      <c r="L177" s="236" t="n"/>
      <c r="M177" s="236" t="n"/>
      <c r="N177" s="248" t="n"/>
      <c r="O177" s="230" t="n"/>
    </row>
    <row r="178">
      <c r="B178" s="257" t="n"/>
      <c r="E178" s="233" t="n"/>
      <c r="J178" s="235" t="n"/>
      <c r="L178" s="236" t="n"/>
      <c r="M178" s="236" t="n"/>
      <c r="N178" s="248" t="n"/>
      <c r="O178" s="230" t="n"/>
    </row>
    <row r="179">
      <c r="B179" s="257" t="n"/>
      <c r="E179" s="233" t="n"/>
      <c r="J179" s="235" t="n"/>
      <c r="L179" s="236" t="n"/>
      <c r="M179" s="236" t="n"/>
      <c r="N179" s="248" t="n"/>
      <c r="O179" s="230" t="n"/>
    </row>
    <row r="180">
      <c r="B180" s="257" t="n"/>
      <c r="E180" s="233" t="n"/>
      <c r="J180" s="235" t="n"/>
      <c r="L180" s="236" t="n"/>
      <c r="M180" s="236" t="n"/>
      <c r="N180" s="248" t="n"/>
      <c r="O180" s="230" t="n"/>
    </row>
    <row r="181">
      <c r="B181" s="257" t="n"/>
      <c r="E181" s="233" t="n"/>
      <c r="J181" s="235" t="n"/>
      <c r="L181" s="236" t="n"/>
      <c r="M181" s="236" t="n"/>
      <c r="N181" s="248" t="n"/>
      <c r="O181" s="230" t="n"/>
    </row>
    <row r="182">
      <c r="B182" s="257" t="n"/>
      <c r="E182" s="233" t="n"/>
      <c r="J182" s="235" t="n"/>
      <c r="L182" s="236" t="n"/>
      <c r="M182" s="236" t="n"/>
      <c r="N182" s="248" t="n"/>
      <c r="O182" s="230" t="n"/>
    </row>
    <row r="183">
      <c r="B183" s="257" t="n"/>
      <c r="E183" s="233" t="n"/>
      <c r="J183" s="235" t="n"/>
      <c r="L183" s="236" t="n"/>
      <c r="M183" s="236" t="n"/>
      <c r="N183" s="248" t="n"/>
      <c r="O183" s="230" t="n"/>
    </row>
    <row r="184">
      <c r="B184" s="257" t="n"/>
      <c r="E184" s="233" t="n"/>
      <c r="J184" s="235" t="n"/>
      <c r="L184" s="236" t="n"/>
      <c r="M184" s="236" t="n"/>
      <c r="N184" s="248" t="n"/>
      <c r="O184" s="230" t="n"/>
    </row>
    <row r="185">
      <c r="A185" s="263" t="n"/>
      <c r="B185" s="257" t="n"/>
      <c r="C185" s="257" t="n"/>
      <c r="D185" s="258" t="n"/>
      <c r="E185" s="233" t="n"/>
      <c r="F185" s="259" t="n"/>
      <c r="G185" s="260" t="n"/>
      <c r="H185" s="260" t="n"/>
      <c r="I185" s="261" t="n"/>
      <c r="J185" s="235" t="n"/>
      <c r="L185" s="236" t="n"/>
      <c r="M185" s="236" t="n"/>
      <c r="N185" s="248" t="n"/>
      <c r="O185" s="230" t="n"/>
      <c r="P185" s="230" t="n"/>
      <c r="Q185" s="230" t="n"/>
      <c r="R185" s="230" t="n"/>
      <c r="S185" s="230" t="n"/>
      <c r="T185" s="230" t="n"/>
      <c r="U185" s="231" t="n"/>
    </row>
    <row r="186">
      <c r="B186" s="257" t="n"/>
      <c r="E186" s="233" t="n"/>
      <c r="J186" s="235" t="n"/>
      <c r="L186" s="236" t="n"/>
      <c r="M186" s="236" t="n"/>
      <c r="N186" s="248" t="n"/>
      <c r="O186" s="230" t="n"/>
    </row>
    <row r="187">
      <c r="B187" s="257" t="n"/>
      <c r="E187" s="233" t="n"/>
      <c r="J187" s="235" t="n"/>
      <c r="L187" s="236" t="n"/>
      <c r="M187" s="236" t="n"/>
      <c r="N187" s="248" t="n"/>
      <c r="O187" s="230" t="n"/>
    </row>
    <row r="188">
      <c r="B188" s="257" t="n"/>
      <c r="E188" s="233" t="n"/>
      <c r="J188" s="235" t="n"/>
      <c r="L188" s="236" t="n"/>
      <c r="M188" s="236" t="n"/>
      <c r="N188" s="248" t="n"/>
      <c r="O188" s="230" t="n"/>
    </row>
    <row r="189">
      <c r="B189" s="257" t="n"/>
      <c r="E189" s="233" t="n"/>
      <c r="J189" s="235" t="n"/>
      <c r="L189" s="236" t="n"/>
      <c r="M189" s="236" t="n"/>
      <c r="N189" s="248" t="n"/>
      <c r="O189" s="230" t="n"/>
    </row>
    <row r="190">
      <c r="B190" s="257" t="n"/>
      <c r="E190" s="233" t="n"/>
      <c r="J190" s="235" t="n"/>
      <c r="L190" s="236" t="n"/>
      <c r="M190" s="236" t="n"/>
      <c r="N190" s="248" t="n"/>
      <c r="O190" s="230" t="n"/>
    </row>
    <row r="191">
      <c r="A191" s="263" t="n"/>
      <c r="B191" s="257" t="n"/>
      <c r="C191" s="257" t="n"/>
      <c r="D191" s="258" t="n"/>
      <c r="E191" s="233" t="n"/>
      <c r="F191" s="259" t="n"/>
      <c r="G191" s="260" t="n"/>
      <c r="H191" s="260" t="n"/>
      <c r="I191" s="261" t="n"/>
      <c r="J191" s="235" t="n"/>
      <c r="L191" s="236" t="n"/>
      <c r="M191" s="236" t="n"/>
      <c r="N191" s="248" t="n"/>
      <c r="O191" s="230" t="n"/>
      <c r="P191" s="230" t="n"/>
      <c r="Q191" s="230" t="n"/>
      <c r="R191" s="230" t="n"/>
      <c r="S191" s="230" t="n"/>
      <c r="T191" s="230" t="n"/>
      <c r="U191" s="231" t="n"/>
    </row>
    <row r="192">
      <c r="E192" s="232" t="n"/>
      <c r="J192" s="235" t="n"/>
      <c r="L192" s="236" t="n"/>
      <c r="M192" s="236" t="n"/>
      <c r="N192" s="248" t="n"/>
      <c r="O192" s="230" t="n"/>
    </row>
    <row r="193">
      <c r="A193" s="263" t="n"/>
      <c r="B193" s="257" t="n"/>
      <c r="C193" s="257" t="n"/>
      <c r="D193" s="258" t="n"/>
      <c r="E193" s="232" t="n"/>
      <c r="F193" s="259" t="n"/>
      <c r="H193" s="260" t="n"/>
      <c r="I193" s="261" t="n"/>
      <c r="J193" s="235" t="n"/>
      <c r="L193" s="236" t="n"/>
      <c r="M193" s="236" t="n"/>
      <c r="N193" s="248" t="n"/>
      <c r="O193" s="230" t="n"/>
      <c r="P193" s="230" t="n"/>
      <c r="Q193" s="230" t="n"/>
      <c r="R193" s="230" t="n"/>
      <c r="S193" s="230" t="n"/>
      <c r="T193" s="230" t="n"/>
      <c r="U193" s="231" t="n"/>
    </row>
    <row r="194">
      <c r="A194" s="263" t="n"/>
      <c r="B194" s="257" t="n"/>
      <c r="C194" s="257" t="n"/>
      <c r="D194" s="258" t="n"/>
      <c r="E194" s="232" t="n"/>
      <c r="F194" s="259" t="n"/>
      <c r="H194" s="260" t="n"/>
      <c r="I194" s="261" t="n"/>
      <c r="J194" s="235" t="n"/>
      <c r="L194" s="236" t="n"/>
      <c r="M194" s="236" t="n"/>
      <c r="N194" s="248" t="n"/>
      <c r="O194" s="230" t="n"/>
      <c r="P194" s="230" t="n"/>
      <c r="Q194" s="230" t="n"/>
      <c r="R194" s="230" t="n"/>
      <c r="S194" s="230" t="n"/>
      <c r="T194" s="230" t="n"/>
      <c r="U194" s="231" t="n"/>
    </row>
    <row r="195">
      <c r="A195" s="263" t="n"/>
      <c r="B195" s="257" t="n"/>
      <c r="C195" s="257" t="n"/>
      <c r="D195" s="258" t="n"/>
      <c r="E195" s="232" t="n"/>
      <c r="F195" s="259" t="n"/>
      <c r="H195" s="260" t="n"/>
      <c r="I195" s="261" t="n"/>
      <c r="J195" s="235" t="n"/>
      <c r="L195" s="236" t="n"/>
      <c r="M195" s="236" t="n"/>
      <c r="N195" s="248" t="n"/>
      <c r="O195" s="230" t="n"/>
      <c r="P195" s="230" t="n"/>
      <c r="Q195" s="230" t="n"/>
      <c r="R195" s="230" t="n"/>
      <c r="S195" s="230" t="n"/>
      <c r="T195" s="230" t="n"/>
      <c r="U195" s="231" t="n"/>
    </row>
    <row r="196">
      <c r="A196" s="263" t="n"/>
      <c r="B196" s="257" t="n"/>
      <c r="C196" s="257" t="n"/>
      <c r="D196" s="258" t="n"/>
      <c r="E196" s="232" t="n"/>
      <c r="F196" s="259" t="n"/>
      <c r="H196" s="260" t="n"/>
      <c r="I196" s="261" t="n"/>
      <c r="J196" s="235" t="n"/>
      <c r="L196" s="236" t="n"/>
      <c r="M196" s="236" t="n"/>
      <c r="N196" s="248" t="n"/>
      <c r="O196" s="230" t="n"/>
      <c r="P196" s="230" t="n"/>
      <c r="Q196" s="230" t="n"/>
      <c r="R196" s="230" t="n"/>
      <c r="S196" s="230" t="n"/>
      <c r="T196" s="230" t="n"/>
      <c r="U196" s="231" t="n"/>
    </row>
    <row r="197">
      <c r="E197" s="232" t="n"/>
      <c r="J197" s="235" t="n"/>
      <c r="L197" s="236" t="n"/>
      <c r="M197" s="236" t="n"/>
      <c r="N197" s="248" t="n"/>
      <c r="O197" s="230" t="n"/>
    </row>
    <row r="198">
      <c r="E198" s="232" t="n"/>
      <c r="J198" s="235" t="n"/>
      <c r="L198" s="236" t="n"/>
      <c r="M198" s="236" t="n"/>
      <c r="N198" s="248" t="n"/>
      <c r="O198" s="230" t="n"/>
    </row>
    <row r="199">
      <c r="E199" s="232" t="n"/>
      <c r="J199" s="235" t="n"/>
      <c r="L199" s="236" t="n"/>
      <c r="M199" s="236" t="n"/>
      <c r="N199" s="248" t="n"/>
      <c r="O199" s="230" t="n"/>
    </row>
    <row r="200">
      <c r="E200" s="232" t="n"/>
      <c r="J200" s="235" t="n"/>
      <c r="L200" s="236" t="n"/>
      <c r="M200" s="236" t="n"/>
      <c r="N200" s="248" t="n"/>
      <c r="O200" s="230" t="n"/>
    </row>
    <row r="201">
      <c r="E201" s="232" t="n"/>
      <c r="J201" s="235" t="n"/>
      <c r="L201" s="236" t="n"/>
      <c r="M201" s="236" t="n"/>
      <c r="N201" s="248" t="n"/>
      <c r="O201" s="230" t="n"/>
    </row>
    <row r="202">
      <c r="E202" s="232" t="n"/>
      <c r="J202" s="235" t="n"/>
      <c r="L202" s="236" t="n"/>
      <c r="M202" s="236" t="n"/>
      <c r="N202" s="248" t="n"/>
      <c r="O202" s="230" t="n"/>
    </row>
    <row r="203">
      <c r="E203" s="232" t="n"/>
      <c r="J203" s="235" t="n"/>
      <c r="L203" s="236" t="n"/>
      <c r="M203" s="236" t="n"/>
      <c r="N203" s="248" t="n"/>
      <c r="O203" s="230" t="n"/>
    </row>
    <row r="204">
      <c r="E204" s="232" t="n"/>
      <c r="J204" s="235" t="n"/>
      <c r="L204" s="236" t="n"/>
      <c r="M204" s="236" t="n"/>
      <c r="N204" s="248" t="n"/>
      <c r="O204" s="230" t="n"/>
    </row>
    <row r="205">
      <c r="E205" s="232" t="n"/>
      <c r="J205" s="235" t="n"/>
      <c r="L205" s="236" t="n"/>
      <c r="M205" s="236" t="n"/>
      <c r="N205" s="248" t="n"/>
      <c r="O205" s="230" t="n"/>
    </row>
    <row r="206">
      <c r="A206" s="263" t="n"/>
      <c r="B206" s="257" t="n"/>
      <c r="C206" s="257" t="n"/>
      <c r="D206" s="258" t="n"/>
      <c r="E206" s="232" t="n"/>
      <c r="F206" s="259" t="n"/>
      <c r="H206" s="260" t="n"/>
      <c r="I206" s="261" t="n"/>
      <c r="J206" s="235" t="n"/>
      <c r="L206" s="236" t="n"/>
      <c r="M206" s="236" t="n"/>
      <c r="N206" s="248" t="n"/>
      <c r="O206" s="230" t="n"/>
      <c r="P206" s="230" t="n"/>
      <c r="Q206" s="230" t="n"/>
      <c r="R206" s="230" t="n"/>
      <c r="S206" s="230" t="n"/>
      <c r="T206" s="230" t="n"/>
      <c r="U206" s="231" t="n"/>
    </row>
    <row r="207">
      <c r="A207" s="263" t="n"/>
      <c r="B207" s="257" t="n"/>
      <c r="C207" s="257" t="n"/>
      <c r="D207" s="258" t="n"/>
      <c r="E207" s="232" t="n"/>
      <c r="F207" s="259" t="n"/>
      <c r="H207" s="260" t="n"/>
      <c r="I207" s="261" t="n"/>
      <c r="J207" s="235" t="n"/>
      <c r="L207" s="236" t="n"/>
      <c r="M207" s="236" t="n"/>
      <c r="N207" s="248" t="n"/>
      <c r="O207" s="230" t="n"/>
      <c r="P207" s="230" t="n"/>
      <c r="Q207" s="230" t="n"/>
      <c r="R207" s="230" t="n"/>
      <c r="S207" s="230" t="n"/>
      <c r="T207" s="230" t="n"/>
      <c r="U207" s="231" t="n"/>
    </row>
    <row r="208">
      <c r="E208" s="232" t="n"/>
      <c r="J208" s="235" t="n"/>
      <c r="L208" s="236" t="n"/>
      <c r="M208" s="236" t="n"/>
      <c r="N208" s="248" t="n"/>
      <c r="O208" s="230" t="n"/>
    </row>
    <row r="209">
      <c r="E209" s="232" t="n"/>
      <c r="J209" s="235" t="n"/>
      <c r="L209" s="236" t="n"/>
      <c r="M209" s="236" t="n"/>
      <c r="N209" s="248" t="n"/>
      <c r="O209" s="230" t="n"/>
    </row>
    <row r="210">
      <c r="A210" s="263" t="n"/>
      <c r="B210" s="257" t="n"/>
      <c r="C210" s="257" t="n"/>
      <c r="D210" s="258" t="n"/>
      <c r="E210" s="232" t="n"/>
      <c r="F210" s="259" t="n"/>
      <c r="H210" s="260" t="n"/>
      <c r="I210" s="261" t="n"/>
      <c r="J210" s="235" t="n"/>
      <c r="L210" s="236" t="n"/>
      <c r="M210" s="236" t="n"/>
      <c r="N210" s="248" t="n"/>
      <c r="O210" s="230" t="n"/>
      <c r="P210" s="230" t="n"/>
      <c r="Q210" s="230" t="n"/>
      <c r="R210" s="230" t="n"/>
      <c r="S210" s="230" t="n"/>
      <c r="T210" s="230" t="n"/>
      <c r="U210" s="231" t="n"/>
    </row>
    <row r="211">
      <c r="A211" s="263" t="n"/>
      <c r="B211" s="257" t="n"/>
      <c r="C211" s="257" t="n"/>
      <c r="D211" s="258" t="n"/>
      <c r="E211" s="232" t="n"/>
      <c r="F211" s="259" t="n"/>
      <c r="H211" s="260" t="n"/>
      <c r="I211" s="261" t="n"/>
      <c r="J211" s="235" t="n"/>
      <c r="L211" s="236" t="n"/>
      <c r="M211" s="236" t="n"/>
      <c r="N211" s="248" t="n"/>
      <c r="O211" s="230" t="n"/>
      <c r="P211" s="230" t="n"/>
      <c r="Q211" s="230" t="n"/>
      <c r="R211" s="230" t="n"/>
      <c r="S211" s="230" t="n"/>
      <c r="T211" s="230" t="n"/>
      <c r="U211" s="231" t="n"/>
    </row>
    <row r="212">
      <c r="A212" s="263" t="n"/>
      <c r="B212" s="257" t="n"/>
      <c r="C212" s="257" t="n"/>
      <c r="D212" s="258" t="n"/>
      <c r="E212" s="232" t="n"/>
      <c r="F212" s="259" t="n"/>
      <c r="H212" s="260" t="n"/>
      <c r="I212" s="261" t="n"/>
      <c r="J212" s="235" t="n"/>
      <c r="L212" s="236" t="n"/>
      <c r="M212" s="236" t="n"/>
      <c r="N212" s="248" t="n"/>
      <c r="O212" s="230" t="n"/>
      <c r="P212" s="230" t="n"/>
      <c r="Q212" s="230" t="n"/>
      <c r="R212" s="230" t="n"/>
      <c r="S212" s="230" t="n"/>
      <c r="T212" s="230" t="n"/>
      <c r="U212" s="231" t="n"/>
    </row>
    <row r="213">
      <c r="A213" s="263" t="n"/>
      <c r="B213" s="257" t="n"/>
      <c r="C213" s="257" t="n"/>
      <c r="D213" s="258" t="n"/>
      <c r="E213" s="232" t="n"/>
      <c r="F213" s="259" t="n"/>
      <c r="H213" s="260" t="n"/>
      <c r="I213" s="261" t="n"/>
      <c r="J213" s="235" t="n"/>
      <c r="L213" s="236" t="n"/>
      <c r="M213" s="236" t="n"/>
      <c r="N213" s="248" t="n"/>
      <c r="O213" s="230" t="n"/>
      <c r="P213" s="230" t="n"/>
      <c r="Q213" s="230" t="n"/>
      <c r="R213" s="230" t="n"/>
      <c r="S213" s="230" t="n"/>
      <c r="T213" s="230" t="n"/>
      <c r="U213" s="231" t="n"/>
    </row>
    <row r="214">
      <c r="A214" s="263" t="n"/>
      <c r="B214" s="257" t="n"/>
      <c r="C214" s="257" t="n"/>
      <c r="D214" s="258" t="n"/>
      <c r="E214" s="233" t="n"/>
      <c r="F214" s="259" t="n"/>
      <c r="G214" s="260" t="n"/>
      <c r="H214" s="260" t="n"/>
      <c r="I214" s="261" t="n"/>
      <c r="J214" s="235" t="n"/>
      <c r="L214" s="236" t="n"/>
      <c r="M214" s="236" t="n"/>
      <c r="N214" s="230" t="n"/>
      <c r="O214" s="230" t="n"/>
      <c r="P214" s="230" t="n"/>
      <c r="Q214" s="230" t="n"/>
      <c r="R214" s="230" t="n"/>
      <c r="S214" s="230" t="n"/>
      <c r="T214" s="230" t="n"/>
      <c r="U214" s="231" t="n"/>
    </row>
    <row r="215">
      <c r="B215" s="257" t="n"/>
      <c r="E215" s="233" t="n"/>
      <c r="J215" s="235" t="n"/>
      <c r="L215" s="236" t="n"/>
      <c r="M215" s="236" t="n"/>
      <c r="N215" s="230" t="n"/>
      <c r="O215" s="230" t="n"/>
    </row>
    <row r="216">
      <c r="B216" s="257" t="n"/>
      <c r="E216" s="233" t="n"/>
      <c r="J216" s="235" t="n"/>
      <c r="L216" s="236" t="n"/>
      <c r="M216" s="236" t="n"/>
      <c r="N216" s="230" t="n"/>
      <c r="O216" s="230" t="n"/>
    </row>
    <row r="217">
      <c r="B217" s="257" t="n"/>
      <c r="E217" s="233" t="n"/>
      <c r="J217" s="235" t="n"/>
      <c r="L217" s="236" t="n"/>
      <c r="M217" s="236" t="n"/>
      <c r="N217" s="230" t="n"/>
      <c r="O217" s="230" t="n"/>
    </row>
    <row r="218">
      <c r="B218" s="257" t="n"/>
      <c r="E218" s="233" t="n"/>
      <c r="J218" s="235" t="n"/>
      <c r="L218" s="236" t="n"/>
      <c r="M218" s="236" t="n"/>
      <c r="N218" s="230" t="n"/>
      <c r="O218" s="230" t="n"/>
    </row>
    <row r="219">
      <c r="B219" s="257" t="n"/>
      <c r="E219" s="233" t="n"/>
      <c r="J219" s="235" t="n"/>
      <c r="L219" s="236" t="n"/>
      <c r="M219" s="236" t="n"/>
      <c r="N219" s="230" t="n"/>
      <c r="O219" s="230" t="n"/>
    </row>
    <row r="220">
      <c r="E220" s="232" t="n"/>
      <c r="J220" s="235" t="n"/>
      <c r="L220" s="236" t="n"/>
      <c r="M220" s="236" t="n"/>
      <c r="N220" s="230" t="n"/>
      <c r="O220" s="230" t="n"/>
    </row>
    <row r="221">
      <c r="E221" s="232" t="n"/>
      <c r="J221" s="235" t="n"/>
      <c r="L221" s="236" t="n"/>
      <c r="M221" s="236" t="n"/>
      <c r="N221" s="230" t="n"/>
      <c r="O221" s="230" t="n"/>
    </row>
    <row r="222">
      <c r="E222" s="232" t="n"/>
      <c r="J222" s="235" t="n"/>
      <c r="L222" s="236" t="n"/>
      <c r="M222" s="236" t="n"/>
      <c r="N222" s="230" t="n"/>
      <c r="O222" s="230" t="n"/>
    </row>
    <row r="223">
      <c r="E223" s="232" t="n"/>
      <c r="J223" s="235" t="n"/>
      <c r="L223" s="236" t="n"/>
      <c r="M223" s="236" t="n"/>
      <c r="N223" s="230" t="n"/>
      <c r="O223" s="230" t="n"/>
    </row>
    <row r="224">
      <c r="E224" s="232" t="n"/>
      <c r="J224" s="235" t="n"/>
      <c r="L224" s="236" t="n"/>
      <c r="M224" s="236" t="n"/>
      <c r="N224" s="230" t="n"/>
      <c r="O224" s="230" t="n"/>
    </row>
    <row r="225">
      <c r="A225" s="263" t="n"/>
      <c r="B225" s="257" t="n"/>
      <c r="C225" s="257" t="n"/>
      <c r="D225" s="258" t="n"/>
      <c r="E225" s="232" t="n"/>
      <c r="F225" s="259" t="n"/>
      <c r="H225" s="260" t="n"/>
      <c r="I225" s="261" t="n"/>
      <c r="J225" s="235" t="n"/>
      <c r="L225" s="236" t="n"/>
      <c r="M225" s="236" t="n"/>
      <c r="N225" s="230" t="n"/>
      <c r="O225" s="230" t="n"/>
      <c r="P225" s="230" t="n"/>
      <c r="Q225" s="230" t="n"/>
      <c r="R225" s="230" t="n"/>
      <c r="S225" s="230" t="n"/>
      <c r="T225" s="230" t="n"/>
      <c r="U225" s="231" t="n"/>
    </row>
    <row r="226">
      <c r="B226" s="257" t="n"/>
      <c r="E226" s="232" t="n"/>
    </row>
    <row r="227">
      <c r="B227" s="257" t="n"/>
      <c r="E227" s="232" t="n"/>
    </row>
    <row r="228">
      <c r="B228" s="257" t="n"/>
      <c r="E228" s="232" t="n"/>
    </row>
    <row r="229">
      <c r="B229" s="257" t="n"/>
      <c r="E229" s="232" t="n"/>
    </row>
    <row r="230">
      <c r="B230" s="257" t="n"/>
      <c r="E230" s="232" t="n"/>
    </row>
    <row r="231">
      <c r="B231" s="257" t="n"/>
      <c r="E231" s="232" t="n"/>
    </row>
    <row r="232">
      <c r="B232" s="257" t="n"/>
      <c r="E232" s="232" t="n"/>
    </row>
    <row r="233">
      <c r="B233" s="257" t="n"/>
      <c r="E233" s="232" t="n"/>
    </row>
    <row r="234">
      <c r="B234" s="257" t="n"/>
      <c r="E234" s="232" t="n"/>
    </row>
    <row r="235">
      <c r="B235" s="257" t="n"/>
      <c r="E235" s="232" t="n"/>
    </row>
    <row r="236">
      <c r="B236" s="257" t="n"/>
      <c r="E236" s="232" t="n"/>
    </row>
    <row r="237">
      <c r="E237" s="232" t="n"/>
    </row>
    <row r="238">
      <c r="E238" s="232" t="n"/>
    </row>
    <row r="239">
      <c r="E239" s="232" t="n"/>
    </row>
    <row r="240">
      <c r="A240" s="263" t="n"/>
      <c r="B240" s="257" t="n"/>
      <c r="C240" s="257" t="n"/>
      <c r="D240" s="258" t="n"/>
      <c r="E240" s="233" t="n"/>
      <c r="F240" s="259" t="n"/>
      <c r="G240" s="260" t="n"/>
      <c r="H240" s="260" t="n"/>
      <c r="I240" s="261" t="n"/>
      <c r="P240" s="230" t="n"/>
      <c r="Q240" s="230" t="n"/>
      <c r="R240" s="230" t="n"/>
      <c r="S240" s="230" t="n"/>
      <c r="T240" s="230" t="n"/>
      <c r="U240" s="231" t="n"/>
    </row>
    <row r="241">
      <c r="E241" s="232" t="n"/>
    </row>
    <row r="242">
      <c r="E242" s="232" t="n"/>
    </row>
    <row r="243">
      <c r="E243" s="232" t="n"/>
    </row>
    <row r="244">
      <c r="E244" s="232" t="n"/>
    </row>
    <row r="245">
      <c r="E245" s="232" t="n"/>
    </row>
    <row r="246">
      <c r="E246" s="232" t="n"/>
    </row>
    <row r="247">
      <c r="E247" s="232" t="n"/>
    </row>
    <row r="248">
      <c r="E248" s="232" t="n"/>
    </row>
    <row r="249">
      <c r="E249" s="232" t="n"/>
    </row>
    <row r="250">
      <c r="E250" s="232" t="n"/>
    </row>
    <row r="251">
      <c r="A251" s="263" t="n"/>
      <c r="B251" s="257" t="n"/>
      <c r="C251" s="257" t="n"/>
      <c r="D251" s="258" t="n"/>
      <c r="E251" s="232" t="n"/>
      <c r="F251" s="259" t="n"/>
      <c r="H251" s="260" t="n"/>
      <c r="I251" s="261" t="n"/>
      <c r="P251" s="230" t="n"/>
      <c r="Q251" s="230" t="n"/>
      <c r="R251" s="230" t="n"/>
      <c r="S251" s="230" t="n"/>
      <c r="T251" s="230" t="n"/>
      <c r="U251" s="231" t="n"/>
    </row>
    <row r="252">
      <c r="E252" s="232" t="n"/>
    </row>
    <row r="253">
      <c r="E253" s="232" t="n"/>
    </row>
    <row r="254">
      <c r="E254" s="232" t="n"/>
    </row>
    <row r="255">
      <c r="E255" s="232" t="n"/>
    </row>
    <row r="256">
      <c r="E256" s="232" t="n"/>
    </row>
    <row r="257">
      <c r="E257" s="232" t="n"/>
    </row>
    <row r="258">
      <c r="E258" s="232" t="n"/>
    </row>
    <row r="259">
      <c r="E259" s="232" t="n"/>
    </row>
    <row r="260">
      <c r="E260" s="232" t="n"/>
    </row>
    <row r="261">
      <c r="E261" s="232" t="n"/>
    </row>
    <row r="262">
      <c r="E262" s="232" t="n"/>
    </row>
    <row r="263">
      <c r="E263" s="232" t="n"/>
    </row>
    <row r="264">
      <c r="E264" s="232" t="n"/>
    </row>
    <row r="265">
      <c r="E265" s="232" t="n"/>
    </row>
    <row r="266">
      <c r="E266" s="232" t="n"/>
    </row>
    <row r="267">
      <c r="E267" s="232" t="n"/>
    </row>
    <row r="268">
      <c r="E268" s="232" t="n"/>
    </row>
    <row r="269">
      <c r="E269" s="232" t="n"/>
    </row>
    <row r="270">
      <c r="E270" s="232" t="n"/>
    </row>
    <row r="271">
      <c r="E271" s="232" t="n"/>
    </row>
    <row r="272">
      <c r="E272" s="232" t="n"/>
    </row>
    <row r="273">
      <c r="E273" s="232" t="n"/>
    </row>
    <row r="274">
      <c r="E274" s="232" t="n"/>
    </row>
    <row r="275">
      <c r="A275" s="263" t="n"/>
      <c r="B275" s="257" t="n"/>
      <c r="C275" s="257" t="n"/>
      <c r="D275" s="258" t="n"/>
      <c r="E275" s="233" t="n"/>
      <c r="F275" s="259" t="n"/>
      <c r="G275" s="260" t="n"/>
      <c r="H275" s="260" t="n"/>
      <c r="I275" s="261" t="n"/>
      <c r="J275" s="235" t="n"/>
      <c r="K275" s="230" t="n"/>
      <c r="L275" s="236" t="n"/>
      <c r="M275" s="236" t="n"/>
      <c r="N275" s="230" t="n"/>
      <c r="O275" s="230" t="n"/>
      <c r="P275" s="230" t="n"/>
      <c r="Q275" s="230" t="n"/>
      <c r="R275" s="230" t="n"/>
      <c r="S275" s="230" t="n"/>
      <c r="T275" s="230" t="n"/>
      <c r="U275" s="231" t="n"/>
    </row>
    <row r="276">
      <c r="E276" s="232" t="n"/>
    </row>
    <row r="277">
      <c r="E277" s="232" t="n"/>
    </row>
    <row r="278">
      <c r="E278" s="232" t="n"/>
    </row>
    <row r="279">
      <c r="E279" s="232" t="n"/>
    </row>
    <row r="280">
      <c r="E280" s="232" t="n"/>
    </row>
    <row r="281">
      <c r="E281" s="232" t="n"/>
    </row>
    <row r="282">
      <c r="E282" s="232" t="n"/>
    </row>
    <row r="283">
      <c r="E283" s="232" t="n"/>
    </row>
    <row r="284">
      <c r="E284" s="232" t="n"/>
    </row>
    <row r="285">
      <c r="E285" s="232" t="n"/>
    </row>
    <row r="286">
      <c r="E286" s="232" t="n"/>
    </row>
    <row r="287">
      <c r="E287" s="232" t="n"/>
    </row>
    <row r="288">
      <c r="E288" s="232" t="n"/>
    </row>
    <row r="289">
      <c r="E289" s="232" t="n"/>
    </row>
    <row r="290">
      <c r="A290" s="263" t="n"/>
      <c r="C290" s="257" t="n"/>
      <c r="D290" s="258" t="n"/>
      <c r="E290" s="233" t="n"/>
      <c r="F290" s="259" t="n"/>
      <c r="G290" s="260" t="n"/>
      <c r="H290" s="260" t="n"/>
      <c r="I290" s="261" t="n"/>
      <c r="P290" s="230" t="n"/>
      <c r="Q290" s="230" t="n"/>
      <c r="R290" s="230" t="n"/>
      <c r="S290" s="230" t="n"/>
      <c r="T290" s="230" t="n"/>
      <c r="U290" s="231" t="n"/>
    </row>
    <row r="291">
      <c r="E291" s="232" t="n"/>
    </row>
    <row r="292">
      <c r="E292" s="232" t="n"/>
    </row>
    <row r="293">
      <c r="E293" s="232" t="n"/>
    </row>
    <row r="294">
      <c r="E294" s="232" t="n"/>
    </row>
    <row r="295">
      <c r="E295" s="232" t="n"/>
    </row>
    <row r="296">
      <c r="E296" s="232" t="n"/>
    </row>
    <row r="297">
      <c r="E297" s="232" t="n"/>
    </row>
    <row r="298">
      <c r="E298" s="232" t="n"/>
    </row>
    <row r="299">
      <c r="A299" s="263" t="n"/>
      <c r="B299" s="257" t="n"/>
      <c r="C299" s="257" t="n"/>
      <c r="D299" s="258" t="n"/>
      <c r="E299" s="232" t="n"/>
      <c r="F299" s="259" t="n"/>
      <c r="H299" s="260" t="n"/>
      <c r="I299" s="261" t="n"/>
      <c r="P299" s="230" t="n"/>
      <c r="Q299" s="230" t="n"/>
      <c r="R299" s="230" t="n"/>
      <c r="S299" s="230" t="n"/>
      <c r="T299" s="230" t="n"/>
      <c r="U299" s="231" t="n"/>
    </row>
    <row r="300">
      <c r="E300" s="232" t="n"/>
    </row>
    <row r="301">
      <c r="E301" s="232" t="n"/>
    </row>
    <row r="302">
      <c r="E302" s="232" t="n"/>
    </row>
    <row r="303">
      <c r="E303" s="232" t="n"/>
    </row>
    <row r="304">
      <c r="E304" s="232" t="n"/>
    </row>
    <row r="305">
      <c r="E305" s="232" t="n"/>
    </row>
    <row r="306">
      <c r="E306" s="232" t="n"/>
    </row>
    <row r="307">
      <c r="E307" s="232" t="n"/>
    </row>
    <row r="308">
      <c r="E308" s="232" t="n"/>
    </row>
    <row r="309">
      <c r="E309" s="232" t="n"/>
    </row>
    <row r="310">
      <c r="E310" s="232" t="n"/>
    </row>
    <row r="311">
      <c r="E311" s="232" t="n"/>
    </row>
    <row r="312">
      <c r="A312" s="263" t="n"/>
      <c r="C312" s="257" t="n"/>
      <c r="D312" s="258" t="n"/>
      <c r="E312" s="232" t="n"/>
      <c r="F312" s="259" t="n"/>
      <c r="G312" s="260" t="n"/>
      <c r="H312" s="260" t="n"/>
      <c r="I312" s="261" t="n"/>
      <c r="P312" s="230" t="n"/>
      <c r="Q312" s="230" t="n"/>
      <c r="R312" s="230" t="n"/>
      <c r="S312" s="230" t="n"/>
      <c r="T312" s="230" t="n"/>
      <c r="U312" s="231" t="n"/>
    </row>
    <row r="313">
      <c r="E313" s="232" t="n"/>
    </row>
    <row r="314">
      <c r="E314" s="232" t="n"/>
    </row>
    <row r="315">
      <c r="E315" s="232" t="n"/>
    </row>
    <row r="316">
      <c r="E316" s="232" t="n"/>
    </row>
    <row r="317">
      <c r="E317" s="232" t="n"/>
    </row>
    <row r="318">
      <c r="E318" s="232" t="n"/>
    </row>
    <row r="319">
      <c r="E319" s="232" t="n"/>
    </row>
    <row r="320">
      <c r="E320" s="232" t="n"/>
    </row>
    <row r="321">
      <c r="E321" s="232" t="n"/>
    </row>
    <row r="322">
      <c r="E322" s="232" t="n"/>
    </row>
    <row r="323">
      <c r="A323" s="263" t="n"/>
      <c r="B323" s="257" t="n"/>
      <c r="C323" s="257" t="n"/>
      <c r="D323" s="258" t="n"/>
      <c r="E323" s="232" t="n"/>
      <c r="F323" s="259" t="n"/>
      <c r="H323" s="260" t="n"/>
      <c r="I323" s="261" t="n"/>
      <c r="P323" s="230" t="n"/>
      <c r="Q323" s="230" t="n"/>
      <c r="R323" s="230" t="n"/>
      <c r="S323" s="230" t="n"/>
      <c r="T323" s="230" t="n"/>
      <c r="U323" s="231" t="n"/>
    </row>
    <row r="324">
      <c r="E324" s="232" t="n"/>
    </row>
    <row r="325">
      <c r="E325" s="232" t="n"/>
    </row>
    <row r="326">
      <c r="E326" s="232" t="n"/>
    </row>
    <row r="327">
      <c r="E327" s="232" t="n"/>
    </row>
    <row r="328">
      <c r="E328" s="232" t="n"/>
    </row>
    <row r="329">
      <c r="E329" s="232" t="n"/>
    </row>
    <row r="330">
      <c r="E330" s="232" t="n"/>
    </row>
    <row r="331">
      <c r="A331" s="263" t="n"/>
      <c r="B331" s="257" t="n"/>
      <c r="C331" s="257" t="n"/>
      <c r="D331" s="258" t="n"/>
      <c r="E331" s="233" t="n"/>
      <c r="F331" s="259" t="n"/>
      <c r="G331" s="260" t="n"/>
      <c r="H331" s="260" t="n"/>
      <c r="I331" s="261" t="n"/>
      <c r="P331" s="230" t="n"/>
      <c r="Q331" s="230" t="n"/>
      <c r="R331" s="230" t="n"/>
      <c r="S331" s="230" t="n"/>
      <c r="T331" s="230" t="n"/>
      <c r="U331" s="231" t="n"/>
    </row>
    <row r="332">
      <c r="E332" s="232" t="n"/>
    </row>
    <row r="333">
      <c r="E333" s="232" t="n"/>
    </row>
    <row r="334">
      <c r="E334" s="232" t="n"/>
    </row>
    <row r="335">
      <c r="E335" s="232" t="n"/>
    </row>
    <row r="336">
      <c r="E336" s="232" t="n"/>
    </row>
    <row r="337">
      <c r="E337" s="232" t="n"/>
    </row>
    <row r="338">
      <c r="E338" s="232" t="n"/>
    </row>
    <row r="339">
      <c r="E339" s="232" t="n"/>
      <c r="G339" s="260" t="n"/>
    </row>
    <row r="340">
      <c r="E340" s="232" t="n"/>
      <c r="G340" s="260" t="n"/>
    </row>
    <row r="341">
      <c r="E341" s="232" t="n"/>
      <c r="G341" s="260" t="n"/>
    </row>
    <row r="342">
      <c r="A342" s="263" t="n"/>
      <c r="B342" s="257" t="n"/>
      <c r="C342" s="257" t="n"/>
      <c r="D342" s="258" t="n"/>
      <c r="E342" s="232" t="n"/>
      <c r="F342" s="259" t="n"/>
      <c r="G342" s="260" t="n"/>
      <c r="H342" s="260" t="n"/>
      <c r="I342" s="261" t="n"/>
      <c r="J342" s="235" t="n"/>
      <c r="K342" s="230" t="n"/>
      <c r="L342" s="236" t="n"/>
      <c r="M342" s="236" t="n"/>
      <c r="N342" s="230" t="n"/>
      <c r="O342" s="230" t="n"/>
      <c r="P342" s="230" t="n"/>
      <c r="Q342" s="230" t="n"/>
      <c r="R342" s="230" t="n"/>
      <c r="S342" s="230" t="n"/>
      <c r="T342" s="230" t="n"/>
      <c r="U342" s="231" t="n"/>
    </row>
    <row r="343">
      <c r="E343" s="232" t="n"/>
      <c r="J343" s="235" t="n"/>
      <c r="K343" s="230" t="n"/>
      <c r="L343" s="236" t="n"/>
      <c r="M343" s="236" t="n"/>
    </row>
    <row r="344">
      <c r="E344" s="232" t="n"/>
      <c r="J344" s="235" t="n"/>
      <c r="K344" s="230" t="n"/>
      <c r="L344" s="236" t="n"/>
      <c r="M344" s="236" t="n"/>
    </row>
    <row r="345">
      <c r="E345" s="232" t="n"/>
      <c r="J345" s="235" t="n"/>
      <c r="K345" s="230" t="n"/>
      <c r="L345" s="236" t="n"/>
      <c r="M345" s="236" t="n"/>
    </row>
    <row r="346">
      <c r="E346" s="232" t="n"/>
      <c r="J346" s="235" t="n"/>
      <c r="K346" s="230" t="n"/>
      <c r="L346" s="236" t="n"/>
      <c r="M346" s="236" t="n"/>
    </row>
    <row r="347">
      <c r="E347" s="232" t="n"/>
      <c r="J347" s="235" t="n"/>
      <c r="K347" s="230" t="n"/>
      <c r="L347" s="236" t="n"/>
      <c r="M347" s="236" t="n"/>
    </row>
    <row r="348">
      <c r="E348" s="232" t="n"/>
      <c r="J348" s="235" t="n"/>
      <c r="K348" s="230" t="n"/>
      <c r="L348" s="236" t="n"/>
      <c r="M348" s="236" t="n"/>
    </row>
    <row r="349">
      <c r="A349" s="263" t="n"/>
      <c r="B349" s="257" t="n"/>
      <c r="C349" s="257" t="n"/>
      <c r="D349" s="258" t="n"/>
      <c r="E349" s="233" t="n"/>
      <c r="F349" s="259" t="n"/>
      <c r="G349" s="260" t="n"/>
      <c r="H349" s="260" t="n"/>
      <c r="I349" s="261" t="n"/>
      <c r="J349" s="235" t="n"/>
      <c r="K349" s="230" t="n"/>
      <c r="L349" s="236" t="n"/>
      <c r="M349" s="236" t="n"/>
      <c r="P349" s="230" t="n"/>
      <c r="Q349" s="230" t="n"/>
      <c r="R349" s="230" t="n"/>
      <c r="S349" s="230" t="n"/>
      <c r="T349" s="230" t="n"/>
      <c r="U349" s="231" t="n"/>
    </row>
    <row r="350">
      <c r="A350" s="263" t="n"/>
      <c r="B350" s="257" t="n"/>
      <c r="C350" s="257" t="n"/>
      <c r="D350" s="258" t="n"/>
      <c r="E350" s="233" t="n"/>
      <c r="F350" s="259" t="n"/>
      <c r="G350" s="260" t="n"/>
      <c r="H350" s="260" t="n"/>
      <c r="I350" s="261" t="n"/>
      <c r="J350" s="235" t="n"/>
      <c r="K350" s="230" t="n"/>
      <c r="L350" s="236" t="n"/>
      <c r="M350" s="236" t="n"/>
      <c r="P350" s="230" t="n"/>
      <c r="Q350" s="230" t="n"/>
      <c r="R350" s="230" t="n"/>
      <c r="S350" s="230" t="n"/>
      <c r="T350" s="230" t="n"/>
      <c r="U350" s="231" t="n"/>
    </row>
    <row r="351">
      <c r="E351" s="233" t="n"/>
      <c r="J351" s="235" t="n"/>
      <c r="K351" s="230" t="n"/>
      <c r="L351" s="236" t="n"/>
      <c r="M351" s="236" t="n"/>
    </row>
    <row r="352">
      <c r="A352" s="263" t="n"/>
      <c r="B352" s="257" t="n"/>
      <c r="C352" s="257" t="n"/>
      <c r="D352" s="258" t="n"/>
      <c r="E352" s="233" t="n"/>
      <c r="F352" s="259" t="n"/>
      <c r="G352" s="260" t="n"/>
      <c r="H352" s="260" t="n"/>
      <c r="I352" s="261" t="n"/>
      <c r="J352" s="235" t="n"/>
      <c r="K352" s="230" t="n"/>
      <c r="L352" s="236" t="n"/>
      <c r="M352" s="236" t="n"/>
      <c r="P352" s="230" t="n"/>
      <c r="Q352" s="230" t="n"/>
      <c r="R352" s="230" t="n"/>
      <c r="S352" s="230" t="n"/>
      <c r="T352" s="230" t="n"/>
      <c r="U352" s="231" t="n"/>
    </row>
    <row r="353">
      <c r="E353" s="232" t="n"/>
      <c r="J353" s="235" t="n"/>
      <c r="K353" s="230" t="n"/>
      <c r="L353" s="236" t="n"/>
      <c r="M353" s="236" t="n"/>
      <c r="N353" s="249" t="n"/>
    </row>
    <row r="354">
      <c r="E354" s="232" t="n"/>
      <c r="J354" s="235" t="n"/>
      <c r="K354" s="230" t="n"/>
      <c r="L354" s="236" t="n"/>
      <c r="M354" s="236" t="n"/>
      <c r="N354" s="249" t="n"/>
    </row>
    <row r="355">
      <c r="E355" s="232" t="n"/>
      <c r="J355" s="235" t="n"/>
      <c r="K355" s="230" t="n"/>
      <c r="L355" s="236" t="n"/>
      <c r="M355" s="236" t="n"/>
      <c r="N355" s="249" t="n"/>
    </row>
    <row r="356">
      <c r="E356" s="232" t="n"/>
      <c r="J356" s="235" t="n"/>
      <c r="K356" s="230" t="n"/>
      <c r="L356" s="236" t="n"/>
      <c r="M356" s="236" t="n"/>
      <c r="N356" s="249" t="n"/>
    </row>
    <row r="357">
      <c r="E357" s="232" t="n"/>
      <c r="J357" s="235" t="n"/>
      <c r="K357" s="230" t="n"/>
      <c r="L357" s="236" t="n"/>
      <c r="M357" s="236" t="n"/>
      <c r="N357" s="249" t="n"/>
    </row>
    <row r="358">
      <c r="E358" s="232" t="n"/>
      <c r="J358" s="235" t="n"/>
      <c r="K358" s="230" t="n"/>
      <c r="L358" s="236" t="n"/>
      <c r="M358" s="236" t="n"/>
      <c r="N358" s="249" t="n"/>
    </row>
    <row r="359">
      <c r="E359" s="232" t="n"/>
      <c r="J359" s="235" t="n"/>
      <c r="K359" s="230" t="n"/>
      <c r="L359" s="236" t="n"/>
      <c r="M359" s="236" t="n"/>
      <c r="N359" s="249" t="n"/>
    </row>
    <row r="360">
      <c r="E360" s="232" t="n"/>
      <c r="J360" s="235" t="n"/>
      <c r="K360" s="230" t="n"/>
      <c r="L360" s="236" t="n"/>
      <c r="M360" s="236" t="n"/>
      <c r="N360" s="249" t="n"/>
    </row>
    <row r="361">
      <c r="E361" s="232" t="n"/>
      <c r="J361" s="235" t="n"/>
      <c r="K361" s="230" t="n"/>
      <c r="L361" s="236" t="n"/>
      <c r="M361" s="236" t="n"/>
      <c r="N361" s="249" t="n"/>
    </row>
    <row r="362">
      <c r="E362" s="232" t="n"/>
      <c r="J362" s="235" t="n"/>
      <c r="K362" s="230" t="n"/>
      <c r="L362" s="236" t="n"/>
      <c r="M362" s="236" t="n"/>
      <c r="N362" s="249" t="n"/>
    </row>
    <row r="363">
      <c r="A363" s="263" t="n"/>
      <c r="B363" s="257" t="n"/>
      <c r="C363" s="257" t="n"/>
      <c r="D363" s="258" t="n"/>
      <c r="E363" s="232" t="n"/>
      <c r="F363" s="259" t="n"/>
      <c r="G363" s="260" t="n"/>
      <c r="H363" s="260" t="n"/>
      <c r="I363" s="261" t="n"/>
      <c r="J363" s="235" t="n"/>
      <c r="K363" s="230" t="n"/>
      <c r="L363" s="236" t="n"/>
      <c r="M363" s="236" t="n"/>
      <c r="N363" s="249" t="n"/>
      <c r="P363" s="230" t="n"/>
      <c r="Q363" s="230" t="n"/>
      <c r="R363" s="230" t="n"/>
      <c r="S363" s="230" t="n"/>
      <c r="T363" s="230" t="n"/>
      <c r="U363" s="231" t="n"/>
    </row>
    <row r="364">
      <c r="A364" s="263" t="n"/>
      <c r="B364" s="257" t="n"/>
      <c r="C364" s="257" t="n"/>
      <c r="D364" s="258" t="n"/>
      <c r="E364" s="233" t="n"/>
      <c r="F364" s="259" t="n"/>
      <c r="G364" s="260" t="n"/>
      <c r="H364" s="260" t="n"/>
      <c r="I364" s="261" t="n"/>
      <c r="J364" s="235" t="n"/>
      <c r="K364" s="230" t="n"/>
      <c r="L364" s="236" t="n"/>
      <c r="M364" s="236" t="n"/>
      <c r="N364" s="249" t="n"/>
      <c r="P364" s="230" t="n"/>
      <c r="Q364" s="230" t="n"/>
      <c r="R364" s="230" t="n"/>
      <c r="S364" s="230" t="n"/>
      <c r="T364" s="230" t="n"/>
      <c r="U364" s="231" t="n"/>
    </row>
    <row r="365">
      <c r="E365" s="232" t="n"/>
      <c r="G365" s="260" t="n"/>
      <c r="J365" s="235" t="n"/>
      <c r="K365" s="230" t="n"/>
      <c r="L365" s="236" t="n"/>
      <c r="M365" s="236" t="n"/>
      <c r="N365" s="249" t="n"/>
    </row>
    <row r="366">
      <c r="E366" s="232" t="n"/>
      <c r="G366" s="260" t="n"/>
      <c r="J366" s="235" t="n"/>
      <c r="K366" s="230" t="n"/>
      <c r="L366" s="236" t="n"/>
      <c r="M366" s="236" t="n"/>
      <c r="N366" s="249" t="n"/>
    </row>
    <row r="367">
      <c r="E367" s="232" t="n"/>
      <c r="G367" s="260" t="n"/>
      <c r="J367" s="235" t="n"/>
      <c r="K367" s="230" t="n"/>
      <c r="L367" s="236" t="n"/>
      <c r="M367" s="236" t="n"/>
      <c r="N367" s="249" t="n"/>
    </row>
    <row r="368">
      <c r="A368" s="263" t="n"/>
      <c r="B368" s="257" t="n"/>
      <c r="C368" s="257" t="n"/>
      <c r="D368" s="258" t="n"/>
      <c r="E368" s="233" t="n"/>
      <c r="F368" s="259" t="n"/>
      <c r="G368" s="260" t="n"/>
      <c r="H368" s="260" t="n"/>
      <c r="I368" s="261" t="n"/>
      <c r="J368" s="235" t="n"/>
      <c r="K368" s="230" t="n"/>
      <c r="L368" s="236" t="n"/>
      <c r="M368" s="236" t="n"/>
      <c r="N368" s="249" t="n"/>
      <c r="P368" s="230" t="n"/>
      <c r="Q368" s="230" t="n"/>
      <c r="R368" s="230" t="n"/>
      <c r="S368" s="230" t="n"/>
      <c r="T368" s="230" t="n"/>
      <c r="U368" s="231" t="n"/>
    </row>
    <row r="369">
      <c r="A369" s="263" t="n"/>
      <c r="B369" s="257" t="n"/>
      <c r="C369" s="257" t="n"/>
      <c r="D369" s="258" t="n"/>
      <c r="E369" s="233" t="n"/>
      <c r="F369" s="259" t="n"/>
      <c r="G369" s="260" t="n"/>
      <c r="H369" s="260" t="n"/>
      <c r="I369" s="261" t="n"/>
      <c r="J369" s="235" t="n"/>
      <c r="K369" s="230" t="n"/>
      <c r="L369" s="236" t="n"/>
      <c r="M369" s="236" t="n"/>
      <c r="N369" s="249" t="n"/>
      <c r="P369" s="230" t="n"/>
      <c r="Q369" s="230" t="n"/>
      <c r="R369" s="230" t="n"/>
      <c r="S369" s="230" t="n"/>
      <c r="T369" s="230" t="n"/>
      <c r="U369" s="231" t="n"/>
    </row>
    <row r="370">
      <c r="E370" s="232" t="n"/>
      <c r="J370" s="235" t="n"/>
      <c r="K370" s="230" t="n"/>
      <c r="L370" s="236" t="n"/>
      <c r="M370" s="236" t="n"/>
      <c r="N370" s="249" t="n"/>
    </row>
    <row r="371">
      <c r="E371" s="232" t="n"/>
      <c r="J371" s="235" t="n"/>
      <c r="K371" s="230" t="n"/>
      <c r="L371" s="236" t="n"/>
      <c r="M371" s="236" t="n"/>
      <c r="N371" s="249" t="n"/>
    </row>
    <row r="372">
      <c r="E372" s="232" t="n"/>
      <c r="J372" s="235" t="n"/>
      <c r="K372" s="230" t="n"/>
      <c r="L372" s="236" t="n"/>
      <c r="M372" s="236" t="n"/>
      <c r="N372" s="249" t="n"/>
    </row>
    <row r="373">
      <c r="E373" s="232" t="n"/>
      <c r="J373" s="235" t="n"/>
      <c r="K373" s="230" t="n"/>
      <c r="L373" s="236" t="n"/>
      <c r="M373" s="236" t="n"/>
      <c r="N373" s="249" t="n"/>
    </row>
    <row r="374">
      <c r="E374" s="232" t="n"/>
      <c r="J374" s="235" t="n"/>
      <c r="K374" s="230" t="n"/>
      <c r="L374" s="236" t="n"/>
      <c r="M374" s="236" t="n"/>
      <c r="N374" s="249" t="n"/>
    </row>
    <row r="375">
      <c r="E375" s="232" t="n"/>
      <c r="J375" s="235" t="n"/>
      <c r="K375" s="230" t="n"/>
      <c r="L375" s="236" t="n"/>
      <c r="M375" s="236" t="n"/>
      <c r="N375" s="249" t="n"/>
    </row>
    <row r="376">
      <c r="E376" s="232" t="n"/>
      <c r="J376" s="235" t="n"/>
      <c r="K376" s="230" t="n"/>
      <c r="L376" s="236" t="n"/>
      <c r="M376" s="236" t="n"/>
      <c r="N376" s="249" t="n"/>
    </row>
    <row r="377">
      <c r="E377" s="232" t="n"/>
      <c r="J377" s="235" t="n"/>
      <c r="K377" s="230" t="n"/>
      <c r="L377" s="236" t="n"/>
      <c r="M377" s="236" t="n"/>
      <c r="N377" s="249" t="n"/>
    </row>
    <row r="378">
      <c r="E378" s="232" t="n"/>
      <c r="J378" s="235" t="n"/>
      <c r="K378" s="230" t="n"/>
      <c r="L378" s="236" t="n"/>
      <c r="M378" s="236" t="n"/>
      <c r="N378" s="249" t="n"/>
    </row>
    <row r="379">
      <c r="E379" s="232" t="n"/>
      <c r="J379" s="235" t="n"/>
      <c r="K379" s="230" t="n"/>
      <c r="L379" s="236" t="n"/>
      <c r="M379" s="236" t="n"/>
      <c r="N379" s="249" t="n"/>
    </row>
    <row r="380">
      <c r="E380" s="232" t="n"/>
      <c r="J380" s="235" t="n"/>
      <c r="K380" s="230" t="n"/>
      <c r="L380" s="236" t="n"/>
      <c r="M380" s="236" t="n"/>
      <c r="N380" s="249" t="n"/>
    </row>
    <row r="381">
      <c r="E381" s="232" t="n"/>
      <c r="J381" s="235" t="n"/>
      <c r="K381" s="230" t="n"/>
      <c r="L381" s="236" t="n"/>
      <c r="M381" s="236" t="n"/>
      <c r="N381" s="249" t="n"/>
    </row>
    <row r="382">
      <c r="E382" s="232" t="n"/>
      <c r="J382" s="235" t="n"/>
      <c r="K382" s="230" t="n"/>
      <c r="L382" s="236" t="n"/>
      <c r="M382" s="236" t="n"/>
      <c r="N382" s="249" t="n"/>
    </row>
    <row r="383">
      <c r="E383" s="232" t="n"/>
      <c r="J383" s="235" t="n"/>
      <c r="K383" s="230" t="n"/>
      <c r="L383" s="236" t="n"/>
      <c r="M383" s="236" t="n"/>
      <c r="N383" s="249" t="n"/>
    </row>
    <row r="384">
      <c r="E384" s="232" t="n"/>
      <c r="J384" s="235" t="n"/>
      <c r="K384" s="230" t="n"/>
      <c r="L384" s="236" t="n"/>
      <c r="M384" s="236" t="n"/>
      <c r="N384" s="249" t="n"/>
    </row>
    <row r="385">
      <c r="A385" s="263" t="n"/>
      <c r="B385" s="257" t="n"/>
      <c r="C385" s="257" t="n"/>
      <c r="D385" s="258" t="n"/>
      <c r="E385" s="233" t="n"/>
      <c r="F385" s="259" t="n"/>
      <c r="G385" s="260" t="n"/>
      <c r="H385" s="260" t="n"/>
      <c r="I385" s="261" t="n"/>
      <c r="J385" s="235" t="n"/>
      <c r="K385" s="230" t="n"/>
      <c r="L385" s="236" t="n"/>
      <c r="M385" s="236" t="n"/>
      <c r="N385" s="249" t="n"/>
      <c r="P385" s="230" t="n"/>
      <c r="Q385" s="230" t="n"/>
      <c r="R385" s="230" t="n"/>
      <c r="S385" s="230" t="n"/>
      <c r="T385" s="230" t="n"/>
      <c r="U385" s="231" t="n"/>
    </row>
    <row r="386">
      <c r="E386" s="232" t="n"/>
      <c r="J386" s="235" t="n"/>
      <c r="K386" s="230" t="n"/>
      <c r="L386" s="236" t="n"/>
      <c r="M386" s="236" t="n"/>
      <c r="N386" s="249" t="n"/>
    </row>
    <row r="387">
      <c r="E387" s="232" t="n"/>
      <c r="J387" s="235" t="n"/>
      <c r="K387" s="230" t="n"/>
      <c r="L387" s="236" t="n"/>
      <c r="M387" s="236" t="n"/>
      <c r="N387" s="249" t="n"/>
    </row>
    <row r="388">
      <c r="E388" s="232" t="n"/>
      <c r="J388" s="235" t="n"/>
      <c r="K388" s="230" t="n"/>
      <c r="L388" s="236" t="n"/>
      <c r="M388" s="236" t="n"/>
      <c r="N388" s="249" t="n"/>
    </row>
    <row r="389">
      <c r="E389" s="232" t="n"/>
      <c r="J389" s="235" t="n"/>
      <c r="K389" s="230" t="n"/>
      <c r="L389" s="236" t="n"/>
      <c r="M389" s="236" t="n"/>
      <c r="N389" s="249" t="n"/>
    </row>
    <row r="390">
      <c r="E390" s="232" t="n"/>
      <c r="J390" s="235" t="n"/>
      <c r="K390" s="230" t="n"/>
      <c r="L390" s="236" t="n"/>
      <c r="M390" s="236" t="n"/>
      <c r="N390" s="249" t="n"/>
    </row>
    <row r="391">
      <c r="E391" s="232" t="n"/>
      <c r="J391" s="235" t="n"/>
      <c r="K391" s="230" t="n"/>
      <c r="L391" s="236" t="n"/>
      <c r="M391" s="236" t="n"/>
      <c r="N391" s="249" t="n"/>
    </row>
    <row r="392">
      <c r="E392" s="232" t="n"/>
      <c r="J392" s="235" t="n"/>
      <c r="K392" s="230" t="n"/>
      <c r="L392" s="236" t="n"/>
      <c r="M392" s="236" t="n"/>
      <c r="N392" s="249" t="n"/>
    </row>
    <row r="393">
      <c r="E393" s="232" t="n"/>
      <c r="J393" s="235" t="n"/>
      <c r="K393" s="230" t="n"/>
      <c r="L393" s="236" t="n"/>
      <c r="M393" s="236" t="n"/>
      <c r="N393" s="249" t="n"/>
    </row>
    <row r="394">
      <c r="E394" s="232" t="n"/>
      <c r="J394" s="235" t="n"/>
      <c r="K394" s="230" t="n"/>
      <c r="L394" s="236" t="n"/>
      <c r="M394" s="236" t="n"/>
      <c r="N394" s="249" t="n"/>
    </row>
    <row r="395">
      <c r="E395" s="232" t="n"/>
      <c r="J395" s="235" t="n"/>
      <c r="K395" s="230" t="n"/>
      <c r="L395" s="236" t="n"/>
      <c r="M395" s="236" t="n"/>
      <c r="N395" s="249" t="n"/>
    </row>
    <row r="396">
      <c r="A396" s="263" t="n"/>
      <c r="B396" s="257" t="n"/>
      <c r="C396" s="257" t="n"/>
      <c r="D396" s="258" t="n"/>
      <c r="E396" s="232" t="n"/>
      <c r="F396" s="259" t="n"/>
      <c r="H396" s="260" t="n"/>
      <c r="I396" s="261" t="n"/>
      <c r="J396" s="235" t="n"/>
      <c r="K396" s="230" t="n"/>
      <c r="L396" s="236" t="n"/>
      <c r="M396" s="236" t="n"/>
      <c r="N396" s="249" t="n"/>
      <c r="P396" s="230" t="n"/>
      <c r="Q396" s="230" t="n"/>
      <c r="R396" s="230" t="n"/>
      <c r="S396" s="230" t="n"/>
      <c r="T396" s="230" t="n"/>
      <c r="U396" s="231" t="n"/>
    </row>
    <row r="397">
      <c r="E397" s="232" t="n"/>
      <c r="K397" s="230" t="n"/>
    </row>
    <row r="398">
      <c r="E398" s="232" t="n"/>
      <c r="K398" s="230" t="n"/>
    </row>
    <row r="399">
      <c r="E399" s="232" t="n"/>
      <c r="K399" s="230" t="n"/>
    </row>
    <row r="400">
      <c r="E400" s="232" t="n"/>
      <c r="K400" s="230" t="n"/>
    </row>
    <row r="401">
      <c r="E401" s="232" t="n"/>
      <c r="K401" s="230" t="n"/>
    </row>
    <row r="402">
      <c r="E402" s="232" t="n"/>
      <c r="K402" s="230" t="n"/>
    </row>
    <row r="403">
      <c r="E403" s="232" t="n"/>
      <c r="K403" s="230" t="n"/>
    </row>
    <row r="404">
      <c r="E404" s="232" t="n"/>
      <c r="K404" s="230" t="n"/>
    </row>
    <row r="405">
      <c r="E405" s="232" t="n"/>
      <c r="K405" s="230" t="n"/>
    </row>
    <row r="406">
      <c r="E406" s="232" t="n"/>
      <c r="K406" s="230" t="n"/>
    </row>
    <row r="407">
      <c r="E407" s="232" t="n"/>
      <c r="K407" s="230" t="n"/>
    </row>
    <row r="408">
      <c r="E408" s="232" t="n"/>
      <c r="K408" s="230" t="n"/>
    </row>
    <row r="409">
      <c r="E409" s="232" t="n"/>
      <c r="K409" s="230" t="n"/>
    </row>
    <row r="410">
      <c r="E410" s="232" t="n"/>
      <c r="K410" s="230" t="n"/>
    </row>
    <row r="411">
      <c r="E411" s="232" t="n"/>
      <c r="K411" s="230" t="n"/>
    </row>
    <row r="412">
      <c r="E412" s="232" t="n"/>
      <c r="K412" s="230" t="n"/>
    </row>
    <row r="413">
      <c r="E413" s="232" t="n"/>
      <c r="K413" s="230" t="n"/>
    </row>
    <row r="414">
      <c r="E414" s="232" t="n"/>
      <c r="K414" s="230" t="n"/>
    </row>
    <row r="415">
      <c r="A415" s="263" t="n"/>
      <c r="B415" s="257" t="n"/>
      <c r="C415" s="257" t="n"/>
      <c r="D415" s="258" t="n"/>
      <c r="E415" s="233" t="n"/>
      <c r="F415" s="259" t="n"/>
      <c r="G415" s="260" t="n"/>
      <c r="H415" s="260" t="n"/>
      <c r="I415" s="261" t="n"/>
      <c r="K415" s="230" t="n"/>
      <c r="P415" s="230" t="n"/>
      <c r="Q415" s="230" t="n"/>
      <c r="R415" s="230" t="n"/>
      <c r="S415" s="230" t="n"/>
      <c r="T415" s="230" t="n"/>
      <c r="U415" s="231" t="n"/>
    </row>
    <row r="416">
      <c r="E416" s="232" t="n"/>
      <c r="K416" s="230" t="n"/>
    </row>
    <row r="417">
      <c r="E417" s="232" t="n"/>
      <c r="K417" s="230" t="n"/>
    </row>
    <row r="418">
      <c r="E418" s="232" t="n"/>
      <c r="K418" s="230" t="n"/>
    </row>
    <row r="419">
      <c r="E419" s="232" t="n"/>
      <c r="K419" s="230" t="n"/>
    </row>
    <row r="420">
      <c r="E420" s="232" t="n"/>
      <c r="K420" s="230" t="n"/>
    </row>
    <row r="421">
      <c r="E421" s="232" t="n"/>
      <c r="K421" s="230" t="n"/>
    </row>
    <row r="422">
      <c r="A422" s="263" t="n"/>
      <c r="B422" s="257" t="n"/>
      <c r="C422" s="257" t="n"/>
      <c r="D422" s="258" t="n"/>
      <c r="E422" s="232" t="n"/>
      <c r="F422" s="259" t="n"/>
      <c r="H422" s="260" t="n"/>
      <c r="I422" s="261" t="n"/>
      <c r="K422" s="230" t="n"/>
      <c r="P422" s="230" t="n"/>
      <c r="Q422" s="230" t="n"/>
      <c r="R422" s="230" t="n"/>
      <c r="S422" s="230" t="n"/>
      <c r="T422" s="230" t="n"/>
      <c r="U422" s="231" t="n"/>
    </row>
    <row r="423">
      <c r="E423" s="232" t="n"/>
      <c r="K423" s="230" t="n"/>
      <c r="O423" s="284" t="n"/>
    </row>
    <row r="424">
      <c r="E424" s="232" t="n"/>
      <c r="K424" s="230" t="n"/>
      <c r="O424" s="284" t="n"/>
    </row>
    <row r="425">
      <c r="E425" s="232" t="n"/>
      <c r="K425" s="230" t="n"/>
      <c r="O425" s="284" t="n"/>
    </row>
    <row r="426">
      <c r="E426" s="232" t="n"/>
      <c r="K426" s="230" t="n"/>
      <c r="O426" s="284" t="n"/>
    </row>
    <row r="427">
      <c r="E427" s="232" t="n"/>
      <c r="K427" s="230" t="n"/>
      <c r="O427" s="284" t="n"/>
    </row>
    <row r="428">
      <c r="E428" s="232" t="n"/>
      <c r="K428" s="230" t="n"/>
      <c r="O428" s="284" t="n"/>
    </row>
    <row r="429">
      <c r="E429" s="232" t="n"/>
      <c r="K429" s="230" t="n"/>
      <c r="O429" s="284" t="n"/>
    </row>
    <row r="430">
      <c r="E430" s="232" t="n"/>
      <c r="K430" s="230" t="n"/>
      <c r="O430" s="284" t="n"/>
    </row>
    <row r="431">
      <c r="E431" s="232" t="n"/>
      <c r="K431" s="230" t="n"/>
      <c r="O431" s="284" t="n"/>
    </row>
    <row r="432">
      <c r="E432" s="232" t="n"/>
      <c r="K432" s="230" t="n"/>
      <c r="O432" s="284" t="n"/>
    </row>
    <row r="433">
      <c r="E433" s="232" t="n"/>
      <c r="K433" s="230" t="n"/>
      <c r="O433" s="284" t="n"/>
    </row>
    <row r="434">
      <c r="E434" s="232" t="n"/>
      <c r="K434" s="230" t="n"/>
      <c r="O434" s="284" t="n"/>
    </row>
    <row r="435">
      <c r="E435" s="232" t="n"/>
      <c r="K435" s="230" t="n"/>
      <c r="O435" s="284" t="n"/>
    </row>
    <row r="436">
      <c r="E436" s="232" t="n"/>
      <c r="K436" s="230" t="n"/>
      <c r="O436" s="284" t="n"/>
    </row>
    <row r="437">
      <c r="E437" s="232" t="n"/>
      <c r="K437" s="230" t="n"/>
      <c r="O437" s="284" t="n"/>
    </row>
    <row r="438">
      <c r="E438" s="232" t="n"/>
      <c r="K438" s="230" t="n"/>
      <c r="O438" s="284" t="n"/>
    </row>
    <row r="439">
      <c r="E439" s="232" t="n"/>
      <c r="K439" s="230" t="n"/>
      <c r="O439" s="284" t="n"/>
    </row>
    <row r="440">
      <c r="E440" s="232" t="n"/>
      <c r="K440" s="230" t="n"/>
      <c r="O440" s="284" t="n"/>
    </row>
    <row r="441">
      <c r="E441" s="232" t="n"/>
      <c r="K441" s="230" t="n"/>
      <c r="O441" s="284" t="n"/>
    </row>
    <row r="442">
      <c r="E442" s="232" t="n"/>
      <c r="K442" s="230" t="n"/>
      <c r="O442" s="284" t="n"/>
    </row>
    <row r="443">
      <c r="E443" s="232" t="n"/>
      <c r="K443" s="230" t="n"/>
      <c r="O443" s="284" t="n"/>
    </row>
    <row r="444">
      <c r="E444" s="232" t="n"/>
      <c r="K444" s="230" t="n"/>
      <c r="O444" s="284" t="n"/>
    </row>
    <row r="445">
      <c r="E445" s="232" t="n"/>
      <c r="K445" s="230" t="n"/>
      <c r="O445" s="284" t="n"/>
    </row>
    <row r="446">
      <c r="E446" s="232" t="n"/>
      <c r="K446" s="230" t="n"/>
      <c r="O446" s="284" t="n"/>
    </row>
    <row r="447">
      <c r="E447" s="232" t="n"/>
      <c r="K447" s="230" t="n"/>
      <c r="O447" s="284" t="n"/>
    </row>
    <row r="448">
      <c r="E448" s="232" t="n"/>
      <c r="K448" s="230" t="n"/>
      <c r="O448" s="284" t="n"/>
    </row>
    <row r="449">
      <c r="E449" s="232" t="n"/>
      <c r="K449" s="230" t="n"/>
      <c r="O449" s="284" t="n"/>
    </row>
    <row r="450">
      <c r="A450" s="263" t="n"/>
      <c r="B450" s="257" t="n"/>
      <c r="C450" s="257" t="n"/>
      <c r="D450" s="258" t="n"/>
      <c r="E450" s="232" t="n"/>
      <c r="F450" s="259" t="n"/>
      <c r="G450" s="260" t="n"/>
      <c r="H450" s="260" t="n"/>
      <c r="I450" s="261" t="n"/>
      <c r="K450" s="230" t="n"/>
      <c r="O450" s="284" t="n"/>
      <c r="P450" s="230" t="n"/>
      <c r="Q450" s="230" t="n"/>
      <c r="R450" s="230" t="n"/>
      <c r="S450" s="230" t="n"/>
      <c r="T450" s="230" t="n"/>
      <c r="U450" s="231" t="n"/>
    </row>
    <row r="451">
      <c r="K451" s="230" t="n"/>
      <c r="O451" s="284" t="n"/>
    </row>
    <row r="452">
      <c r="K452" s="230" t="n"/>
      <c r="O452" s="284" t="n"/>
    </row>
    <row r="453">
      <c r="K453" s="230" t="n"/>
      <c r="O453" s="284" t="n"/>
    </row>
    <row r="454">
      <c r="K454" s="230" t="n"/>
      <c r="O454" s="284" t="n"/>
    </row>
    <row r="455">
      <c r="K455" s="230" t="n"/>
      <c r="O455" s="284" t="n"/>
    </row>
    <row r="456">
      <c r="K456" s="230" t="n"/>
      <c r="O456" s="284" t="n"/>
    </row>
    <row r="457">
      <c r="K457" s="230" t="n"/>
      <c r="O457" s="284" t="n"/>
    </row>
    <row r="458">
      <c r="K458" s="230" t="n"/>
      <c r="O458" s="284" t="n"/>
    </row>
    <row r="459">
      <c r="K459" s="230" t="n"/>
      <c r="O459" s="284" t="n"/>
    </row>
    <row r="460">
      <c r="K460" s="230" t="n"/>
      <c r="O460" s="284" t="n"/>
    </row>
    <row r="461">
      <c r="K461" s="230" t="n"/>
      <c r="O461" s="284" t="n"/>
    </row>
    <row r="462">
      <c r="K462" s="230" t="n"/>
      <c r="O462" s="284" t="n"/>
    </row>
    <row r="463">
      <c r="K463" s="230" t="n"/>
      <c r="O463" s="284" t="n"/>
    </row>
    <row r="464">
      <c r="K464" s="230" t="n"/>
      <c r="O464" s="284" t="n"/>
    </row>
    <row r="465">
      <c r="K465" s="230" t="n"/>
      <c r="O465" s="284" t="n"/>
    </row>
    <row r="466">
      <c r="E466" s="232" t="n"/>
      <c r="K466" s="230" t="n"/>
      <c r="O466" s="284" t="n"/>
    </row>
    <row r="467">
      <c r="E467" s="232" t="n"/>
      <c r="K467" s="230" t="n"/>
      <c r="O467" s="284" t="n"/>
    </row>
    <row r="468">
      <c r="E468" s="232" t="n"/>
      <c r="K468" s="230" t="n"/>
      <c r="O468" s="284" t="n"/>
    </row>
    <row r="469">
      <c r="E469" s="232" t="n"/>
      <c r="K469" s="230" t="n"/>
      <c r="O469" s="284" t="n"/>
    </row>
    <row r="470">
      <c r="E470" s="232" t="n"/>
      <c r="K470" s="230" t="n"/>
      <c r="O470" s="284" t="n"/>
    </row>
    <row r="471">
      <c r="E471" s="232" t="n"/>
      <c r="K471" s="230" t="n"/>
      <c r="O471" s="284" t="n"/>
    </row>
    <row r="472">
      <c r="E472" s="232" t="n"/>
      <c r="K472" s="230" t="n"/>
      <c r="O472" s="284" t="n"/>
    </row>
    <row r="473">
      <c r="E473" s="232" t="n"/>
      <c r="K473" s="230" t="n"/>
      <c r="O473" s="284" t="n"/>
    </row>
    <row r="474">
      <c r="E474" s="232" t="n"/>
      <c r="K474" s="230" t="n"/>
      <c r="O474" s="284" t="n"/>
    </row>
    <row r="475">
      <c r="E475" s="232" t="n"/>
      <c r="K475" s="230" t="n"/>
      <c r="O475" s="284" t="n"/>
    </row>
    <row r="476">
      <c r="E476" s="232" t="n"/>
      <c r="K476" s="230" t="n"/>
      <c r="O476" s="284" t="n"/>
    </row>
    <row r="477">
      <c r="E477" s="232" t="n"/>
      <c r="K477" s="230" t="n"/>
      <c r="O477" s="284" t="n"/>
    </row>
    <row r="478">
      <c r="E478" s="232" t="n"/>
      <c r="K478" s="230" t="n"/>
      <c r="O478" s="284" t="n"/>
    </row>
    <row r="479">
      <c r="A479" s="263" t="n"/>
      <c r="B479" s="257" t="n"/>
      <c r="C479" s="257" t="n"/>
      <c r="D479" s="258" t="n"/>
      <c r="E479" s="232" t="n"/>
      <c r="F479" s="259" t="n"/>
      <c r="G479" s="260" t="n"/>
      <c r="H479" s="260" t="n"/>
      <c r="I479" s="261" t="n"/>
      <c r="K479" s="230" t="n"/>
      <c r="O479" s="284" t="n"/>
      <c r="P479" s="230" t="n"/>
      <c r="Q479" s="230" t="n"/>
      <c r="R479" s="230" t="n"/>
      <c r="S479" s="230" t="n"/>
      <c r="T479" s="230" t="n"/>
      <c r="U479" s="231" t="n"/>
    </row>
    <row r="480">
      <c r="A480" s="263" t="n"/>
      <c r="B480" s="257" t="n"/>
      <c r="C480" s="257" t="n"/>
      <c r="D480" s="258" t="n"/>
      <c r="E480" s="233" t="n"/>
      <c r="F480" s="259" t="n"/>
      <c r="G480" s="260" t="n"/>
      <c r="H480" s="260" t="n"/>
      <c r="I480" s="261" t="n"/>
      <c r="K480" s="230" t="n"/>
      <c r="O480" s="284" t="n"/>
      <c r="P480" s="230" t="n"/>
      <c r="Q480" s="230" t="n"/>
      <c r="R480" s="230" t="n"/>
      <c r="S480" s="230" t="n"/>
      <c r="T480" s="230" t="n"/>
      <c r="U480" s="231" t="n"/>
    </row>
    <row r="481">
      <c r="K481" s="230" t="n"/>
      <c r="O481" s="284" t="n"/>
    </row>
    <row r="482">
      <c r="K482" s="230" t="n"/>
      <c r="O482" s="284" t="n"/>
    </row>
    <row r="483">
      <c r="K483" s="230" t="n"/>
      <c r="O483" s="284" t="n"/>
    </row>
    <row r="484">
      <c r="K484" s="230" t="n"/>
      <c r="O484" s="284" t="n"/>
    </row>
    <row r="485">
      <c r="K485" s="230" t="n"/>
      <c r="O485" s="284" t="n"/>
    </row>
    <row r="486">
      <c r="K486" s="230" t="n"/>
      <c r="O486" s="284" t="n"/>
    </row>
    <row r="487">
      <c r="K487" s="230" t="n"/>
      <c r="O487" s="284" t="n"/>
    </row>
    <row r="488">
      <c r="K488" s="230" t="n"/>
      <c r="O488" s="284" t="n"/>
    </row>
    <row r="489">
      <c r="K489" s="230" t="n"/>
      <c r="O489" s="284" t="n"/>
    </row>
    <row r="490">
      <c r="A490" s="263" t="n"/>
      <c r="B490" s="257" t="n"/>
      <c r="C490" s="257" t="n"/>
      <c r="D490" s="258" t="n"/>
      <c r="F490" s="259" t="n"/>
      <c r="H490" s="260" t="n"/>
      <c r="I490" s="261" t="n"/>
      <c r="K490" s="230" t="n"/>
      <c r="O490" s="284" t="n"/>
      <c r="P490" s="230" t="n"/>
      <c r="Q490" s="230" t="n"/>
      <c r="R490" s="230" t="n"/>
      <c r="S490" s="230" t="n"/>
      <c r="T490" s="230" t="n"/>
      <c r="U490" s="231" t="n"/>
    </row>
    <row r="491">
      <c r="A491" s="263" t="n"/>
      <c r="B491" s="257" t="n"/>
      <c r="C491" s="257" t="n"/>
      <c r="D491" s="258" t="n"/>
      <c r="E491" s="274" t="n"/>
      <c r="F491" s="259" t="n"/>
      <c r="G491" s="260" t="n"/>
      <c r="H491" s="260" t="n"/>
      <c r="I491" s="261" t="n"/>
      <c r="K491" s="230" t="n"/>
      <c r="N491" s="230" t="n"/>
      <c r="O491" s="230" t="n"/>
      <c r="P491" s="230" t="n"/>
      <c r="Q491" s="230" t="n"/>
      <c r="R491" s="230" t="n"/>
      <c r="S491" s="230" t="n"/>
      <c r="T491" s="230" t="n"/>
      <c r="U491" s="231" t="n"/>
    </row>
    <row r="492">
      <c r="B492" s="257" t="n"/>
      <c r="E492" s="274" t="n"/>
      <c r="K492" s="230" t="n"/>
      <c r="N492" s="230" t="n"/>
      <c r="O492" s="230" t="n"/>
    </row>
    <row r="493">
      <c r="B493" s="257" t="n"/>
      <c r="E493" s="274" t="n"/>
      <c r="K493" s="230" t="n"/>
      <c r="N493" s="230" t="n"/>
      <c r="O493" s="230" t="n"/>
    </row>
    <row r="494">
      <c r="B494" s="257" t="n"/>
      <c r="E494" s="274" t="n"/>
      <c r="K494" s="230" t="n"/>
      <c r="N494" s="230" t="n"/>
      <c r="O494" s="230" t="n"/>
    </row>
    <row r="495">
      <c r="B495" s="257" t="n"/>
      <c r="E495" s="274" t="n"/>
      <c r="K495" s="230" t="n"/>
      <c r="N495" s="230" t="n"/>
      <c r="O495" s="230" t="n"/>
    </row>
    <row r="496">
      <c r="B496" s="257" t="n"/>
      <c r="E496" s="274" t="n"/>
      <c r="K496" s="230" t="n"/>
      <c r="N496" s="230" t="n"/>
      <c r="O496" s="230" t="n"/>
    </row>
    <row r="497">
      <c r="B497" s="257" t="n"/>
      <c r="E497" s="274" t="n"/>
      <c r="K497" s="230" t="n"/>
      <c r="N497" s="230" t="n"/>
      <c r="O497" s="230" t="n"/>
    </row>
    <row r="498">
      <c r="B498" s="257" t="n"/>
      <c r="E498" s="274" t="n"/>
      <c r="K498" s="230" t="n"/>
      <c r="N498" s="230" t="n"/>
      <c r="O498" s="230" t="n"/>
    </row>
    <row r="499">
      <c r="B499" s="257" t="n"/>
      <c r="E499" s="274" t="n"/>
      <c r="K499" s="230" t="n"/>
      <c r="N499" s="230" t="n"/>
      <c r="O499" s="230" t="n"/>
    </row>
    <row r="500">
      <c r="B500" s="257" t="n"/>
      <c r="F500" s="281" t="n"/>
      <c r="G500" s="280" t="n"/>
      <c r="H500" s="280" t="n"/>
      <c r="I500" s="282" t="n"/>
      <c r="J500" s="326" t="n"/>
      <c r="K500" s="230" t="n"/>
      <c r="N500" s="230" t="n"/>
      <c r="O500" s="230" t="n"/>
    </row>
    <row r="501">
      <c r="B501" s="257" t="n"/>
      <c r="K501" s="230" t="n"/>
      <c r="N501" s="230" t="n"/>
      <c r="O501" s="230" t="n"/>
    </row>
    <row r="502">
      <c r="B502" s="257" t="n"/>
      <c r="K502" s="230" t="n"/>
      <c r="N502" s="230" t="n"/>
      <c r="O502" s="230" t="n"/>
    </row>
    <row r="503">
      <c r="B503" s="257" t="n"/>
      <c r="K503" s="230" t="n"/>
      <c r="N503" s="230" t="n"/>
      <c r="O503" s="230" t="n"/>
    </row>
    <row r="504">
      <c r="B504" s="257" t="n"/>
      <c r="K504" s="230" t="n"/>
      <c r="N504" s="230" t="n"/>
      <c r="O504" s="230" t="n"/>
    </row>
    <row r="505">
      <c r="K505" s="230" t="n"/>
      <c r="N505" s="230" t="n"/>
      <c r="O505" s="230" t="n"/>
    </row>
    <row r="506">
      <c r="K506" s="230" t="n"/>
      <c r="N506" s="230" t="n"/>
      <c r="O506" s="230" t="n"/>
    </row>
    <row r="507">
      <c r="K507" s="230" t="n"/>
      <c r="N507" s="230" t="n"/>
      <c r="O507" s="230" t="n"/>
    </row>
    <row r="508">
      <c r="K508" s="230" t="n"/>
      <c r="N508" s="230" t="n"/>
      <c r="O508" s="230" t="n"/>
    </row>
    <row r="509">
      <c r="K509" s="230" t="n"/>
      <c r="N509" s="230" t="n"/>
      <c r="O509" s="230" t="n"/>
    </row>
    <row r="510">
      <c r="K510" s="230" t="n"/>
      <c r="N510" s="230" t="n"/>
      <c r="O510" s="230" t="n"/>
    </row>
    <row r="511">
      <c r="K511" s="230" t="n"/>
      <c r="N511" s="230" t="n"/>
      <c r="O511" s="230" t="n"/>
    </row>
    <row r="512">
      <c r="K512" s="230" t="n"/>
      <c r="N512" s="230" t="n"/>
      <c r="O512" s="230" t="n"/>
    </row>
    <row r="513">
      <c r="K513" s="230" t="n"/>
      <c r="N513" s="230" t="n"/>
      <c r="O513" s="230" t="n"/>
    </row>
    <row r="514">
      <c r="K514" s="230" t="n"/>
      <c r="N514" s="230" t="n"/>
      <c r="O514" s="230" t="n"/>
    </row>
    <row r="515">
      <c r="K515" s="230" t="n"/>
      <c r="N515" s="230" t="n"/>
      <c r="O515" s="230" t="n"/>
    </row>
    <row r="516">
      <c r="K516" s="230" t="n"/>
      <c r="N516" s="230" t="n"/>
      <c r="O516" s="230" t="n"/>
    </row>
    <row r="517">
      <c r="K517" s="230" t="n"/>
      <c r="N517" s="230" t="n"/>
      <c r="O517" s="230" t="n"/>
    </row>
    <row r="518">
      <c r="K518" s="230" t="n"/>
      <c r="N518" s="230" t="n"/>
      <c r="O518" s="230" t="n"/>
    </row>
    <row r="519">
      <c r="K519" s="230" t="n"/>
      <c r="N519" s="230" t="n"/>
      <c r="O519" s="230" t="n"/>
    </row>
    <row r="520">
      <c r="K520" s="230" t="n"/>
      <c r="N520" s="230" t="n"/>
      <c r="O520" s="230" t="n"/>
    </row>
    <row r="521">
      <c r="K521" s="230" t="n"/>
      <c r="N521" s="230" t="n"/>
      <c r="O521" s="230" t="n"/>
    </row>
    <row r="522">
      <c r="K522" s="230" t="n"/>
      <c r="N522" s="230" t="n"/>
      <c r="O522" s="230" t="n"/>
    </row>
    <row r="523">
      <c r="K523" s="230" t="n"/>
      <c r="N523" s="230" t="n"/>
      <c r="O523" s="230" t="n"/>
    </row>
    <row r="524">
      <c r="A524" s="263" t="n"/>
      <c r="B524" s="257" t="n"/>
      <c r="C524" s="257" t="n"/>
      <c r="D524" s="258" t="n"/>
      <c r="F524" s="259" t="n"/>
      <c r="H524" s="260" t="n"/>
      <c r="K524" s="230" t="n"/>
      <c r="N524" s="230" t="n"/>
      <c r="O524" s="230" t="n"/>
      <c r="P524" s="230" t="n"/>
      <c r="Q524" s="230" t="n"/>
      <c r="R524" s="230" t="n"/>
      <c r="S524" s="230" t="n"/>
      <c r="T524" s="230" t="n"/>
      <c r="U524" s="231" t="n"/>
    </row>
    <row r="525">
      <c r="A525" s="263" t="n"/>
      <c r="B525" s="257" t="n"/>
      <c r="C525" s="257" t="n"/>
      <c r="D525" s="258" t="n"/>
      <c r="E525" s="233" t="n"/>
      <c r="F525" s="259" t="n"/>
      <c r="G525" s="260" t="n"/>
      <c r="H525" s="260" t="n"/>
      <c r="I525" s="261" t="n"/>
      <c r="L525" s="236" t="n"/>
      <c r="M525" s="236" t="n"/>
      <c r="N525" s="230" t="n"/>
      <c r="O525" s="230" t="n"/>
      <c r="P525" s="230" t="n"/>
      <c r="Q525" s="230" t="n"/>
      <c r="R525" s="230" t="n"/>
      <c r="S525" s="230" t="n"/>
      <c r="T525" s="230" t="n"/>
      <c r="U525" s="231" t="n"/>
    </row>
    <row r="526">
      <c r="E526" s="233" t="n"/>
    </row>
    <row r="527">
      <c r="E527" s="233" t="n"/>
    </row>
    <row r="528">
      <c r="E528" s="233" t="n"/>
    </row>
    <row r="529">
      <c r="E529" s="233" t="n"/>
    </row>
    <row r="530">
      <c r="E530" s="233" t="n"/>
    </row>
    <row r="531">
      <c r="E531" s="233" t="n"/>
    </row>
    <row r="532">
      <c r="E532" s="233" t="n"/>
    </row>
    <row r="533">
      <c r="E533" s="233" t="n"/>
    </row>
    <row r="534">
      <c r="E534" s="233" t="n"/>
    </row>
    <row r="535">
      <c r="E535" s="233" t="n"/>
    </row>
    <row r="536">
      <c r="E536" s="233" t="n"/>
    </row>
    <row r="537">
      <c r="E537" s="233" t="n"/>
    </row>
    <row r="538">
      <c r="E538" s="233" t="n"/>
    </row>
    <row r="539">
      <c r="E539" s="233" t="n"/>
    </row>
    <row r="540">
      <c r="E540" s="232" t="n"/>
    </row>
    <row r="541">
      <c r="E541" s="232" t="n"/>
    </row>
    <row r="542">
      <c r="E542" s="232" t="n"/>
    </row>
    <row r="543">
      <c r="E543" s="232" t="n"/>
    </row>
    <row r="544">
      <c r="E544" s="232" t="n"/>
    </row>
    <row r="545">
      <c r="E545" s="232" t="n"/>
    </row>
    <row r="546">
      <c r="E546" s="232" t="n"/>
    </row>
    <row r="547">
      <c r="E547" s="232" t="n"/>
    </row>
    <row r="548">
      <c r="E548" s="232" t="n"/>
    </row>
    <row r="549">
      <c r="E549" s="232" t="n"/>
    </row>
    <row r="550">
      <c r="E550" s="232" t="n"/>
    </row>
    <row r="551">
      <c r="E551" s="232" t="n"/>
    </row>
    <row r="552">
      <c r="E552" s="232" t="n"/>
    </row>
    <row r="553">
      <c r="E553" s="232" t="n"/>
    </row>
    <row r="554">
      <c r="E554" s="232" t="n"/>
    </row>
    <row r="555">
      <c r="E555" s="232" t="n"/>
    </row>
    <row r="556">
      <c r="E556" s="232" t="n"/>
    </row>
    <row r="557">
      <c r="E557" s="232" t="n"/>
    </row>
    <row r="558">
      <c r="E558" s="232" t="n"/>
    </row>
    <row r="559">
      <c r="A559" s="263" t="n"/>
      <c r="B559" s="257" t="n"/>
      <c r="C559" s="257" t="n"/>
      <c r="D559" s="258" t="n"/>
      <c r="E559" s="233" t="n"/>
      <c r="F559" s="259" t="n"/>
      <c r="H559" s="260" t="n"/>
      <c r="I559" s="261" t="n"/>
      <c r="J559" s="235" t="n"/>
      <c r="K559" s="230" t="n"/>
      <c r="L559" s="236" t="n"/>
      <c r="M559" s="236" t="n"/>
      <c r="N559" s="230" t="n"/>
      <c r="O559" s="230" t="n"/>
      <c r="P559" s="230" t="n"/>
      <c r="Q559" s="230" t="n"/>
      <c r="R559" s="230" t="n"/>
      <c r="S559" s="230" t="n"/>
      <c r="T559" s="230" t="n"/>
      <c r="U559" s="231" t="n"/>
    </row>
    <row r="560">
      <c r="E560" s="232" t="n"/>
    </row>
    <row r="561">
      <c r="E561" s="232" t="n"/>
    </row>
    <row r="562">
      <c r="E562" s="232" t="n"/>
    </row>
    <row r="563">
      <c r="E563" s="232" t="n"/>
    </row>
    <row r="564">
      <c r="E564" s="232" t="n"/>
    </row>
    <row r="565">
      <c r="E565" s="232" t="n"/>
    </row>
    <row r="566">
      <c r="E566" s="232" t="n"/>
    </row>
    <row r="567">
      <c r="E567" s="232" t="n"/>
    </row>
    <row r="568">
      <c r="E568" s="232" t="n"/>
    </row>
    <row r="569">
      <c r="E569" s="232" t="n"/>
    </row>
    <row r="570">
      <c r="E570" s="232" t="n"/>
    </row>
    <row r="571">
      <c r="E571" s="232" t="n"/>
    </row>
    <row r="572">
      <c r="E572" s="232" t="n"/>
    </row>
    <row r="573">
      <c r="E573" s="232" t="n"/>
    </row>
    <row r="574">
      <c r="E574" s="232" t="n"/>
    </row>
    <row r="575">
      <c r="E575" s="232" t="n"/>
    </row>
    <row r="576">
      <c r="E576" s="232" t="n"/>
    </row>
    <row r="577">
      <c r="E577" s="232" t="n"/>
    </row>
    <row r="578">
      <c r="E578" s="232" t="n"/>
    </row>
    <row r="579">
      <c r="E579" s="232" t="n"/>
    </row>
    <row r="580">
      <c r="E580" s="232" t="n"/>
    </row>
    <row r="581">
      <c r="E581" s="232" t="n"/>
    </row>
    <row r="582">
      <c r="E582" s="232" t="n"/>
    </row>
    <row r="583">
      <c r="E583" s="232" t="n"/>
    </row>
    <row r="584">
      <c r="A584" s="263" t="n"/>
      <c r="B584" s="257" t="n"/>
      <c r="C584" s="257" t="n"/>
      <c r="D584" s="258" t="n"/>
      <c r="E584" s="232" t="n"/>
      <c r="F584" s="259" t="n"/>
      <c r="G584" s="260" t="n"/>
      <c r="H584" s="260" t="n"/>
      <c r="I584" s="261" t="n"/>
      <c r="J584" s="235" t="n"/>
      <c r="K584" s="230" t="n"/>
      <c r="L584" s="236" t="n"/>
      <c r="M584" s="236" t="n"/>
      <c r="N584" s="230" t="n"/>
      <c r="O584" s="230" t="n"/>
      <c r="P584" s="230" t="n"/>
      <c r="Q584" s="230" t="n"/>
      <c r="R584" s="230" t="n"/>
      <c r="S584" s="230" t="n"/>
      <c r="T584" s="230" t="n"/>
      <c r="U584" s="231" t="n"/>
    </row>
    <row r="585">
      <c r="E585" s="232" t="n"/>
    </row>
    <row r="586">
      <c r="E586" s="232" t="n"/>
    </row>
    <row r="587">
      <c r="E587" s="232" t="n"/>
    </row>
    <row r="588">
      <c r="E588" s="232" t="n"/>
    </row>
    <row r="589">
      <c r="E589" s="232" t="n"/>
    </row>
    <row r="590">
      <c r="E590" s="232" t="n"/>
    </row>
    <row r="591">
      <c r="E591" s="232" t="n"/>
    </row>
    <row r="592">
      <c r="E592" s="232" t="n"/>
    </row>
    <row r="593">
      <c r="E593" s="232" t="n"/>
    </row>
    <row r="594">
      <c r="A594" s="263" t="n"/>
      <c r="B594" s="257" t="n"/>
      <c r="C594" s="257" t="n"/>
      <c r="D594" s="258" t="n"/>
      <c r="E594" s="232" t="n"/>
      <c r="F594" s="259" t="n"/>
      <c r="H594" s="260" t="n"/>
      <c r="I594" s="261" t="n"/>
      <c r="J594" s="235" t="n"/>
      <c r="K594" s="230" t="n"/>
      <c r="L594" s="236" t="n"/>
      <c r="M594" s="236" t="n"/>
      <c r="N594" s="230" t="n"/>
      <c r="O594" s="230" t="n"/>
      <c r="P594" s="230" t="n"/>
      <c r="Q594" s="230" t="n"/>
      <c r="R594" s="230" t="n"/>
      <c r="S594" s="230" t="n"/>
      <c r="T594" s="230" t="n"/>
      <c r="U594" s="231" t="n"/>
    </row>
    <row r="595">
      <c r="E595" s="232" t="n"/>
    </row>
    <row r="596">
      <c r="E596" s="232" t="n"/>
    </row>
    <row r="597">
      <c r="E597" s="232" t="n"/>
    </row>
    <row r="598">
      <c r="E598" s="232" t="n"/>
    </row>
    <row r="599">
      <c r="E599" s="232" t="n"/>
    </row>
    <row r="600">
      <c r="E600" s="232" t="n"/>
    </row>
    <row r="601">
      <c r="E601" s="232" t="n"/>
    </row>
    <row r="602">
      <c r="E602" s="232" t="n"/>
    </row>
    <row r="603">
      <c r="E603" s="232" t="n"/>
    </row>
    <row r="604">
      <c r="E604" s="232" t="n"/>
    </row>
    <row r="605">
      <c r="E605" s="232" t="n"/>
    </row>
    <row r="606">
      <c r="E606" s="232" t="n"/>
    </row>
    <row r="607">
      <c r="E607" s="232" t="n"/>
    </row>
    <row r="608">
      <c r="E608" s="232" t="n"/>
    </row>
    <row r="609">
      <c r="A609" s="263" t="n"/>
      <c r="B609" s="257" t="n"/>
      <c r="C609" s="257" t="n"/>
      <c r="D609" s="258" t="n"/>
      <c r="E609" s="233" t="n"/>
      <c r="F609" s="259" t="n"/>
      <c r="G609" s="260" t="n"/>
      <c r="H609" s="260" t="n"/>
      <c r="I609" s="261" t="n"/>
      <c r="P609" s="230" t="n"/>
      <c r="Q609" s="230" t="n"/>
      <c r="R609" s="230" t="n"/>
      <c r="S609" s="230" t="n"/>
      <c r="T609" s="230" t="n"/>
      <c r="U609" s="231" t="n"/>
    </row>
    <row r="610">
      <c r="E610" s="232" t="n"/>
    </row>
    <row r="611">
      <c r="E611" s="232" t="n"/>
    </row>
    <row r="612">
      <c r="E612" s="232" t="n"/>
    </row>
    <row r="613">
      <c r="E613" s="232" t="n"/>
    </row>
    <row r="614">
      <c r="E614" s="232" t="n"/>
    </row>
    <row r="615">
      <c r="E615" s="232" t="n"/>
    </row>
    <row r="616">
      <c r="E616" s="232" t="n"/>
    </row>
    <row r="617">
      <c r="E617" s="232" t="n"/>
    </row>
    <row r="618">
      <c r="E618" s="232" t="n"/>
    </row>
    <row r="619">
      <c r="A619" s="263" t="n"/>
      <c r="B619" s="257" t="n"/>
      <c r="C619" s="257" t="n"/>
      <c r="D619" s="258" t="n"/>
      <c r="E619" s="232" t="n"/>
      <c r="F619" s="259" t="n"/>
      <c r="H619" s="260" t="n"/>
      <c r="I619" s="261" t="n"/>
      <c r="P619" s="230" t="n"/>
      <c r="Q619" s="230" t="n"/>
      <c r="R619" s="230" t="n"/>
      <c r="S619" s="230" t="n"/>
      <c r="T619" s="230" t="n"/>
      <c r="U619" s="231" t="n"/>
    </row>
    <row r="620">
      <c r="E620" s="232" t="n"/>
    </row>
    <row r="621">
      <c r="E621" s="232" t="n"/>
    </row>
    <row r="622">
      <c r="E622" s="232" t="n"/>
    </row>
    <row r="623">
      <c r="E623" s="232" t="n"/>
    </row>
    <row r="624">
      <c r="E624" s="232" t="n"/>
    </row>
    <row r="625">
      <c r="E625" s="232" t="n"/>
    </row>
    <row r="626">
      <c r="E626" s="232" t="n"/>
    </row>
    <row r="627">
      <c r="E627" s="232" t="n"/>
    </row>
    <row r="628">
      <c r="E628" s="232" t="n"/>
    </row>
    <row r="629">
      <c r="E629" s="232" t="n"/>
    </row>
    <row r="630">
      <c r="E630" s="232" t="n"/>
    </row>
    <row r="631">
      <c r="E631" s="232" t="n"/>
    </row>
    <row r="632">
      <c r="A632" s="263" t="n"/>
      <c r="B632" s="257" t="n"/>
      <c r="C632" s="257" t="n"/>
      <c r="D632" s="258" t="n"/>
      <c r="E632" s="232" t="n"/>
      <c r="F632" s="259" t="n"/>
      <c r="G632" s="260" t="n"/>
      <c r="H632" s="260" t="n"/>
      <c r="I632" s="261" t="n"/>
      <c r="J632" s="235" t="n"/>
      <c r="K632" s="230" t="n"/>
      <c r="L632" s="236" t="n"/>
      <c r="M632" s="236" t="n"/>
      <c r="N632" s="230" t="n"/>
      <c r="O632" s="230" t="n"/>
      <c r="P632" s="230" t="n"/>
      <c r="Q632" s="230" t="n"/>
      <c r="R632" s="230" t="n"/>
      <c r="S632" s="230" t="n"/>
      <c r="T632" s="230" t="n"/>
      <c r="U632" s="231" t="n"/>
    </row>
    <row r="633">
      <c r="E633" s="232" t="n"/>
    </row>
    <row r="634">
      <c r="E634" s="232" t="n"/>
    </row>
    <row r="635">
      <c r="E635" s="232" t="n"/>
    </row>
    <row r="636">
      <c r="E636" s="232" t="n"/>
    </row>
    <row r="637">
      <c r="E637" s="232" t="n"/>
    </row>
    <row r="638">
      <c r="A638" s="263" t="n"/>
      <c r="B638" s="257" t="n"/>
      <c r="C638" s="257" t="n"/>
      <c r="D638" s="258" t="n"/>
      <c r="E638" s="232" t="n"/>
      <c r="F638" s="259" t="n"/>
      <c r="G638" s="260" t="n"/>
      <c r="H638" s="260" t="n"/>
      <c r="I638" s="261" t="n"/>
      <c r="J638" s="235" t="n"/>
      <c r="K638" s="230" t="n"/>
      <c r="L638" s="236" t="n"/>
      <c r="M638" s="236" t="n"/>
      <c r="N638" s="230" t="n"/>
      <c r="O638" s="230" t="n"/>
      <c r="P638" s="230" t="n"/>
      <c r="Q638" s="230" t="n"/>
      <c r="R638" s="230" t="n"/>
      <c r="S638" s="230" t="n"/>
      <c r="T638" s="230" t="n"/>
      <c r="U638" s="231" t="n"/>
    </row>
    <row r="639">
      <c r="E639" s="232" t="n"/>
    </row>
    <row r="640">
      <c r="E640" s="232" t="n"/>
    </row>
    <row r="641">
      <c r="E641" s="232" t="n"/>
    </row>
    <row r="642">
      <c r="E642" s="232" t="n"/>
    </row>
    <row r="643">
      <c r="E643" s="232" t="n"/>
    </row>
    <row r="644">
      <c r="E644" s="232" t="n"/>
    </row>
    <row r="645">
      <c r="E645" s="232" t="n"/>
    </row>
    <row r="646">
      <c r="E646" s="232" t="n"/>
    </row>
    <row r="647">
      <c r="E647" s="232" t="n"/>
    </row>
    <row r="648">
      <c r="E648" s="232" t="n"/>
    </row>
    <row r="649">
      <c r="E649" s="232" t="n"/>
    </row>
    <row r="650">
      <c r="E650" s="232" t="n"/>
    </row>
    <row r="651">
      <c r="E651" s="232" t="n"/>
    </row>
    <row r="652">
      <c r="A652" s="263" t="n"/>
      <c r="B652" s="257" t="n"/>
      <c r="C652" s="257" t="n"/>
      <c r="D652" s="258" t="n"/>
      <c r="E652" s="233" t="n"/>
      <c r="F652" s="259" t="n"/>
      <c r="G652" s="260" t="n"/>
      <c r="H652" s="260" t="n"/>
      <c r="I652" s="261" t="n"/>
      <c r="J652" s="235" t="n"/>
      <c r="K652" s="230" t="n"/>
      <c r="L652" s="236" t="n"/>
      <c r="M652" s="236" t="n"/>
      <c r="N652" s="230" t="n"/>
      <c r="O652" s="230" t="n"/>
      <c r="P652" s="230" t="n"/>
      <c r="Q652" s="230" t="n"/>
      <c r="R652" s="230" t="n"/>
      <c r="S652" s="230" t="n"/>
      <c r="T652" s="230" t="n"/>
      <c r="U652" s="231" t="n"/>
    </row>
    <row r="653">
      <c r="E653" s="232" t="n"/>
    </row>
    <row r="654">
      <c r="E654" s="232" t="n"/>
    </row>
    <row r="655">
      <c r="A655" s="263" t="n"/>
      <c r="B655" s="257" t="n"/>
      <c r="C655" s="257" t="n"/>
      <c r="D655" s="258" t="n"/>
      <c r="E655" s="232" t="n"/>
      <c r="F655" s="259" t="n"/>
      <c r="G655" s="260" t="n"/>
      <c r="H655" s="260" t="n"/>
      <c r="I655" s="261" t="n"/>
      <c r="J655" s="235" t="n"/>
      <c r="K655" s="230" t="n"/>
      <c r="L655" s="236" t="n"/>
      <c r="M655" s="236" t="n"/>
      <c r="N655" s="230" t="n"/>
      <c r="O655" s="230" t="n"/>
      <c r="P655" s="230" t="n"/>
      <c r="Q655" s="230" t="n"/>
      <c r="R655" s="230" t="n"/>
      <c r="S655" s="230" t="n"/>
      <c r="T655" s="230" t="n"/>
      <c r="U655" s="231" t="n"/>
    </row>
    <row r="656">
      <c r="E656" s="232" t="n"/>
    </row>
    <row r="657">
      <c r="E657" s="232" t="n"/>
    </row>
    <row r="658">
      <c r="E658" s="232" t="n"/>
    </row>
    <row r="659">
      <c r="E659" s="232" t="n"/>
    </row>
    <row r="660">
      <c r="E660" s="232" t="n"/>
    </row>
    <row r="661">
      <c r="E661" s="232" t="n"/>
    </row>
    <row r="662">
      <c r="E662" s="232" t="n"/>
    </row>
    <row r="663">
      <c r="E663" s="232" t="n"/>
    </row>
    <row r="664">
      <c r="E664" s="232" t="n"/>
    </row>
    <row r="665">
      <c r="E665" s="232" t="n"/>
    </row>
    <row r="666">
      <c r="E666" s="232" t="n"/>
    </row>
    <row r="667">
      <c r="E667" s="232" t="n"/>
    </row>
    <row r="668">
      <c r="A668" s="263" t="n"/>
      <c r="B668" s="257" t="n"/>
      <c r="C668" s="257" t="n"/>
      <c r="D668" s="258" t="n"/>
      <c r="E668" s="233" t="n"/>
      <c r="F668" s="259" t="n"/>
      <c r="G668" s="260" t="n"/>
      <c r="H668" s="260" t="n"/>
      <c r="I668" s="261" t="n"/>
      <c r="J668" s="235" t="n"/>
      <c r="K668" s="230" t="n"/>
      <c r="L668" s="236" t="n"/>
      <c r="M668" s="236" t="n"/>
      <c r="N668" s="230" t="n"/>
      <c r="O668" s="230" t="n"/>
      <c r="P668" s="230" t="n"/>
      <c r="Q668" s="230" t="n"/>
      <c r="R668" s="230" t="n"/>
      <c r="S668" s="230" t="n"/>
      <c r="T668" s="230" t="n"/>
      <c r="U668" s="231" t="n"/>
    </row>
    <row r="669">
      <c r="E669" s="232" t="n"/>
    </row>
    <row r="670">
      <c r="E670" s="232" t="n"/>
    </row>
    <row r="671">
      <c r="E671" s="232" t="n"/>
    </row>
    <row r="672">
      <c r="E672" s="232" t="n"/>
    </row>
    <row r="673">
      <c r="E673" s="232" t="n"/>
    </row>
    <row r="674">
      <c r="E674" s="232" t="n"/>
    </row>
    <row r="675">
      <c r="E675" s="232" t="n"/>
    </row>
    <row r="676">
      <c r="A676" s="263" t="n"/>
      <c r="B676" s="257" t="n"/>
      <c r="C676" s="257" t="n"/>
      <c r="D676" s="258" t="n"/>
      <c r="E676" s="232" t="n"/>
      <c r="F676" s="259" t="n"/>
      <c r="G676" s="260" t="n"/>
      <c r="H676" s="260" t="n"/>
      <c r="I676" s="261" t="n"/>
      <c r="J676" s="235" t="n"/>
      <c r="K676" s="230" t="n"/>
      <c r="L676" s="236" t="n"/>
      <c r="M676" s="236" t="n"/>
      <c r="N676" s="230" t="n"/>
      <c r="O676" s="230" t="n"/>
      <c r="P676" s="230" t="n"/>
      <c r="Q676" s="230" t="n"/>
      <c r="R676" s="230" t="n"/>
      <c r="S676" s="230" t="n"/>
      <c r="T676" s="230" t="n"/>
      <c r="U676" s="231" t="n"/>
    </row>
    <row r="677">
      <c r="E677" s="232" t="n"/>
    </row>
    <row r="678">
      <c r="E678" s="232" t="n"/>
    </row>
    <row r="679">
      <c r="E679" s="232" t="n"/>
    </row>
    <row r="680">
      <c r="E680" s="232" t="n"/>
    </row>
    <row r="681">
      <c r="A681" s="263" t="n"/>
      <c r="B681" s="257" t="n"/>
      <c r="C681" s="257" t="n"/>
      <c r="D681" s="258" t="n"/>
      <c r="E681" s="232" t="n"/>
      <c r="F681" s="259" t="n"/>
      <c r="G681" s="260" t="n"/>
      <c r="H681" s="260" t="n"/>
      <c r="I681" s="261" t="n"/>
      <c r="J681" s="235" t="n"/>
      <c r="K681" s="230" t="n"/>
      <c r="L681" s="236" t="n"/>
      <c r="M681" s="236" t="n"/>
      <c r="N681" s="230" t="n"/>
      <c r="O681" s="230" t="n"/>
      <c r="P681" s="230" t="n"/>
      <c r="Q681" s="230" t="n"/>
      <c r="R681" s="230" t="n"/>
      <c r="S681" s="230" t="n"/>
      <c r="T681" s="230" t="n"/>
      <c r="U681" s="231" t="n"/>
    </row>
    <row r="682">
      <c r="E682" s="232" t="n"/>
    </row>
    <row r="683">
      <c r="E683" s="232" t="n"/>
    </row>
    <row r="684">
      <c r="E684" s="232" t="n"/>
    </row>
    <row r="685">
      <c r="E685" s="232" t="n"/>
    </row>
    <row r="686">
      <c r="E686" s="232" t="n"/>
    </row>
    <row r="687">
      <c r="E687" s="232" t="n"/>
    </row>
    <row r="688">
      <c r="E688" s="232" t="n"/>
    </row>
    <row r="689">
      <c r="A689" s="263" t="n"/>
      <c r="B689" s="257" t="n"/>
      <c r="C689" s="257" t="n"/>
      <c r="D689" s="258" t="n"/>
      <c r="E689" s="232" t="n"/>
      <c r="F689" s="259" t="n"/>
      <c r="G689" s="260" t="n"/>
      <c r="H689" s="260" t="n"/>
      <c r="I689" s="261" t="n"/>
      <c r="J689" s="235" t="n"/>
      <c r="K689" s="230" t="n"/>
      <c r="L689" s="236" t="n"/>
      <c r="M689" s="236" t="n"/>
      <c r="N689" s="230" t="n"/>
      <c r="O689" s="230" t="n"/>
      <c r="P689" s="230" t="n"/>
      <c r="Q689" s="230" t="n"/>
      <c r="R689" s="230" t="n"/>
      <c r="S689" s="230" t="n"/>
      <c r="T689" s="230" t="n"/>
      <c r="U689" s="231" t="n"/>
    </row>
    <row r="690">
      <c r="E690" s="232" t="n"/>
    </row>
    <row r="691">
      <c r="E691" s="232" t="n"/>
    </row>
    <row r="692">
      <c r="E692" s="232" t="n"/>
    </row>
    <row r="693">
      <c r="A693" s="263" t="n"/>
      <c r="B693" s="257" t="n"/>
      <c r="C693" s="257" t="n"/>
      <c r="D693" s="258" t="n"/>
      <c r="E693" s="232" t="n"/>
      <c r="F693" s="259" t="n"/>
      <c r="G693" s="260" t="n"/>
      <c r="H693" s="260" t="n"/>
      <c r="I693" s="261" t="n"/>
      <c r="J693" s="235" t="n"/>
      <c r="K693" s="230" t="n"/>
      <c r="L693" s="236" t="n"/>
      <c r="M693" s="236" t="n"/>
      <c r="N693" s="230" t="n"/>
      <c r="O693" s="230" t="n"/>
      <c r="P693" s="230" t="n"/>
      <c r="Q693" s="230" t="n"/>
      <c r="R693" s="230" t="n"/>
      <c r="S693" s="230" t="n"/>
      <c r="T693" s="230" t="n"/>
      <c r="U693" s="231" t="n"/>
    </row>
    <row r="694">
      <c r="A694" s="263" t="n"/>
      <c r="B694" s="257" t="n"/>
      <c r="C694" s="257" t="n"/>
      <c r="D694" s="258" t="n"/>
      <c r="E694" s="232" t="n"/>
      <c r="F694" s="259" t="n"/>
      <c r="G694" s="260" t="n"/>
      <c r="H694" s="260" t="n"/>
      <c r="I694" s="261" t="n"/>
      <c r="J694" s="235" t="n"/>
      <c r="K694" s="230" t="n"/>
      <c r="L694" s="236" t="n"/>
      <c r="M694" s="236" t="n"/>
      <c r="N694" s="230" t="n"/>
      <c r="O694" s="230" t="n"/>
      <c r="P694" s="230" t="n"/>
      <c r="Q694" s="230" t="n"/>
      <c r="R694" s="230" t="n"/>
      <c r="S694" s="230" t="n"/>
      <c r="T694" s="230" t="n"/>
      <c r="U694" s="231" t="n"/>
    </row>
    <row r="695">
      <c r="E695" s="232" t="n"/>
    </row>
    <row r="696">
      <c r="E696" s="232" t="n"/>
    </row>
    <row r="697">
      <c r="E697" s="232" t="n"/>
    </row>
    <row r="698">
      <c r="E698" s="232" t="n"/>
    </row>
    <row r="699">
      <c r="E699" s="232" t="n"/>
    </row>
    <row r="700">
      <c r="E700" s="232" t="n"/>
    </row>
    <row r="701">
      <c r="A701" s="263" t="n"/>
      <c r="B701" s="257" t="n"/>
      <c r="C701" s="257" t="n"/>
      <c r="D701" s="258" t="n"/>
      <c r="E701" s="232" t="n"/>
      <c r="F701" s="259" t="n"/>
      <c r="G701" s="260" t="n"/>
      <c r="H701" s="260" t="n"/>
      <c r="I701" s="261" t="n"/>
      <c r="J701" s="235" t="n"/>
      <c r="K701" s="230" t="n"/>
      <c r="L701" s="236" t="n"/>
      <c r="M701" s="236" t="n"/>
      <c r="N701" s="230" t="n"/>
      <c r="O701" s="230" t="n"/>
      <c r="P701" s="230" t="n"/>
      <c r="Q701" s="230" t="n"/>
      <c r="R701" s="230" t="n"/>
      <c r="S701" s="230" t="n"/>
      <c r="T701" s="230" t="n"/>
      <c r="U701" s="231" t="n"/>
    </row>
    <row r="702">
      <c r="E702" s="232" t="n"/>
    </row>
    <row r="703">
      <c r="E703" s="232" t="n"/>
    </row>
    <row r="704">
      <c r="E704" s="232" t="n"/>
    </row>
    <row r="705">
      <c r="E705" s="232" t="n"/>
    </row>
    <row r="706">
      <c r="A706" s="263" t="n"/>
      <c r="B706" s="257" t="n"/>
      <c r="C706" s="257" t="n"/>
      <c r="D706" s="258" t="n"/>
      <c r="E706" s="232" t="n"/>
      <c r="F706" s="259" t="n"/>
      <c r="G706" s="260" t="n"/>
      <c r="H706" s="260" t="n"/>
      <c r="I706" s="261" t="n"/>
      <c r="J706" s="235" t="n"/>
      <c r="K706" s="230" t="n"/>
      <c r="L706" s="236" t="n"/>
      <c r="M706" s="236" t="n"/>
      <c r="N706" s="230" t="n"/>
      <c r="O706" s="230" t="n"/>
      <c r="P706" s="230" t="n"/>
      <c r="Q706" s="230" t="n"/>
      <c r="R706" s="230" t="n"/>
      <c r="S706" s="230" t="n"/>
      <c r="T706" s="230" t="n"/>
      <c r="U706" s="231" t="n"/>
    </row>
    <row r="707">
      <c r="E707" s="232" t="n"/>
    </row>
    <row r="708">
      <c r="E708" s="232" t="n"/>
    </row>
    <row r="709">
      <c r="E709" s="232" t="n"/>
    </row>
    <row r="710">
      <c r="E710" s="232" t="n"/>
    </row>
    <row r="711">
      <c r="E711" s="232" t="n"/>
    </row>
    <row r="712">
      <c r="A712" s="263" t="n"/>
      <c r="C712" s="257" t="n"/>
      <c r="D712" s="258" t="n"/>
      <c r="E712" s="232" t="n"/>
      <c r="F712" s="259" t="n"/>
      <c r="G712" s="260" t="n"/>
      <c r="H712" s="260" t="n"/>
      <c r="I712" s="261" t="n"/>
      <c r="J712" s="235" t="n"/>
      <c r="K712" s="230" t="n"/>
      <c r="L712" s="236" t="n"/>
      <c r="M712" s="236" t="n"/>
      <c r="N712" s="230" t="n"/>
      <c r="O712" s="230" t="n"/>
      <c r="P712" s="230" t="n"/>
      <c r="Q712" s="230" t="n"/>
      <c r="R712" s="230" t="n"/>
      <c r="S712" s="230" t="n"/>
      <c r="T712" s="230" t="n"/>
      <c r="U712" s="231" t="n"/>
    </row>
    <row r="713">
      <c r="E713" s="232" t="n"/>
    </row>
    <row r="714">
      <c r="E714" s="232" t="n"/>
    </row>
    <row r="715">
      <c r="E715" s="232" t="n"/>
    </row>
    <row r="716">
      <c r="E716" s="232" t="n"/>
    </row>
    <row r="717">
      <c r="E717" s="232" t="n"/>
    </row>
    <row r="718">
      <c r="A718" s="263" t="n"/>
      <c r="B718" s="257" t="n"/>
      <c r="C718" s="257" t="n"/>
      <c r="D718" s="258" t="n"/>
      <c r="E718" s="232" t="n"/>
      <c r="F718" s="259" t="n"/>
      <c r="H718" s="260" t="n"/>
      <c r="I718" s="261" t="n"/>
      <c r="J718" s="235" t="n"/>
      <c r="K718" s="230" t="n"/>
      <c r="L718" s="236" t="n"/>
      <c r="M718" s="236" t="n"/>
      <c r="N718" s="230" t="n"/>
      <c r="O718" s="230" t="n"/>
      <c r="P718" s="230" t="n"/>
      <c r="Q718" s="230" t="n"/>
      <c r="R718" s="230" t="n"/>
      <c r="S718" s="230" t="n"/>
      <c r="T718" s="230" t="n"/>
      <c r="U718" s="231" t="n"/>
    </row>
    <row r="719">
      <c r="E719" s="232" t="n"/>
    </row>
    <row r="720">
      <c r="E720" s="232" t="n"/>
    </row>
    <row r="721">
      <c r="E721" s="232" t="n"/>
    </row>
    <row r="722">
      <c r="E722" s="232" t="n"/>
    </row>
    <row r="723">
      <c r="E723" s="232" t="n"/>
    </row>
    <row r="724">
      <c r="E724" s="232" t="n"/>
    </row>
    <row r="725">
      <c r="E725" s="232" t="n"/>
    </row>
    <row r="726">
      <c r="E726" s="232" t="n"/>
    </row>
    <row r="727">
      <c r="E727" s="232" t="n"/>
    </row>
    <row r="728">
      <c r="E728" s="232" t="n"/>
    </row>
    <row r="729">
      <c r="A729" s="263" t="n"/>
      <c r="B729" s="257" t="n"/>
      <c r="C729" s="257" t="n"/>
      <c r="D729" s="258" t="n"/>
      <c r="E729" s="232" t="n"/>
      <c r="F729" s="259" t="n"/>
      <c r="G729" s="260" t="n"/>
      <c r="H729" s="260" t="n"/>
      <c r="I729" s="261" t="n"/>
      <c r="P729" s="230" t="n"/>
      <c r="Q729" s="230" t="n"/>
      <c r="R729" s="230" t="n"/>
      <c r="S729" s="230" t="n"/>
      <c r="T729" s="230" t="n"/>
      <c r="U729" s="231" t="n"/>
    </row>
    <row r="730">
      <c r="E730" s="232" t="n"/>
    </row>
    <row r="731">
      <c r="E731" s="232" t="n"/>
    </row>
    <row r="732">
      <c r="E732" s="232" t="n"/>
    </row>
    <row r="733">
      <c r="E733" s="232" t="n"/>
    </row>
    <row r="734">
      <c r="A734" s="263" t="n"/>
      <c r="B734" s="257" t="n"/>
      <c r="C734" s="257" t="n"/>
      <c r="D734" s="258" t="n"/>
      <c r="E734" s="233" t="n"/>
      <c r="F734" s="259" t="n"/>
      <c r="H734" s="260" t="n"/>
      <c r="I734" s="261" t="n"/>
      <c r="P734" s="230" t="n"/>
      <c r="Q734" s="230" t="n"/>
      <c r="R734" s="230" t="n"/>
      <c r="S734" s="230" t="n"/>
      <c r="T734" s="230" t="n"/>
      <c r="U734" s="231" t="n"/>
    </row>
    <row r="735">
      <c r="E735" s="233" t="n"/>
    </row>
    <row r="736">
      <c r="E736" s="233" t="n"/>
    </row>
    <row r="737">
      <c r="E737" s="233" t="n"/>
    </row>
    <row r="738">
      <c r="E738" s="233" t="n"/>
    </row>
    <row r="739">
      <c r="E739" s="233" t="n"/>
    </row>
    <row r="740">
      <c r="E740" s="233" t="n"/>
    </row>
    <row r="741">
      <c r="E741" s="232" t="n"/>
    </row>
    <row r="742">
      <c r="E742" s="233" t="n"/>
    </row>
    <row r="743">
      <c r="E743" s="233" t="n"/>
    </row>
    <row r="744">
      <c r="E744" s="232" t="n"/>
    </row>
    <row r="745">
      <c r="E745" s="232" t="n"/>
    </row>
    <row r="746">
      <c r="E746" s="232" t="n"/>
    </row>
    <row r="747">
      <c r="E747" s="232" t="n"/>
    </row>
    <row r="748">
      <c r="E748" s="233" t="n"/>
    </row>
    <row r="749">
      <c r="E749" s="233" t="n"/>
    </row>
    <row r="750">
      <c r="E750" s="232" t="n"/>
    </row>
    <row r="751">
      <c r="E751" s="233" t="n"/>
    </row>
    <row r="752">
      <c r="E752" s="233" t="n"/>
    </row>
    <row r="753">
      <c r="E753" s="233" t="n"/>
    </row>
    <row r="754">
      <c r="A754" s="263" t="n"/>
      <c r="B754" s="257" t="n"/>
      <c r="C754" s="257" t="n"/>
      <c r="D754" s="258" t="n"/>
      <c r="E754" s="233" t="n"/>
      <c r="F754" s="259" t="n"/>
      <c r="G754" s="260" t="n"/>
      <c r="H754" s="260" t="n"/>
      <c r="I754" s="261" t="n"/>
      <c r="J754" s="235" t="n"/>
      <c r="K754" s="230" t="n"/>
      <c r="L754" s="236" t="n"/>
      <c r="M754" s="236" t="n"/>
      <c r="N754" s="230" t="n"/>
      <c r="O754" s="230" t="n"/>
      <c r="P754" s="230" t="n"/>
      <c r="Q754" s="230" t="n"/>
      <c r="R754" s="230" t="n"/>
      <c r="S754" s="230" t="n"/>
      <c r="T754" s="230" t="n"/>
      <c r="U754" s="231" t="n"/>
    </row>
    <row r="755">
      <c r="E755" s="232" t="n"/>
    </row>
    <row r="756">
      <c r="E756" s="232" t="n"/>
    </row>
    <row r="757">
      <c r="E757" s="232" t="n"/>
    </row>
    <row r="758">
      <c r="E758" s="232" t="n"/>
    </row>
    <row r="759">
      <c r="E759" s="232" t="n"/>
    </row>
    <row r="760">
      <c r="E760" s="232" t="n"/>
    </row>
    <row r="761">
      <c r="E761" s="232" t="n"/>
    </row>
    <row r="762">
      <c r="E762" s="232" t="n"/>
    </row>
    <row r="763">
      <c r="E763" s="232" t="n"/>
    </row>
    <row r="764">
      <c r="E764" s="232" t="n"/>
    </row>
    <row r="765">
      <c r="A765" s="263" t="n"/>
      <c r="B765" s="257" t="n"/>
      <c r="C765" s="257" t="n"/>
      <c r="D765" s="258" t="n"/>
      <c r="E765" s="232" t="n"/>
      <c r="F765" s="259" t="n"/>
      <c r="H765" s="260" t="n"/>
      <c r="I765" s="261" t="n"/>
      <c r="J765" s="235" t="n"/>
      <c r="K765" s="230" t="n"/>
      <c r="L765" s="236" t="n"/>
      <c r="M765" s="236" t="n"/>
      <c r="N765" s="230" t="n"/>
      <c r="O765" s="230" t="n"/>
      <c r="P765" s="230" t="n"/>
      <c r="Q765" s="230" t="n"/>
      <c r="R765" s="230" t="n"/>
      <c r="S765" s="230" t="n"/>
      <c r="T765" s="230" t="n"/>
      <c r="U765" s="231" t="n"/>
    </row>
    <row r="766">
      <c r="A766" s="263" t="n"/>
      <c r="B766" s="257" t="n"/>
      <c r="C766" s="257" t="n"/>
      <c r="D766" s="258" t="n"/>
      <c r="E766" s="232" t="n"/>
      <c r="F766" s="259" t="n"/>
      <c r="G766" s="260" t="n"/>
      <c r="H766" s="260" t="n"/>
      <c r="I766" s="261" t="n"/>
      <c r="J766" s="235" t="n"/>
      <c r="K766" s="230" t="n"/>
      <c r="L766" s="236" t="n"/>
      <c r="M766" s="236" t="n"/>
      <c r="N766" s="248" t="n"/>
      <c r="O766" s="230" t="n"/>
      <c r="P766" s="230" t="n"/>
      <c r="Q766" s="230" t="n"/>
      <c r="R766" s="230" t="n"/>
      <c r="S766" s="230" t="n"/>
      <c r="T766" s="230" t="n"/>
      <c r="U766" s="231" t="n"/>
    </row>
    <row r="767">
      <c r="E767" s="232" t="n"/>
      <c r="N767" s="248" t="n"/>
    </row>
    <row r="768">
      <c r="E768" s="232" t="n"/>
      <c r="N768" s="248" t="n"/>
    </row>
    <row r="769">
      <c r="E769" s="232" t="n"/>
      <c r="N769" s="248" t="n"/>
    </row>
    <row r="770">
      <c r="E770" s="232" t="n"/>
      <c r="N770" s="248" t="n"/>
    </row>
    <row r="771">
      <c r="E771" s="232" t="n"/>
      <c r="N771" s="248" t="n"/>
    </row>
    <row r="772">
      <c r="E772" s="232" t="n"/>
      <c r="N772" s="248" t="n"/>
    </row>
    <row r="773">
      <c r="E773" s="232" t="n"/>
      <c r="N773" s="248" t="n"/>
    </row>
    <row r="774">
      <c r="E774" s="232" t="n"/>
      <c r="N774" s="248" t="n"/>
    </row>
    <row r="775">
      <c r="E775" s="232" t="n"/>
      <c r="N775" s="248" t="n"/>
    </row>
    <row r="776">
      <c r="E776" s="232" t="n"/>
      <c r="N776" s="248" t="n"/>
    </row>
    <row r="777">
      <c r="E777" s="232" t="n"/>
      <c r="N777" s="248" t="n"/>
    </row>
    <row r="778">
      <c r="E778" s="232" t="n"/>
      <c r="N778" s="248" t="n"/>
    </row>
    <row r="779">
      <c r="E779" s="232" t="n"/>
      <c r="N779" s="248" t="n"/>
    </row>
    <row r="780">
      <c r="E780" s="232" t="n"/>
      <c r="N780" s="248" t="n"/>
    </row>
    <row r="781">
      <c r="E781" s="232" t="n"/>
      <c r="N781" s="248" t="n"/>
    </row>
    <row r="782">
      <c r="E782" s="232" t="n"/>
      <c r="N782" s="248" t="n"/>
    </row>
    <row r="783">
      <c r="E783" s="232" t="n"/>
      <c r="N783" s="248" t="n"/>
    </row>
    <row r="784">
      <c r="E784" s="232" t="n"/>
      <c r="N784" s="248" t="n"/>
    </row>
    <row r="785">
      <c r="E785" s="232" t="n"/>
      <c r="N785" s="248" t="n"/>
    </row>
    <row r="786">
      <c r="E786" s="232" t="n"/>
      <c r="N786" s="248" t="n"/>
    </row>
    <row r="787">
      <c r="E787" s="232" t="n"/>
      <c r="N787" s="248" t="n"/>
    </row>
    <row r="788">
      <c r="E788" s="232" t="n"/>
      <c r="N788" s="248" t="n"/>
    </row>
    <row r="789">
      <c r="E789" s="232" t="n"/>
      <c r="N789" s="248" t="n"/>
    </row>
    <row r="790">
      <c r="E790" s="232" t="n"/>
      <c r="N790" s="248" t="n"/>
    </row>
    <row r="791">
      <c r="E791" s="232" t="n"/>
      <c r="N791" s="248" t="n"/>
    </row>
    <row r="792">
      <c r="E792" s="232" t="n"/>
      <c r="N792" s="248" t="n"/>
    </row>
    <row r="793">
      <c r="E793" s="232" t="n"/>
      <c r="N793" s="248" t="n"/>
    </row>
    <row r="794">
      <c r="E794" s="232" t="n"/>
      <c r="N794" s="248" t="n"/>
    </row>
    <row r="795">
      <c r="E795" s="232" t="n"/>
      <c r="N795" s="248" t="n"/>
    </row>
    <row r="796">
      <c r="E796" s="232" t="n"/>
      <c r="N796" s="248" t="n"/>
    </row>
    <row r="797">
      <c r="E797" s="232" t="n"/>
      <c r="N797" s="248" t="n"/>
    </row>
    <row r="798">
      <c r="E798" s="232" t="n"/>
      <c r="N798" s="248" t="n"/>
    </row>
    <row r="799">
      <c r="E799" s="232" t="n"/>
      <c r="N799" s="248" t="n"/>
    </row>
    <row r="800">
      <c r="E800" s="232" t="n"/>
      <c r="N800" s="248" t="n"/>
    </row>
    <row r="801">
      <c r="E801" s="232" t="n"/>
      <c r="N801" s="248" t="n"/>
    </row>
    <row r="802">
      <c r="E802" s="232" t="n"/>
      <c r="N802" s="248" t="n"/>
    </row>
    <row r="803">
      <c r="A803" s="263" t="n"/>
      <c r="B803" s="257" t="n"/>
      <c r="C803" s="257" t="n"/>
      <c r="D803" s="258" t="n"/>
      <c r="E803" s="233" t="n"/>
      <c r="F803" s="259" t="n"/>
      <c r="G803" s="260" t="n"/>
      <c r="H803" s="260" t="n"/>
      <c r="I803" s="261" t="n"/>
      <c r="J803" s="235" t="n"/>
      <c r="K803" s="230" t="n"/>
      <c r="L803" s="236" t="n"/>
      <c r="M803" s="236" t="n"/>
      <c r="N803" s="248" t="n"/>
      <c r="O803" s="230" t="n"/>
      <c r="P803" s="230" t="n"/>
      <c r="Q803" s="230" t="n"/>
      <c r="R803" s="230" t="n"/>
      <c r="S803" s="230" t="n"/>
      <c r="T803" s="230" t="n"/>
      <c r="U803" s="231" t="n"/>
    </row>
    <row r="804">
      <c r="A804" s="263" t="n"/>
      <c r="B804" s="257" t="n"/>
      <c r="C804" s="257" t="n"/>
      <c r="D804" s="258" t="n"/>
      <c r="E804" s="274" t="n"/>
      <c r="F804" s="259" t="n"/>
      <c r="G804" s="260" t="n"/>
      <c r="H804" s="260" t="n"/>
      <c r="I804" s="261" t="n"/>
      <c r="J804" s="235" t="n"/>
      <c r="K804" s="230" t="n"/>
      <c r="L804" s="236" t="n"/>
      <c r="M804" s="236" t="n"/>
      <c r="N804" s="248" t="n"/>
      <c r="O804" s="230" t="n"/>
      <c r="P804" s="230" t="n"/>
      <c r="Q804" s="230" t="n"/>
      <c r="R804" s="230" t="n"/>
      <c r="S804" s="230" t="n"/>
      <c r="T804" s="230" t="n"/>
      <c r="U804" s="231" t="n"/>
    </row>
    <row r="805">
      <c r="A805" s="263" t="n"/>
      <c r="B805" s="257" t="n"/>
      <c r="C805" s="257" t="n"/>
      <c r="D805" s="258" t="n"/>
      <c r="E805" s="233" t="n"/>
      <c r="F805" s="259" t="n"/>
      <c r="G805" s="260" t="n"/>
      <c r="H805" s="260" t="n"/>
      <c r="I805" s="261" t="n"/>
      <c r="J805" s="235" t="n"/>
      <c r="K805" s="230" t="n"/>
      <c r="L805" s="236" t="n"/>
      <c r="M805" s="236" t="n"/>
      <c r="N805" s="248" t="n"/>
      <c r="O805" s="230" t="n"/>
      <c r="P805" s="230" t="n"/>
      <c r="Q805" s="230" t="n"/>
      <c r="R805" s="230" t="n"/>
      <c r="S805" s="230" t="n"/>
      <c r="T805" s="230" t="n"/>
      <c r="U805" s="231" t="n"/>
    </row>
    <row r="806">
      <c r="E806" s="232" t="n"/>
      <c r="N806" s="248" t="n"/>
    </row>
    <row r="807">
      <c r="E807" s="232" t="n"/>
      <c r="N807" s="248" t="n"/>
    </row>
    <row r="808">
      <c r="E808" s="232" t="n"/>
      <c r="N808" s="248" t="n"/>
    </row>
    <row r="809">
      <c r="E809" s="232" t="n"/>
      <c r="N809" s="248" t="n"/>
    </row>
    <row r="810">
      <c r="E810" s="232" t="n"/>
      <c r="N810" s="248" t="n"/>
    </row>
    <row r="811">
      <c r="E811" s="232" t="n"/>
      <c r="N811" s="248" t="n"/>
    </row>
    <row r="812">
      <c r="E812" s="232" t="n"/>
      <c r="N812" s="248" t="n"/>
    </row>
    <row r="813">
      <c r="E813" s="232" t="n"/>
      <c r="N813" s="248" t="n"/>
    </row>
    <row r="814">
      <c r="E814" s="232" t="n"/>
      <c r="N814" s="248" t="n"/>
    </row>
    <row r="815">
      <c r="E815" s="232" t="n"/>
      <c r="N815" s="248" t="n"/>
    </row>
    <row r="816">
      <c r="E816" s="232" t="n"/>
      <c r="N816" s="248" t="n"/>
    </row>
    <row r="817">
      <c r="E817" s="232" t="n"/>
      <c r="N817" s="248" t="n"/>
    </row>
    <row r="818">
      <c r="A818" s="263" t="n"/>
      <c r="B818" s="257" t="n"/>
      <c r="C818" s="257" t="n"/>
      <c r="D818" s="258" t="n"/>
      <c r="E818" s="232" t="n"/>
      <c r="F818" s="259" t="n"/>
      <c r="G818" s="260" t="n"/>
      <c r="H818" s="260" t="n"/>
      <c r="I818" s="261" t="n"/>
      <c r="J818" s="235" t="n"/>
      <c r="K818" s="230" t="n"/>
      <c r="L818" s="236" t="n"/>
      <c r="M818" s="236" t="n"/>
      <c r="N818" s="248" t="n"/>
      <c r="O818" s="230" t="n"/>
      <c r="P818" s="230" t="n"/>
      <c r="Q818" s="230" t="n"/>
      <c r="R818" s="230" t="n"/>
      <c r="S818" s="230" t="n"/>
      <c r="T818" s="230" t="n"/>
      <c r="U818" s="231" t="n"/>
    </row>
    <row r="819">
      <c r="E819" s="232" t="n"/>
    </row>
    <row r="820">
      <c r="E820" s="232" t="n"/>
    </row>
    <row r="821">
      <c r="E821" s="232" t="n"/>
    </row>
    <row r="822">
      <c r="E822" s="232" t="n"/>
    </row>
    <row r="823">
      <c r="E823" s="232" t="n"/>
    </row>
    <row r="824">
      <c r="E824" s="232" t="n"/>
    </row>
    <row r="825">
      <c r="A825" s="263" t="n"/>
      <c r="B825" s="257" t="n"/>
      <c r="C825" s="257" t="n"/>
      <c r="D825" s="258" t="n"/>
      <c r="E825" s="232" t="n"/>
      <c r="F825" s="259" t="n"/>
      <c r="G825" s="260" t="n"/>
      <c r="H825" s="260" t="n"/>
      <c r="I825" s="261" t="n"/>
      <c r="J825" s="235" t="n"/>
      <c r="K825" s="230" t="n"/>
      <c r="L825" s="236" t="n"/>
      <c r="M825" s="236" t="n"/>
      <c r="N825" s="230" t="n"/>
      <c r="O825" s="230" t="n"/>
      <c r="P825" s="230" t="n"/>
      <c r="Q825" s="230" t="n"/>
      <c r="R825" s="230" t="n"/>
      <c r="S825" s="230" t="n"/>
      <c r="T825" s="230" t="n"/>
      <c r="U825" s="231" t="n"/>
    </row>
    <row r="826">
      <c r="E826" s="232" t="n"/>
    </row>
    <row r="827">
      <c r="A827" s="263" t="n"/>
      <c r="B827" s="257" t="n"/>
      <c r="C827" s="257" t="n"/>
      <c r="D827" s="258" t="n"/>
      <c r="E827" s="233" t="n"/>
      <c r="F827" s="259" t="n"/>
      <c r="G827" s="260" t="n"/>
      <c r="H827" s="260" t="n"/>
      <c r="I827" s="261" t="n"/>
      <c r="J827" s="235" t="n"/>
      <c r="K827" s="230" t="n"/>
      <c r="L827" s="236" t="n"/>
      <c r="M827" s="236" t="n"/>
      <c r="N827" s="230" t="n"/>
      <c r="O827" s="230" t="n"/>
      <c r="P827" s="230" t="n"/>
      <c r="Q827" s="230" t="n"/>
      <c r="R827" s="230" t="n"/>
      <c r="S827" s="230" t="n"/>
      <c r="T827" s="230" t="n"/>
      <c r="U827" s="231" t="n"/>
    </row>
    <row r="828">
      <c r="E828" s="232" t="n"/>
    </row>
    <row r="829">
      <c r="E829" s="232" t="n"/>
    </row>
    <row r="830">
      <c r="E830" s="232" t="n"/>
    </row>
    <row r="831">
      <c r="E831" s="232" t="n"/>
    </row>
    <row r="832">
      <c r="E832" s="232" t="n"/>
    </row>
    <row r="833">
      <c r="A833" s="263" t="n"/>
      <c r="B833" s="257" t="n"/>
      <c r="C833" s="257" t="n"/>
      <c r="D833" s="258" t="n"/>
      <c r="E833" s="232" t="n"/>
      <c r="F833" s="259" t="n"/>
      <c r="G833" s="260" t="n"/>
      <c r="H833" s="260" t="n"/>
      <c r="I833" s="261" t="n"/>
      <c r="J833" s="235" t="n"/>
      <c r="K833" s="230" t="n"/>
      <c r="L833" s="236" t="n"/>
      <c r="M833" s="236" t="n"/>
      <c r="N833" s="230" t="n"/>
      <c r="O833" s="230" t="n"/>
      <c r="P833" s="230" t="n"/>
      <c r="Q833" s="230" t="n"/>
      <c r="R833" s="230" t="n"/>
      <c r="S833" s="230" t="n"/>
      <c r="T833" s="230" t="n"/>
      <c r="U833" s="231" t="n"/>
    </row>
  </sheetData>
  <mergeCells count="3">
    <mergeCell ref="A1:D1"/>
    <mergeCell ref="F1:I1"/>
    <mergeCell ref="J1:U1"/>
  </mergeCells>
  <pageMargins bottom="0.75" footer="0.3" header="0.3" left="0.7" right="0.7" top="0.75"/>
  <pageSetup orientation="portrait"/>
  <legacyDrawing r:id="anysvml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Young, Hunter</dc:creator>
  <dcterms:created xsi:type="dcterms:W3CDTF">2019-04-09T18:48:17Z</dcterms:created>
  <dcterms:modified xsi:type="dcterms:W3CDTF">2020-02-14T15:51:40Z</dcterms:modified>
  <cp:lastModifiedBy>Kevin Vosburgh</cp:lastModifiedBy>
</cp:coreProperties>
</file>