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jo\Desktop\"/>
    </mc:Choice>
  </mc:AlternateContent>
  <xr:revisionPtr revIDLastSave="0" documentId="8_{AE5DEEF6-13EA-4F8E-8FB4-E5C2AD50AB5A}" xr6:coauthVersionLast="47" xr6:coauthVersionMax="47" xr10:uidLastSave="{00000000-0000-0000-0000-000000000000}"/>
  <bookViews>
    <workbookView xWindow="-120" yWindow="-120" windowWidth="20730" windowHeight="11160" xr2:uid="{BA82DCCD-650F-4BD9-88F6-478F3912403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7" i="1" l="1"/>
  <c r="E51" i="1"/>
  <c r="J72" i="1"/>
  <c r="J73" i="1"/>
  <c r="J74" i="1"/>
  <c r="J75" i="1"/>
  <c r="J76" i="1"/>
  <c r="J71" i="1"/>
  <c r="J57" i="1"/>
  <c r="J58" i="1"/>
  <c r="J59" i="1"/>
  <c r="J60" i="1"/>
  <c r="J61" i="1"/>
  <c r="J62" i="1"/>
  <c r="J63" i="1"/>
  <c r="J64" i="1"/>
  <c r="J65" i="1"/>
  <c r="J66" i="1"/>
  <c r="J56" i="1"/>
  <c r="H40" i="1"/>
  <c r="H41" i="1"/>
  <c r="H42" i="1"/>
  <c r="H43" i="1"/>
  <c r="H44" i="1"/>
  <c r="H45" i="1"/>
  <c r="H46" i="1"/>
  <c r="H47" i="1"/>
  <c r="H48" i="1"/>
  <c r="H49" i="1"/>
  <c r="G40" i="1"/>
  <c r="G41" i="1" s="1"/>
  <c r="G42" i="1" s="1"/>
  <c r="G43" i="1" s="1"/>
  <c r="G44" i="1" s="1"/>
  <c r="G45" i="1" s="1"/>
  <c r="G46" i="1" s="1"/>
  <c r="G47" i="1" s="1"/>
  <c r="G48" i="1" s="1"/>
  <c r="G49" i="1" s="1"/>
  <c r="J21" i="1"/>
  <c r="J22" i="1"/>
  <c r="J23" i="1"/>
  <c r="J24" i="1"/>
  <c r="J25" i="1"/>
  <c r="J26" i="1"/>
  <c r="J27" i="1"/>
  <c r="J28" i="1"/>
  <c r="J29" i="1"/>
  <c r="J20" i="1"/>
  <c r="H21" i="1"/>
  <c r="H22" i="1"/>
  <c r="H23" i="1"/>
  <c r="H24" i="1"/>
  <c r="H25" i="1"/>
  <c r="H26" i="1"/>
  <c r="H27" i="1"/>
  <c r="H28" i="1"/>
  <c r="H29" i="1"/>
  <c r="H20" i="1"/>
  <c r="H30" i="1" s="1"/>
  <c r="G4" i="1"/>
  <c r="G5" i="1" s="1"/>
  <c r="G6" i="1" s="1"/>
  <c r="G7" i="1" s="1"/>
  <c r="G8" i="1" s="1"/>
  <c r="G9" i="1" s="1"/>
  <c r="G10" i="1" s="1"/>
  <c r="G11" i="1" s="1"/>
  <c r="G12" i="1" s="1"/>
  <c r="G71" i="1" l="1"/>
  <c r="H71" i="1" s="1"/>
  <c r="G76" i="1"/>
  <c r="H76" i="1" s="1"/>
  <c r="G63" i="1"/>
  <c r="H63" i="1" s="1"/>
  <c r="G64" i="1"/>
  <c r="H64" i="1" s="1"/>
  <c r="G74" i="1"/>
  <c r="H74" i="1" s="1"/>
  <c r="G57" i="1"/>
  <c r="H57" i="1" s="1"/>
  <c r="G65" i="1"/>
  <c r="H65" i="1" s="1"/>
  <c r="G66" i="1"/>
  <c r="H66" i="1" s="1"/>
  <c r="G75" i="1"/>
  <c r="H75" i="1" s="1"/>
  <c r="G58" i="1"/>
  <c r="H58" i="1" s="1"/>
  <c r="G73" i="1"/>
  <c r="H73" i="1" s="1"/>
  <c r="G72" i="1"/>
  <c r="H72" i="1" s="1"/>
  <c r="G59" i="1"/>
  <c r="H59" i="1" s="1"/>
  <c r="G56" i="1"/>
  <c r="H56" i="1" s="1"/>
  <c r="G60" i="1"/>
  <c r="H60" i="1" s="1"/>
  <c r="G61" i="1"/>
  <c r="H61" i="1" s="1"/>
  <c r="G62" i="1"/>
  <c r="H62" i="1" s="1"/>
  <c r="H39" i="1"/>
  <c r="H6" i="1"/>
  <c r="H10" i="1"/>
  <c r="H4" i="1"/>
  <c r="H12" i="1"/>
  <c r="H3" i="1"/>
  <c r="H7" i="1"/>
  <c r="H8" i="1"/>
  <c r="H9" i="1"/>
  <c r="H11" i="1"/>
  <c r="H5" i="1"/>
  <c r="H67" i="1" l="1"/>
</calcChain>
</file>

<file path=xl/sharedStrings.xml><?xml version="1.0" encoding="utf-8"?>
<sst xmlns="http://schemas.openxmlformats.org/spreadsheetml/2006/main" count="63" uniqueCount="26">
  <si>
    <t>Media</t>
  </si>
  <si>
    <t>Error típico</t>
  </si>
  <si>
    <t>Mediana</t>
  </si>
  <si>
    <t>Moda</t>
  </si>
  <si>
    <t>N/A</t>
  </si>
  <si>
    <t>Desviación estándar</t>
  </si>
  <si>
    <t>Varianza</t>
  </si>
  <si>
    <t>Curtosis</t>
  </si>
  <si>
    <t>Coeficiente de asimetría</t>
  </si>
  <si>
    <t>Rango</t>
  </si>
  <si>
    <t>Mínimo</t>
  </si>
  <si>
    <t>Máximo</t>
  </si>
  <si>
    <t>Suma</t>
  </si>
  <si>
    <t>Cuenta</t>
  </si>
  <si>
    <t>Frecuencia</t>
  </si>
  <si>
    <t>Intervalo</t>
  </si>
  <si>
    <t>Max</t>
  </si>
  <si>
    <t>Min</t>
  </si>
  <si>
    <t>Frec. Acum</t>
  </si>
  <si>
    <t>Frec. Relativa</t>
  </si>
  <si>
    <t>Frec. Esperada</t>
  </si>
  <si>
    <t>Chi del intervalo</t>
  </si>
  <si>
    <t xml:space="preserve">X**2 = </t>
  </si>
  <si>
    <t>Rotulos</t>
  </si>
  <si>
    <t xml:space="preserve">lambda = </t>
  </si>
  <si>
    <t>Hay que agrupar: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</si>
</sst>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#,##0.000"/>
    <numFmt numFmtId="172" formatCode="#,##0.00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Arial"/>
      <family val="2"/>
    </font>
    <font>
      <sz val="12"/>
      <color theme="1"/>
      <name val="Arial"/>
      <family val="2"/>
    </font>
    <font>
      <b/>
      <sz val="12"/>
      <color rgb="FF212529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/>
    <xf numFmtId="0" fontId="2" fillId="0" borderId="0" xfId="0" applyFont="1"/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72" fontId="0" fillId="0" borderId="1" xfId="0" applyNumberFormat="1" applyBorder="1"/>
    <xf numFmtId="169" fontId="0" fillId="0" borderId="1" xfId="0" applyNumberFormat="1" applyBorder="1"/>
    <xf numFmtId="0" fontId="2" fillId="5" borderId="1" xfId="0" applyFont="1" applyFill="1" applyBorder="1"/>
    <xf numFmtId="0" fontId="3" fillId="2" borderId="2" xfId="0" applyFont="1" applyFill="1" applyBorder="1" applyAlignment="1">
      <alignment vertical="top" wrapText="1"/>
    </xf>
    <xf numFmtId="3" fontId="3" fillId="2" borderId="2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3" fontId="3" fillId="2" borderId="1" xfId="0" applyNumberFormat="1" applyFont="1" applyFill="1" applyBorder="1" applyAlignment="1">
      <alignment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4" fillId="0" borderId="1" xfId="0" applyFont="1" applyBorder="1"/>
    <xf numFmtId="0" fontId="5" fillId="5" borderId="1" xfId="0" applyFont="1" applyFill="1" applyBorder="1" applyAlignment="1">
      <alignment vertical="top" wrapText="1"/>
    </xf>
    <xf numFmtId="0" fontId="6" fillId="5" borderId="1" xfId="0" applyFont="1" applyFill="1" applyBorder="1"/>
    <xf numFmtId="0" fontId="1" fillId="4" borderId="3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Hoja1!$J$20:$J$29</c:f>
              <c:numCache>
                <c:formatCode>General</c:formatCode>
                <c:ptCount val="10"/>
                <c:pt idx="0">
                  <c:v>2.7</c:v>
                </c:pt>
                <c:pt idx="1">
                  <c:v>3.0999999999999996</c:v>
                </c:pt>
                <c:pt idx="2">
                  <c:v>3.5</c:v>
                </c:pt>
                <c:pt idx="3">
                  <c:v>3.9</c:v>
                </c:pt>
                <c:pt idx="4">
                  <c:v>4.3</c:v>
                </c:pt>
                <c:pt idx="5">
                  <c:v>4.7</c:v>
                </c:pt>
                <c:pt idx="6">
                  <c:v>5.0999999999999996</c:v>
                </c:pt>
                <c:pt idx="7">
                  <c:v>5.5</c:v>
                </c:pt>
                <c:pt idx="8">
                  <c:v>5.9</c:v>
                </c:pt>
                <c:pt idx="9">
                  <c:v>6.3</c:v>
                </c:pt>
              </c:numCache>
            </c:numRef>
          </c:cat>
          <c:val>
            <c:numRef>
              <c:f>Hoja1!$F$3:$F$12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9</c:v>
                </c:pt>
                <c:pt idx="3">
                  <c:v>4</c:v>
                </c:pt>
                <c:pt idx="4">
                  <c:v>9</c:v>
                </c:pt>
                <c:pt idx="5">
                  <c:v>14</c:v>
                </c:pt>
                <c:pt idx="6">
                  <c:v>10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8-4D2D-AC4C-7F559050AE02}"/>
            </c:ext>
          </c:extLst>
        </c:ser>
        <c:ser>
          <c:idx val="1"/>
          <c:order val="1"/>
          <c:tx>
            <c:strRef>
              <c:f>Hoja1!$G$20:$G$29</c:f>
              <c:strCach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Hoja1!$G$20:$G$29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8-4D2D-AC4C-7F559050A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657264"/>
        <c:axId val="310035920"/>
      </c:barChart>
      <c:catAx>
        <c:axId val="4656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0035920"/>
        <c:crosses val="autoZero"/>
        <c:auto val="1"/>
        <c:lblAlgn val="ctr"/>
        <c:lblOffset val="100"/>
        <c:noMultiLvlLbl val="0"/>
      </c:catAx>
      <c:valAx>
        <c:axId val="3100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565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Hoja1!$J$56:$J$66</c:f>
              <c:numCache>
                <c:formatCode>General</c:formatCode>
                <c:ptCount val="11"/>
                <c:pt idx="0">
                  <c:v>6.3149999999999995</c:v>
                </c:pt>
                <c:pt idx="1">
                  <c:v>18.88</c:v>
                </c:pt>
                <c:pt idx="2">
                  <c:v>31.445</c:v>
                </c:pt>
                <c:pt idx="3">
                  <c:v>44.01</c:v>
                </c:pt>
                <c:pt idx="4">
                  <c:v>56.575000000000003</c:v>
                </c:pt>
                <c:pt idx="5">
                  <c:v>69.14</c:v>
                </c:pt>
                <c:pt idx="6">
                  <c:v>81.7</c:v>
                </c:pt>
                <c:pt idx="7">
                  <c:v>94.265000000000001</c:v>
                </c:pt>
                <c:pt idx="8">
                  <c:v>106.83</c:v>
                </c:pt>
                <c:pt idx="9">
                  <c:v>119.39500000000001</c:v>
                </c:pt>
                <c:pt idx="10">
                  <c:v>131.96</c:v>
                </c:pt>
              </c:numCache>
            </c:numRef>
          </c:cat>
          <c:val>
            <c:numRef>
              <c:f>Hoja1!$F$39:$F$49</c:f>
              <c:numCache>
                <c:formatCode>General</c:formatCode>
                <c:ptCount val="11"/>
                <c:pt idx="0">
                  <c:v>59</c:v>
                </c:pt>
                <c:pt idx="1">
                  <c:v>37</c:v>
                </c:pt>
                <c:pt idx="2">
                  <c:v>16</c:v>
                </c:pt>
                <c:pt idx="3">
                  <c:v>11</c:v>
                </c:pt>
                <c:pt idx="4">
                  <c:v>6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9-49E8-903B-9D58158B01B7}"/>
            </c:ext>
          </c:extLst>
        </c:ser>
        <c:ser>
          <c:idx val="1"/>
          <c:order val="1"/>
          <c:tx>
            <c:v>SeriesExponencial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Hoja1!$G$56:$G$66</c:f>
              <c:numCache>
                <c:formatCode>General</c:formatCode>
                <c:ptCount val="11"/>
                <c:pt idx="0">
                  <c:v>55.87853058675104</c:v>
                </c:pt>
                <c:pt idx="1">
                  <c:v>34.148610179245068</c:v>
                </c:pt>
                <c:pt idx="2">
                  <c:v>20.90288513025898</c:v>
                </c:pt>
                <c:pt idx="3">
                  <c:v>12.774217010352064</c:v>
                </c:pt>
                <c:pt idx="4">
                  <c:v>7.8192930662425066</c:v>
                </c:pt>
                <c:pt idx="5">
                  <c:v>4.7785435299134438</c:v>
                </c:pt>
                <c:pt idx="6">
                  <c:v>2.9232175735736821</c:v>
                </c:pt>
                <c:pt idx="7">
                  <c:v>1.7893460621218082</c:v>
                </c:pt>
                <c:pt idx="8">
                  <c:v>1.0935090903348303</c:v>
                </c:pt>
                <c:pt idx="9">
                  <c:v>0.66935359255279181</c:v>
                </c:pt>
                <c:pt idx="10">
                  <c:v>0.4090568356781894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9-49E8-903B-9D58158B0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790816"/>
        <c:axId val="2037990992"/>
      </c:barChart>
      <c:catAx>
        <c:axId val="4817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7990992"/>
        <c:crosses val="autoZero"/>
        <c:auto val="1"/>
        <c:lblAlgn val="ctr"/>
        <c:lblOffset val="100"/>
        <c:noMultiLvlLbl val="0"/>
      </c:catAx>
      <c:valAx>
        <c:axId val="20379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179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Histograma</a:t>
            </a:r>
          </a:p>
        </c:rich>
      </c:tx>
      <c:layout>
        <c:manualLayout>
          <c:xMode val="edge"/>
          <c:yMode val="edge"/>
          <c:x val="0.35968044619422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Distribución de datos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Hoja1!$J$71:$J$76</c:f>
              <c:numCache>
                <c:formatCode>General</c:formatCode>
                <c:ptCount val="6"/>
                <c:pt idx="0">
                  <c:v>6.3149999999999995</c:v>
                </c:pt>
                <c:pt idx="1">
                  <c:v>18.88</c:v>
                </c:pt>
                <c:pt idx="2">
                  <c:v>31.445</c:v>
                </c:pt>
                <c:pt idx="3">
                  <c:v>44.01</c:v>
                </c:pt>
                <c:pt idx="4">
                  <c:v>56.575000000000003</c:v>
                </c:pt>
                <c:pt idx="5">
                  <c:v>100.55000000000001</c:v>
                </c:pt>
              </c:numCache>
            </c:numRef>
          </c:cat>
          <c:val>
            <c:numRef>
              <c:f>Hoja1!$F$71:$F$76</c:f>
              <c:numCache>
                <c:formatCode>General</c:formatCode>
                <c:ptCount val="6"/>
                <c:pt idx="0">
                  <c:v>59</c:v>
                </c:pt>
                <c:pt idx="1">
                  <c:v>37</c:v>
                </c:pt>
                <c:pt idx="2">
                  <c:v>16</c:v>
                </c:pt>
                <c:pt idx="3">
                  <c:v>11</c:v>
                </c:pt>
                <c:pt idx="4">
                  <c:v>6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7-42D1-BA2A-F533B242C4A9}"/>
            </c:ext>
          </c:extLst>
        </c:ser>
        <c:ser>
          <c:idx val="1"/>
          <c:order val="1"/>
          <c:tx>
            <c:v>Distribución exponencial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Hoja1!$J$71:$J$76</c:f>
              <c:numCache>
                <c:formatCode>General</c:formatCode>
                <c:ptCount val="6"/>
                <c:pt idx="0">
                  <c:v>6.3149999999999995</c:v>
                </c:pt>
                <c:pt idx="1">
                  <c:v>18.88</c:v>
                </c:pt>
                <c:pt idx="2">
                  <c:v>31.445</c:v>
                </c:pt>
                <c:pt idx="3">
                  <c:v>44.01</c:v>
                </c:pt>
                <c:pt idx="4">
                  <c:v>56.575000000000003</c:v>
                </c:pt>
                <c:pt idx="5">
                  <c:v>100.55000000000001</c:v>
                </c:pt>
              </c:numCache>
            </c:numRef>
          </c:cat>
          <c:val>
            <c:numRef>
              <c:f>Hoja1!$G$71:$G$76</c:f>
              <c:numCache>
                <c:formatCode>General</c:formatCode>
                <c:ptCount val="6"/>
                <c:pt idx="0">
                  <c:v>55.87853058675104</c:v>
                </c:pt>
                <c:pt idx="1">
                  <c:v>34.148610179245068</c:v>
                </c:pt>
                <c:pt idx="2">
                  <c:v>20.90288513025898</c:v>
                </c:pt>
                <c:pt idx="3">
                  <c:v>12.774217010352064</c:v>
                </c:pt>
                <c:pt idx="4">
                  <c:v>7.8192930662425066</c:v>
                </c:pt>
                <c:pt idx="5">
                  <c:v>11.663026684174746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7-42D1-BA2A-F533B242C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148032"/>
        <c:axId val="465947168"/>
      </c:barChart>
      <c:catAx>
        <c:axId val="4901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5947168"/>
        <c:crosses val="autoZero"/>
        <c:auto val="1"/>
        <c:lblAlgn val="ctr"/>
        <c:lblOffset val="100"/>
        <c:noMultiLvlLbl val="0"/>
      </c:catAx>
      <c:valAx>
        <c:axId val="4659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01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18</xdr:row>
      <xdr:rowOff>4762</xdr:rowOff>
    </xdr:from>
    <xdr:to>
      <xdr:col>15</xdr:col>
      <xdr:colOff>4762</xdr:colOff>
      <xdr:row>32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8DE640E-00BA-6117-8CFF-C00E003C3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54</xdr:row>
      <xdr:rowOff>4762</xdr:rowOff>
    </xdr:from>
    <xdr:to>
      <xdr:col>15</xdr:col>
      <xdr:colOff>0</xdr:colOff>
      <xdr:row>68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5946042-B9D5-C57B-31CB-F5C6B55A4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757237</xdr:colOff>
      <xdr:row>69</xdr:row>
      <xdr:rowOff>4762</xdr:rowOff>
    </xdr:from>
    <xdr:to>
      <xdr:col>14</xdr:col>
      <xdr:colOff>757237</xdr:colOff>
      <xdr:row>83</xdr:row>
      <xdr:rowOff>80962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1520FE4-B9CF-0286-992B-DE87E2FFD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7575-A5B0-4B98-A17C-8E11E3AF7C47}">
  <dimension ref="A1:J81"/>
  <sheetViews>
    <sheetView tabSelected="1" topLeftCell="F67" zoomScaleNormal="100" workbookViewId="0">
      <selection activeCell="A37" sqref="A37:O84"/>
    </sheetView>
  </sheetViews>
  <sheetFormatPr baseColWidth="10" defaultRowHeight="15" x14ac:dyDescent="0.25"/>
  <cols>
    <col min="1" max="1" width="23" bestFit="1" customWidth="1"/>
    <col min="2" max="2" width="12.7109375" bestFit="1" customWidth="1"/>
    <col min="5" max="5" width="11.85546875" bestFit="1" customWidth="1"/>
    <col min="6" max="6" width="11.28515625" customWidth="1"/>
    <col min="7" max="7" width="13.7109375" bestFit="1" customWidth="1"/>
    <col min="8" max="8" width="15.5703125" bestFit="1" customWidth="1"/>
  </cols>
  <sheetData>
    <row r="1" spans="1:9" x14ac:dyDescent="0.25">
      <c r="A1" s="11"/>
      <c r="B1" s="12"/>
      <c r="D1" s="4" t="s">
        <v>15</v>
      </c>
      <c r="E1" s="4"/>
      <c r="F1" s="2"/>
      <c r="G1" s="2"/>
      <c r="H1" s="2"/>
      <c r="I1" s="2"/>
    </row>
    <row r="2" spans="1:9" ht="15.75" x14ac:dyDescent="0.25">
      <c r="A2" s="17" t="s">
        <v>0</v>
      </c>
      <c r="B2" s="13">
        <v>4.6789373459999997</v>
      </c>
      <c r="D2" s="5" t="s">
        <v>16</v>
      </c>
      <c r="E2" s="5" t="s">
        <v>17</v>
      </c>
      <c r="F2" s="5" t="s">
        <v>14</v>
      </c>
      <c r="G2" s="5" t="s">
        <v>18</v>
      </c>
      <c r="H2" s="5" t="s">
        <v>19</v>
      </c>
    </row>
    <row r="3" spans="1:9" ht="15.75" x14ac:dyDescent="0.25">
      <c r="A3" s="17" t="s">
        <v>1</v>
      </c>
      <c r="B3" s="14">
        <v>0.123248784</v>
      </c>
      <c r="D3" s="3">
        <v>2.5</v>
      </c>
      <c r="E3" s="3">
        <v>2.9</v>
      </c>
      <c r="F3" s="3">
        <v>12</v>
      </c>
      <c r="G3" s="3">
        <v>12</v>
      </c>
      <c r="H3" s="3">
        <f>F3/$G$12</f>
        <v>0.12</v>
      </c>
    </row>
    <row r="4" spans="1:9" ht="15.75" x14ac:dyDescent="0.25">
      <c r="A4" s="17" t="s">
        <v>2</v>
      </c>
      <c r="B4" s="13">
        <v>4.7520218510000003</v>
      </c>
      <c r="D4" s="3">
        <v>2.9</v>
      </c>
      <c r="E4" s="3">
        <v>3.3</v>
      </c>
      <c r="F4" s="3">
        <v>12</v>
      </c>
      <c r="G4" s="3">
        <f>G3+F4</f>
        <v>24</v>
      </c>
      <c r="H4" s="3">
        <f t="shared" ref="H4:H12" si="0">F4/$G$12</f>
        <v>0.12</v>
      </c>
    </row>
    <row r="5" spans="1:9" ht="15.75" x14ac:dyDescent="0.25">
      <c r="A5" s="17" t="s">
        <v>3</v>
      </c>
      <c r="B5" s="15" t="s">
        <v>4</v>
      </c>
      <c r="D5" s="3">
        <v>3.3</v>
      </c>
      <c r="E5" s="3">
        <v>3.7</v>
      </c>
      <c r="F5" s="3">
        <v>9</v>
      </c>
      <c r="G5" s="3">
        <f>G4+F5</f>
        <v>33</v>
      </c>
      <c r="H5" s="3">
        <f t="shared" si="0"/>
        <v>0.09</v>
      </c>
    </row>
    <row r="6" spans="1:9" ht="31.5" x14ac:dyDescent="0.25">
      <c r="A6" s="17" t="s">
        <v>5</v>
      </c>
      <c r="B6" s="14">
        <v>1.232487836</v>
      </c>
      <c r="D6" s="3">
        <v>3.7</v>
      </c>
      <c r="E6" s="3">
        <v>4.0999999999999996</v>
      </c>
      <c r="F6" s="3">
        <v>4</v>
      </c>
      <c r="G6" s="3">
        <f t="shared" ref="G6:G12" si="1">G5+F6</f>
        <v>37</v>
      </c>
      <c r="H6" s="3">
        <f t="shared" si="0"/>
        <v>0.04</v>
      </c>
    </row>
    <row r="7" spans="1:9" ht="15.75" x14ac:dyDescent="0.25">
      <c r="A7" s="17" t="s">
        <v>6</v>
      </c>
      <c r="B7" s="14">
        <v>1.5190262649999999</v>
      </c>
      <c r="D7" s="3">
        <v>4.0999999999999996</v>
      </c>
      <c r="E7" s="3">
        <v>4.5</v>
      </c>
      <c r="F7" s="3">
        <v>9</v>
      </c>
      <c r="G7" s="3">
        <f t="shared" si="1"/>
        <v>46</v>
      </c>
      <c r="H7" s="3">
        <f t="shared" si="0"/>
        <v>0.09</v>
      </c>
    </row>
    <row r="8" spans="1:9" ht="15.75" x14ac:dyDescent="0.25">
      <c r="A8" s="17" t="s">
        <v>7</v>
      </c>
      <c r="B8" s="13">
        <v>1.3274608429999999</v>
      </c>
      <c r="D8" s="3">
        <v>4.5</v>
      </c>
      <c r="E8" s="3">
        <v>4.9000000000000004</v>
      </c>
      <c r="F8" s="3">
        <v>14</v>
      </c>
      <c r="G8" s="3">
        <f t="shared" si="1"/>
        <v>60</v>
      </c>
      <c r="H8" s="3">
        <f t="shared" si="0"/>
        <v>0.14000000000000001</v>
      </c>
    </row>
    <row r="9" spans="1:9" ht="31.5" x14ac:dyDescent="0.25">
      <c r="A9" s="17" t="s">
        <v>8</v>
      </c>
      <c r="B9" s="14">
        <v>0.21616017400000001</v>
      </c>
      <c r="D9" s="3">
        <v>4.9000000000000004</v>
      </c>
      <c r="E9" s="3">
        <v>5.3</v>
      </c>
      <c r="F9" s="3">
        <v>10</v>
      </c>
      <c r="G9" s="3">
        <f t="shared" si="1"/>
        <v>70</v>
      </c>
      <c r="H9" s="3">
        <f t="shared" si="0"/>
        <v>0.1</v>
      </c>
    </row>
    <row r="10" spans="1:9" ht="15.75" x14ac:dyDescent="0.25">
      <c r="A10" s="17" t="s">
        <v>9</v>
      </c>
      <c r="B10" s="14">
        <v>3.9802240059999998</v>
      </c>
      <c r="D10" s="3">
        <v>5.3</v>
      </c>
      <c r="E10" s="3">
        <v>5.7</v>
      </c>
      <c r="F10" s="3">
        <v>9</v>
      </c>
      <c r="G10" s="3">
        <f t="shared" si="1"/>
        <v>79</v>
      </c>
      <c r="H10" s="3">
        <f t="shared" si="0"/>
        <v>0.09</v>
      </c>
    </row>
    <row r="11" spans="1:9" ht="15.75" x14ac:dyDescent="0.25">
      <c r="A11" s="17" t="s">
        <v>10</v>
      </c>
      <c r="B11" s="14">
        <v>2.5109866630000002</v>
      </c>
      <c r="D11" s="3">
        <v>5.7</v>
      </c>
      <c r="E11" s="3">
        <v>6.1</v>
      </c>
      <c r="F11" s="3">
        <v>11</v>
      </c>
      <c r="G11" s="3">
        <f t="shared" si="1"/>
        <v>90</v>
      </c>
      <c r="H11" s="3">
        <f t="shared" si="0"/>
        <v>0.11</v>
      </c>
    </row>
    <row r="12" spans="1:9" ht="15.75" x14ac:dyDescent="0.25">
      <c r="A12" s="17" t="s">
        <v>11</v>
      </c>
      <c r="B12" s="14">
        <v>6.491210669</v>
      </c>
      <c r="D12" s="3">
        <v>6.1</v>
      </c>
      <c r="E12" s="3">
        <v>6.5</v>
      </c>
      <c r="F12" s="3">
        <v>10</v>
      </c>
      <c r="G12" s="3">
        <f t="shared" si="1"/>
        <v>100</v>
      </c>
      <c r="H12" s="3">
        <f t="shared" si="0"/>
        <v>0.1</v>
      </c>
    </row>
    <row r="13" spans="1:9" ht="15.75" x14ac:dyDescent="0.25">
      <c r="A13" s="17" t="s">
        <v>12</v>
      </c>
      <c r="B13" s="13">
        <v>467.89373460000002</v>
      </c>
    </row>
    <row r="14" spans="1:9" ht="15.75" x14ac:dyDescent="0.25">
      <c r="A14" s="18" t="s">
        <v>13</v>
      </c>
      <c r="B14" s="16">
        <v>100</v>
      </c>
    </row>
    <row r="15" spans="1:9" ht="15.75" x14ac:dyDescent="0.25">
      <c r="A15" s="1"/>
      <c r="B15" s="1"/>
    </row>
    <row r="19" spans="4:10" x14ac:dyDescent="0.25">
      <c r="D19" s="5" t="s">
        <v>16</v>
      </c>
      <c r="E19" s="5" t="s">
        <v>17</v>
      </c>
      <c r="F19" s="5" t="s">
        <v>14</v>
      </c>
      <c r="G19" s="5" t="s">
        <v>20</v>
      </c>
      <c r="H19" s="5" t="s">
        <v>21</v>
      </c>
      <c r="J19" s="5" t="s">
        <v>23</v>
      </c>
    </row>
    <row r="20" spans="4:10" x14ac:dyDescent="0.25">
      <c r="D20" s="3">
        <v>2.5</v>
      </c>
      <c r="E20" s="3">
        <v>2.9</v>
      </c>
      <c r="F20" s="3">
        <v>12</v>
      </c>
      <c r="G20" s="3">
        <v>10</v>
      </c>
      <c r="H20" s="3">
        <f>((F20-G20)*(F20-G20))/G20</f>
        <v>0.4</v>
      </c>
      <c r="J20" s="3">
        <f>(E3+D3)/2</f>
        <v>2.7</v>
      </c>
    </row>
    <row r="21" spans="4:10" x14ac:dyDescent="0.25">
      <c r="D21" s="3">
        <v>2.9</v>
      </c>
      <c r="E21" s="3">
        <v>3.3</v>
      </c>
      <c r="F21" s="3">
        <v>12</v>
      </c>
      <c r="G21" s="3">
        <v>10</v>
      </c>
      <c r="H21" s="3">
        <f t="shared" ref="H21:H29" si="2">((F21-G21)*(F21-G21))/G21</f>
        <v>0.4</v>
      </c>
      <c r="J21" s="3">
        <f>(E4+D4)/2</f>
        <v>3.0999999999999996</v>
      </c>
    </row>
    <row r="22" spans="4:10" x14ac:dyDescent="0.25">
      <c r="D22" s="3">
        <v>3.3</v>
      </c>
      <c r="E22" s="3">
        <v>3.7</v>
      </c>
      <c r="F22" s="3">
        <v>9</v>
      </c>
      <c r="G22" s="3">
        <v>10</v>
      </c>
      <c r="H22" s="3">
        <f t="shared" si="2"/>
        <v>0.1</v>
      </c>
      <c r="J22" s="3">
        <f>(E5+D5)/2</f>
        <v>3.5</v>
      </c>
    </row>
    <row r="23" spans="4:10" x14ac:dyDescent="0.25">
      <c r="D23" s="3">
        <v>3.7</v>
      </c>
      <c r="E23" s="3">
        <v>4.0999999999999996</v>
      </c>
      <c r="F23" s="3">
        <v>4</v>
      </c>
      <c r="G23" s="3">
        <v>10</v>
      </c>
      <c r="H23" s="3">
        <f t="shared" si="2"/>
        <v>3.6</v>
      </c>
      <c r="J23" s="3">
        <f>(E6+D6)/2</f>
        <v>3.9</v>
      </c>
    </row>
    <row r="24" spans="4:10" x14ac:dyDescent="0.25">
      <c r="D24" s="3">
        <v>4.0999999999999996</v>
      </c>
      <c r="E24" s="3">
        <v>4.5</v>
      </c>
      <c r="F24" s="3">
        <v>9</v>
      </c>
      <c r="G24" s="3">
        <v>10</v>
      </c>
      <c r="H24" s="3">
        <f t="shared" si="2"/>
        <v>0.1</v>
      </c>
      <c r="J24" s="3">
        <f>(E7+D7)/2</f>
        <v>4.3</v>
      </c>
    </row>
    <row r="25" spans="4:10" x14ac:dyDescent="0.25">
      <c r="D25" s="3">
        <v>4.5</v>
      </c>
      <c r="E25" s="3">
        <v>4.9000000000000004</v>
      </c>
      <c r="F25" s="3">
        <v>14</v>
      </c>
      <c r="G25" s="3">
        <v>10</v>
      </c>
      <c r="H25" s="3">
        <f t="shared" si="2"/>
        <v>1.6</v>
      </c>
      <c r="J25" s="3">
        <f>(E8+D8)/2</f>
        <v>4.7</v>
      </c>
    </row>
    <row r="26" spans="4:10" x14ac:dyDescent="0.25">
      <c r="D26" s="3">
        <v>4.9000000000000004</v>
      </c>
      <c r="E26" s="3">
        <v>5.3</v>
      </c>
      <c r="F26" s="3">
        <v>10</v>
      </c>
      <c r="G26" s="3">
        <v>10</v>
      </c>
      <c r="H26" s="3">
        <f t="shared" si="2"/>
        <v>0</v>
      </c>
      <c r="J26" s="3">
        <f>(E9+D9)/2</f>
        <v>5.0999999999999996</v>
      </c>
    </row>
    <row r="27" spans="4:10" x14ac:dyDescent="0.25">
      <c r="D27" s="3">
        <v>5.3</v>
      </c>
      <c r="E27" s="3">
        <v>5.7</v>
      </c>
      <c r="F27" s="3">
        <v>9</v>
      </c>
      <c r="G27" s="3">
        <v>10</v>
      </c>
      <c r="H27" s="3">
        <f t="shared" si="2"/>
        <v>0.1</v>
      </c>
      <c r="J27" s="3">
        <f>(E10+D10)/2</f>
        <v>5.5</v>
      </c>
    </row>
    <row r="28" spans="4:10" x14ac:dyDescent="0.25">
      <c r="D28" s="3">
        <v>5.7</v>
      </c>
      <c r="E28" s="3">
        <v>6.1</v>
      </c>
      <c r="F28" s="3">
        <v>11</v>
      </c>
      <c r="G28" s="3">
        <v>10</v>
      </c>
      <c r="H28" s="3">
        <f t="shared" si="2"/>
        <v>0.1</v>
      </c>
      <c r="J28" s="3">
        <f>(E11+D11)/2</f>
        <v>5.9</v>
      </c>
    </row>
    <row r="29" spans="4:10" x14ac:dyDescent="0.25">
      <c r="D29" s="3">
        <v>6.1</v>
      </c>
      <c r="E29" s="3">
        <v>6.5</v>
      </c>
      <c r="F29" s="3">
        <v>10</v>
      </c>
      <c r="G29" s="3">
        <v>10</v>
      </c>
      <c r="H29" s="3">
        <f t="shared" si="2"/>
        <v>0</v>
      </c>
      <c r="J29" s="3">
        <f>(E12+D12)/2</f>
        <v>6.3</v>
      </c>
    </row>
    <row r="30" spans="4:10" x14ac:dyDescent="0.25">
      <c r="G30" s="6" t="s">
        <v>22</v>
      </c>
      <c r="H30" s="6">
        <f>SUM(H20:H29)</f>
        <v>6.3999999999999986</v>
      </c>
    </row>
    <row r="37" spans="1:9" x14ac:dyDescent="0.25">
      <c r="D37" s="4" t="s">
        <v>15</v>
      </c>
      <c r="E37" s="4"/>
      <c r="F37" s="2"/>
      <c r="G37" s="2"/>
      <c r="H37" s="2"/>
      <c r="I37" s="2"/>
    </row>
    <row r="38" spans="1:9" x14ac:dyDescent="0.25">
      <c r="A38" s="10" t="s">
        <v>0</v>
      </c>
      <c r="B38" s="3">
        <v>25.193641499999998</v>
      </c>
      <c r="D38" s="5" t="s">
        <v>16</v>
      </c>
      <c r="E38" s="5" t="s">
        <v>17</v>
      </c>
      <c r="F38" s="5" t="s">
        <v>14</v>
      </c>
      <c r="G38" s="5" t="s">
        <v>18</v>
      </c>
      <c r="H38" s="5" t="s">
        <v>19</v>
      </c>
    </row>
    <row r="39" spans="1:9" x14ac:dyDescent="0.25">
      <c r="A39" s="10" t="s">
        <v>1</v>
      </c>
      <c r="B39" s="3">
        <v>2.16091254</v>
      </c>
      <c r="D39" s="3">
        <v>0.03</v>
      </c>
      <c r="E39" s="3">
        <v>12.6</v>
      </c>
      <c r="F39" s="3">
        <v>59</v>
      </c>
      <c r="G39" s="3">
        <v>59</v>
      </c>
      <c r="H39" s="3">
        <f>F39/$G$12</f>
        <v>0.59</v>
      </c>
    </row>
    <row r="40" spans="1:9" x14ac:dyDescent="0.25">
      <c r="A40" s="10" t="s">
        <v>2</v>
      </c>
      <c r="B40" s="3">
        <v>16.828733580000002</v>
      </c>
      <c r="D40" s="3">
        <v>12.6</v>
      </c>
      <c r="E40" s="3">
        <v>25.16</v>
      </c>
      <c r="F40" s="3">
        <v>37</v>
      </c>
      <c r="G40" s="3">
        <f>G39+F40</f>
        <v>96</v>
      </c>
      <c r="H40" s="3">
        <f t="shared" ref="H40:H49" si="3">F40/$G$12</f>
        <v>0.37</v>
      </c>
    </row>
    <row r="41" spans="1:9" x14ac:dyDescent="0.25">
      <c r="A41" s="10" t="s">
        <v>3</v>
      </c>
      <c r="B41" s="7" t="s">
        <v>4</v>
      </c>
      <c r="D41" s="3">
        <v>25.16</v>
      </c>
      <c r="E41" s="3">
        <v>37.729999999999997</v>
      </c>
      <c r="F41" s="3">
        <v>16</v>
      </c>
      <c r="G41" s="3">
        <f>G40+F41</f>
        <v>112</v>
      </c>
      <c r="H41" s="3">
        <f t="shared" si="3"/>
        <v>0.16</v>
      </c>
    </row>
    <row r="42" spans="1:9" x14ac:dyDescent="0.25">
      <c r="A42" s="10" t="s">
        <v>5</v>
      </c>
      <c r="B42" s="3">
        <v>25.930950469999999</v>
      </c>
      <c r="D42" s="3">
        <v>37.729999999999997</v>
      </c>
      <c r="E42" s="3">
        <v>50.29</v>
      </c>
      <c r="F42" s="3">
        <v>11</v>
      </c>
      <c r="G42" s="3">
        <f t="shared" ref="G42:G49" si="4">G41+F42</f>
        <v>123</v>
      </c>
      <c r="H42" s="3">
        <f t="shared" si="3"/>
        <v>0.11</v>
      </c>
    </row>
    <row r="43" spans="1:9" x14ac:dyDescent="0.25">
      <c r="A43" s="10" t="s">
        <v>6</v>
      </c>
      <c r="B43" s="3">
        <v>672.41419250000001</v>
      </c>
      <c r="D43" s="3">
        <v>50.29</v>
      </c>
      <c r="E43" s="3">
        <v>62.86</v>
      </c>
      <c r="F43" s="3">
        <v>6</v>
      </c>
      <c r="G43" s="3">
        <f t="shared" si="4"/>
        <v>129</v>
      </c>
      <c r="H43" s="3">
        <f t="shared" si="3"/>
        <v>0.06</v>
      </c>
    </row>
    <row r="44" spans="1:9" x14ac:dyDescent="0.25">
      <c r="A44" s="10" t="s">
        <v>7</v>
      </c>
      <c r="B44" s="3">
        <v>4.1231302139999997</v>
      </c>
      <c r="D44" s="3">
        <v>62.86</v>
      </c>
      <c r="E44" s="3">
        <v>75.42</v>
      </c>
      <c r="F44" s="3">
        <v>7</v>
      </c>
      <c r="G44" s="3">
        <f t="shared" si="4"/>
        <v>136</v>
      </c>
      <c r="H44" s="3">
        <f t="shared" si="3"/>
        <v>7.0000000000000007E-2</v>
      </c>
    </row>
    <row r="45" spans="1:9" x14ac:dyDescent="0.25">
      <c r="A45" s="10" t="s">
        <v>8</v>
      </c>
      <c r="B45" s="3">
        <v>1.8673417999999999</v>
      </c>
      <c r="D45" s="3">
        <v>75.42</v>
      </c>
      <c r="E45" s="3">
        <v>87.98</v>
      </c>
      <c r="F45" s="3">
        <v>4</v>
      </c>
      <c r="G45" s="3">
        <f t="shared" si="4"/>
        <v>140</v>
      </c>
      <c r="H45" s="3">
        <f t="shared" si="3"/>
        <v>0.04</v>
      </c>
    </row>
    <row r="46" spans="1:9" x14ac:dyDescent="0.25">
      <c r="A46" s="10" t="s">
        <v>9</v>
      </c>
      <c r="B46" s="8">
        <v>138.20671160000001</v>
      </c>
      <c r="D46" s="3">
        <v>87.98</v>
      </c>
      <c r="E46" s="3">
        <v>100.55</v>
      </c>
      <c r="F46" s="3">
        <v>2</v>
      </c>
      <c r="G46" s="3">
        <f t="shared" si="4"/>
        <v>142</v>
      </c>
      <c r="H46" s="3">
        <f t="shared" si="3"/>
        <v>0.02</v>
      </c>
    </row>
    <row r="47" spans="1:9" x14ac:dyDescent="0.25">
      <c r="A47" s="10" t="s">
        <v>10</v>
      </c>
      <c r="B47" s="3">
        <v>3.4356919999999999E-2</v>
      </c>
      <c r="D47" s="3">
        <v>100.55</v>
      </c>
      <c r="E47" s="3">
        <v>113.11</v>
      </c>
      <c r="F47" s="3">
        <v>0</v>
      </c>
      <c r="G47" s="3">
        <f t="shared" si="4"/>
        <v>142</v>
      </c>
      <c r="H47" s="3">
        <f t="shared" si="3"/>
        <v>0</v>
      </c>
    </row>
    <row r="48" spans="1:9" x14ac:dyDescent="0.25">
      <c r="A48" s="10" t="s">
        <v>11</v>
      </c>
      <c r="B48" s="3">
        <v>138.24106850000001</v>
      </c>
      <c r="D48" s="3">
        <v>113.11</v>
      </c>
      <c r="E48" s="3">
        <v>125.68</v>
      </c>
      <c r="F48" s="3">
        <v>0</v>
      </c>
      <c r="G48" s="3">
        <f t="shared" si="4"/>
        <v>142</v>
      </c>
      <c r="H48" s="3">
        <f t="shared" si="3"/>
        <v>0</v>
      </c>
    </row>
    <row r="49" spans="1:10" x14ac:dyDescent="0.25">
      <c r="A49" s="10" t="s">
        <v>12</v>
      </c>
      <c r="B49" s="9">
        <v>3627.884376</v>
      </c>
      <c r="D49" s="3">
        <v>125.68</v>
      </c>
      <c r="E49" s="3">
        <v>138.24</v>
      </c>
      <c r="F49" s="3">
        <v>2</v>
      </c>
      <c r="G49" s="3">
        <f t="shared" si="4"/>
        <v>144</v>
      </c>
      <c r="H49" s="3">
        <f t="shared" si="3"/>
        <v>0.02</v>
      </c>
    </row>
    <row r="50" spans="1:10" x14ac:dyDescent="0.25">
      <c r="A50" s="10" t="s">
        <v>13</v>
      </c>
      <c r="B50" s="3">
        <v>144</v>
      </c>
    </row>
    <row r="51" spans="1:10" x14ac:dyDescent="0.25">
      <c r="D51" s="2" t="s">
        <v>24</v>
      </c>
      <c r="E51">
        <f>(1/B38+SQRT(1/B43))/2</f>
        <v>3.9128254843570354E-2</v>
      </c>
    </row>
    <row r="55" spans="1:10" x14ac:dyDescent="0.25">
      <c r="D55" s="5" t="s">
        <v>16</v>
      </c>
      <c r="E55" s="5" t="s">
        <v>17</v>
      </c>
      <c r="F55" s="5" t="s">
        <v>14</v>
      </c>
      <c r="G55" s="5" t="s">
        <v>20</v>
      </c>
      <c r="H55" s="5" t="s">
        <v>21</v>
      </c>
      <c r="J55" s="5" t="s">
        <v>23</v>
      </c>
    </row>
    <row r="56" spans="1:10" x14ac:dyDescent="0.25">
      <c r="D56" s="3">
        <v>0.03</v>
      </c>
      <c r="E56" s="3">
        <v>12.6</v>
      </c>
      <c r="F56" s="3">
        <v>59</v>
      </c>
      <c r="G56" s="3">
        <f>144*(1-EXP(-$E$51*E56)-(1-EXP(-$E$51*D56)))</f>
        <v>55.87853058675104</v>
      </c>
      <c r="H56" s="3">
        <f>((F56-G56)*(F56-G56))/G56</f>
        <v>0.17437057122899779</v>
      </c>
      <c r="J56" s="3">
        <f>(E39+D39)/2</f>
        <v>6.3149999999999995</v>
      </c>
    </row>
    <row r="57" spans="1:10" x14ac:dyDescent="0.25">
      <c r="D57" s="3">
        <v>12.6</v>
      </c>
      <c r="E57" s="3">
        <v>25.16</v>
      </c>
      <c r="F57" s="3">
        <v>37</v>
      </c>
      <c r="G57" s="3">
        <f t="shared" ref="G57:G66" si="5">144*(1-EXP(-$E$51*E57)-(1-EXP(-$E$51*D57)))</f>
        <v>34.148610179245068</v>
      </c>
      <c r="H57" s="3">
        <f t="shared" ref="H57:H66" si="6">((F57-G57)*(F57-G57))/G57</f>
        <v>0.23808945275454788</v>
      </c>
      <c r="J57" s="3">
        <f>(E40+D40)/2</f>
        <v>18.88</v>
      </c>
    </row>
    <row r="58" spans="1:10" x14ac:dyDescent="0.25">
      <c r="D58" s="3">
        <v>25.16</v>
      </c>
      <c r="E58" s="3">
        <v>37.729999999999997</v>
      </c>
      <c r="F58" s="3">
        <v>16</v>
      </c>
      <c r="G58" s="3">
        <f t="shared" si="5"/>
        <v>20.90288513025898</v>
      </c>
      <c r="H58" s="3">
        <f t="shared" si="6"/>
        <v>1.1499983112722005</v>
      </c>
      <c r="J58" s="3">
        <f>(E41+D41)/2</f>
        <v>31.445</v>
      </c>
    </row>
    <row r="59" spans="1:10" x14ac:dyDescent="0.25">
      <c r="D59" s="3">
        <v>37.729999999999997</v>
      </c>
      <c r="E59" s="3">
        <v>50.29</v>
      </c>
      <c r="F59" s="3">
        <v>11</v>
      </c>
      <c r="G59" s="3">
        <f t="shared" si="5"/>
        <v>12.774217010352064</v>
      </c>
      <c r="H59" s="3">
        <f t="shared" si="6"/>
        <v>0.24642183526956229</v>
      </c>
      <c r="J59" s="3">
        <f>(E42+D42)/2</f>
        <v>44.01</v>
      </c>
    </row>
    <row r="60" spans="1:10" x14ac:dyDescent="0.25">
      <c r="D60" s="3">
        <v>50.29</v>
      </c>
      <c r="E60" s="3">
        <v>62.86</v>
      </c>
      <c r="F60" s="3">
        <v>6</v>
      </c>
      <c r="G60" s="3">
        <f t="shared" si="5"/>
        <v>7.8192930662425066</v>
      </c>
      <c r="H60" s="3">
        <f t="shared" si="6"/>
        <v>0.42328983359982569</v>
      </c>
      <c r="J60" s="3">
        <f>(E43+D43)/2</f>
        <v>56.575000000000003</v>
      </c>
    </row>
    <row r="61" spans="1:10" x14ac:dyDescent="0.25">
      <c r="D61" s="3">
        <v>62.86</v>
      </c>
      <c r="E61" s="3">
        <v>75.42</v>
      </c>
      <c r="F61" s="3">
        <v>7</v>
      </c>
      <c r="G61" s="3">
        <f t="shared" si="5"/>
        <v>4.7785435299134438</v>
      </c>
      <c r="H61" s="3">
        <f t="shared" si="6"/>
        <v>1.0327140095297636</v>
      </c>
      <c r="J61" s="3">
        <f>(E44+D44)/2</f>
        <v>69.14</v>
      </c>
    </row>
    <row r="62" spans="1:10" x14ac:dyDescent="0.25">
      <c r="D62" s="3">
        <v>75.42</v>
      </c>
      <c r="E62" s="3">
        <v>87.98</v>
      </c>
      <c r="F62" s="3">
        <v>4</v>
      </c>
      <c r="G62" s="3">
        <f t="shared" si="5"/>
        <v>2.9232175735736821</v>
      </c>
      <c r="H62" s="3">
        <f t="shared" si="6"/>
        <v>0.39663841800290262</v>
      </c>
      <c r="J62" s="3">
        <f>(E45+D45)/2</f>
        <v>81.7</v>
      </c>
    </row>
    <row r="63" spans="1:10" x14ac:dyDescent="0.25">
      <c r="D63" s="3">
        <v>87.98</v>
      </c>
      <c r="E63" s="3">
        <v>100.55</v>
      </c>
      <c r="F63" s="3">
        <v>2</v>
      </c>
      <c r="G63" s="3">
        <f t="shared" si="5"/>
        <v>1.7893460621218082</v>
      </c>
      <c r="H63" s="3">
        <f t="shared" si="6"/>
        <v>2.4799608350197535E-2</v>
      </c>
      <c r="J63" s="3">
        <f>(E46+D46)/2</f>
        <v>94.265000000000001</v>
      </c>
    </row>
    <row r="64" spans="1:10" x14ac:dyDescent="0.25">
      <c r="D64" s="3">
        <v>100.55</v>
      </c>
      <c r="E64" s="3">
        <v>113.11</v>
      </c>
      <c r="F64" s="3">
        <v>0</v>
      </c>
      <c r="G64" s="3">
        <f t="shared" si="5"/>
        <v>1.0935090903348303</v>
      </c>
      <c r="H64" s="3">
        <f t="shared" si="6"/>
        <v>1.0935090903348303</v>
      </c>
      <c r="J64" s="3">
        <f>(E47+D47)/2</f>
        <v>106.83</v>
      </c>
    </row>
    <row r="65" spans="4:10" x14ac:dyDescent="0.25">
      <c r="D65" s="3">
        <v>113.11</v>
      </c>
      <c r="E65" s="3">
        <v>125.68</v>
      </c>
      <c r="F65" s="3">
        <v>0</v>
      </c>
      <c r="G65" s="3">
        <f t="shared" si="5"/>
        <v>0.66935359255279181</v>
      </c>
      <c r="H65" s="3">
        <f t="shared" si="6"/>
        <v>0.66935359255279181</v>
      </c>
      <c r="J65" s="3">
        <f>(E48+D48)/2</f>
        <v>119.39500000000001</v>
      </c>
    </row>
    <row r="66" spans="4:10" x14ac:dyDescent="0.25">
      <c r="D66" s="3">
        <v>125.68</v>
      </c>
      <c r="E66" s="3">
        <v>138.24</v>
      </c>
      <c r="F66" s="3">
        <v>2</v>
      </c>
      <c r="G66" s="3">
        <f t="shared" si="5"/>
        <v>0.4090568356781894</v>
      </c>
      <c r="H66" s="3">
        <f t="shared" si="6"/>
        <v>6.1876490779231146</v>
      </c>
      <c r="J66" s="3">
        <f>(E49+D49)/2</f>
        <v>131.96</v>
      </c>
    </row>
    <row r="67" spans="4:10" x14ac:dyDescent="0.25">
      <c r="G67" s="19" t="s">
        <v>22</v>
      </c>
      <c r="H67" s="19">
        <f>SUM(H56:H66)</f>
        <v>11.636833800818735</v>
      </c>
    </row>
    <row r="69" spans="4:10" x14ac:dyDescent="0.25">
      <c r="D69" s="2" t="s">
        <v>25</v>
      </c>
    </row>
    <row r="70" spans="4:10" x14ac:dyDescent="0.25">
      <c r="D70" s="5" t="s">
        <v>16</v>
      </c>
      <c r="E70" s="5" t="s">
        <v>17</v>
      </c>
      <c r="F70" s="5" t="s">
        <v>14</v>
      </c>
      <c r="G70" s="5" t="s">
        <v>20</v>
      </c>
      <c r="H70" s="5" t="s">
        <v>21</v>
      </c>
      <c r="J70" s="5" t="s">
        <v>23</v>
      </c>
    </row>
    <row r="71" spans="4:10" x14ac:dyDescent="0.25">
      <c r="D71" s="3">
        <v>0.03</v>
      </c>
      <c r="E71" s="3">
        <v>12.6</v>
      </c>
      <c r="F71" s="3">
        <v>59</v>
      </c>
      <c r="G71" s="3">
        <f>144*(1-EXP(-$E$51*E71)-(1-EXP(-$E$51*D71)))</f>
        <v>55.87853058675104</v>
      </c>
      <c r="H71" s="3">
        <f>((F71-G71)*(F71-G71))/G71</f>
        <v>0.17437057122899779</v>
      </c>
      <c r="J71" s="3">
        <f>(D71+E71)/2</f>
        <v>6.3149999999999995</v>
      </c>
    </row>
    <row r="72" spans="4:10" x14ac:dyDescent="0.25">
      <c r="D72" s="3">
        <v>12.6</v>
      </c>
      <c r="E72" s="3">
        <v>25.16</v>
      </c>
      <c r="F72" s="3">
        <v>37</v>
      </c>
      <c r="G72" s="3">
        <f t="shared" ref="G72:G81" si="7">144*(1-EXP(-$E$51*E72)-(1-EXP(-$E$51*D72)))</f>
        <v>34.148610179245068</v>
      </c>
      <c r="H72" s="3">
        <f t="shared" ref="H72:H81" si="8">((F72-G72)*(F72-G72))/G72</f>
        <v>0.23808945275454788</v>
      </c>
      <c r="J72" s="3">
        <f t="shared" ref="J72:J77" si="9">(D72+E72)/2</f>
        <v>18.88</v>
      </c>
    </row>
    <row r="73" spans="4:10" x14ac:dyDescent="0.25">
      <c r="D73" s="3">
        <v>25.16</v>
      </c>
      <c r="E73" s="3">
        <v>37.729999999999997</v>
      </c>
      <c r="F73" s="3">
        <v>16</v>
      </c>
      <c r="G73" s="3">
        <f t="shared" si="7"/>
        <v>20.90288513025898</v>
      </c>
      <c r="H73" s="3">
        <f t="shared" si="8"/>
        <v>1.1499983112722005</v>
      </c>
      <c r="J73" s="3">
        <f t="shared" si="9"/>
        <v>31.445</v>
      </c>
    </row>
    <row r="74" spans="4:10" x14ac:dyDescent="0.25">
      <c r="D74" s="3">
        <v>37.729999999999997</v>
      </c>
      <c r="E74" s="3">
        <v>50.29</v>
      </c>
      <c r="F74" s="3">
        <v>11</v>
      </c>
      <c r="G74" s="3">
        <f t="shared" si="7"/>
        <v>12.774217010352064</v>
      </c>
      <c r="H74" s="3">
        <f t="shared" si="8"/>
        <v>0.24642183526956229</v>
      </c>
      <c r="J74" s="3">
        <f t="shared" si="9"/>
        <v>44.01</v>
      </c>
    </row>
    <row r="75" spans="4:10" x14ac:dyDescent="0.25">
      <c r="D75" s="3">
        <v>50.29</v>
      </c>
      <c r="E75" s="3">
        <v>62.86</v>
      </c>
      <c r="F75" s="3">
        <v>6</v>
      </c>
      <c r="G75" s="3">
        <f t="shared" si="7"/>
        <v>7.8192930662425066</v>
      </c>
      <c r="H75" s="3">
        <f t="shared" si="8"/>
        <v>0.42328983359982569</v>
      </c>
      <c r="J75" s="3">
        <f t="shared" si="9"/>
        <v>56.575000000000003</v>
      </c>
    </row>
    <row r="76" spans="4:10" x14ac:dyDescent="0.25">
      <c r="D76" s="20">
        <v>62.86</v>
      </c>
      <c r="E76" s="20">
        <v>138.24</v>
      </c>
      <c r="F76" s="20">
        <v>15</v>
      </c>
      <c r="G76" s="3">
        <f t="shared" si="7"/>
        <v>11.663026684174746</v>
      </c>
      <c r="H76" s="3">
        <f t="shared" si="8"/>
        <v>0.95475996172066657</v>
      </c>
      <c r="J76" s="3">
        <f t="shared" si="9"/>
        <v>100.55000000000001</v>
      </c>
    </row>
    <row r="77" spans="4:10" x14ac:dyDescent="0.25">
      <c r="D77" s="22"/>
      <c r="E77" s="22"/>
      <c r="F77" s="22"/>
      <c r="G77" s="23" t="s">
        <v>22</v>
      </c>
      <c r="H77" s="19">
        <f>SUM(H71:H76)</f>
        <v>3.1869299658458008</v>
      </c>
      <c r="J77" s="20"/>
    </row>
    <row r="78" spans="4:10" x14ac:dyDescent="0.25">
      <c r="D78" s="21"/>
      <c r="E78" s="21"/>
      <c r="F78" s="21"/>
      <c r="J78" s="22"/>
    </row>
    <row r="79" spans="4:10" x14ac:dyDescent="0.25">
      <c r="D79" s="21"/>
      <c r="E79" s="21"/>
      <c r="F79" s="21"/>
      <c r="G79" s="21"/>
      <c r="H79" s="21"/>
      <c r="J79" s="21"/>
    </row>
    <row r="80" spans="4:10" x14ac:dyDescent="0.25">
      <c r="D80" s="21"/>
      <c r="E80" s="21"/>
      <c r="F80" s="21"/>
      <c r="G80" s="21"/>
      <c r="H80" s="21"/>
      <c r="J80" s="21"/>
    </row>
    <row r="81" spans="4:10" x14ac:dyDescent="0.25">
      <c r="D81" s="21"/>
      <c r="E81" s="21"/>
      <c r="F81" s="21"/>
      <c r="G81" s="21"/>
      <c r="H81" s="21"/>
      <c r="J81" s="21"/>
    </row>
  </sheetData>
  <mergeCells count="2">
    <mergeCell ref="D1:E1"/>
    <mergeCell ref="D37:E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Flores</dc:creator>
  <cp:lastModifiedBy>José Flores</cp:lastModifiedBy>
  <dcterms:created xsi:type="dcterms:W3CDTF">2023-09-20T17:22:25Z</dcterms:created>
  <dcterms:modified xsi:type="dcterms:W3CDTF">2023-09-20T19:14:17Z</dcterms:modified>
</cp:coreProperties>
</file>