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37F3B21C-4A85-471E-A246-68C947802C78}" xr6:coauthVersionLast="47" xr6:coauthVersionMax="47" xr10:uidLastSave="{00000000-0000-0000-0000-000000000000}"/>
  <bookViews>
    <workbookView xWindow="-108" yWindow="-108" windowWidth="30936" windowHeight="16896" tabRatio="794" activeTab="4" xr2:uid="{00000000-000D-0000-FFFF-FFFF00000000}"/>
  </bookViews>
  <sheets>
    <sheet name="Q1" sheetId="9" r:id="rId1"/>
    <sheet name="Q2" sheetId="3" r:id="rId2"/>
    <sheet name="Q3" sheetId="5" r:id="rId3"/>
    <sheet name="Q4" sheetId="6" r:id="rId4"/>
    <sheet name="Q5" sheetId="7" r:id="rId5"/>
    <sheet name="Elec End Use 2020" sheetId="8" r:id="rId6"/>
    <sheet name="Annual Data 2022" sheetId="10" r:id="rId7"/>
    <sheet name="Petrol Prod Supply 2020" sheetId="4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6" l="1"/>
  <c r="C9" i="6"/>
  <c r="C35" i="9"/>
  <c r="C46" i="9"/>
  <c r="C45" i="9"/>
  <c r="B64" i="9"/>
  <c r="A4" i="10"/>
  <c r="C12" i="7"/>
  <c r="D12" i="5"/>
  <c r="D22" i="5"/>
  <c r="C13" i="7" l="1"/>
  <c r="A4" i="4"/>
  <c r="C27" i="9"/>
  <c r="C28" i="9" s="1"/>
  <c r="C36" i="9" s="1"/>
  <c r="C57" i="9" l="1"/>
  <c r="C59" i="9" s="1"/>
  <c r="C61" i="9" s="1"/>
  <c r="C23" i="6"/>
  <c r="C11" i="6"/>
  <c r="C26" i="3"/>
  <c r="C27" i="3"/>
  <c r="C53" i="3"/>
  <c r="C54" i="3" s="1"/>
  <c r="C56" i="3" s="1"/>
  <c r="A4" i="8"/>
  <c r="C58" i="9"/>
</calcChain>
</file>

<file path=xl/sharedStrings.xml><?xml version="1.0" encoding="utf-8"?>
<sst xmlns="http://schemas.openxmlformats.org/spreadsheetml/2006/main" count="296" uniqueCount="119">
  <si>
    <t>U.S. Energy Information Administration</t>
  </si>
  <si>
    <t>Table 7.6 Electricity End Use</t>
  </si>
  <si>
    <t>Annual Total</t>
  </si>
  <si>
    <t>Electricity Retail Sales to the Residential Sector</t>
  </si>
  <si>
    <t>Electricity Retail Sales to the Commercial Sector</t>
  </si>
  <si>
    <t>Electricity Retail Sales to the Industrial Sector</t>
  </si>
  <si>
    <t>Electricity Retail Sales to the Transportation Sector</t>
  </si>
  <si>
    <t>Electricity Retail Sales, Total</t>
  </si>
  <si>
    <t>Electricity Direct Use</t>
  </si>
  <si>
    <t>Electricity End Use, Total</t>
  </si>
  <si>
    <t>(Million Kilowatthours)</t>
  </si>
  <si>
    <t>Not Available</t>
  </si>
  <si>
    <t>Problem 1</t>
  </si>
  <si>
    <t>a)</t>
  </si>
  <si>
    <t>Growth Rate:</t>
  </si>
  <si>
    <t>b)</t>
  </si>
  <si>
    <t>Doubling Time:</t>
  </si>
  <si>
    <t>years</t>
  </si>
  <si>
    <t>million kWh</t>
  </si>
  <si>
    <t>OR</t>
  </si>
  <si>
    <t>c)</t>
  </si>
  <si>
    <t>Table 3.5 Petroleum Products Supplied by Type</t>
  </si>
  <si>
    <t>Annual Average</t>
  </si>
  <si>
    <t>Asphalt and Road Oil Product Supplied</t>
  </si>
  <si>
    <t>Aviation Gasoline Product Supplied</t>
  </si>
  <si>
    <t>Distillate Fuel Oil Product Supplied</t>
  </si>
  <si>
    <t>Jet Fuel Product Supplied</t>
  </si>
  <si>
    <t>Kerosene Product Supplied</t>
  </si>
  <si>
    <t>Propane/Propylene Product Supplied</t>
  </si>
  <si>
    <t>Lubricants Product Supplied</t>
  </si>
  <si>
    <t>Motor Gasoline Product Supplied</t>
  </si>
  <si>
    <t>Petroleum Coke Product Supplied</t>
  </si>
  <si>
    <t>Residual Fuel Oil Product Supplied</t>
  </si>
  <si>
    <t>Other Petroleum Products Supplied</t>
  </si>
  <si>
    <t>Total Petroleum Products Supplied</t>
  </si>
  <si>
    <t>(Thousand Barrels per Day)</t>
  </si>
  <si>
    <t>Problem 2</t>
  </si>
  <si>
    <t>Growth rate from 1980 - 1990:</t>
  </si>
  <si>
    <t>Key factors for lower growth rate from 1980 - 1990:</t>
  </si>
  <si>
    <t>Problem 3</t>
  </si>
  <si>
    <t>Carbon Emissions Factor:</t>
  </si>
  <si>
    <t>Gasoline</t>
  </si>
  <si>
    <t xml:space="preserve">Fc = </t>
  </si>
  <si>
    <t>kgC / kg Fuel</t>
  </si>
  <si>
    <t xml:space="preserve">HHV = </t>
  </si>
  <si>
    <t>MJ / kg Fuel</t>
  </si>
  <si>
    <t xml:space="preserve">CEF = </t>
  </si>
  <si>
    <t>kgC/GJ</t>
  </si>
  <si>
    <t>New Fuel</t>
  </si>
  <si>
    <t>Problem 4</t>
  </si>
  <si>
    <t>Mass Fraction and Carbon Intensity of Butanol</t>
  </si>
  <si>
    <t>Problem 5</t>
  </si>
  <si>
    <t>ANWR Drilling Case:</t>
  </si>
  <si>
    <t>Barrels of oil in ANWR</t>
  </si>
  <si>
    <t>days</t>
  </si>
  <si>
    <t xml:space="preserve">                </t>
  </si>
  <si>
    <t>Total Hydrocarbon Gas Liquids Product Supplied</t>
  </si>
  <si>
    <t>y = b*e^ln(m)x</t>
  </si>
  <si>
    <t>ln(m)</t>
  </si>
  <si>
    <t>Equations:</t>
  </si>
  <si>
    <t>Calculations:</t>
  </si>
  <si>
    <t>r = m - 1</t>
  </si>
  <si>
    <t>m</t>
  </si>
  <si>
    <t>r</t>
  </si>
  <si>
    <t>t</t>
  </si>
  <si>
    <t>P</t>
  </si>
  <si>
    <t>x</t>
  </si>
  <si>
    <t>y</t>
  </si>
  <si>
    <t>Propane Product Supplied</t>
  </si>
  <si>
    <t>Propylene Product Supplied</t>
  </si>
  <si>
    <t>Growth rate for motor gasoline supply from 1949 - 1973:</t>
  </si>
  <si>
    <t>Difference</t>
  </si>
  <si>
    <t xml:space="preserve">--&gt; </t>
  </si>
  <si>
    <t>The growth between 1949-1973 &gt; The growth between 1980-1990</t>
  </si>
  <si>
    <t>Mass Fraction and Carbon Intensity of Ethanol</t>
  </si>
  <si>
    <t>Fc = mass C in fuel/mass of fuel</t>
  </si>
  <si>
    <t>CEF = Fc/HHV</t>
  </si>
  <si>
    <t>Calculations</t>
  </si>
  <si>
    <t>CEF</t>
  </si>
  <si>
    <t>kg C / GJ</t>
  </si>
  <si>
    <t>MJ / kg fuel</t>
  </si>
  <si>
    <t>kg C / kg fuel</t>
  </si>
  <si>
    <t>Butanol HHV</t>
  </si>
  <si>
    <t>Time = Barrels available/Rate of barrel usage</t>
  </si>
  <si>
    <t>Time (yrs)</t>
  </si>
  <si>
    <t>Time (days)</t>
  </si>
  <si>
    <r>
      <t>T</t>
    </r>
    <r>
      <rPr>
        <vertAlign val="subscript"/>
        <sz val="12"/>
        <color rgb="FFFF0000"/>
        <rFont val="Times New Roman"/>
        <family val="1"/>
      </rPr>
      <t>2</t>
    </r>
  </si>
  <si>
    <r>
      <t>P = P</t>
    </r>
    <r>
      <rPr>
        <vertAlign val="subscript"/>
        <sz val="12"/>
        <color theme="1"/>
        <rFont val="Times New Roman"/>
        <family val="1"/>
      </rPr>
      <t xml:space="preserve">o </t>
    </r>
    <r>
      <rPr>
        <sz val="12"/>
        <color theme="1"/>
        <rFont val="宋体"/>
        <family val="2"/>
        <scheme val="minor"/>
      </rPr>
      <t>* (1 + r)</t>
    </r>
    <r>
      <rPr>
        <vertAlign val="superscript"/>
        <sz val="12"/>
        <color theme="1"/>
        <rFont val="Times New Roman"/>
        <family val="1"/>
      </rPr>
      <t xml:space="preserve"> t</t>
    </r>
    <r>
      <rPr>
        <sz val="12"/>
        <color theme="1"/>
        <rFont val="宋体"/>
        <family val="2"/>
        <scheme val="minor"/>
      </rPr>
      <t xml:space="preserve"> </t>
    </r>
  </si>
  <si>
    <r>
      <t>P</t>
    </r>
    <r>
      <rPr>
        <vertAlign val="subscript"/>
        <sz val="12"/>
        <color theme="1"/>
        <rFont val="Times New Roman"/>
        <family val="1"/>
      </rPr>
      <t xml:space="preserve">o </t>
    </r>
  </si>
  <si>
    <r>
      <t>y = 2E-57e</t>
    </r>
    <r>
      <rPr>
        <vertAlign val="superscript"/>
        <sz val="12"/>
        <color rgb="FF000000"/>
        <rFont val="Times New Roman"/>
        <family val="2"/>
      </rPr>
      <t>0.0736x</t>
    </r>
    <r>
      <rPr>
        <sz val="12"/>
        <color rgb="FF000000"/>
        <rFont val="Times New Roman"/>
        <family val="2"/>
      </rPr>
      <t xml:space="preserve"> </t>
    </r>
  </si>
  <si>
    <t>NOTE:</t>
  </si>
  <si>
    <r>
      <t>In order to use this method, P</t>
    </r>
    <r>
      <rPr>
        <vertAlign val="subscript"/>
        <sz val="11"/>
        <color theme="1"/>
        <rFont val="Calibri (Body)"/>
      </rPr>
      <t xml:space="preserve">o </t>
    </r>
    <r>
      <rPr>
        <sz val="11"/>
        <color theme="1"/>
        <rFont val="Calibri (Body)"/>
      </rPr>
      <t xml:space="preserve">(consumption at 1973) </t>
    </r>
    <r>
      <rPr>
        <sz val="11"/>
        <color theme="1"/>
        <rFont val="宋体"/>
        <family val="2"/>
        <scheme val="minor"/>
      </rPr>
      <t>needs to be read from the trendline (it's not the actual value given for 1973)</t>
    </r>
  </si>
  <si>
    <t xml:space="preserve"> </t>
  </si>
  <si>
    <t xml:space="preserve">Release Date: August 26, 2020 </t>
  </si>
  <si>
    <t>Next Update: September 24, 2020</t>
  </si>
  <si>
    <t>August 2020 Monthly Energy Review</t>
  </si>
  <si>
    <t>Release Date: August 26, 2020</t>
  </si>
  <si>
    <t>August 2022 Monthly Energy Review</t>
  </si>
  <si>
    <t>Release Date: August 25, 2022</t>
  </si>
  <si>
    <t>Next Update: September 27, 2022</t>
  </si>
  <si>
    <t>Electricity Sales to Ultimate Customers, Residential</t>
  </si>
  <si>
    <t>Electricity Sales to Ultimate Customers, Commercial</t>
  </si>
  <si>
    <t>Electricity Sales to Ultimate Customers, Industrial</t>
  </si>
  <si>
    <t>Electricity Sales to Ultimate Customers, Transportation</t>
  </si>
  <si>
    <t>Electricity Sales to Ultimate Customers, Total</t>
  </si>
  <si>
    <t>Electricity Consumption in 2023 if growth rate remained unchanged:</t>
    <phoneticPr fontId="40" type="noConversion"/>
  </si>
  <si>
    <t>years (2023-1973)</t>
    <phoneticPr fontId="40" type="noConversion"/>
  </si>
  <si>
    <t>2023 Total End Use, All Sectors:</t>
    <phoneticPr fontId="40" type="noConversion"/>
  </si>
  <si>
    <t>or</t>
    <phoneticPr fontId="40" type="noConversion"/>
  </si>
  <si>
    <t>TWh</t>
    <phoneticPr fontId="40" type="noConversion"/>
  </si>
  <si>
    <t>y = b*e^(ln(m)x)</t>
    <phoneticPr fontId="40" type="noConversion"/>
  </si>
  <si>
    <t>ln(2)=Td*ln(1+r)</t>
    <phoneticPr fontId="40" type="noConversion"/>
  </si>
  <si>
    <r>
      <t>T</t>
    </r>
    <r>
      <rPr>
        <vertAlign val="subscript"/>
        <sz val="12"/>
        <color rgb="FFFF0000"/>
        <rFont val="Times New Roman"/>
        <family val="1"/>
      </rPr>
      <t>2</t>
    </r>
    <r>
      <rPr>
        <sz val="12"/>
        <color rgb="FFFF0000"/>
        <rFont val="宋体"/>
        <family val="2"/>
        <scheme val="minor"/>
      </rPr>
      <t xml:space="preserve"> = 0.693/r </t>
    </r>
  </si>
  <si>
    <t>?</t>
    <phoneticPr fontId="40" type="noConversion"/>
  </si>
  <si>
    <t>Carbon emission factor</t>
    <phoneticPr fontId="40" type="noConversion"/>
  </si>
  <si>
    <t>Propane Fc</t>
    <phoneticPr fontId="40" type="noConversion"/>
  </si>
  <si>
    <t>Propane HHV</t>
    <phoneticPr fontId="40" type="noConversion"/>
  </si>
  <si>
    <t>Pentane Fc</t>
    <phoneticPr fontId="40" type="noConversion"/>
  </si>
  <si>
    <t>Barrels per day of total crude supply in 2023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</si>
</sst>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_(* #,##0_);_(* \(#,##0\);_(* &quot;-&quot;??_);_(@_)"/>
    <numFmt numFmtId="177" formatCode="_(* #,##0.0_);_(* \(#,##0.0\);_(* &quot;-&quot;??_);_(@_)"/>
    <numFmt numFmtId="178" formatCode="_(* #,##0.000_);_(* \(#,##0.000\);_(* &quot;-&quot;??_);_(@_)"/>
  </numFmts>
  <fonts count="43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2"/>
      <scheme val="minor"/>
    </font>
    <font>
      <b/>
      <sz val="10"/>
      <color theme="3" tint="-0.499984740745262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color theme="1"/>
      <name val="Times New Roman"/>
      <family val="2"/>
    </font>
    <font>
      <b/>
      <sz val="8"/>
      <color indexed="8"/>
      <name val="Calibri"/>
      <family val="2"/>
    </font>
    <font>
      <sz val="8"/>
      <color indexed="8"/>
      <name val="宋体"/>
      <family val="2"/>
      <scheme val="minor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theme="1"/>
      <name val="Times New Roman"/>
      <family val="1"/>
    </font>
    <font>
      <b/>
      <sz val="10"/>
      <color theme="3" tint="-0.499984740745262"/>
      <name val="Times New Roman"/>
      <family val="1"/>
    </font>
    <font>
      <sz val="10"/>
      <color theme="1"/>
      <name val="Times New Roman"/>
      <family val="2"/>
    </font>
    <font>
      <sz val="11"/>
      <color rgb="FF000000"/>
      <name val="Calibri"/>
      <family val="2"/>
    </font>
    <font>
      <sz val="12"/>
      <color rgb="FFFF0000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color theme="1"/>
      <name val="Times New Roman"/>
      <family val="1"/>
    </font>
    <font>
      <b/>
      <sz val="12"/>
      <color theme="3" tint="-0.499984740745262"/>
      <name val="Times New Roman"/>
      <family val="1"/>
    </font>
    <font>
      <i/>
      <sz val="12"/>
      <color theme="1"/>
      <name val="宋体"/>
      <family val="2"/>
      <scheme val="minor"/>
    </font>
    <font>
      <vertAlign val="subscript"/>
      <sz val="12"/>
      <color theme="1"/>
      <name val="Times New Roman"/>
      <family val="1"/>
    </font>
    <font>
      <vertAlign val="subscript"/>
      <sz val="12"/>
      <color rgb="FFFF0000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rgb="FF000000"/>
      <name val="Times New Roman"/>
      <family val="2"/>
    </font>
    <font>
      <vertAlign val="superscript"/>
      <sz val="12"/>
      <color rgb="FF000000"/>
      <name val="Times New Roman"/>
      <family val="2"/>
    </font>
    <font>
      <sz val="12"/>
      <color theme="1"/>
      <name val="Times New Roman"/>
      <family val="2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F243E"/>
      <name val="Times New Roman"/>
      <family val="1"/>
    </font>
    <font>
      <vertAlign val="subscript"/>
      <sz val="11"/>
      <color theme="1"/>
      <name val="Calibri (Body)"/>
    </font>
    <font>
      <sz val="11"/>
      <color theme="1"/>
      <name val="Calibri (Body)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sz val="9"/>
      <name val="宋体"/>
      <family val="3"/>
      <charset val="134"/>
      <scheme val="minor"/>
    </font>
    <font>
      <sz val="12"/>
      <color theme="1"/>
      <name val="宋体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9" fillId="0" borderId="0"/>
    <xf numFmtId="0" fontId="20" fillId="0" borderId="0"/>
    <xf numFmtId="0" fontId="37" fillId="0" borderId="0"/>
  </cellStyleXfs>
  <cellXfs count="83">
    <xf numFmtId="0" fontId="0" fillId="0" borderId="0" xfId="0"/>
    <xf numFmtId="0" fontId="5" fillId="0" borderId="0" xfId="3"/>
    <xf numFmtId="0" fontId="7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176" fontId="0" fillId="0" borderId="0" xfId="1" applyNumberFormat="1" applyFont="1"/>
    <xf numFmtId="176" fontId="0" fillId="0" borderId="0" xfId="0" applyNumberFormat="1"/>
    <xf numFmtId="0" fontId="7" fillId="0" borderId="0" xfId="4" applyFont="1"/>
    <xf numFmtId="0" fontId="9" fillId="0" borderId="0" xfId="4" applyAlignment="1">
      <alignment horizontal="center"/>
    </xf>
    <xf numFmtId="0" fontId="9" fillId="0" borderId="0" xfId="4"/>
    <xf numFmtId="0" fontId="9" fillId="0" borderId="0" xfId="4" applyAlignment="1">
      <alignment horizontal="right"/>
    </xf>
    <xf numFmtId="0" fontId="7" fillId="0" borderId="0" xfId="4" applyFont="1" applyAlignment="1">
      <alignment horizontal="right"/>
    </xf>
    <xf numFmtId="4" fontId="8" fillId="0" borderId="1" xfId="4" applyNumberFormat="1" applyFont="1" applyBorder="1" applyAlignment="1">
      <alignment horizontal="center"/>
    </xf>
    <xf numFmtId="0" fontId="10" fillId="0" borderId="0" xfId="3" applyFont="1"/>
    <xf numFmtId="0" fontId="11" fillId="0" borderId="0" xfId="3" applyFont="1"/>
    <xf numFmtId="0" fontId="12" fillId="0" borderId="0" xfId="0" applyFont="1"/>
    <xf numFmtId="0" fontId="0" fillId="0" borderId="0" xfId="0" applyAlignment="1">
      <alignment horizontal="left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4" applyFont="1"/>
    <xf numFmtId="0" fontId="19" fillId="0" borderId="0" xfId="4" applyFont="1"/>
    <xf numFmtId="0" fontId="0" fillId="0" borderId="0" xfId="0" quotePrefix="1"/>
    <xf numFmtId="0" fontId="0" fillId="2" borderId="0" xfId="0" applyFill="1" applyAlignment="1">
      <alignment horizontal="left"/>
    </xf>
    <xf numFmtId="0" fontId="23" fillId="0" borderId="0" xfId="0" applyFont="1"/>
    <xf numFmtId="0" fontId="3" fillId="0" borderId="0" xfId="0" applyFont="1"/>
    <xf numFmtId="0" fontId="25" fillId="0" borderId="0" xfId="0" applyFont="1"/>
    <xf numFmtId="0" fontId="21" fillId="3" borderId="2" xfId="0" applyFont="1" applyFill="1" applyBorder="1"/>
    <xf numFmtId="10" fontId="21" fillId="3" borderId="3" xfId="2" applyNumberFormat="1" applyFont="1" applyFill="1" applyBorder="1"/>
    <xf numFmtId="43" fontId="21" fillId="3" borderId="4" xfId="1" applyFont="1" applyFill="1" applyBorder="1"/>
    <xf numFmtId="0" fontId="21" fillId="3" borderId="3" xfId="0" applyFont="1" applyFill="1" applyBorder="1"/>
    <xf numFmtId="0" fontId="3" fillId="0" borderId="0" xfId="0" quotePrefix="1" applyFont="1" applyAlignment="1">
      <alignment horizontal="right"/>
    </xf>
    <xf numFmtId="1" fontId="3" fillId="0" borderId="0" xfId="0" applyNumberFormat="1" applyFont="1"/>
    <xf numFmtId="0" fontId="3" fillId="0" borderId="0" xfId="0" quotePrefix="1" applyFont="1" applyAlignment="1">
      <alignment horizontal="left"/>
    </xf>
    <xf numFmtId="10" fontId="3" fillId="0" borderId="0" xfId="0" quotePrefix="1" applyNumberFormat="1" applyFont="1" applyAlignment="1">
      <alignment horizontal="right"/>
    </xf>
    <xf numFmtId="176" fontId="21" fillId="3" borderId="4" xfId="1" applyNumberFormat="1" applyFont="1" applyFill="1" applyBorder="1"/>
    <xf numFmtId="0" fontId="22" fillId="0" borderId="0" xfId="0" quotePrefix="1" applyFont="1" applyAlignment="1">
      <alignment horizontal="center"/>
    </xf>
    <xf numFmtId="0" fontId="29" fillId="0" borderId="0" xfId="0" applyFont="1" applyAlignment="1">
      <alignment horizontal="left" readingOrder="1"/>
    </xf>
    <xf numFmtId="0" fontId="3" fillId="0" borderId="0" xfId="0" applyFont="1" applyAlignment="1">
      <alignment horizontal="right"/>
    </xf>
    <xf numFmtId="0" fontId="24" fillId="0" borderId="0" xfId="0" applyFont="1"/>
    <xf numFmtId="0" fontId="3" fillId="0" borderId="0" xfId="0" quotePrefix="1" applyFont="1" applyAlignment="1">
      <alignment horizontal="center"/>
    </xf>
    <xf numFmtId="0" fontId="23" fillId="0" borderId="0" xfId="4" applyFont="1" applyAlignment="1">
      <alignment horizontal="left"/>
    </xf>
    <xf numFmtId="0" fontId="31" fillId="0" borderId="0" xfId="4" applyFont="1" applyAlignment="1">
      <alignment horizontal="right"/>
    </xf>
    <xf numFmtId="0" fontId="31" fillId="0" borderId="0" xfId="4" applyFont="1" applyAlignment="1">
      <alignment horizontal="center"/>
    </xf>
    <xf numFmtId="0" fontId="31" fillId="0" borderId="0" xfId="4" applyFont="1"/>
    <xf numFmtId="0" fontId="23" fillId="0" borderId="0" xfId="4" applyFont="1"/>
    <xf numFmtId="0" fontId="32" fillId="0" borderId="0" xfId="4" applyFont="1"/>
    <xf numFmtId="0" fontId="31" fillId="0" borderId="0" xfId="4" applyFont="1" applyAlignment="1">
      <alignment horizontal="left"/>
    </xf>
    <xf numFmtId="0" fontId="33" fillId="0" borderId="0" xfId="4" applyFont="1"/>
    <xf numFmtId="43" fontId="31" fillId="0" borderId="0" xfId="1" applyFont="1"/>
    <xf numFmtId="3" fontId="31" fillId="0" borderId="0" xfId="4" quotePrefix="1" applyNumberFormat="1" applyFont="1"/>
    <xf numFmtId="3" fontId="31" fillId="0" borderId="0" xfId="4" applyNumberFormat="1" applyFont="1"/>
    <xf numFmtId="0" fontId="2" fillId="0" borderId="0" xfId="0" applyFont="1"/>
    <xf numFmtId="0" fontId="20" fillId="2" borderId="0" xfId="5" applyFill="1" applyAlignment="1">
      <alignment horizontal="left"/>
    </xf>
    <xf numFmtId="0" fontId="20" fillId="2" borderId="0" xfId="5" applyFill="1"/>
    <xf numFmtId="0" fontId="37" fillId="2" borderId="0" xfId="6" applyFill="1" applyAlignment="1">
      <alignment horizontal="left"/>
    </xf>
    <xf numFmtId="0" fontId="37" fillId="0" borderId="0" xfId="6"/>
    <xf numFmtId="0" fontId="37" fillId="0" borderId="0" xfId="6" applyAlignment="1">
      <alignment horizontal="left"/>
    </xf>
    <xf numFmtId="0" fontId="37" fillId="2" borderId="0" xfId="6" applyFill="1"/>
    <xf numFmtId="0" fontId="38" fillId="0" borderId="0" xfId="6" applyFont="1"/>
    <xf numFmtId="0" fontId="39" fillId="0" borderId="0" xfId="6" applyFont="1"/>
    <xf numFmtId="0" fontId="34" fillId="0" borderId="0" xfId="4" applyFont="1"/>
    <xf numFmtId="0" fontId="6" fillId="0" borderId="0" xfId="4" applyFont="1"/>
    <xf numFmtId="0" fontId="18" fillId="0" borderId="0" xfId="4" applyFont="1"/>
    <xf numFmtId="0" fontId="24" fillId="0" borderId="0" xfId="4" applyFont="1"/>
    <xf numFmtId="0" fontId="6" fillId="0" borderId="0" xfId="0" applyFont="1"/>
    <xf numFmtId="3" fontId="3" fillId="0" borderId="0" xfId="4" applyNumberFormat="1" applyFont="1" applyAlignment="1">
      <alignment wrapText="1"/>
    </xf>
    <xf numFmtId="0" fontId="13" fillId="0" borderId="0" xfId="5" applyFont="1"/>
    <xf numFmtId="0" fontId="20" fillId="0" borderId="0" xfId="5"/>
    <xf numFmtId="0" fontId="14" fillId="0" borderId="0" xfId="5" applyFont="1"/>
    <xf numFmtId="0" fontId="15" fillId="0" borderId="0" xfId="5" applyFont="1"/>
    <xf numFmtId="0" fontId="16" fillId="0" borderId="0" xfId="5" applyFont="1"/>
    <xf numFmtId="0" fontId="12" fillId="0" borderId="0" xfId="5" applyFont="1"/>
    <xf numFmtId="0" fontId="20" fillId="0" borderId="0" xfId="5" applyAlignment="1">
      <alignment horizontal="left"/>
    </xf>
    <xf numFmtId="177" fontId="21" fillId="3" borderId="4" xfId="1" applyNumberFormat="1" applyFont="1" applyFill="1" applyBorder="1" applyAlignment="1">
      <alignment wrapText="1"/>
    </xf>
    <xf numFmtId="0" fontId="1" fillId="0" borderId="0" xfId="0" applyFont="1"/>
    <xf numFmtId="178" fontId="21" fillId="3" borderId="2" xfId="1" applyNumberFormat="1" applyFont="1" applyFill="1" applyBorder="1" applyAlignment="1">
      <alignment wrapText="1"/>
    </xf>
    <xf numFmtId="177" fontId="21" fillId="3" borderId="4" xfId="1" applyNumberFormat="1" applyFont="1" applyFill="1" applyBorder="1"/>
    <xf numFmtId="0" fontId="41" fillId="0" borderId="0" xfId="0" applyFont="1"/>
    <xf numFmtId="0" fontId="21" fillId="0" borderId="0" xfId="0" applyFont="1"/>
    <xf numFmtId="0" fontId="42" fillId="0" borderId="0" xfId="0" applyFont="1"/>
    <xf numFmtId="0" fontId="7" fillId="0" borderId="0" xfId="4" applyFont="1" applyAlignment="1">
      <alignment wrapText="1"/>
    </xf>
  </cellXfs>
  <cellStyles count="7">
    <cellStyle name="Normal 2" xfId="3" xr:uid="{00000000-0005-0000-0000-000002000000}"/>
    <cellStyle name="Normal 3" xfId="4" xr:uid="{00000000-0005-0000-0000-000003000000}"/>
    <cellStyle name="Normal 4" xfId="5" xr:uid="{00000000-0005-0000-0000-000004000000}"/>
    <cellStyle name="Normal 5" xfId="6" xr:uid="{8BD4D7F1-5F1F-4D8F-B822-C35BD5BEDA23}"/>
    <cellStyle name="千位分隔" xfId="1" builtinId="3"/>
    <cellStyle name="常规" xfId="0" builtinId="0"/>
    <cellStyle name="百分比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Electricity End Use 1950-1973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0231870410295807E-2"/>
                  <c:y val="-0.10282754439768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'Elec End Use 2020'!$A$14:$A$37</c:f>
              <c:numCache>
                <c:formatCode>General</c:formatCode>
                <c:ptCount val="24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</c:numCache>
            </c:numRef>
          </c:xVal>
          <c:yVal>
            <c:numRef>
              <c:f>'Elec End Use 2020'!$H$14:$H$37</c:f>
              <c:numCache>
                <c:formatCode>General</c:formatCode>
                <c:ptCount val="24"/>
                <c:pt idx="0">
                  <c:v>291443.326</c:v>
                </c:pt>
                <c:pt idx="1">
                  <c:v>330284.58299999998</c:v>
                </c:pt>
                <c:pt idx="2">
                  <c:v>356163.96</c:v>
                </c:pt>
                <c:pt idx="3">
                  <c:v>396216.89600000001</c:v>
                </c:pt>
                <c:pt idx="4">
                  <c:v>424163.79200000002</c:v>
                </c:pt>
                <c:pt idx="5">
                  <c:v>496748.05300000001</c:v>
                </c:pt>
                <c:pt idx="6">
                  <c:v>546280.49100000004</c:v>
                </c:pt>
                <c:pt idx="7">
                  <c:v>575820.17500000005</c:v>
                </c:pt>
                <c:pt idx="8">
                  <c:v>587863.05200000003</c:v>
                </c:pt>
                <c:pt idx="9">
                  <c:v>646887.87699999998</c:v>
                </c:pt>
                <c:pt idx="10">
                  <c:v>688074.76199999999</c:v>
                </c:pt>
                <c:pt idx="11">
                  <c:v>721950.18299999996</c:v>
                </c:pt>
                <c:pt idx="12">
                  <c:v>777599.72900000005</c:v>
                </c:pt>
                <c:pt idx="13">
                  <c:v>832613.10800000001</c:v>
                </c:pt>
                <c:pt idx="14">
                  <c:v>896059.01399999997</c:v>
                </c:pt>
                <c:pt idx="15">
                  <c:v>953789.31299999997</c:v>
                </c:pt>
                <c:pt idx="16">
                  <c:v>1035144.6</c:v>
                </c:pt>
                <c:pt idx="17">
                  <c:v>1099217.2660000001</c:v>
                </c:pt>
                <c:pt idx="18">
                  <c:v>1202871.017</c:v>
                </c:pt>
                <c:pt idx="19">
                  <c:v>1313833.246</c:v>
                </c:pt>
                <c:pt idx="20">
                  <c:v>1392299.9</c:v>
                </c:pt>
                <c:pt idx="21">
                  <c:v>1469540.277</c:v>
                </c:pt>
                <c:pt idx="22">
                  <c:v>1595160.6910000001</c:v>
                </c:pt>
                <c:pt idx="23">
                  <c:v>1712908.781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8-4563-B57F-43DB62B41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71976"/>
        <c:axId val="517077856"/>
      </c:scatterChart>
      <c:valAx>
        <c:axId val="51707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77856"/>
        <c:crosses val="autoZero"/>
        <c:crossBetween val="midCat"/>
      </c:valAx>
      <c:valAx>
        <c:axId val="517077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(Million Kilowatthours)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7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Motor Gasoline Use 1949 - 1973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7975090966125717E-2"/>
                  <c:y val="6.9896285790266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'Petrol Prod Supply 2020'!$A$13:$A$37</c:f>
              <c:numCache>
                <c:formatCode>General</c:formatCode>
                <c:ptCount val="2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</c:numCache>
            </c:numRef>
          </c:xVal>
          <c:yVal>
            <c:numRef>
              <c:f>'Petrol Prod Supply 2020'!$L$13:$L$37</c:f>
              <c:numCache>
                <c:formatCode>General</c:formatCode>
                <c:ptCount val="25"/>
                <c:pt idx="0">
                  <c:v>2410.1950000000002</c:v>
                </c:pt>
                <c:pt idx="1">
                  <c:v>2615.8159999999998</c:v>
                </c:pt>
                <c:pt idx="2">
                  <c:v>2840.0410000000002</c:v>
                </c:pt>
                <c:pt idx="3">
                  <c:v>2953.5250000000001</c:v>
                </c:pt>
                <c:pt idx="4">
                  <c:v>3109.7620000000002</c:v>
                </c:pt>
                <c:pt idx="5">
                  <c:v>3193.4989999999998</c:v>
                </c:pt>
                <c:pt idx="6">
                  <c:v>3463.1889999999999</c:v>
                </c:pt>
                <c:pt idx="7">
                  <c:v>3547.7489999999998</c:v>
                </c:pt>
                <c:pt idx="8">
                  <c:v>3615.17</c:v>
                </c:pt>
                <c:pt idx="9">
                  <c:v>3710.7150000000001</c:v>
                </c:pt>
                <c:pt idx="10">
                  <c:v>3859.8679999999999</c:v>
                </c:pt>
                <c:pt idx="11">
                  <c:v>3969.0050000000001</c:v>
                </c:pt>
                <c:pt idx="12">
                  <c:v>4042.866</c:v>
                </c:pt>
                <c:pt idx="13">
                  <c:v>4198.9260000000004</c:v>
                </c:pt>
                <c:pt idx="14">
                  <c:v>4334.0990000000002</c:v>
                </c:pt>
                <c:pt idx="15">
                  <c:v>4402.59</c:v>
                </c:pt>
                <c:pt idx="16">
                  <c:v>4592.6139999999996</c:v>
                </c:pt>
                <c:pt idx="17">
                  <c:v>4808.0330000000004</c:v>
                </c:pt>
                <c:pt idx="18">
                  <c:v>4958.3100000000004</c:v>
                </c:pt>
                <c:pt idx="19">
                  <c:v>5260.5929999999998</c:v>
                </c:pt>
                <c:pt idx="20">
                  <c:v>5526.0140000000001</c:v>
                </c:pt>
                <c:pt idx="21">
                  <c:v>5784.518</c:v>
                </c:pt>
                <c:pt idx="22">
                  <c:v>6014.433</c:v>
                </c:pt>
                <c:pt idx="23">
                  <c:v>6376.4430000000002</c:v>
                </c:pt>
                <c:pt idx="24">
                  <c:v>6674.4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C-4B1F-8ED4-160D1A8D8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75896"/>
        <c:axId val="517070800"/>
      </c:scatterChart>
      <c:valAx>
        <c:axId val="51707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70800"/>
        <c:crosses val="autoZero"/>
        <c:crossBetween val="midCat"/>
      </c:valAx>
      <c:valAx>
        <c:axId val="517070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(Thousand Barrels per 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7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Motor Gasoline 1980 - 1990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8.5329794589636812E-2"/>
                  <c:y val="5.26718776244626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'Petrol Prod Supply 2020'!$A$44:$A$54</c:f>
              <c:numCache>
                <c:formatCode>General</c:formatCode>
                <c:ptCount val="1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</c:numCache>
            </c:numRef>
          </c:xVal>
          <c:yVal>
            <c:numRef>
              <c:f>'Petrol Prod Supply 2020'!$L$44:$L$54</c:f>
              <c:numCache>
                <c:formatCode>General</c:formatCode>
                <c:ptCount val="11"/>
                <c:pt idx="0">
                  <c:v>6578.5439999999999</c:v>
                </c:pt>
                <c:pt idx="1">
                  <c:v>6587.5259999999998</c:v>
                </c:pt>
                <c:pt idx="2">
                  <c:v>6539.2439999999997</c:v>
                </c:pt>
                <c:pt idx="3">
                  <c:v>6622.1490000000003</c:v>
                </c:pt>
                <c:pt idx="4">
                  <c:v>6692.5150000000003</c:v>
                </c:pt>
                <c:pt idx="5">
                  <c:v>6831.1260000000002</c:v>
                </c:pt>
                <c:pt idx="6">
                  <c:v>7034.0709999999999</c:v>
                </c:pt>
                <c:pt idx="7">
                  <c:v>7205.7219999999998</c:v>
                </c:pt>
                <c:pt idx="8">
                  <c:v>7336.4620000000004</c:v>
                </c:pt>
                <c:pt idx="9">
                  <c:v>7327.8609999999999</c:v>
                </c:pt>
                <c:pt idx="10">
                  <c:v>7234.9070000000002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C8-1944-A565-E0F55EF0D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71192"/>
        <c:axId val="517073544"/>
      </c:scatterChart>
      <c:valAx>
        <c:axId val="51707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73544"/>
        <c:crosses val="autoZero"/>
        <c:crossBetween val="midCat"/>
      </c:valAx>
      <c:valAx>
        <c:axId val="517073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(Thousand Barrels per 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7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29882</xdr:colOff>
      <xdr:row>1</xdr:row>
      <xdr:rowOff>119529</xdr:rowOff>
    </xdr:from>
    <xdr:to>
      <xdr:col>8</xdr:col>
      <xdr:colOff>313764</xdr:colOff>
      <xdr:row>16</xdr:row>
      <xdr:rowOff>61259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4D86B9-EBDA-4CB3-8770-15B96D0DF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141941</xdr:colOff>
      <xdr:row>2</xdr:row>
      <xdr:rowOff>59765</xdr:rowOff>
    </xdr:from>
    <xdr:to>
      <xdr:col>8</xdr:col>
      <xdr:colOff>446741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119944</xdr:colOff>
      <xdr:row>29</xdr:row>
      <xdr:rowOff>28223</xdr:rowOff>
    </xdr:from>
    <xdr:to>
      <xdr:col>8</xdr:col>
      <xdr:colOff>403827</xdr:colOff>
      <xdr:row>43</xdr:row>
      <xdr:rowOff>156717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60</xdr:row>
      <xdr:rowOff>0</xdr:rowOff>
    </xdr:from>
    <xdr:to>
      <xdr:col>6</xdr:col>
      <xdr:colOff>0</xdr:colOff>
      <xdr:row>65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08183" y="11875325"/>
          <a:ext cx="4024414" cy="98961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rgbClr val="FF0000"/>
              </a:solidFill>
              <a:latin typeface="Times" pitchFamily="2" charset="0"/>
            </a:rPr>
            <a:t>During the period from 1980 to 1990, the rate of population increase wasn't as large, the rate of VMT/capita</a:t>
          </a:r>
          <a:r>
            <a:rPr lang="en-US" sz="1100" baseline="0">
              <a:solidFill>
                <a:srgbClr val="FF0000"/>
              </a:solidFill>
              <a:latin typeface="Times" pitchFamily="2" charset="0"/>
            </a:rPr>
            <a:t> wasn't as large, and there was a much greater improvement in fuel economy.</a:t>
          </a:r>
          <a:endParaRPr lang="en-US" sz="1100">
            <a:solidFill>
              <a:srgbClr val="FF0000"/>
            </a:solidFill>
            <a:latin typeface="Times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23900" y="3962400"/>
          <a:ext cx="3048000" cy="6604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0" i="0">
              <a:solidFill>
                <a:srgbClr val="FF0000"/>
              </a:solidFill>
              <a:latin typeface="Times" pitchFamily="2" charset="0"/>
            </a:rPr>
            <a:t>The new fuel has a lower carbon emissions factor. It is </a:t>
          </a:r>
          <a:r>
            <a:rPr lang="en-US" sz="1100" b="0" i="0" baseline="0">
              <a:solidFill>
                <a:srgbClr val="FF0000"/>
              </a:solidFill>
              <a:latin typeface="Times" pitchFamily="2" charset="0"/>
            </a:rPr>
            <a:t>better t</a:t>
          </a:r>
          <a:r>
            <a:rPr lang="en-US" sz="1100" b="0" i="0">
              <a:solidFill>
                <a:srgbClr val="FF0000"/>
              </a:solidFill>
              <a:latin typeface="Times" pitchFamily="2" charset="0"/>
            </a:rPr>
            <a:t>han gasoline from a carbon emissions perspective.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4</xdr:col>
      <xdr:colOff>431800</xdr:colOff>
      <xdr:row>29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D7F45F-1F11-324A-8D58-BF8751A38677}"/>
            </a:ext>
          </a:extLst>
        </xdr:cNvPr>
        <xdr:cNvSpPr txBox="1"/>
      </xdr:nvSpPr>
      <xdr:spPr>
        <a:xfrm>
          <a:off x="723900" y="4927600"/>
          <a:ext cx="3048000" cy="6604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0" i="0">
              <a:solidFill>
                <a:srgbClr val="FF0000"/>
              </a:solidFill>
              <a:latin typeface="Times" pitchFamily="2" charset="0"/>
            </a:rPr>
            <a:t>Propane's</a:t>
          </a:r>
          <a:r>
            <a:rPr lang="en-US" sz="1100" b="0" i="0" baseline="0">
              <a:solidFill>
                <a:srgbClr val="FF0000"/>
              </a:solidFill>
              <a:latin typeface="Times" pitchFamily="2" charset="0"/>
            </a:rPr>
            <a:t> CEF is slightly lower than pentane's, therefore indicating that propane is the less carbon intensive fuel.</a:t>
          </a:r>
          <a:endParaRPr lang="en-US" sz="1100" b="0" i="0">
            <a:solidFill>
              <a:srgbClr val="FF0000"/>
            </a:solidFill>
            <a:latin typeface="Times" pitchFamily="2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15</xdr:row>
      <xdr:rowOff>0</xdr:rowOff>
    </xdr:from>
    <xdr:to>
      <xdr:col>4</xdr:col>
      <xdr:colOff>1</xdr:colOff>
      <xdr:row>26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09601" y="2527300"/>
          <a:ext cx="2171700" cy="18161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0" i="0">
              <a:solidFill>
                <a:srgbClr val="FF0000"/>
              </a:solidFill>
              <a:latin typeface="Times" pitchFamily="2" charset="0"/>
            </a:rPr>
            <a:t>Looking for a subjective answer that describes</a:t>
          </a:r>
          <a:r>
            <a:rPr lang="en-US" sz="1100" b="0" i="0" baseline="0">
              <a:solidFill>
                <a:srgbClr val="FF0000"/>
              </a:solidFill>
              <a:latin typeface="Times" pitchFamily="2" charset="0"/>
            </a:rPr>
            <a:t> various aspects of environmental damage and economic viability. Personally, I would not support this legislation since it will only produce 2.70 years worth of oil, which would probably be better and more productively used toward non-combustive uses. Additionally, the ecosystem damage and environmental harm that would stem from the drilling outweighs the economic benefit.</a:t>
          </a:r>
          <a:endParaRPr lang="en-US" sz="1100" b="0" i="0">
            <a:solidFill>
              <a:srgbClr val="FF0000"/>
            </a:solidFill>
            <a:latin typeface="Times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eia.gov/totalenergy/data/monthly/dataunits.cf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opLeftCell="A38" zoomScaleNormal="100" workbookViewId="0">
      <selection activeCell="C33" sqref="C33"/>
    </sheetView>
  </sheetViews>
  <sheetFormatPr defaultColWidth="8.77734375" defaultRowHeight="14.4"/>
  <cols>
    <col min="2" max="2" width="12.44140625" customWidth="1"/>
    <col min="3" max="3" width="17.77734375" bestFit="1" customWidth="1"/>
    <col min="4" max="4" width="13.33203125" customWidth="1"/>
    <col min="5" max="5" width="10.6640625" bestFit="1" customWidth="1"/>
    <col min="8" max="8" width="12.21875" bestFit="1" customWidth="1"/>
    <col min="9" max="9" width="11" bestFit="1" customWidth="1"/>
    <col min="11" max="12" width="10.77734375" bestFit="1" customWidth="1"/>
  </cols>
  <sheetData>
    <row r="1" spans="1:2">
      <c r="A1" s="2" t="s">
        <v>12</v>
      </c>
      <c r="B1" s="66"/>
    </row>
    <row r="20" spans="1:9" ht="16.2">
      <c r="A20" s="2" t="s">
        <v>13</v>
      </c>
      <c r="B20" s="25" t="s">
        <v>14</v>
      </c>
      <c r="C20" s="26"/>
      <c r="D20" s="26"/>
      <c r="E20" s="26"/>
      <c r="F20" s="40"/>
    </row>
    <row r="21" spans="1:9" ht="15.6">
      <c r="A21" s="2"/>
      <c r="B21" s="27" t="s">
        <v>59</v>
      </c>
      <c r="C21" s="26"/>
      <c r="D21" s="26"/>
      <c r="E21" s="26"/>
      <c r="F21" s="26"/>
    </row>
    <row r="22" spans="1:9" ht="15.6">
      <c r="A22" s="2"/>
      <c r="B22" s="76" t="s">
        <v>110</v>
      </c>
      <c r="C22" s="26"/>
      <c r="D22" s="26"/>
      <c r="E22" s="26"/>
      <c r="F22" s="26"/>
    </row>
    <row r="23" spans="1:9" ht="15.6">
      <c r="A23" s="2"/>
      <c r="B23" s="26" t="s">
        <v>61</v>
      </c>
      <c r="C23" s="26"/>
      <c r="D23" s="26"/>
      <c r="E23" s="26"/>
      <c r="F23" s="26"/>
      <c r="I23" s="23"/>
    </row>
    <row r="24" spans="1:9" ht="15.6">
      <c r="A24" s="2"/>
      <c r="B24" s="26"/>
      <c r="C24" s="26"/>
      <c r="D24" s="26"/>
      <c r="E24" s="26"/>
      <c r="F24" s="26"/>
    </row>
    <row r="25" spans="1:9" ht="15.6">
      <c r="A25" s="2"/>
      <c r="B25" s="27" t="s">
        <v>60</v>
      </c>
      <c r="C25" s="26"/>
      <c r="D25" s="26"/>
      <c r="E25" s="26"/>
      <c r="F25" s="26"/>
    </row>
    <row r="26" spans="1:9" ht="15.6">
      <c r="A26" s="2"/>
      <c r="B26" s="26" t="s">
        <v>58</v>
      </c>
      <c r="C26" s="26">
        <v>7.3599999999999999E-2</v>
      </c>
      <c r="D26" s="26"/>
      <c r="E26" s="26"/>
      <c r="F26" s="26"/>
    </row>
    <row r="27" spans="1:9" ht="15.6">
      <c r="A27" s="2"/>
      <c r="B27" s="26" t="s">
        <v>62</v>
      </c>
      <c r="C27" s="26">
        <f>EXP(C26)</f>
        <v>1.076376168907081</v>
      </c>
      <c r="D27" s="26"/>
      <c r="E27" s="26"/>
      <c r="F27" s="26"/>
    </row>
    <row r="28" spans="1:9" ht="15.6">
      <c r="A28" s="2"/>
      <c r="B28" s="28" t="s">
        <v>63</v>
      </c>
      <c r="C28" s="29">
        <f>C27-1</f>
        <v>7.6376168907080988E-2</v>
      </c>
      <c r="D28" s="26"/>
      <c r="E28" s="26"/>
      <c r="F28" s="26"/>
    </row>
    <row r="29" spans="1:9" ht="15.6">
      <c r="B29" s="26"/>
      <c r="C29" s="26"/>
      <c r="D29" s="26"/>
      <c r="E29" s="26"/>
      <c r="F29" s="26"/>
    </row>
    <row r="30" spans="1:9" ht="16.2">
      <c r="A30" s="2" t="s">
        <v>15</v>
      </c>
      <c r="B30" s="25" t="s">
        <v>16</v>
      </c>
      <c r="C30" s="26"/>
      <c r="D30" s="26"/>
      <c r="E30" s="26"/>
      <c r="F30" s="40"/>
    </row>
    <row r="31" spans="1:9" ht="15.6">
      <c r="A31" s="2"/>
      <c r="B31" s="27" t="s">
        <v>59</v>
      </c>
      <c r="C31" s="26"/>
      <c r="D31" s="26"/>
      <c r="E31" s="26"/>
      <c r="F31" s="26"/>
    </row>
    <row r="32" spans="1:9" ht="15.6">
      <c r="A32" s="2"/>
      <c r="B32" s="79" t="s">
        <v>111</v>
      </c>
      <c r="C32" s="26"/>
      <c r="D32" s="26"/>
      <c r="E32" s="26"/>
      <c r="F32" s="26"/>
    </row>
    <row r="33" spans="1:6" ht="18">
      <c r="A33" s="2"/>
      <c r="B33" s="80" t="s">
        <v>112</v>
      </c>
      <c r="C33" s="81" t="s">
        <v>113</v>
      </c>
      <c r="D33" s="26"/>
      <c r="E33" s="26"/>
      <c r="F33" s="26"/>
    </row>
    <row r="34" spans="1:6" ht="15.6">
      <c r="A34" s="2"/>
      <c r="B34" s="26"/>
      <c r="C34" s="26"/>
      <c r="D34" s="26"/>
      <c r="E34" s="26"/>
      <c r="F34" s="26"/>
    </row>
    <row r="35" spans="1:6" ht="15.6">
      <c r="A35" s="2"/>
      <c r="B35" s="27" t="s">
        <v>60</v>
      </c>
      <c r="C35" s="26">
        <f>LN(2)/LN(1+C28)</f>
        <v>9.4177606054340472</v>
      </c>
      <c r="D35" s="26"/>
      <c r="E35" s="26"/>
      <c r="F35" s="26"/>
    </row>
    <row r="36" spans="1:6" ht="18">
      <c r="A36" s="2"/>
      <c r="B36" s="28" t="s">
        <v>86</v>
      </c>
      <c r="C36" s="30">
        <f>0.693/C28</f>
        <v>9.0735108858772637</v>
      </c>
      <c r="D36" s="31" t="s">
        <v>17</v>
      </c>
      <c r="E36" s="26"/>
      <c r="F36" s="26"/>
    </row>
    <row r="37" spans="1:6" ht="15.6">
      <c r="B37" s="26"/>
      <c r="C37" s="32"/>
      <c r="D37" s="33"/>
      <c r="E37" s="26"/>
      <c r="F37" s="26"/>
    </row>
    <row r="38" spans="1:6" ht="15.6">
      <c r="B38" s="26"/>
      <c r="C38" s="26"/>
      <c r="D38" s="26"/>
      <c r="E38" s="26"/>
      <c r="F38" s="26"/>
    </row>
    <row r="39" spans="1:6" ht="16.2">
      <c r="B39" s="25" t="s">
        <v>105</v>
      </c>
      <c r="C39" s="26"/>
      <c r="D39" s="26"/>
      <c r="E39" s="26"/>
      <c r="F39" s="26"/>
    </row>
    <row r="40" spans="1:6" ht="15.6">
      <c r="B40" s="26" t="s">
        <v>59</v>
      </c>
      <c r="C40" s="32"/>
      <c r="D40" s="26"/>
    </row>
    <row r="41" spans="1:6" ht="18.600000000000001">
      <c r="B41" s="38" t="s">
        <v>89</v>
      </c>
      <c r="C41" s="32"/>
      <c r="D41" s="26"/>
    </row>
    <row r="42" spans="1:6" ht="15.6">
      <c r="B42" s="26"/>
      <c r="C42" s="32"/>
      <c r="D42" s="26"/>
    </row>
    <row r="43" spans="1:6" ht="15.6">
      <c r="B43" s="26" t="s">
        <v>60</v>
      </c>
      <c r="C43" s="32"/>
      <c r="D43" s="26"/>
    </row>
    <row r="44" spans="1:6" ht="15.6">
      <c r="B44" s="26" t="s">
        <v>66</v>
      </c>
      <c r="C44" s="32">
        <v>2023</v>
      </c>
      <c r="D44" s="26"/>
    </row>
    <row r="45" spans="1:6" ht="15.6">
      <c r="B45" s="28" t="s">
        <v>67</v>
      </c>
      <c r="C45" s="75">
        <f>2E-57*(EXP(0.0736*C44))</f>
        <v>92119470.033559427</v>
      </c>
      <c r="D45" s="31" t="s">
        <v>18</v>
      </c>
    </row>
    <row r="46" spans="1:6" ht="15.6">
      <c r="B46" s="28" t="s">
        <v>67</v>
      </c>
      <c r="C46" s="75">
        <f>2E-57*(EXP(0.0736*C44))/10^3</f>
        <v>92119.470033559424</v>
      </c>
      <c r="D46" s="31" t="s">
        <v>109</v>
      </c>
    </row>
    <row r="48" spans="1:6" ht="15.6">
      <c r="B48" s="26"/>
      <c r="C48" s="37" t="s">
        <v>19</v>
      </c>
      <c r="D48" s="26"/>
      <c r="E48" s="26"/>
      <c r="F48" s="26"/>
    </row>
    <row r="49" spans="1:9" ht="15.6">
      <c r="B49" s="26"/>
      <c r="C49" s="32"/>
      <c r="D49" s="26"/>
      <c r="E49" s="26"/>
      <c r="F49" s="26"/>
    </row>
    <row r="50" spans="1:9" ht="15.6">
      <c r="B50" s="26"/>
      <c r="D50" s="26"/>
      <c r="E50" s="26"/>
      <c r="F50" s="26"/>
    </row>
    <row r="51" spans="1:9" ht="15.6">
      <c r="B51" s="26"/>
      <c r="C51" s="32"/>
      <c r="D51" s="26"/>
      <c r="E51" s="26"/>
      <c r="F51" s="26"/>
    </row>
    <row r="52" spans="1:9" ht="15.6">
      <c r="B52" s="26" t="s">
        <v>59</v>
      </c>
      <c r="C52" s="26"/>
      <c r="D52" s="26"/>
      <c r="E52" s="26"/>
      <c r="F52" s="26"/>
    </row>
    <row r="53" spans="1:9" ht="19.8">
      <c r="B53" s="34" t="s">
        <v>87</v>
      </c>
      <c r="C53" s="32"/>
      <c r="D53" s="26"/>
    </row>
    <row r="54" spans="1:9" ht="15.6">
      <c r="B54" s="26"/>
      <c r="C54" s="32"/>
      <c r="D54" s="26"/>
      <c r="E54" s="26"/>
      <c r="F54" s="26"/>
    </row>
    <row r="55" spans="1:9" ht="15.6">
      <c r="B55" s="26" t="s">
        <v>60</v>
      </c>
      <c r="C55" s="32"/>
      <c r="D55" s="26"/>
      <c r="E55" s="26"/>
      <c r="F55" s="26"/>
    </row>
    <row r="56" spans="1:9" ht="15.6">
      <c r="B56" s="26" t="s">
        <v>64</v>
      </c>
      <c r="C56" s="32">
        <v>50</v>
      </c>
      <c r="D56" s="76" t="s">
        <v>106</v>
      </c>
      <c r="E56" s="26"/>
      <c r="F56" s="26"/>
    </row>
    <row r="57" spans="1:9" ht="18">
      <c r="B57" s="34" t="s">
        <v>88</v>
      </c>
      <c r="C57" s="32">
        <f>2E-57*(EXP(0.0736*1973))</f>
        <v>2323527.0744909211</v>
      </c>
      <c r="D57" s="26" t="s">
        <v>18</v>
      </c>
      <c r="E57" s="53" t="s">
        <v>90</v>
      </c>
      <c r="F57" t="s">
        <v>91</v>
      </c>
    </row>
    <row r="58" spans="1:9" ht="15.6">
      <c r="B58" s="26" t="s">
        <v>63</v>
      </c>
      <c r="C58" s="35">
        <f>C28</f>
        <v>7.6376168907080988E-2</v>
      </c>
      <c r="D58" s="26"/>
      <c r="E58" s="26"/>
      <c r="F58" s="26"/>
    </row>
    <row r="59" spans="1:9" ht="15.6">
      <c r="B59" s="28" t="s">
        <v>65</v>
      </c>
      <c r="C59" s="36">
        <f>C57*((1+C28)^C56)</f>
        <v>92119470.033558384</v>
      </c>
      <c r="D59" s="31" t="s">
        <v>18</v>
      </c>
      <c r="E59" s="26"/>
      <c r="F59" s="26"/>
      <c r="I59" t="s">
        <v>92</v>
      </c>
    </row>
    <row r="60" spans="1:9" ht="15.6">
      <c r="B60" s="76" t="s">
        <v>108</v>
      </c>
      <c r="C60" s="32"/>
      <c r="D60" s="26"/>
      <c r="E60" s="26"/>
      <c r="F60" s="26"/>
    </row>
    <row r="61" spans="1:9" ht="15.6">
      <c r="B61" s="28" t="s">
        <v>65</v>
      </c>
      <c r="C61" s="78">
        <f>C59*((1+C30)^C58)/10^3</f>
        <v>92119.470033558377</v>
      </c>
      <c r="D61" s="31" t="s">
        <v>109</v>
      </c>
      <c r="E61" s="26" t="s">
        <v>55</v>
      </c>
      <c r="F61" s="26"/>
    </row>
    <row r="62" spans="1:9" ht="16.2">
      <c r="A62" s="2" t="s">
        <v>20</v>
      </c>
      <c r="B62" s="25" t="s">
        <v>107</v>
      </c>
      <c r="C62" s="26"/>
      <c r="D62" s="26"/>
      <c r="E62" s="26"/>
      <c r="F62" s="40"/>
    </row>
    <row r="63" spans="1:9" ht="25.05" customHeight="1">
      <c r="B63" s="26"/>
      <c r="C63" s="26"/>
      <c r="D63" s="26"/>
      <c r="E63" s="26"/>
      <c r="F63" s="26"/>
      <c r="I63" s="5"/>
    </row>
    <row r="64" spans="1:9" ht="15.6">
      <c r="B64" s="77">
        <f>'Annual Data 2022'!H85</f>
        <v>3930255.196</v>
      </c>
      <c r="C64" s="29" t="s">
        <v>18</v>
      </c>
      <c r="D64" s="26"/>
      <c r="E64" s="26"/>
      <c r="F64" s="26"/>
    </row>
    <row r="65" spans="3:4">
      <c r="C65" s="4"/>
      <c r="D65" s="6"/>
    </row>
  </sheetData>
  <phoneticPr fontId="4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9"/>
  <sheetViews>
    <sheetView topLeftCell="A23" zoomScale="130" zoomScaleNormal="130" workbookViewId="0">
      <selection activeCell="L61" sqref="L61"/>
    </sheetView>
  </sheetViews>
  <sheetFormatPr defaultColWidth="8.77734375" defaultRowHeight="14.4"/>
  <cols>
    <col min="1" max="1" width="10.44140625" customWidth="1"/>
    <col min="2" max="2" width="12.44140625" customWidth="1"/>
    <col min="3" max="3" width="13.6640625" bestFit="1" customWidth="1"/>
    <col min="17" max="17" width="10.77734375" bestFit="1" customWidth="1"/>
  </cols>
  <sheetData>
    <row r="1" spans="1:2">
      <c r="A1" s="2" t="s">
        <v>36</v>
      </c>
      <c r="B1" s="66"/>
    </row>
    <row r="19" spans="1:7" ht="16.2">
      <c r="A19" s="2" t="s">
        <v>13</v>
      </c>
      <c r="B19" s="25" t="s">
        <v>70</v>
      </c>
      <c r="C19" s="26"/>
      <c r="D19" s="39"/>
      <c r="E19" s="26"/>
      <c r="F19" s="26"/>
      <c r="G19" s="40"/>
    </row>
    <row r="20" spans="1:7" ht="15.6">
      <c r="A20" s="2"/>
      <c r="B20" s="27" t="s">
        <v>59</v>
      </c>
      <c r="C20" s="26"/>
      <c r="D20" s="39"/>
      <c r="E20" s="26"/>
      <c r="F20" s="26"/>
      <c r="G20" s="26"/>
    </row>
    <row r="21" spans="1:7" ht="15.6">
      <c r="A21" s="2"/>
      <c r="B21" s="26" t="s">
        <v>57</v>
      </c>
      <c r="C21" s="26"/>
      <c r="D21" s="39"/>
      <c r="E21" s="26"/>
      <c r="F21" s="26"/>
      <c r="G21" s="26"/>
    </row>
    <row r="22" spans="1:7" ht="15.6">
      <c r="A22" s="2"/>
      <c r="B22" s="26" t="s">
        <v>61</v>
      </c>
      <c r="C22" s="26"/>
      <c r="D22" s="39"/>
      <c r="E22" s="26"/>
      <c r="F22" s="26"/>
      <c r="G22" s="26"/>
    </row>
    <row r="23" spans="1:7" ht="15.6">
      <c r="A23" s="2"/>
      <c r="B23" s="26"/>
      <c r="C23" s="26"/>
      <c r="D23" s="39"/>
      <c r="E23" s="26"/>
      <c r="F23" s="26"/>
      <c r="G23" s="26"/>
    </row>
    <row r="24" spans="1:7" ht="15.6">
      <c r="A24" s="2"/>
      <c r="B24" s="27" t="s">
        <v>60</v>
      </c>
      <c r="C24" s="26"/>
      <c r="D24" s="39"/>
      <c r="E24" s="26"/>
      <c r="F24" s="26"/>
      <c r="G24" s="26"/>
    </row>
    <row r="25" spans="1:7" ht="15.6">
      <c r="A25" s="2"/>
      <c r="B25" s="26" t="s">
        <v>58</v>
      </c>
      <c r="C25" s="26">
        <v>3.78E-2</v>
      </c>
      <c r="D25" s="39"/>
      <c r="E25" s="26"/>
      <c r="F25" s="26"/>
      <c r="G25" s="26"/>
    </row>
    <row r="26" spans="1:7" ht="15.6">
      <c r="A26" s="2"/>
      <c r="B26" s="26" t="s">
        <v>62</v>
      </c>
      <c r="C26" s="26">
        <f>EXP(C25)</f>
        <v>1.0385235074051617</v>
      </c>
      <c r="D26" s="39"/>
      <c r="E26" s="26"/>
      <c r="F26" s="26"/>
      <c r="G26" s="26"/>
    </row>
    <row r="27" spans="1:7" ht="15.6">
      <c r="A27" s="2"/>
      <c r="B27" s="28" t="s">
        <v>63</v>
      </c>
      <c r="C27" s="29">
        <f>C26-1</f>
        <v>3.852350740516175E-2</v>
      </c>
      <c r="D27" s="39"/>
      <c r="E27" s="26"/>
      <c r="F27" s="26"/>
      <c r="G27" s="26"/>
    </row>
    <row r="28" spans="1:7">
      <c r="A28" s="2"/>
      <c r="B28" s="2"/>
      <c r="D28" s="4"/>
    </row>
    <row r="46" spans="1:7" ht="16.2">
      <c r="A46" s="2" t="s">
        <v>15</v>
      </c>
      <c r="B46" s="25" t="s">
        <v>37</v>
      </c>
      <c r="C46" s="26"/>
      <c r="D46" s="39"/>
      <c r="E46" s="26"/>
      <c r="F46" s="26"/>
      <c r="G46" s="40"/>
    </row>
    <row r="47" spans="1:7" ht="16.2">
      <c r="A47" s="2"/>
      <c r="B47" s="27" t="s">
        <v>59</v>
      </c>
      <c r="C47" s="26"/>
      <c r="D47" s="39"/>
      <c r="E47" s="26"/>
      <c r="F47" s="26"/>
      <c r="G47" s="40"/>
    </row>
    <row r="48" spans="1:7" ht="16.2">
      <c r="A48" s="2"/>
      <c r="B48" s="26" t="s">
        <v>57</v>
      </c>
      <c r="C48" s="26"/>
      <c r="D48" s="39"/>
      <c r="E48" s="26"/>
      <c r="F48" s="26"/>
      <c r="G48" s="40"/>
    </row>
    <row r="49" spans="1:7" ht="16.2">
      <c r="A49" s="2"/>
      <c r="B49" s="26" t="s">
        <v>61</v>
      </c>
      <c r="C49" s="26"/>
      <c r="D49" s="39"/>
      <c r="E49" s="26"/>
      <c r="F49" s="26"/>
      <c r="G49" s="40"/>
    </row>
    <row r="50" spans="1:7" ht="16.2">
      <c r="A50" s="2"/>
      <c r="B50" s="26"/>
      <c r="C50" s="26"/>
      <c r="D50" s="39"/>
      <c r="E50" s="26"/>
      <c r="F50" s="26"/>
      <c r="G50" s="40"/>
    </row>
    <row r="51" spans="1:7" ht="16.2">
      <c r="A51" s="2"/>
      <c r="B51" s="27" t="s">
        <v>60</v>
      </c>
      <c r="C51" s="26"/>
      <c r="D51" s="39"/>
      <c r="E51" s="26"/>
      <c r="F51" s="26"/>
      <c r="G51" s="40"/>
    </row>
    <row r="52" spans="1:7" ht="16.2">
      <c r="A52" s="2"/>
      <c r="B52" s="26" t="s">
        <v>58</v>
      </c>
      <c r="C52" s="26">
        <v>1.3299999999999999E-2</v>
      </c>
      <c r="D52" s="39"/>
      <c r="E52" s="26"/>
      <c r="F52" s="26"/>
      <c r="G52" s="40"/>
    </row>
    <row r="53" spans="1:7" ht="16.2">
      <c r="A53" s="2"/>
      <c r="B53" s="26" t="s">
        <v>62</v>
      </c>
      <c r="C53" s="26">
        <f>EXP(C52)</f>
        <v>1.0133888384133953</v>
      </c>
      <c r="D53" s="39"/>
      <c r="E53" s="26"/>
      <c r="F53" s="26"/>
      <c r="G53" s="40"/>
    </row>
    <row r="54" spans="1:7" ht="16.2">
      <c r="A54" s="2"/>
      <c r="B54" s="28" t="s">
        <v>63</v>
      </c>
      <c r="C54" s="29">
        <f>C53-1</f>
        <v>1.3388838413395332E-2</v>
      </c>
      <c r="D54" s="39"/>
      <c r="E54" s="26"/>
      <c r="F54" s="26"/>
      <c r="G54" s="40"/>
    </row>
    <row r="55" spans="1:7" ht="16.2">
      <c r="A55" s="2"/>
      <c r="B55" s="25"/>
      <c r="C55" s="26"/>
      <c r="D55" s="39"/>
      <c r="E55" s="26"/>
      <c r="F55" s="26"/>
      <c r="G55" s="40"/>
    </row>
    <row r="56" spans="1:7" ht="16.2">
      <c r="A56" s="2"/>
      <c r="B56" s="28" t="s">
        <v>71</v>
      </c>
      <c r="C56" s="29">
        <f>C27-C54</f>
        <v>2.5134668991766418E-2</v>
      </c>
      <c r="D56" s="41" t="s">
        <v>72</v>
      </c>
      <c r="E56" s="26" t="s">
        <v>73</v>
      </c>
      <c r="F56" s="26"/>
      <c r="G56" s="40"/>
    </row>
    <row r="57" spans="1:7" ht="16.2">
      <c r="A57" s="2"/>
      <c r="B57" s="25"/>
      <c r="C57" s="26"/>
      <c r="D57" s="39"/>
      <c r="E57" s="26"/>
      <c r="F57" s="26"/>
      <c r="G57" s="40"/>
    </row>
    <row r="58" spans="1:7" ht="15.6">
      <c r="B58" s="26"/>
      <c r="C58" s="26"/>
      <c r="D58" s="26"/>
      <c r="E58" s="26"/>
      <c r="F58" s="26"/>
      <c r="G58" s="26"/>
    </row>
    <row r="59" spans="1:7" ht="16.2">
      <c r="A59" s="2" t="s">
        <v>20</v>
      </c>
      <c r="B59" s="25" t="s">
        <v>38</v>
      </c>
      <c r="C59" s="26"/>
      <c r="D59" s="26"/>
      <c r="E59" s="26"/>
      <c r="F59" s="26"/>
      <c r="G59" s="40"/>
    </row>
  </sheetData>
  <phoneticPr fontId="4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topLeftCell="A6" workbookViewId="0">
      <selection activeCell="G14" sqref="G14"/>
    </sheetView>
  </sheetViews>
  <sheetFormatPr defaultColWidth="8" defaultRowHeight="13.2"/>
  <cols>
    <col min="1" max="1" width="9.44140625" style="7" bestFit="1" customWidth="1"/>
    <col min="2" max="2" width="8" style="7"/>
    <col min="3" max="3" width="9.33203125" style="10" bestFit="1" customWidth="1"/>
    <col min="4" max="4" width="9.33203125" style="8" customWidth="1"/>
    <col min="5" max="16384" width="8" style="9"/>
  </cols>
  <sheetData>
    <row r="1" spans="1:6">
      <c r="A1" s="7" t="s">
        <v>39</v>
      </c>
      <c r="B1" s="63"/>
      <c r="C1" s="9"/>
    </row>
    <row r="2" spans="1:6" ht="15.6">
      <c r="B2" s="42" t="s">
        <v>40</v>
      </c>
      <c r="C2" s="43"/>
      <c r="D2" s="44"/>
      <c r="E2" s="45"/>
      <c r="F2" s="45"/>
    </row>
    <row r="3" spans="1:6" ht="15.6">
      <c r="B3" s="46"/>
      <c r="C3" s="43"/>
      <c r="D3" s="44"/>
      <c r="E3" s="45"/>
      <c r="F3" s="45"/>
    </row>
    <row r="4" spans="1:6" ht="15.6">
      <c r="B4" s="46" t="s">
        <v>41</v>
      </c>
      <c r="C4" s="43"/>
      <c r="D4" s="44"/>
      <c r="E4" s="45"/>
      <c r="F4" s="45"/>
    </row>
    <row r="5" spans="1:6" ht="15.6">
      <c r="B5" s="47" t="s">
        <v>59</v>
      </c>
      <c r="C5" s="43"/>
      <c r="D5" s="44"/>
      <c r="E5" s="45"/>
      <c r="F5" s="45"/>
    </row>
    <row r="6" spans="1:6" ht="15.6">
      <c r="B6" s="48" t="s">
        <v>75</v>
      </c>
      <c r="C6" s="43"/>
      <c r="D6" s="44"/>
      <c r="E6" s="45"/>
      <c r="F6" s="45"/>
    </row>
    <row r="7" spans="1:6" ht="15.6">
      <c r="B7" s="49" t="s">
        <v>76</v>
      </c>
      <c r="C7" s="43"/>
      <c r="D7" s="44"/>
      <c r="E7" s="45"/>
      <c r="F7" s="45"/>
    </row>
    <row r="8" spans="1:6" ht="15.6">
      <c r="B8" s="49"/>
      <c r="C8" s="43"/>
      <c r="D8" s="44"/>
      <c r="E8" s="45"/>
      <c r="F8" s="45"/>
    </row>
    <row r="9" spans="1:6" ht="15.6">
      <c r="B9" s="47" t="s">
        <v>60</v>
      </c>
      <c r="C9" s="43"/>
      <c r="D9" s="44"/>
      <c r="E9" s="45"/>
      <c r="F9" s="45"/>
    </row>
    <row r="10" spans="1:6" ht="15.6">
      <c r="B10" s="48" t="s">
        <v>42</v>
      </c>
      <c r="C10" s="44">
        <v>0.86</v>
      </c>
      <c r="D10" s="45" t="s">
        <v>43</v>
      </c>
      <c r="E10" s="45"/>
      <c r="F10" s="45"/>
    </row>
    <row r="11" spans="1:6" ht="15.6">
      <c r="B11" s="48" t="s">
        <v>44</v>
      </c>
      <c r="C11" s="44">
        <v>47.3</v>
      </c>
      <c r="D11" s="45" t="s">
        <v>45</v>
      </c>
      <c r="E11" s="45"/>
      <c r="F11" s="45"/>
    </row>
    <row r="12" spans="1:6" ht="40.200000000000003">
      <c r="B12" s="82" t="s">
        <v>114</v>
      </c>
      <c r="C12" s="28" t="s">
        <v>46</v>
      </c>
      <c r="D12" s="30">
        <f>C10/C11*1000</f>
        <v>18.18181818181818</v>
      </c>
      <c r="E12" s="31" t="s">
        <v>47</v>
      </c>
      <c r="F12" s="65"/>
    </row>
    <row r="13" spans="1:6" ht="15.6">
      <c r="B13" s="46"/>
      <c r="C13" s="43"/>
      <c r="D13" s="44"/>
      <c r="E13" s="45"/>
      <c r="F13" s="45"/>
    </row>
    <row r="14" spans="1:6" ht="15.6">
      <c r="B14" s="46" t="s">
        <v>48</v>
      </c>
      <c r="C14" s="43"/>
      <c r="D14" s="44"/>
      <c r="E14" s="45"/>
      <c r="F14" s="45"/>
    </row>
    <row r="15" spans="1:6" ht="15.6">
      <c r="B15" s="47" t="s">
        <v>59</v>
      </c>
      <c r="C15" s="43"/>
      <c r="D15" s="44"/>
      <c r="E15" s="45"/>
      <c r="F15" s="45"/>
    </row>
    <row r="16" spans="1:6" ht="15.6">
      <c r="B16" s="48" t="s">
        <v>75</v>
      </c>
      <c r="C16" s="43"/>
      <c r="D16" s="44"/>
      <c r="E16" s="45"/>
      <c r="F16" s="45"/>
    </row>
    <row r="17" spans="2:6" ht="15.6">
      <c r="B17" s="49" t="s">
        <v>76</v>
      </c>
      <c r="C17" s="43"/>
      <c r="D17" s="44"/>
      <c r="E17" s="45"/>
      <c r="F17" s="45"/>
    </row>
    <row r="18" spans="2:6" ht="15.6">
      <c r="B18" s="46"/>
      <c r="C18" s="43"/>
      <c r="D18" s="44"/>
      <c r="E18" s="45"/>
      <c r="F18" s="45"/>
    </row>
    <row r="19" spans="2:6" ht="15.6">
      <c r="B19" s="47" t="s">
        <v>60</v>
      </c>
      <c r="C19" s="43"/>
      <c r="D19" s="44"/>
      <c r="E19" s="45"/>
      <c r="F19" s="45"/>
    </row>
    <row r="20" spans="2:6" ht="15.6">
      <c r="B20" s="48" t="s">
        <v>42</v>
      </c>
      <c r="C20" s="44">
        <v>0.75</v>
      </c>
      <c r="D20" s="45" t="s">
        <v>43</v>
      </c>
      <c r="E20" s="45"/>
      <c r="F20" s="45"/>
    </row>
    <row r="21" spans="2:6" ht="15.6">
      <c r="B21" s="48" t="s">
        <v>44</v>
      </c>
      <c r="C21" s="44">
        <v>55.5</v>
      </c>
      <c r="D21" s="45" t="s">
        <v>45</v>
      </c>
      <c r="E21" s="45"/>
      <c r="F21" s="45"/>
    </row>
    <row r="22" spans="2:6" ht="40.200000000000003">
      <c r="B22" s="82" t="s">
        <v>114</v>
      </c>
      <c r="C22" s="28" t="s">
        <v>46</v>
      </c>
      <c r="D22" s="30">
        <f>C20/C21*1000</f>
        <v>13.513513513513514</v>
      </c>
      <c r="E22" s="31" t="s">
        <v>47</v>
      </c>
      <c r="F22" s="65"/>
    </row>
    <row r="33" spans="3:5">
      <c r="C33" s="9"/>
      <c r="D33" s="9"/>
    </row>
    <row r="34" spans="3:5">
      <c r="C34" s="9"/>
      <c r="D34" s="9"/>
    </row>
    <row r="35" spans="3:5">
      <c r="C35" s="9"/>
      <c r="D35" s="9"/>
    </row>
    <row r="40" spans="3:5">
      <c r="C40" s="11"/>
      <c r="D40" s="12"/>
      <c r="E40" s="7"/>
    </row>
  </sheetData>
  <phoneticPr fontId="40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zoomScaleNormal="100" workbookViewId="0">
      <selection activeCell="B22" sqref="B22"/>
    </sheetView>
  </sheetViews>
  <sheetFormatPr defaultColWidth="8" defaultRowHeight="13.2"/>
  <cols>
    <col min="1" max="1" width="9.44140625" style="9" bestFit="1" customWidth="1"/>
    <col min="2" max="2" width="12.33203125" style="9" customWidth="1"/>
    <col min="3" max="3" width="11.77734375" style="9" customWidth="1"/>
    <col min="4" max="4" width="13.44140625" style="9" customWidth="1"/>
    <col min="5" max="16384" width="8" style="9"/>
  </cols>
  <sheetData>
    <row r="1" spans="1:5">
      <c r="A1" s="7" t="s">
        <v>49</v>
      </c>
      <c r="B1" s="63"/>
    </row>
    <row r="3" spans="1:5" ht="15.6">
      <c r="A3" s="9" t="s">
        <v>13</v>
      </c>
      <c r="B3" s="45" t="s">
        <v>74</v>
      </c>
      <c r="C3" s="45"/>
      <c r="D3" s="45"/>
      <c r="E3" s="45"/>
    </row>
    <row r="4" spans="1:5" ht="15.6">
      <c r="B4" s="47" t="s">
        <v>59</v>
      </c>
      <c r="C4" s="45"/>
      <c r="D4" s="45"/>
      <c r="E4" s="45"/>
    </row>
    <row r="5" spans="1:5" ht="15.6">
      <c r="B5" s="48" t="s">
        <v>75</v>
      </c>
      <c r="C5" s="45"/>
      <c r="D5" s="45"/>
      <c r="E5" s="45"/>
    </row>
    <row r="6" spans="1:5" ht="15.6">
      <c r="B6" s="49" t="s">
        <v>76</v>
      </c>
      <c r="C6" s="45"/>
      <c r="D6" s="45"/>
      <c r="E6" s="45"/>
    </row>
    <row r="7" spans="1:5" ht="15.6">
      <c r="B7" s="49"/>
      <c r="C7" s="45"/>
      <c r="D7" s="45"/>
      <c r="E7" s="45"/>
    </row>
    <row r="8" spans="1:5" ht="15.6">
      <c r="B8" s="47" t="s">
        <v>77</v>
      </c>
      <c r="C8" s="45"/>
      <c r="D8" s="45"/>
      <c r="E8" s="45"/>
    </row>
    <row r="9" spans="1:5" ht="16.2">
      <c r="B9" s="28" t="s">
        <v>115</v>
      </c>
      <c r="C9" s="30">
        <f>12*3/(12*3+8)</f>
        <v>0.81818181818181823</v>
      </c>
      <c r="D9" s="31" t="s">
        <v>81</v>
      </c>
      <c r="E9" s="45"/>
    </row>
    <row r="10" spans="1:5" ht="15.6">
      <c r="B10" s="49" t="s">
        <v>116</v>
      </c>
      <c r="C10" s="50">
        <v>50.35</v>
      </c>
      <c r="D10" s="45" t="s">
        <v>80</v>
      </c>
      <c r="E10" s="45"/>
    </row>
    <row r="11" spans="1:5" ht="16.2">
      <c r="B11" s="28" t="s">
        <v>78</v>
      </c>
      <c r="C11" s="30">
        <f>C9/C10*1000</f>
        <v>16.249887153561435</v>
      </c>
      <c r="D11" s="31" t="s">
        <v>79</v>
      </c>
      <c r="E11" s="45"/>
    </row>
    <row r="12" spans="1:5" ht="15.6">
      <c r="B12" s="49"/>
      <c r="C12" s="45"/>
      <c r="D12" s="45"/>
      <c r="E12" s="45"/>
    </row>
    <row r="13" spans="1:5" ht="15.6">
      <c r="B13" s="49"/>
      <c r="C13" s="45"/>
      <c r="D13" s="45"/>
      <c r="E13" s="45"/>
    </row>
    <row r="14" spans="1:5" ht="15.6">
      <c r="B14" s="49"/>
      <c r="C14" s="45"/>
      <c r="D14" s="45"/>
      <c r="E14" s="45"/>
    </row>
    <row r="15" spans="1:5" ht="15.6">
      <c r="A15" s="9" t="s">
        <v>15</v>
      </c>
      <c r="B15" s="45" t="s">
        <v>50</v>
      </c>
      <c r="C15" s="45"/>
      <c r="D15" s="45"/>
      <c r="E15" s="45"/>
    </row>
    <row r="16" spans="1:5" ht="15.6">
      <c r="B16" s="47" t="s">
        <v>59</v>
      </c>
      <c r="C16" s="45"/>
      <c r="D16" s="45"/>
      <c r="E16" s="45"/>
    </row>
    <row r="17" spans="2:5" ht="15.6">
      <c r="B17" s="48" t="s">
        <v>75</v>
      </c>
      <c r="C17" s="45"/>
      <c r="D17" s="45"/>
      <c r="E17" s="45"/>
    </row>
    <row r="18" spans="2:5" ht="15.6">
      <c r="B18" s="49" t="s">
        <v>76</v>
      </c>
      <c r="C18" s="45"/>
      <c r="D18" s="45"/>
      <c r="E18" s="45"/>
    </row>
    <row r="19" spans="2:5" ht="15.6">
      <c r="B19" s="49"/>
      <c r="C19" s="45"/>
      <c r="D19" s="45"/>
      <c r="E19" s="45"/>
    </row>
    <row r="20" spans="2:5" ht="15.6">
      <c r="B20" s="47" t="s">
        <v>77</v>
      </c>
      <c r="C20" s="45"/>
      <c r="D20" s="45"/>
      <c r="E20" s="45"/>
    </row>
    <row r="21" spans="2:5" ht="16.2">
      <c r="B21" s="28" t="s">
        <v>117</v>
      </c>
      <c r="C21" s="30">
        <f>(12*5)/(12*5+1*12)</f>
        <v>0.83333333333333337</v>
      </c>
      <c r="D21" s="31" t="s">
        <v>81</v>
      </c>
      <c r="E21" s="45"/>
    </row>
    <row r="22" spans="2:5" ht="15.6">
      <c r="B22" s="49" t="s">
        <v>82</v>
      </c>
      <c r="C22" s="50">
        <v>48.6</v>
      </c>
      <c r="D22" s="45" t="s">
        <v>80</v>
      </c>
      <c r="E22" s="45"/>
    </row>
    <row r="23" spans="2:5" ht="16.2">
      <c r="B23" s="28" t="s">
        <v>78</v>
      </c>
      <c r="C23" s="30">
        <f>C21/C22*1000</f>
        <v>17.146776406035666</v>
      </c>
      <c r="D23" s="31" t="s">
        <v>79</v>
      </c>
      <c r="E23" s="45"/>
    </row>
  </sheetData>
  <phoneticPr fontId="4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"/>
  <sheetViews>
    <sheetView tabSelected="1" zoomScale="120" zoomScaleNormal="120" workbookViewId="0">
      <selection activeCell="C12" sqref="C12"/>
    </sheetView>
  </sheetViews>
  <sheetFormatPr defaultColWidth="8" defaultRowHeight="13.2"/>
  <cols>
    <col min="1" max="1" width="8" style="21"/>
    <col min="2" max="2" width="21.44140625" style="22" customWidth="1"/>
    <col min="3" max="3" width="11.21875" style="22" customWidth="1"/>
    <col min="4" max="16384" width="8" style="22"/>
  </cols>
  <sheetData>
    <row r="1" spans="1:7">
      <c r="A1" s="21" t="s">
        <v>51</v>
      </c>
      <c r="B1" s="64"/>
    </row>
    <row r="2" spans="1:7" ht="15.6">
      <c r="B2" s="46" t="s">
        <v>52</v>
      </c>
      <c r="C2" s="45"/>
      <c r="D2" s="45"/>
      <c r="E2" s="45"/>
      <c r="F2" s="45"/>
    </row>
    <row r="3" spans="1:7" ht="15.6">
      <c r="B3" s="45"/>
      <c r="C3" s="45"/>
      <c r="D3" s="45"/>
      <c r="E3" s="45"/>
      <c r="F3" s="45"/>
    </row>
    <row r="4" spans="1:7" ht="15.6">
      <c r="A4" s="21" t="s">
        <v>13</v>
      </c>
      <c r="B4" s="51">
        <v>15000000000</v>
      </c>
      <c r="C4" s="45" t="s">
        <v>53</v>
      </c>
      <c r="D4" s="45"/>
      <c r="E4" s="45"/>
      <c r="F4" s="45"/>
    </row>
    <row r="5" spans="1:7" ht="15.6">
      <c r="B5" s="52"/>
      <c r="C5" s="45"/>
      <c r="D5" s="45"/>
      <c r="E5" s="45"/>
      <c r="F5" s="45"/>
    </row>
    <row r="6" spans="1:7" ht="16.2">
      <c r="B6" s="67">
        <v>15220000</v>
      </c>
      <c r="C6" s="45" t="s">
        <v>118</v>
      </c>
      <c r="D6" s="45"/>
      <c r="E6" s="45"/>
      <c r="F6" s="45"/>
      <c r="G6" s="9"/>
    </row>
    <row r="7" spans="1:7" ht="15.6">
      <c r="B7" s="45"/>
      <c r="C7" s="45"/>
      <c r="D7" s="45"/>
      <c r="E7" s="45"/>
      <c r="F7" s="45"/>
    </row>
    <row r="8" spans="1:7" ht="15.6">
      <c r="B8" s="47" t="s">
        <v>59</v>
      </c>
      <c r="C8" s="45"/>
      <c r="D8" s="45"/>
      <c r="E8" s="45"/>
      <c r="F8" s="45"/>
    </row>
    <row r="9" spans="1:7" ht="15.6">
      <c r="B9" s="45" t="s">
        <v>83</v>
      </c>
      <c r="C9" s="45"/>
      <c r="D9" s="45"/>
      <c r="E9" s="45"/>
      <c r="F9" s="45"/>
    </row>
    <row r="10" spans="1:7" ht="15.6">
      <c r="B10" s="45"/>
      <c r="C10" s="45"/>
      <c r="D10" s="45"/>
      <c r="E10" s="45"/>
      <c r="F10" s="45"/>
    </row>
    <row r="11" spans="1:7" ht="15.6">
      <c r="B11" s="47" t="s">
        <v>60</v>
      </c>
      <c r="C11" s="45"/>
      <c r="D11" s="45"/>
      <c r="E11" s="45"/>
      <c r="F11" s="45"/>
    </row>
    <row r="12" spans="1:7" ht="15.6">
      <c r="B12" s="45" t="s">
        <v>85</v>
      </c>
      <c r="C12" s="50">
        <f>B4/B6</f>
        <v>985.54533508541397</v>
      </c>
      <c r="D12" s="45" t="s">
        <v>54</v>
      </c>
      <c r="E12" s="45"/>
      <c r="F12" s="45"/>
    </row>
    <row r="13" spans="1:7" ht="16.2">
      <c r="B13" s="28" t="s">
        <v>84</v>
      </c>
      <c r="C13" s="30">
        <f>C12/365</f>
        <v>2.7001242057134629</v>
      </c>
      <c r="D13" s="31" t="s">
        <v>17</v>
      </c>
      <c r="E13" s="45"/>
      <c r="F13" s="62"/>
      <c r="G13" s="9"/>
    </row>
    <row r="14" spans="1:7" ht="15.6">
      <c r="B14" s="45"/>
      <c r="C14" s="45"/>
      <c r="D14" s="45"/>
      <c r="E14" s="45"/>
      <c r="F14" s="45"/>
    </row>
    <row r="15" spans="1:7" ht="15.6">
      <c r="B15" s="45"/>
      <c r="C15" s="45"/>
      <c r="D15" s="45"/>
      <c r="E15" s="45"/>
      <c r="F15" s="45"/>
    </row>
    <row r="16" spans="1:7" ht="15.6">
      <c r="A16" s="21" t="s">
        <v>15</v>
      </c>
      <c r="B16" s="45"/>
      <c r="C16" s="45"/>
      <c r="D16" s="45"/>
      <c r="E16" s="45"/>
      <c r="F16" s="62"/>
    </row>
    <row r="29" spans="1:6" ht="15.6">
      <c r="A29" s="7"/>
      <c r="B29" s="45"/>
      <c r="C29" s="45"/>
      <c r="D29" s="45"/>
      <c r="E29" s="45"/>
      <c r="F29" s="62"/>
    </row>
  </sheetData>
  <phoneticPr fontId="40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3"/>
  <sheetViews>
    <sheetView topLeftCell="A27" zoomScale="70" zoomScaleNormal="70" workbookViewId="0">
      <selection activeCell="C77" sqref="C77"/>
    </sheetView>
  </sheetViews>
  <sheetFormatPr defaultColWidth="8.77734375" defaultRowHeight="14.4"/>
  <cols>
    <col min="1" max="1" width="13.21875" customWidth="1"/>
    <col min="2" max="2" width="37" bestFit="1" customWidth="1"/>
    <col min="3" max="3" width="37.6640625" bestFit="1" customWidth="1"/>
    <col min="4" max="4" width="35.77734375" bestFit="1" customWidth="1"/>
    <col min="5" max="5" width="40.21875" bestFit="1" customWidth="1"/>
    <col min="6" max="6" width="22.33203125" bestFit="1" customWidth="1"/>
    <col min="7" max="7" width="15.21875" bestFit="1" customWidth="1"/>
    <col min="8" max="8" width="19.77734375" bestFit="1" customWidth="1"/>
    <col min="9" max="9" width="26" bestFit="1" customWidth="1"/>
    <col min="10" max="10" width="24.44140625" bestFit="1" customWidth="1"/>
  </cols>
  <sheetData>
    <row r="1" spans="1:10" s="1" customFormat="1" ht="18">
      <c r="A1" s="17" t="s">
        <v>0</v>
      </c>
      <c r="B1"/>
      <c r="C1"/>
      <c r="D1"/>
      <c r="E1"/>
      <c r="F1"/>
      <c r="G1"/>
      <c r="H1"/>
    </row>
    <row r="2" spans="1:10" s="1" customFormat="1" ht="18">
      <c r="A2" s="18" t="s">
        <v>95</v>
      </c>
      <c r="B2"/>
      <c r="C2"/>
      <c r="D2"/>
      <c r="E2"/>
      <c r="F2"/>
      <c r="G2"/>
      <c r="H2"/>
    </row>
    <row r="3" spans="1:10" s="1" customFormat="1">
      <c r="A3"/>
      <c r="B3"/>
      <c r="C3"/>
      <c r="D3"/>
      <c r="E3"/>
      <c r="F3"/>
      <c r="G3"/>
      <c r="H3"/>
    </row>
    <row r="4" spans="1:10" s="1" customFormat="1" ht="15">
      <c r="A4" s="19" t="str">
        <f>HYPERLINK("http://www.eia.gov/totalenergy/data/monthly/dataunits.cfm","Note: Information about data precision.")</f>
        <v>Note: Information about data precision.</v>
      </c>
      <c r="B4"/>
      <c r="C4"/>
      <c r="D4"/>
      <c r="E4"/>
      <c r="F4"/>
      <c r="G4"/>
      <c r="H4"/>
    </row>
    <row r="5" spans="1:10" s="1" customFormat="1">
      <c r="A5"/>
      <c r="B5"/>
      <c r="C5"/>
      <c r="D5"/>
      <c r="E5"/>
      <c r="F5"/>
      <c r="G5"/>
      <c r="H5"/>
    </row>
    <row r="6" spans="1:10" s="1" customFormat="1">
      <c r="A6" t="s">
        <v>93</v>
      </c>
      <c r="B6"/>
      <c r="C6"/>
      <c r="D6"/>
      <c r="E6"/>
      <c r="F6"/>
      <c r="G6"/>
      <c r="H6"/>
    </row>
    <row r="7" spans="1:10" s="1" customFormat="1">
      <c r="A7" t="s">
        <v>94</v>
      </c>
      <c r="B7"/>
      <c r="C7"/>
      <c r="D7"/>
      <c r="E7"/>
      <c r="F7"/>
      <c r="G7"/>
      <c r="H7"/>
    </row>
    <row r="8" spans="1:10" s="1" customFormat="1">
      <c r="A8"/>
      <c r="B8"/>
      <c r="C8"/>
      <c r="D8"/>
      <c r="E8"/>
      <c r="F8"/>
      <c r="G8"/>
      <c r="H8"/>
    </row>
    <row r="9" spans="1:10" s="1" customFormat="1" ht="15.6">
      <c r="A9" s="20" t="s">
        <v>1</v>
      </c>
      <c r="B9"/>
      <c r="C9"/>
      <c r="D9"/>
      <c r="E9"/>
      <c r="F9"/>
      <c r="G9"/>
      <c r="H9"/>
    </row>
    <row r="10" spans="1:10" s="1" customFormat="1">
      <c r="A10"/>
      <c r="B10"/>
      <c r="C10"/>
      <c r="D10"/>
      <c r="E10"/>
      <c r="F10"/>
      <c r="G10"/>
      <c r="H10"/>
    </row>
    <row r="11" spans="1:10" s="14" customFormat="1" ht="13.8">
      <c r="A11" s="15" t="s">
        <v>2</v>
      </c>
      <c r="B11" s="15" t="s">
        <v>3</v>
      </c>
      <c r="C11" s="15" t="s">
        <v>4</v>
      </c>
      <c r="D11" s="15" t="s">
        <v>5</v>
      </c>
      <c r="E11" s="15" t="s">
        <v>6</v>
      </c>
      <c r="F11" s="15" t="s">
        <v>7</v>
      </c>
      <c r="G11" s="15" t="s">
        <v>8</v>
      </c>
      <c r="H11" s="15" t="s">
        <v>9</v>
      </c>
      <c r="I11" s="13"/>
      <c r="J11" s="13"/>
    </row>
    <row r="12" spans="1:10" ht="15">
      <c r="A12" s="15"/>
      <c r="B12" s="15" t="s">
        <v>10</v>
      </c>
      <c r="C12" s="15" t="s">
        <v>10</v>
      </c>
      <c r="D12" s="15" t="s">
        <v>10</v>
      </c>
      <c r="E12" s="15" t="s">
        <v>10</v>
      </c>
      <c r="F12" s="15" t="s">
        <v>10</v>
      </c>
      <c r="G12" s="15" t="s">
        <v>10</v>
      </c>
      <c r="H12" s="15" t="s">
        <v>10</v>
      </c>
    </row>
    <row r="13" spans="1:10" ht="15">
      <c r="A13" s="58">
        <v>1949</v>
      </c>
      <c r="B13" s="57">
        <v>66791.967999999993</v>
      </c>
      <c r="C13" s="57">
        <v>58647.203999999998</v>
      </c>
      <c r="D13" s="57">
        <v>122590.923</v>
      </c>
      <c r="E13" s="57">
        <v>6481.2389999999996</v>
      </c>
      <c r="F13" s="57">
        <v>254511.334</v>
      </c>
      <c r="G13" s="57" t="s">
        <v>11</v>
      </c>
      <c r="H13" s="57">
        <v>254511.334</v>
      </c>
    </row>
    <row r="14" spans="1:10" ht="15">
      <c r="A14" s="56">
        <v>1950</v>
      </c>
      <c r="B14" s="59">
        <v>72200.34</v>
      </c>
      <c r="C14" s="59">
        <v>65971.214999999997</v>
      </c>
      <c r="D14" s="59">
        <v>146478.73199999999</v>
      </c>
      <c r="E14" s="59">
        <v>6793.0389999999998</v>
      </c>
      <c r="F14" s="59">
        <v>291443.326</v>
      </c>
      <c r="G14" s="59" t="s">
        <v>11</v>
      </c>
      <c r="H14" s="59">
        <v>291443.326</v>
      </c>
    </row>
    <row r="15" spans="1:10" ht="15">
      <c r="A15" s="58">
        <v>1951</v>
      </c>
      <c r="B15" s="57">
        <v>83092.820999999996</v>
      </c>
      <c r="C15" s="57">
        <v>73962.588000000003</v>
      </c>
      <c r="D15" s="57">
        <v>166168.06</v>
      </c>
      <c r="E15" s="57">
        <v>7061.1139999999996</v>
      </c>
      <c r="F15" s="57">
        <v>330284.58299999998</v>
      </c>
      <c r="G15" s="57" t="s">
        <v>11</v>
      </c>
      <c r="H15" s="57">
        <v>330284.58299999998</v>
      </c>
    </row>
    <row r="16" spans="1:10" ht="15">
      <c r="A16" s="58">
        <v>1952</v>
      </c>
      <c r="B16" s="57">
        <v>93544.873000000007</v>
      </c>
      <c r="C16" s="57">
        <v>80095.755999999994</v>
      </c>
      <c r="D16" s="57">
        <v>176127.49400000001</v>
      </c>
      <c r="E16" s="57">
        <v>6395.8370000000004</v>
      </c>
      <c r="F16" s="57">
        <v>356163.96</v>
      </c>
      <c r="G16" s="57" t="s">
        <v>11</v>
      </c>
      <c r="H16" s="57">
        <v>356163.96</v>
      </c>
    </row>
    <row r="17" spans="1:8" ht="15">
      <c r="A17" s="58">
        <v>1953</v>
      </c>
      <c r="B17" s="57">
        <v>104146.29</v>
      </c>
      <c r="C17" s="57">
        <v>87024.49</v>
      </c>
      <c r="D17" s="57">
        <v>198618.114</v>
      </c>
      <c r="E17" s="57">
        <v>6428.0020000000004</v>
      </c>
      <c r="F17" s="57">
        <v>396216.89600000001</v>
      </c>
      <c r="G17" s="57" t="s">
        <v>11</v>
      </c>
      <c r="H17" s="57">
        <v>396216.89600000001</v>
      </c>
    </row>
    <row r="18" spans="1:8" ht="15">
      <c r="A18" s="58">
        <v>1954</v>
      </c>
      <c r="B18" s="57">
        <v>116228.28599999999</v>
      </c>
      <c r="C18" s="57">
        <v>93594.892999999996</v>
      </c>
      <c r="D18" s="57">
        <v>208464.736</v>
      </c>
      <c r="E18" s="57">
        <v>5875.8770000000004</v>
      </c>
      <c r="F18" s="57">
        <v>424163.79200000002</v>
      </c>
      <c r="G18" s="57" t="s">
        <v>11</v>
      </c>
      <c r="H18" s="57">
        <v>424163.79200000002</v>
      </c>
    </row>
    <row r="19" spans="1:8" ht="15">
      <c r="A19" s="58">
        <v>1955</v>
      </c>
      <c r="B19" s="57">
        <v>128400.614</v>
      </c>
      <c r="C19" s="57">
        <v>102547.31600000001</v>
      </c>
      <c r="D19" s="57">
        <v>259974.38800000001</v>
      </c>
      <c r="E19" s="57">
        <v>5825.7349999999997</v>
      </c>
      <c r="F19" s="57">
        <v>496748.05300000001</v>
      </c>
      <c r="G19" s="57" t="s">
        <v>11</v>
      </c>
      <c r="H19" s="57">
        <v>496748.05300000001</v>
      </c>
    </row>
    <row r="20" spans="1:8" ht="15">
      <c r="A20" s="58">
        <v>1956</v>
      </c>
      <c r="B20" s="57">
        <v>143476.45300000001</v>
      </c>
      <c r="C20" s="57">
        <v>111423.632</v>
      </c>
      <c r="D20" s="57">
        <v>285947.44699999999</v>
      </c>
      <c r="E20" s="57">
        <v>5432.9589999999998</v>
      </c>
      <c r="F20" s="57">
        <v>546280.49100000004</v>
      </c>
      <c r="G20" s="57" t="s">
        <v>11</v>
      </c>
      <c r="H20" s="57">
        <v>546280.49100000004</v>
      </c>
    </row>
    <row r="21" spans="1:8" ht="15">
      <c r="A21" s="58">
        <v>1957</v>
      </c>
      <c r="B21" s="57">
        <v>156723.27100000001</v>
      </c>
      <c r="C21" s="57">
        <v>120363.16899999999</v>
      </c>
      <c r="D21" s="57">
        <v>293989.66100000002</v>
      </c>
      <c r="E21" s="57">
        <v>4744.0739999999996</v>
      </c>
      <c r="F21" s="57">
        <v>575820.17500000005</v>
      </c>
      <c r="G21" s="57" t="s">
        <v>11</v>
      </c>
      <c r="H21" s="57">
        <v>575820.17500000005</v>
      </c>
    </row>
    <row r="22" spans="1:8" ht="15">
      <c r="A22" s="58">
        <v>1958</v>
      </c>
      <c r="B22" s="57">
        <v>169492.24100000001</v>
      </c>
      <c r="C22" s="57">
        <v>127566.18</v>
      </c>
      <c r="D22" s="57">
        <v>286549.90500000003</v>
      </c>
      <c r="E22" s="57">
        <v>4254.7259999999997</v>
      </c>
      <c r="F22" s="57">
        <v>587863.05200000003</v>
      </c>
      <c r="G22" s="57" t="s">
        <v>11</v>
      </c>
      <c r="H22" s="57">
        <v>587863.05200000003</v>
      </c>
    </row>
    <row r="23" spans="1:8" ht="15">
      <c r="A23" s="58">
        <v>1959</v>
      </c>
      <c r="B23" s="57">
        <v>184544.08799999999</v>
      </c>
      <c r="C23" s="57">
        <v>142983.473</v>
      </c>
      <c r="D23" s="57">
        <v>315134.50300000003</v>
      </c>
      <c r="E23" s="57">
        <v>4225.8130000000001</v>
      </c>
      <c r="F23" s="57">
        <v>646887.87699999998</v>
      </c>
      <c r="G23" s="57" t="s">
        <v>11</v>
      </c>
      <c r="H23" s="57">
        <v>646887.87699999998</v>
      </c>
    </row>
    <row r="24" spans="1:8" ht="15">
      <c r="A24" s="58">
        <v>1960</v>
      </c>
      <c r="B24" s="57">
        <v>201463.38099999999</v>
      </c>
      <c r="C24" s="57">
        <v>159143.78700000001</v>
      </c>
      <c r="D24" s="57">
        <v>324401.90700000001</v>
      </c>
      <c r="E24" s="57">
        <v>3065.6869999999999</v>
      </c>
      <c r="F24" s="57">
        <v>688074.76199999999</v>
      </c>
      <c r="G24" s="57" t="s">
        <v>11</v>
      </c>
      <c r="H24" s="57">
        <v>688074.76199999999</v>
      </c>
    </row>
    <row r="25" spans="1:8" ht="15">
      <c r="A25" s="58">
        <v>1961</v>
      </c>
      <c r="B25" s="57">
        <v>214444.853</v>
      </c>
      <c r="C25" s="57">
        <v>167655.99900000001</v>
      </c>
      <c r="D25" s="57">
        <v>336825.95799999998</v>
      </c>
      <c r="E25" s="57">
        <v>3023.373</v>
      </c>
      <c r="F25" s="57">
        <v>721950.18299999996</v>
      </c>
      <c r="G25" s="57" t="s">
        <v>11</v>
      </c>
      <c r="H25" s="57">
        <v>721950.18299999996</v>
      </c>
    </row>
    <row r="26" spans="1:8" ht="15">
      <c r="A26" s="58">
        <v>1962</v>
      </c>
      <c r="B26" s="57">
        <v>232801.889</v>
      </c>
      <c r="C26" s="57">
        <v>181964.47099999999</v>
      </c>
      <c r="D26" s="57">
        <v>359853.73100000003</v>
      </c>
      <c r="E26" s="57">
        <v>2979.6379999999999</v>
      </c>
      <c r="F26" s="57">
        <v>777599.72900000005</v>
      </c>
      <c r="G26" s="57" t="s">
        <v>11</v>
      </c>
      <c r="H26" s="57">
        <v>777599.72900000005</v>
      </c>
    </row>
    <row r="27" spans="1:8" ht="15">
      <c r="A27" s="58">
        <v>1963</v>
      </c>
      <c r="B27" s="57">
        <v>250752.65100000001</v>
      </c>
      <c r="C27" s="57">
        <v>201513.28400000001</v>
      </c>
      <c r="D27" s="57">
        <v>377429.63900000002</v>
      </c>
      <c r="E27" s="57">
        <v>2917.5340000000001</v>
      </c>
      <c r="F27" s="57">
        <v>832613.10800000001</v>
      </c>
      <c r="G27" s="57" t="s">
        <v>11</v>
      </c>
      <c r="H27" s="57">
        <v>832613.10800000001</v>
      </c>
    </row>
    <row r="28" spans="1:8" ht="15">
      <c r="A28" s="58">
        <v>1964</v>
      </c>
      <c r="B28" s="57">
        <v>271842.07900000003</v>
      </c>
      <c r="C28" s="57">
        <v>216233.90900000001</v>
      </c>
      <c r="D28" s="57">
        <v>405049.06199999998</v>
      </c>
      <c r="E28" s="57">
        <v>2933.9639999999999</v>
      </c>
      <c r="F28" s="57">
        <v>896059.01399999997</v>
      </c>
      <c r="G28" s="57" t="s">
        <v>11</v>
      </c>
      <c r="H28" s="57">
        <v>896059.01399999997</v>
      </c>
    </row>
    <row r="29" spans="1:8" ht="15">
      <c r="A29" s="58">
        <v>1965</v>
      </c>
      <c r="B29" s="57">
        <v>291012.652</v>
      </c>
      <c r="C29" s="57">
        <v>231126.28700000001</v>
      </c>
      <c r="D29" s="57">
        <v>428727.266</v>
      </c>
      <c r="E29" s="57">
        <v>2923.1080000000002</v>
      </c>
      <c r="F29" s="57">
        <v>953789.31299999997</v>
      </c>
      <c r="G29" s="57" t="s">
        <v>11</v>
      </c>
      <c r="H29" s="57">
        <v>953789.31299999997</v>
      </c>
    </row>
    <row r="30" spans="1:8" ht="15">
      <c r="A30" s="58">
        <v>1966</v>
      </c>
      <c r="B30" s="57">
        <v>316888.36</v>
      </c>
      <c r="C30" s="57">
        <v>251826.89300000001</v>
      </c>
      <c r="D30" s="57">
        <v>463603.40600000002</v>
      </c>
      <c r="E30" s="57">
        <v>2825.9409999999998</v>
      </c>
      <c r="F30" s="57">
        <v>1035144.6</v>
      </c>
      <c r="G30" s="57" t="s">
        <v>11</v>
      </c>
      <c r="H30" s="57">
        <v>1035144.6</v>
      </c>
    </row>
    <row r="31" spans="1:8" ht="15">
      <c r="A31" s="58">
        <v>1967</v>
      </c>
      <c r="B31" s="57">
        <v>340113.93599999999</v>
      </c>
      <c r="C31" s="57">
        <v>271154.28899999999</v>
      </c>
      <c r="D31" s="57">
        <v>485015.19900000002</v>
      </c>
      <c r="E31" s="57">
        <v>2933.8420000000001</v>
      </c>
      <c r="F31" s="57">
        <v>1099217.2660000001</v>
      </c>
      <c r="G31" s="57" t="s">
        <v>11</v>
      </c>
      <c r="H31" s="57">
        <v>1099217.2660000001</v>
      </c>
    </row>
    <row r="32" spans="1:8" ht="15">
      <c r="A32" s="58">
        <v>1968</v>
      </c>
      <c r="B32" s="57">
        <v>381569.84700000001</v>
      </c>
      <c r="C32" s="57">
        <v>297174.47100000002</v>
      </c>
      <c r="D32" s="57">
        <v>521132.90399999998</v>
      </c>
      <c r="E32" s="57">
        <v>2993.7950000000001</v>
      </c>
      <c r="F32" s="57">
        <v>1202871.017</v>
      </c>
      <c r="G32" s="57" t="s">
        <v>11</v>
      </c>
      <c r="H32" s="57">
        <v>1202871.017</v>
      </c>
    </row>
    <row r="33" spans="1:8" ht="15">
      <c r="A33" s="58">
        <v>1969</v>
      </c>
      <c r="B33" s="57">
        <v>426736.08399999997</v>
      </c>
      <c r="C33" s="57">
        <v>324657.85700000002</v>
      </c>
      <c r="D33" s="57">
        <v>559385.27</v>
      </c>
      <c r="E33" s="57">
        <v>3054.0349999999999</v>
      </c>
      <c r="F33" s="57">
        <v>1313833.246</v>
      </c>
      <c r="G33" s="57" t="s">
        <v>11</v>
      </c>
      <c r="H33" s="57">
        <v>1313833.246</v>
      </c>
    </row>
    <row r="34" spans="1:8" ht="15">
      <c r="A34" s="58">
        <v>1970</v>
      </c>
      <c r="B34" s="57">
        <v>466290.58799999999</v>
      </c>
      <c r="C34" s="57">
        <v>352040.59299999999</v>
      </c>
      <c r="D34" s="57">
        <v>570854.19499999995</v>
      </c>
      <c r="E34" s="57">
        <v>3114.5239999999999</v>
      </c>
      <c r="F34" s="57">
        <v>1392299.9</v>
      </c>
      <c r="G34" s="57" t="s">
        <v>11</v>
      </c>
      <c r="H34" s="57">
        <v>1392299.9</v>
      </c>
    </row>
    <row r="35" spans="1:8" ht="15">
      <c r="A35" s="58">
        <v>1971</v>
      </c>
      <c r="B35" s="57">
        <v>499531.99900000001</v>
      </c>
      <c r="C35" s="57">
        <v>377493.93300000002</v>
      </c>
      <c r="D35" s="57">
        <v>589447.99</v>
      </c>
      <c r="E35" s="57">
        <v>3066.355</v>
      </c>
      <c r="F35" s="57">
        <v>1469540.277</v>
      </c>
      <c r="G35" s="57" t="s">
        <v>11</v>
      </c>
      <c r="H35" s="57">
        <v>1469540.277</v>
      </c>
    </row>
    <row r="36" spans="1:8" ht="15">
      <c r="A36" s="58">
        <v>1972</v>
      </c>
      <c r="B36" s="57">
        <v>538609.18400000001</v>
      </c>
      <c r="C36" s="57">
        <v>412534.05200000003</v>
      </c>
      <c r="D36" s="57">
        <v>640977.91799999995</v>
      </c>
      <c r="E36" s="57">
        <v>3039.5369999999998</v>
      </c>
      <c r="F36" s="57">
        <v>1595160.6910000001</v>
      </c>
      <c r="G36" s="57" t="s">
        <v>11</v>
      </c>
      <c r="H36" s="57">
        <v>1595160.6910000001</v>
      </c>
    </row>
    <row r="37" spans="1:8" ht="15">
      <c r="A37" s="56">
        <v>1973</v>
      </c>
      <c r="B37" s="59">
        <v>579231.37399999995</v>
      </c>
      <c r="C37" s="59">
        <v>444505.47700000001</v>
      </c>
      <c r="D37" s="59">
        <v>686085.18</v>
      </c>
      <c r="E37" s="59">
        <v>3086.75</v>
      </c>
      <c r="F37" s="59">
        <v>1712908.781</v>
      </c>
      <c r="G37" s="59" t="s">
        <v>11</v>
      </c>
      <c r="H37" s="59">
        <v>1712908.781</v>
      </c>
    </row>
    <row r="38" spans="1:8" ht="15">
      <c r="A38" s="58">
        <v>1974</v>
      </c>
      <c r="B38" s="57">
        <v>578183.69299999997</v>
      </c>
      <c r="C38" s="57">
        <v>440015.80300000001</v>
      </c>
      <c r="D38" s="57">
        <v>684875.07400000002</v>
      </c>
      <c r="E38" s="57">
        <v>2849.1559999999999</v>
      </c>
      <c r="F38" s="57">
        <v>1705923.726</v>
      </c>
      <c r="G38" s="57" t="s">
        <v>11</v>
      </c>
      <c r="H38" s="57">
        <v>1705923.726</v>
      </c>
    </row>
    <row r="39" spans="1:8" ht="15">
      <c r="A39" s="58">
        <v>1975</v>
      </c>
      <c r="B39" s="57">
        <v>588140.39300000004</v>
      </c>
      <c r="C39" s="57">
        <v>468296.09899999999</v>
      </c>
      <c r="D39" s="57">
        <v>687679.652</v>
      </c>
      <c r="E39" s="57">
        <v>2974.4830000000002</v>
      </c>
      <c r="F39" s="57">
        <v>1747090.6270000001</v>
      </c>
      <c r="G39" s="57" t="s">
        <v>11</v>
      </c>
      <c r="H39" s="57">
        <v>1747090.6270000001</v>
      </c>
    </row>
    <row r="40" spans="1:8" ht="15">
      <c r="A40" s="58">
        <v>1976</v>
      </c>
      <c r="B40" s="57">
        <v>606452.08200000005</v>
      </c>
      <c r="C40" s="57">
        <v>491776.96</v>
      </c>
      <c r="D40" s="57">
        <v>754068.87300000002</v>
      </c>
      <c r="E40" s="57">
        <v>2948.1790000000001</v>
      </c>
      <c r="F40" s="57">
        <v>1855246.094</v>
      </c>
      <c r="G40" s="57" t="s">
        <v>11</v>
      </c>
      <c r="H40" s="57">
        <v>1855246.094</v>
      </c>
    </row>
    <row r="41" spans="1:8" ht="15">
      <c r="A41" s="58">
        <v>1977</v>
      </c>
      <c r="B41" s="57">
        <v>645238.97100000002</v>
      </c>
      <c r="C41" s="57">
        <v>514028.68599999999</v>
      </c>
      <c r="D41" s="57">
        <v>786037.12600000005</v>
      </c>
      <c r="E41" s="57">
        <v>3056.4290000000001</v>
      </c>
      <c r="F41" s="57">
        <v>1948361.2120000001</v>
      </c>
      <c r="G41" s="57" t="s">
        <v>11</v>
      </c>
      <c r="H41" s="57">
        <v>1948361.2120000001</v>
      </c>
    </row>
    <row r="42" spans="1:8" ht="15">
      <c r="A42" s="58">
        <v>1978</v>
      </c>
      <c r="B42" s="57">
        <v>674466</v>
      </c>
      <c r="C42" s="57">
        <v>531439.15</v>
      </c>
      <c r="D42" s="57">
        <v>809078</v>
      </c>
      <c r="E42" s="57">
        <v>2938.85</v>
      </c>
      <c r="F42" s="57">
        <v>2017922</v>
      </c>
      <c r="G42" s="57" t="s">
        <v>11</v>
      </c>
      <c r="H42" s="57">
        <v>2017922</v>
      </c>
    </row>
    <row r="43" spans="1:8" ht="15">
      <c r="A43" s="58">
        <v>1979</v>
      </c>
      <c r="B43" s="57">
        <v>682819</v>
      </c>
      <c r="C43" s="57">
        <v>543411.81900000002</v>
      </c>
      <c r="D43" s="57">
        <v>841903</v>
      </c>
      <c r="E43" s="57">
        <v>2965.181</v>
      </c>
      <c r="F43" s="57">
        <v>2071099</v>
      </c>
      <c r="G43" s="57" t="s">
        <v>11</v>
      </c>
      <c r="H43" s="57">
        <v>2071099</v>
      </c>
    </row>
    <row r="44" spans="1:8" ht="15">
      <c r="A44" s="58">
        <v>1980</v>
      </c>
      <c r="B44" s="57">
        <v>717495</v>
      </c>
      <c r="C44" s="57">
        <v>558642.79200000002</v>
      </c>
      <c r="D44" s="57">
        <v>815067</v>
      </c>
      <c r="E44" s="57">
        <v>3244.2080000000001</v>
      </c>
      <c r="F44" s="57">
        <v>2094449</v>
      </c>
      <c r="G44" s="57" t="s">
        <v>11</v>
      </c>
      <c r="H44" s="57">
        <v>2094449</v>
      </c>
    </row>
    <row r="45" spans="1:8" ht="15">
      <c r="A45" s="58">
        <v>1981</v>
      </c>
      <c r="B45" s="57">
        <v>722265.02399999998</v>
      </c>
      <c r="C45" s="57">
        <v>595908.40399999998</v>
      </c>
      <c r="D45" s="57">
        <v>825743.44900000002</v>
      </c>
      <c r="E45" s="57">
        <v>3185.9850000000001</v>
      </c>
      <c r="F45" s="57">
        <v>2147102.8620000002</v>
      </c>
      <c r="G45" s="57" t="s">
        <v>11</v>
      </c>
      <c r="H45" s="57">
        <v>2147102.8620000002</v>
      </c>
    </row>
    <row r="46" spans="1:8" ht="15">
      <c r="A46" s="58">
        <v>1982</v>
      </c>
      <c r="B46" s="57">
        <v>729519.76800000004</v>
      </c>
      <c r="C46" s="57">
        <v>608747.98400000005</v>
      </c>
      <c r="D46" s="57">
        <v>744949.12399999995</v>
      </c>
      <c r="E46" s="57">
        <v>3224.4760000000001</v>
      </c>
      <c r="F46" s="57">
        <v>2086441.352</v>
      </c>
      <c r="G46" s="57" t="s">
        <v>11</v>
      </c>
      <c r="H46" s="57">
        <v>2086441.352</v>
      </c>
    </row>
    <row r="47" spans="1:8" ht="15">
      <c r="A47" s="58">
        <v>1983</v>
      </c>
      <c r="B47" s="57">
        <v>750948.24199999997</v>
      </c>
      <c r="C47" s="57">
        <v>620292.09499999997</v>
      </c>
      <c r="D47" s="57">
        <v>775999.28799999994</v>
      </c>
      <c r="E47" s="57">
        <v>3714.9589999999998</v>
      </c>
      <c r="F47" s="57">
        <v>2150954.5839999998</v>
      </c>
      <c r="G47" s="57" t="s">
        <v>11</v>
      </c>
      <c r="H47" s="57">
        <v>2150954.5839999998</v>
      </c>
    </row>
    <row r="48" spans="1:8" ht="15">
      <c r="A48" s="58">
        <v>1984</v>
      </c>
      <c r="B48" s="57">
        <v>780091.66</v>
      </c>
      <c r="C48" s="57">
        <v>663679.53599999996</v>
      </c>
      <c r="D48" s="57">
        <v>837836.12600000005</v>
      </c>
      <c r="E48" s="57">
        <v>4189.0720000000001</v>
      </c>
      <c r="F48" s="57">
        <v>2285796.3939999999</v>
      </c>
      <c r="G48" s="57" t="s">
        <v>11</v>
      </c>
      <c r="H48" s="57">
        <v>2285796.3939999999</v>
      </c>
    </row>
    <row r="49" spans="1:8" ht="15">
      <c r="A49" s="58">
        <v>1985</v>
      </c>
      <c r="B49" s="57">
        <v>793933.848</v>
      </c>
      <c r="C49" s="57">
        <v>689121.38699999999</v>
      </c>
      <c r="D49" s="57">
        <v>836771.99699999997</v>
      </c>
      <c r="E49" s="57">
        <v>4146.62</v>
      </c>
      <c r="F49" s="57">
        <v>2323973.852</v>
      </c>
      <c r="G49" s="57" t="s">
        <v>11</v>
      </c>
      <c r="H49" s="57">
        <v>2323973.852</v>
      </c>
    </row>
    <row r="50" spans="1:8" ht="15">
      <c r="A50" s="58">
        <v>1986</v>
      </c>
      <c r="B50" s="57">
        <v>819088.31499999994</v>
      </c>
      <c r="C50" s="57">
        <v>714721.22600000002</v>
      </c>
      <c r="D50" s="57">
        <v>830530.50300000003</v>
      </c>
      <c r="E50" s="57">
        <v>4413.0079999999998</v>
      </c>
      <c r="F50" s="57">
        <v>2368753.0520000001</v>
      </c>
      <c r="G50" s="57" t="s">
        <v>11</v>
      </c>
      <c r="H50" s="57">
        <v>2368753.0520000001</v>
      </c>
    </row>
    <row r="51" spans="1:8" ht="15">
      <c r="A51" s="58">
        <v>1987</v>
      </c>
      <c r="B51" s="57">
        <v>850410.25100000005</v>
      </c>
      <c r="C51" s="57">
        <v>744066.68799999997</v>
      </c>
      <c r="D51" s="57">
        <v>858232.91899999999</v>
      </c>
      <c r="E51" s="57">
        <v>4562.3609999999999</v>
      </c>
      <c r="F51" s="57">
        <v>2457272.219</v>
      </c>
      <c r="G51" s="57" t="s">
        <v>11</v>
      </c>
      <c r="H51" s="57">
        <v>2457272.219</v>
      </c>
    </row>
    <row r="52" spans="1:8" ht="15">
      <c r="A52" s="58">
        <v>1988</v>
      </c>
      <c r="B52" s="57">
        <v>892866.14099999995</v>
      </c>
      <c r="C52" s="57">
        <v>784029.28099999996</v>
      </c>
      <c r="D52" s="57">
        <v>896498.11699999997</v>
      </c>
      <c r="E52" s="57">
        <v>4668.9560000000001</v>
      </c>
      <c r="F52" s="57">
        <v>2578062.4950000001</v>
      </c>
      <c r="G52" s="57" t="s">
        <v>11</v>
      </c>
      <c r="H52" s="57">
        <v>2578062.4950000001</v>
      </c>
    </row>
    <row r="53" spans="1:8" ht="15">
      <c r="A53" s="58">
        <v>1989</v>
      </c>
      <c r="B53" s="57">
        <v>905524.63399999996</v>
      </c>
      <c r="C53" s="57">
        <v>810855.91799999995</v>
      </c>
      <c r="D53" s="57">
        <v>925658.66899999999</v>
      </c>
      <c r="E53" s="57">
        <v>4770.1109999999999</v>
      </c>
      <c r="F53" s="57">
        <v>2646809.3319999999</v>
      </c>
      <c r="G53" s="57">
        <v>108825.821</v>
      </c>
      <c r="H53" s="57">
        <v>2755635.1529999999</v>
      </c>
    </row>
    <row r="54" spans="1:8" ht="15">
      <c r="A54" s="58">
        <v>1990</v>
      </c>
      <c r="B54" s="57">
        <v>924018.69900000002</v>
      </c>
      <c r="C54" s="57">
        <v>838263.10600000003</v>
      </c>
      <c r="D54" s="57">
        <v>945521.69499999995</v>
      </c>
      <c r="E54" s="57">
        <v>4751.165</v>
      </c>
      <c r="F54" s="57">
        <v>2712554.665</v>
      </c>
      <c r="G54" s="57">
        <v>124528.94</v>
      </c>
      <c r="H54" s="57">
        <v>2837083.605</v>
      </c>
    </row>
    <row r="55" spans="1:8" ht="15">
      <c r="A55" s="58">
        <v>1991</v>
      </c>
      <c r="B55" s="57">
        <v>955417.35</v>
      </c>
      <c r="C55" s="57">
        <v>855243.85600000003</v>
      </c>
      <c r="D55" s="57">
        <v>946583.39099999995</v>
      </c>
      <c r="E55" s="57">
        <v>4758.4430000000002</v>
      </c>
      <c r="F55" s="57">
        <v>2762003.04</v>
      </c>
      <c r="G55" s="57">
        <v>124057.179</v>
      </c>
      <c r="H55" s="57">
        <v>2886060.219</v>
      </c>
    </row>
    <row r="56" spans="1:8" ht="15">
      <c r="A56" s="58">
        <v>1992</v>
      </c>
      <c r="B56" s="57">
        <v>935938.78799999994</v>
      </c>
      <c r="C56" s="57">
        <v>850006.92200000002</v>
      </c>
      <c r="D56" s="57">
        <v>972713.99</v>
      </c>
      <c r="E56" s="57">
        <v>4705.7460000000001</v>
      </c>
      <c r="F56" s="57">
        <v>2763365.446</v>
      </c>
      <c r="G56" s="57">
        <v>133841.24400000001</v>
      </c>
      <c r="H56" s="57">
        <v>2897206.69</v>
      </c>
    </row>
    <row r="57" spans="1:8" ht="15">
      <c r="A57" s="58">
        <v>1993</v>
      </c>
      <c r="B57" s="57">
        <v>994780.81799999997</v>
      </c>
      <c r="C57" s="57">
        <v>884746.34</v>
      </c>
      <c r="D57" s="57">
        <v>977164.25</v>
      </c>
      <c r="E57" s="57">
        <v>4770.9319999999998</v>
      </c>
      <c r="F57" s="57">
        <v>2861462.34</v>
      </c>
      <c r="G57" s="57">
        <v>139237.87700000001</v>
      </c>
      <c r="H57" s="57">
        <v>3000700.2170000002</v>
      </c>
    </row>
    <row r="58" spans="1:8" ht="15">
      <c r="A58" s="58">
        <v>1994</v>
      </c>
      <c r="B58" s="57">
        <v>1008481.682</v>
      </c>
      <c r="C58" s="57">
        <v>913105.69099999999</v>
      </c>
      <c r="D58" s="57">
        <v>1007981.245</v>
      </c>
      <c r="E58" s="57">
        <v>4994.2460000000001</v>
      </c>
      <c r="F58" s="57">
        <v>2934562.8640000001</v>
      </c>
      <c r="G58" s="57">
        <v>146325.334</v>
      </c>
      <c r="H58" s="57">
        <v>3080888.1979999999</v>
      </c>
    </row>
    <row r="59" spans="1:8" ht="15">
      <c r="A59" s="58">
        <v>1995</v>
      </c>
      <c r="B59" s="57">
        <v>1042501.471</v>
      </c>
      <c r="C59" s="57">
        <v>953117.24800000002</v>
      </c>
      <c r="D59" s="57">
        <v>1012693.35</v>
      </c>
      <c r="E59" s="57">
        <v>4974.5200000000004</v>
      </c>
      <c r="F59" s="57">
        <v>3013286.5890000002</v>
      </c>
      <c r="G59" s="57">
        <v>150676.54</v>
      </c>
      <c r="H59" s="57">
        <v>3163963.1290000002</v>
      </c>
    </row>
    <row r="60" spans="1:8" ht="15">
      <c r="A60" s="58">
        <v>1996</v>
      </c>
      <c r="B60" s="57">
        <v>1082511.75</v>
      </c>
      <c r="C60" s="57">
        <v>980061.11899999995</v>
      </c>
      <c r="D60" s="57">
        <v>1033631.378</v>
      </c>
      <c r="E60" s="57">
        <v>4922.7780000000002</v>
      </c>
      <c r="F60" s="57">
        <v>3101127.0249999999</v>
      </c>
      <c r="G60" s="57">
        <v>152638.016</v>
      </c>
      <c r="H60" s="57">
        <v>3253765.0410000002</v>
      </c>
    </row>
    <row r="61" spans="1:8" ht="15">
      <c r="A61" s="58">
        <v>1997</v>
      </c>
      <c r="B61" s="57">
        <v>1075880.095</v>
      </c>
      <c r="C61" s="57">
        <v>1026626.105</v>
      </c>
      <c r="D61" s="57">
        <v>1038196.892</v>
      </c>
      <c r="E61" s="57">
        <v>4907.3329999999996</v>
      </c>
      <c r="F61" s="57">
        <v>3145610.4249999998</v>
      </c>
      <c r="G61" s="57">
        <v>156238.89799999999</v>
      </c>
      <c r="H61" s="57">
        <v>3301849.3229999999</v>
      </c>
    </row>
    <row r="62" spans="1:8" ht="15">
      <c r="A62" s="58">
        <v>1998</v>
      </c>
      <c r="B62" s="57">
        <v>1130109.1200000001</v>
      </c>
      <c r="C62" s="57">
        <v>1077956.919</v>
      </c>
      <c r="D62" s="57">
        <v>1051203.1140000001</v>
      </c>
      <c r="E62" s="57">
        <v>4961.598</v>
      </c>
      <c r="F62" s="57">
        <v>3264230.7510000002</v>
      </c>
      <c r="G62" s="57">
        <v>160865.88399999999</v>
      </c>
      <c r="H62" s="57">
        <v>3425096.6349999998</v>
      </c>
    </row>
    <row r="63" spans="1:8" ht="15">
      <c r="A63" s="58">
        <v>1999</v>
      </c>
      <c r="B63" s="57">
        <v>1144923.068</v>
      </c>
      <c r="C63" s="57">
        <v>1103821.21</v>
      </c>
      <c r="D63" s="57">
        <v>1058216.608</v>
      </c>
      <c r="E63" s="57">
        <v>5126.1940000000004</v>
      </c>
      <c r="F63" s="57">
        <v>3312087.08</v>
      </c>
      <c r="G63" s="57">
        <v>171629.285</v>
      </c>
      <c r="H63" s="57">
        <v>3483716.3650000002</v>
      </c>
    </row>
    <row r="64" spans="1:8" ht="15">
      <c r="A64" s="58">
        <v>2000</v>
      </c>
      <c r="B64" s="57">
        <v>1192446.4909999999</v>
      </c>
      <c r="C64" s="57">
        <v>1159346.6399999999</v>
      </c>
      <c r="D64" s="57">
        <v>1064239.3940000001</v>
      </c>
      <c r="E64" s="57">
        <v>5381.7430000000004</v>
      </c>
      <c r="F64" s="57">
        <v>3421414.2680000002</v>
      </c>
      <c r="G64" s="57">
        <v>170942.50899999999</v>
      </c>
      <c r="H64" s="57">
        <v>3592356.7769999998</v>
      </c>
    </row>
    <row r="65" spans="1:8" ht="15">
      <c r="A65" s="58">
        <v>2001</v>
      </c>
      <c r="B65" s="57">
        <v>1201606.5930000001</v>
      </c>
      <c r="C65" s="57">
        <v>1190517.8759999999</v>
      </c>
      <c r="D65" s="57">
        <v>996609.31</v>
      </c>
      <c r="E65" s="57">
        <v>5724.3249999999998</v>
      </c>
      <c r="F65" s="57">
        <v>3394458.1039999998</v>
      </c>
      <c r="G65" s="57">
        <v>162648.61499999999</v>
      </c>
      <c r="H65" s="57">
        <v>3557106.719</v>
      </c>
    </row>
    <row r="66" spans="1:8" ht="15">
      <c r="A66" s="58">
        <v>2002</v>
      </c>
      <c r="B66" s="57">
        <v>1265179.8689999999</v>
      </c>
      <c r="C66" s="57">
        <v>1204531.3130000001</v>
      </c>
      <c r="D66" s="57">
        <v>990237.63100000005</v>
      </c>
      <c r="E66" s="57">
        <v>5517.1980000000003</v>
      </c>
      <c r="F66" s="57">
        <v>3465466.0109999999</v>
      </c>
      <c r="G66" s="57">
        <v>166184.296</v>
      </c>
      <c r="H66" s="57">
        <v>3631650.307</v>
      </c>
    </row>
    <row r="67" spans="1:8" ht="15">
      <c r="A67" s="58">
        <v>2003</v>
      </c>
      <c r="B67" s="57">
        <v>1275823.9099999999</v>
      </c>
      <c r="C67" s="57">
        <v>1198727.601</v>
      </c>
      <c r="D67" s="57">
        <v>1012373.247</v>
      </c>
      <c r="E67" s="57">
        <v>6809.7280000000001</v>
      </c>
      <c r="F67" s="57">
        <v>3493734.486</v>
      </c>
      <c r="G67" s="57">
        <v>168294.52600000001</v>
      </c>
      <c r="H67" s="57">
        <v>3662029.0120000001</v>
      </c>
    </row>
    <row r="68" spans="1:8" ht="15">
      <c r="A68" s="58">
        <v>2004</v>
      </c>
      <c r="B68" s="57">
        <v>1291981.578</v>
      </c>
      <c r="C68" s="57">
        <v>1230424.7309999999</v>
      </c>
      <c r="D68" s="57">
        <v>1017849.532</v>
      </c>
      <c r="E68" s="57">
        <v>7223.6419999999998</v>
      </c>
      <c r="F68" s="57">
        <v>3547479.483</v>
      </c>
      <c r="G68" s="57">
        <v>168470.00200000001</v>
      </c>
      <c r="H68" s="57">
        <v>3715949.4849999999</v>
      </c>
    </row>
    <row r="69" spans="1:8" ht="15">
      <c r="A69" s="58">
        <v>2005</v>
      </c>
      <c r="B69" s="57">
        <v>1359227.1070000001</v>
      </c>
      <c r="C69" s="57">
        <v>1275079.02</v>
      </c>
      <c r="D69" s="57">
        <v>1019156.0649999999</v>
      </c>
      <c r="E69" s="57">
        <v>7506.3209999999999</v>
      </c>
      <c r="F69" s="57">
        <v>3660968.5129999998</v>
      </c>
      <c r="G69" s="57">
        <v>150015.53099999999</v>
      </c>
      <c r="H69" s="57">
        <v>3810984.0440000002</v>
      </c>
    </row>
    <row r="70" spans="1:8" ht="15">
      <c r="A70" s="58">
        <v>2006</v>
      </c>
      <c r="B70" s="57">
        <v>1351520.0360000001</v>
      </c>
      <c r="C70" s="57">
        <v>1299743.6950000001</v>
      </c>
      <c r="D70" s="57">
        <v>1011297.566</v>
      </c>
      <c r="E70" s="57">
        <v>7357.5429999999997</v>
      </c>
      <c r="F70" s="57">
        <v>3669918.84</v>
      </c>
      <c r="G70" s="57">
        <v>146926.61199999999</v>
      </c>
      <c r="H70" s="57">
        <v>3816845.452</v>
      </c>
    </row>
    <row r="71" spans="1:8" ht="15">
      <c r="A71" s="58">
        <v>2007</v>
      </c>
      <c r="B71" s="57">
        <v>1392240.996</v>
      </c>
      <c r="C71" s="57">
        <v>1336315.196</v>
      </c>
      <c r="D71" s="57">
        <v>1027831.925</v>
      </c>
      <c r="E71" s="57">
        <v>8172.5950000000003</v>
      </c>
      <c r="F71" s="57">
        <v>3764560.7119999998</v>
      </c>
      <c r="G71" s="57">
        <v>125670.185</v>
      </c>
      <c r="H71" s="57">
        <v>3890230.8969999999</v>
      </c>
    </row>
    <row r="72" spans="1:8" ht="15">
      <c r="A72" s="58">
        <v>2008</v>
      </c>
      <c r="B72" s="57">
        <v>1380661.7450000001</v>
      </c>
      <c r="C72" s="57">
        <v>1336133.4850000001</v>
      </c>
      <c r="D72" s="57">
        <v>1009516.178</v>
      </c>
      <c r="E72" s="57">
        <v>7653.2110000000002</v>
      </c>
      <c r="F72" s="57">
        <v>3733964.6189999999</v>
      </c>
      <c r="G72" s="57">
        <v>132196.685</v>
      </c>
      <c r="H72" s="57">
        <v>3866161.304</v>
      </c>
    </row>
    <row r="73" spans="1:8" ht="15">
      <c r="A73" s="58">
        <v>2009</v>
      </c>
      <c r="B73" s="57">
        <v>1364758.1529999999</v>
      </c>
      <c r="C73" s="57">
        <v>1306852.524</v>
      </c>
      <c r="D73" s="57">
        <v>917416.46799999999</v>
      </c>
      <c r="E73" s="57">
        <v>7767.9889999999996</v>
      </c>
      <c r="F73" s="57">
        <v>3596795.1340000001</v>
      </c>
      <c r="G73" s="57">
        <v>126937.958</v>
      </c>
      <c r="H73" s="57">
        <v>3723733.0920000002</v>
      </c>
    </row>
    <row r="74" spans="1:8" ht="15">
      <c r="A74" s="58">
        <v>2010</v>
      </c>
      <c r="B74" s="57">
        <v>1445708.4029999999</v>
      </c>
      <c r="C74" s="57">
        <v>1330199.3640000001</v>
      </c>
      <c r="D74" s="57">
        <v>971221.18900000001</v>
      </c>
      <c r="E74" s="57">
        <v>7712.4120000000003</v>
      </c>
      <c r="F74" s="57">
        <v>3754841.3679999998</v>
      </c>
      <c r="G74" s="57">
        <v>131910.24900000001</v>
      </c>
      <c r="H74" s="57">
        <v>3886751.6170000001</v>
      </c>
    </row>
    <row r="75" spans="1:8" ht="15">
      <c r="A75" s="58">
        <v>2011</v>
      </c>
      <c r="B75" s="57">
        <v>1422801.0930000001</v>
      </c>
      <c r="C75" s="57">
        <v>1328057.439</v>
      </c>
      <c r="D75" s="57">
        <v>991315.56400000001</v>
      </c>
      <c r="E75" s="57">
        <v>7672.0839999999998</v>
      </c>
      <c r="F75" s="57">
        <v>3749846.18</v>
      </c>
      <c r="G75" s="57">
        <v>132754.03700000001</v>
      </c>
      <c r="H75" s="57">
        <v>3882600.2170000002</v>
      </c>
    </row>
    <row r="76" spans="1:8" ht="15">
      <c r="A76" s="58">
        <v>2012</v>
      </c>
      <c r="B76" s="57">
        <v>1374514.7080000001</v>
      </c>
      <c r="C76" s="57">
        <v>1327101.196</v>
      </c>
      <c r="D76" s="57">
        <v>985713.85400000005</v>
      </c>
      <c r="E76" s="57">
        <v>7320.0280000000002</v>
      </c>
      <c r="F76" s="57">
        <v>3694649.7859999998</v>
      </c>
      <c r="G76" s="57">
        <v>137656.51</v>
      </c>
      <c r="H76" s="57">
        <v>3832306.2960000001</v>
      </c>
    </row>
    <row r="77" spans="1:8" ht="15">
      <c r="A77" s="58">
        <v>2013</v>
      </c>
      <c r="B77" s="57">
        <v>1394812.129</v>
      </c>
      <c r="C77" s="57">
        <v>1337078.777</v>
      </c>
      <c r="D77" s="57">
        <v>985351.87399999995</v>
      </c>
      <c r="E77" s="57">
        <v>7625.0410000000002</v>
      </c>
      <c r="F77" s="57">
        <v>3724867.821</v>
      </c>
      <c r="G77" s="57">
        <v>143461.93700000001</v>
      </c>
      <c r="H77" s="57">
        <v>3868329.7579999999</v>
      </c>
    </row>
    <row r="78" spans="1:8" ht="15">
      <c r="A78" s="58">
        <v>2014</v>
      </c>
      <c r="B78" s="57">
        <v>1407208.311</v>
      </c>
      <c r="C78" s="57">
        <v>1352158.263</v>
      </c>
      <c r="D78" s="57">
        <v>997576.13800000004</v>
      </c>
      <c r="E78" s="57">
        <v>7757.5550000000003</v>
      </c>
      <c r="F78" s="57">
        <v>3764700.267</v>
      </c>
      <c r="G78" s="57">
        <v>138573.88399999999</v>
      </c>
      <c r="H78" s="57">
        <v>3903274.1510000001</v>
      </c>
    </row>
    <row r="79" spans="1:8" ht="15">
      <c r="A79" s="58">
        <v>2015</v>
      </c>
      <c r="B79" s="57">
        <v>1404096.4990000001</v>
      </c>
      <c r="C79" s="57">
        <v>1360751.527</v>
      </c>
      <c r="D79" s="57">
        <v>986507.73199999996</v>
      </c>
      <c r="E79" s="57">
        <v>7636.6319999999996</v>
      </c>
      <c r="F79" s="57">
        <v>3758992.389</v>
      </c>
      <c r="G79" s="57">
        <v>141167.519</v>
      </c>
      <c r="H79" s="57">
        <v>3900159.9079999998</v>
      </c>
    </row>
    <row r="80" spans="1:8" ht="15">
      <c r="A80" s="58">
        <v>2016</v>
      </c>
      <c r="B80" s="57">
        <v>1411058.1529999999</v>
      </c>
      <c r="C80" s="57">
        <v>1367191.3859999999</v>
      </c>
      <c r="D80" s="57">
        <v>976715.18099999998</v>
      </c>
      <c r="E80" s="57">
        <v>7496.91</v>
      </c>
      <c r="F80" s="57">
        <v>3762461.63</v>
      </c>
      <c r="G80" s="57">
        <v>139844.397</v>
      </c>
      <c r="H80" s="57">
        <v>3902306.0269999998</v>
      </c>
    </row>
    <row r="81" spans="1:8" ht="15">
      <c r="A81" s="58">
        <v>2017</v>
      </c>
      <c r="B81" s="57">
        <v>1378647.7420000001</v>
      </c>
      <c r="C81" s="57">
        <v>1352887.6939999999</v>
      </c>
      <c r="D81" s="57">
        <v>984297.94499999995</v>
      </c>
      <c r="E81" s="57">
        <v>7522.5929999999998</v>
      </c>
      <c r="F81" s="57">
        <v>3723355.9739999999</v>
      </c>
      <c r="G81" s="57">
        <v>141114.253</v>
      </c>
      <c r="H81" s="57">
        <v>3864470.227</v>
      </c>
    </row>
    <row r="82" spans="1:8" ht="15">
      <c r="A82" s="58">
        <v>2018</v>
      </c>
      <c r="B82" s="57">
        <v>1469093.0589999999</v>
      </c>
      <c r="C82" s="57">
        <v>1381754.845</v>
      </c>
      <c r="D82" s="57">
        <v>1000672.553</v>
      </c>
      <c r="E82" s="57">
        <v>7664.8040000000001</v>
      </c>
      <c r="F82" s="57">
        <v>3859185.2609999999</v>
      </c>
      <c r="G82" s="57">
        <v>144113.80900000001</v>
      </c>
      <c r="H82" s="57">
        <v>4003299.07</v>
      </c>
    </row>
    <row r="83" spans="1:8" ht="15">
      <c r="A83" s="54">
        <v>2019</v>
      </c>
      <c r="B83" s="55">
        <v>1435147.196</v>
      </c>
      <c r="C83" s="55">
        <v>1354544.9820000001</v>
      </c>
      <c r="D83" s="55">
        <v>952148.57499999995</v>
      </c>
      <c r="E83" s="55">
        <v>7696.9660000000003</v>
      </c>
      <c r="F83" s="55">
        <v>3749537.719</v>
      </c>
      <c r="G83" s="55">
        <v>146056.88200000001</v>
      </c>
      <c r="H83" s="55">
        <v>3895594.6009999998</v>
      </c>
    </row>
  </sheetData>
  <phoneticPr fontId="40" type="noConversion"/>
  <hyperlinks>
    <hyperlink ref="A4" r:id="rId1" display="http://www.eia.gov/totalenergy/data/monthly/dataunits.cfm" xr:uid="{58F47D40-287F-B245-B2A3-4E709BB72BA7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1FAA-9422-4B53-8A95-65579F6CF4D8}">
  <dimension ref="A1:H85"/>
  <sheetViews>
    <sheetView topLeftCell="A64" workbookViewId="0">
      <selection activeCell="C33" sqref="C33"/>
    </sheetView>
  </sheetViews>
  <sheetFormatPr defaultColWidth="8.77734375" defaultRowHeight="14.4"/>
  <cols>
    <col min="1" max="1" width="58.21875" style="69" bestFit="1" customWidth="1"/>
    <col min="2" max="2" width="56.77734375" style="69" bestFit="1" customWidth="1"/>
    <col min="3" max="4" width="55.5546875" style="69" bestFit="1" customWidth="1"/>
    <col min="5" max="5" width="59.77734375" style="69" bestFit="1" customWidth="1"/>
    <col min="6" max="6" width="50.109375" style="69" bestFit="1" customWidth="1"/>
    <col min="7" max="7" width="25.44140625" style="69" bestFit="1" customWidth="1"/>
    <col min="8" max="8" width="28.77734375" style="69" bestFit="1" customWidth="1"/>
    <col min="9" max="16384" width="8.77734375" style="69"/>
  </cols>
  <sheetData>
    <row r="1" spans="1:8" ht="18">
      <c r="A1" s="68" t="s">
        <v>0</v>
      </c>
    </row>
    <row r="2" spans="1:8" ht="18">
      <c r="A2" s="70" t="s">
        <v>97</v>
      </c>
    </row>
    <row r="4" spans="1:8">
      <c r="A4" s="71" t="str">
        <f>HYPERLINK("http://www.eia.gov/totalenergy/data/monthly/dataunits.cfm","Note: Information about data precision.")</f>
        <v>Note: Information about data precision.</v>
      </c>
    </row>
    <row r="6" spans="1:8">
      <c r="A6" s="69" t="s">
        <v>98</v>
      </c>
    </row>
    <row r="7" spans="1:8">
      <c r="A7" s="69" t="s">
        <v>99</v>
      </c>
    </row>
    <row r="9" spans="1:8" ht="15.6">
      <c r="A9" s="72" t="s">
        <v>1</v>
      </c>
    </row>
    <row r="11" spans="1:8">
      <c r="A11" s="73" t="s">
        <v>2</v>
      </c>
      <c r="B11" s="73" t="s">
        <v>100</v>
      </c>
      <c r="C11" s="73" t="s">
        <v>101</v>
      </c>
      <c r="D11" s="73" t="s">
        <v>102</v>
      </c>
      <c r="E11" s="73" t="s">
        <v>103</v>
      </c>
      <c r="F11" s="73" t="s">
        <v>104</v>
      </c>
      <c r="G11" s="73" t="s">
        <v>8</v>
      </c>
      <c r="H11" s="73" t="s">
        <v>9</v>
      </c>
    </row>
    <row r="12" spans="1:8">
      <c r="A12" s="73"/>
      <c r="B12" s="73" t="s">
        <v>10</v>
      </c>
      <c r="C12" s="73" t="s">
        <v>10</v>
      </c>
      <c r="D12" s="73" t="s">
        <v>10</v>
      </c>
      <c r="E12" s="73" t="s">
        <v>10</v>
      </c>
      <c r="F12" s="73" t="s">
        <v>10</v>
      </c>
      <c r="G12" s="73" t="s">
        <v>10</v>
      </c>
      <c r="H12" s="73" t="s">
        <v>10</v>
      </c>
    </row>
    <row r="13" spans="1:8">
      <c r="A13" s="74">
        <v>1949</v>
      </c>
      <c r="B13" s="69">
        <v>66791.967999999993</v>
      </c>
      <c r="C13" s="69">
        <v>58647.203999999998</v>
      </c>
      <c r="D13" s="69">
        <v>122590.923</v>
      </c>
      <c r="E13" s="69">
        <v>6481.2389999999996</v>
      </c>
      <c r="F13" s="69">
        <v>254511.334</v>
      </c>
      <c r="G13" s="69" t="s">
        <v>11</v>
      </c>
      <c r="H13" s="69">
        <v>254511.334</v>
      </c>
    </row>
    <row r="14" spans="1:8">
      <c r="A14" s="74">
        <v>1950</v>
      </c>
      <c r="B14" s="69">
        <v>72200.34</v>
      </c>
      <c r="C14" s="69">
        <v>65971.214999999997</v>
      </c>
      <c r="D14" s="69">
        <v>146478.73199999999</v>
      </c>
      <c r="E14" s="69">
        <v>6793.0389999999998</v>
      </c>
      <c r="F14" s="69">
        <v>291443.326</v>
      </c>
      <c r="G14" s="69" t="s">
        <v>11</v>
      </c>
      <c r="H14" s="69">
        <v>291443.326</v>
      </c>
    </row>
    <row r="15" spans="1:8">
      <c r="A15" s="74">
        <v>1951</v>
      </c>
      <c r="B15" s="69">
        <v>83092.820999999996</v>
      </c>
      <c r="C15" s="69">
        <v>73962.588000000003</v>
      </c>
      <c r="D15" s="69">
        <v>166168.06</v>
      </c>
      <c r="E15" s="69">
        <v>7061.1139999999996</v>
      </c>
      <c r="F15" s="69">
        <v>330284.58299999998</v>
      </c>
      <c r="G15" s="69" t="s">
        <v>11</v>
      </c>
      <c r="H15" s="69">
        <v>330284.58299999998</v>
      </c>
    </row>
    <row r="16" spans="1:8">
      <c r="A16" s="74">
        <v>1952</v>
      </c>
      <c r="B16" s="69">
        <v>93544.873000000007</v>
      </c>
      <c r="C16" s="69">
        <v>80095.755999999994</v>
      </c>
      <c r="D16" s="69">
        <v>176127.49400000001</v>
      </c>
      <c r="E16" s="69">
        <v>6395.8370000000004</v>
      </c>
      <c r="F16" s="69">
        <v>356163.96</v>
      </c>
      <c r="G16" s="69" t="s">
        <v>11</v>
      </c>
      <c r="H16" s="69">
        <v>356163.96</v>
      </c>
    </row>
    <row r="17" spans="1:8">
      <c r="A17" s="74">
        <v>1953</v>
      </c>
      <c r="B17" s="69">
        <v>104146.29</v>
      </c>
      <c r="C17" s="69">
        <v>87024.49</v>
      </c>
      <c r="D17" s="69">
        <v>198618.114</v>
      </c>
      <c r="E17" s="69">
        <v>6428.0020000000004</v>
      </c>
      <c r="F17" s="69">
        <v>396216.89600000001</v>
      </c>
      <c r="G17" s="69" t="s">
        <v>11</v>
      </c>
      <c r="H17" s="69">
        <v>396216.89600000001</v>
      </c>
    </row>
    <row r="18" spans="1:8">
      <c r="A18" s="74">
        <v>1954</v>
      </c>
      <c r="B18" s="69">
        <v>116228.28599999999</v>
      </c>
      <c r="C18" s="69">
        <v>93594.892999999996</v>
      </c>
      <c r="D18" s="69">
        <v>208464.736</v>
      </c>
      <c r="E18" s="69">
        <v>5875.8770000000004</v>
      </c>
      <c r="F18" s="69">
        <v>424163.79200000002</v>
      </c>
      <c r="G18" s="69" t="s">
        <v>11</v>
      </c>
      <c r="H18" s="69">
        <v>424163.79200000002</v>
      </c>
    </row>
    <row r="19" spans="1:8">
      <c r="A19" s="74">
        <v>1955</v>
      </c>
      <c r="B19" s="69">
        <v>128400.614</v>
      </c>
      <c r="C19" s="69">
        <v>102547.31600000001</v>
      </c>
      <c r="D19" s="69">
        <v>259974.38800000001</v>
      </c>
      <c r="E19" s="69">
        <v>5825.7349999999997</v>
      </c>
      <c r="F19" s="69">
        <v>496748.05300000001</v>
      </c>
      <c r="G19" s="69" t="s">
        <v>11</v>
      </c>
      <c r="H19" s="69">
        <v>496748.05300000001</v>
      </c>
    </row>
    <row r="20" spans="1:8">
      <c r="A20" s="74">
        <v>1956</v>
      </c>
      <c r="B20" s="69">
        <v>143476.45300000001</v>
      </c>
      <c r="C20" s="69">
        <v>111423.632</v>
      </c>
      <c r="D20" s="69">
        <v>285947.44699999999</v>
      </c>
      <c r="E20" s="69">
        <v>5432.9589999999998</v>
      </c>
      <c r="F20" s="69">
        <v>546280.49100000004</v>
      </c>
      <c r="G20" s="69" t="s">
        <v>11</v>
      </c>
      <c r="H20" s="69">
        <v>546280.49100000004</v>
      </c>
    </row>
    <row r="21" spans="1:8">
      <c r="A21" s="74">
        <v>1957</v>
      </c>
      <c r="B21" s="69">
        <v>156723.27100000001</v>
      </c>
      <c r="C21" s="69">
        <v>120363.16899999999</v>
      </c>
      <c r="D21" s="69">
        <v>293989.66100000002</v>
      </c>
      <c r="E21" s="69">
        <v>4744.0739999999996</v>
      </c>
      <c r="F21" s="69">
        <v>575820.17500000005</v>
      </c>
      <c r="G21" s="69" t="s">
        <v>11</v>
      </c>
      <c r="H21" s="69">
        <v>575820.17500000005</v>
      </c>
    </row>
    <row r="22" spans="1:8">
      <c r="A22" s="74">
        <v>1958</v>
      </c>
      <c r="B22" s="69">
        <v>169492.24100000001</v>
      </c>
      <c r="C22" s="69">
        <v>127566.18</v>
      </c>
      <c r="D22" s="69">
        <v>286549.90500000003</v>
      </c>
      <c r="E22" s="69">
        <v>4254.7259999999997</v>
      </c>
      <c r="F22" s="69">
        <v>587863.05200000003</v>
      </c>
      <c r="G22" s="69" t="s">
        <v>11</v>
      </c>
      <c r="H22" s="69">
        <v>587863.05200000003</v>
      </c>
    </row>
    <row r="23" spans="1:8">
      <c r="A23" s="74">
        <v>1959</v>
      </c>
      <c r="B23" s="69">
        <v>184544.08799999999</v>
      </c>
      <c r="C23" s="69">
        <v>142983.473</v>
      </c>
      <c r="D23" s="69">
        <v>315134.50300000003</v>
      </c>
      <c r="E23" s="69">
        <v>4225.8130000000001</v>
      </c>
      <c r="F23" s="69">
        <v>646887.87699999998</v>
      </c>
      <c r="G23" s="69" t="s">
        <v>11</v>
      </c>
      <c r="H23" s="69">
        <v>646887.87699999998</v>
      </c>
    </row>
    <row r="24" spans="1:8">
      <c r="A24" s="74">
        <v>1960</v>
      </c>
      <c r="B24" s="69">
        <v>201463.38099999999</v>
      </c>
      <c r="C24" s="69">
        <v>159143.78700000001</v>
      </c>
      <c r="D24" s="69">
        <v>324401.90700000001</v>
      </c>
      <c r="E24" s="69">
        <v>3065.6869999999999</v>
      </c>
      <c r="F24" s="69">
        <v>688074.76199999999</v>
      </c>
      <c r="G24" s="69" t="s">
        <v>11</v>
      </c>
      <c r="H24" s="69">
        <v>688074.76199999999</v>
      </c>
    </row>
    <row r="25" spans="1:8">
      <c r="A25" s="74">
        <v>1961</v>
      </c>
      <c r="B25" s="69">
        <v>214444.853</v>
      </c>
      <c r="C25" s="69">
        <v>167655.99900000001</v>
      </c>
      <c r="D25" s="69">
        <v>336825.95799999998</v>
      </c>
      <c r="E25" s="69">
        <v>3023.373</v>
      </c>
      <c r="F25" s="69">
        <v>721950.18299999996</v>
      </c>
      <c r="G25" s="69" t="s">
        <v>11</v>
      </c>
      <c r="H25" s="69">
        <v>721950.18299999996</v>
      </c>
    </row>
    <row r="26" spans="1:8">
      <c r="A26" s="74">
        <v>1962</v>
      </c>
      <c r="B26" s="69">
        <v>232801.889</v>
      </c>
      <c r="C26" s="69">
        <v>181964.47099999999</v>
      </c>
      <c r="D26" s="69">
        <v>359853.73100000003</v>
      </c>
      <c r="E26" s="69">
        <v>2979.6379999999999</v>
      </c>
      <c r="F26" s="69">
        <v>777599.72900000005</v>
      </c>
      <c r="G26" s="69" t="s">
        <v>11</v>
      </c>
      <c r="H26" s="69">
        <v>777599.72900000005</v>
      </c>
    </row>
    <row r="27" spans="1:8">
      <c r="A27" s="74">
        <v>1963</v>
      </c>
      <c r="B27" s="69">
        <v>250752.65100000001</v>
      </c>
      <c r="C27" s="69">
        <v>201513.28400000001</v>
      </c>
      <c r="D27" s="69">
        <v>377429.63900000002</v>
      </c>
      <c r="E27" s="69">
        <v>2917.5340000000001</v>
      </c>
      <c r="F27" s="69">
        <v>832613.10800000001</v>
      </c>
      <c r="G27" s="69" t="s">
        <v>11</v>
      </c>
      <c r="H27" s="69">
        <v>832613.10800000001</v>
      </c>
    </row>
    <row r="28" spans="1:8">
      <c r="A28" s="74">
        <v>1964</v>
      </c>
      <c r="B28" s="69">
        <v>271842.07900000003</v>
      </c>
      <c r="C28" s="69">
        <v>216233.90900000001</v>
      </c>
      <c r="D28" s="69">
        <v>405049.06199999998</v>
      </c>
      <c r="E28" s="69">
        <v>2933.9639999999999</v>
      </c>
      <c r="F28" s="69">
        <v>896059.01399999997</v>
      </c>
      <c r="G28" s="69" t="s">
        <v>11</v>
      </c>
      <c r="H28" s="69">
        <v>896059.01399999997</v>
      </c>
    </row>
    <row r="29" spans="1:8">
      <c r="A29" s="74">
        <v>1965</v>
      </c>
      <c r="B29" s="69">
        <v>291012.652</v>
      </c>
      <c r="C29" s="69">
        <v>231126.28700000001</v>
      </c>
      <c r="D29" s="69">
        <v>428727.266</v>
      </c>
      <c r="E29" s="69">
        <v>2923.1080000000002</v>
      </c>
      <c r="F29" s="69">
        <v>953789.31299999997</v>
      </c>
      <c r="G29" s="69" t="s">
        <v>11</v>
      </c>
      <c r="H29" s="69">
        <v>953789.31299999997</v>
      </c>
    </row>
    <row r="30" spans="1:8">
      <c r="A30" s="74">
        <v>1966</v>
      </c>
      <c r="B30" s="69">
        <v>316888.36</v>
      </c>
      <c r="C30" s="69">
        <v>251826.89300000001</v>
      </c>
      <c r="D30" s="69">
        <v>463603.40600000002</v>
      </c>
      <c r="E30" s="69">
        <v>2825.9409999999998</v>
      </c>
      <c r="F30" s="69">
        <v>1035144.6</v>
      </c>
      <c r="G30" s="69" t="s">
        <v>11</v>
      </c>
      <c r="H30" s="69">
        <v>1035144.6</v>
      </c>
    </row>
    <row r="31" spans="1:8">
      <c r="A31" s="74">
        <v>1967</v>
      </c>
      <c r="B31" s="69">
        <v>340113.93599999999</v>
      </c>
      <c r="C31" s="69">
        <v>271154.28899999999</v>
      </c>
      <c r="D31" s="69">
        <v>485015.19900000002</v>
      </c>
      <c r="E31" s="69">
        <v>2933.8420000000001</v>
      </c>
      <c r="F31" s="69">
        <v>1099217.2660000001</v>
      </c>
      <c r="G31" s="69" t="s">
        <v>11</v>
      </c>
      <c r="H31" s="69">
        <v>1099217.2660000001</v>
      </c>
    </row>
    <row r="32" spans="1:8">
      <c r="A32" s="74">
        <v>1968</v>
      </c>
      <c r="B32" s="69">
        <v>381569.84700000001</v>
      </c>
      <c r="C32" s="69">
        <v>297174.47100000002</v>
      </c>
      <c r="D32" s="69">
        <v>521132.90399999998</v>
      </c>
      <c r="E32" s="69">
        <v>2993.7950000000001</v>
      </c>
      <c r="F32" s="69">
        <v>1202871.017</v>
      </c>
      <c r="G32" s="69" t="s">
        <v>11</v>
      </c>
      <c r="H32" s="69">
        <v>1202871.017</v>
      </c>
    </row>
    <row r="33" spans="1:8">
      <c r="A33" s="74">
        <v>1969</v>
      </c>
      <c r="B33" s="69">
        <v>426736.08399999997</v>
      </c>
      <c r="C33" s="69">
        <v>324657.85700000002</v>
      </c>
      <c r="D33" s="69">
        <v>559385.27</v>
      </c>
      <c r="E33" s="69">
        <v>3054.0349999999999</v>
      </c>
      <c r="F33" s="69">
        <v>1313833.246</v>
      </c>
      <c r="G33" s="69" t="s">
        <v>11</v>
      </c>
      <c r="H33" s="69">
        <v>1313833.246</v>
      </c>
    </row>
    <row r="34" spans="1:8">
      <c r="A34" s="74">
        <v>1970</v>
      </c>
      <c r="B34" s="69">
        <v>466290.58799999999</v>
      </c>
      <c r="C34" s="69">
        <v>352040.59299999999</v>
      </c>
      <c r="D34" s="69">
        <v>570854.19499999995</v>
      </c>
      <c r="E34" s="69">
        <v>3114.5239999999999</v>
      </c>
      <c r="F34" s="69">
        <v>1392299.9</v>
      </c>
      <c r="G34" s="69" t="s">
        <v>11</v>
      </c>
      <c r="H34" s="69">
        <v>1392299.9</v>
      </c>
    </row>
    <row r="35" spans="1:8">
      <c r="A35" s="74">
        <v>1971</v>
      </c>
      <c r="B35" s="69">
        <v>499531.99900000001</v>
      </c>
      <c r="C35" s="69">
        <v>377493.93300000002</v>
      </c>
      <c r="D35" s="69">
        <v>589447.99</v>
      </c>
      <c r="E35" s="69">
        <v>3066.355</v>
      </c>
      <c r="F35" s="69">
        <v>1469540.277</v>
      </c>
      <c r="G35" s="69" t="s">
        <v>11</v>
      </c>
      <c r="H35" s="69">
        <v>1469540.277</v>
      </c>
    </row>
    <row r="36" spans="1:8">
      <c r="A36" s="74">
        <v>1972</v>
      </c>
      <c r="B36" s="69">
        <v>538609.18400000001</v>
      </c>
      <c r="C36" s="69">
        <v>412534.05200000003</v>
      </c>
      <c r="D36" s="69">
        <v>640977.91799999995</v>
      </c>
      <c r="E36" s="69">
        <v>3039.5369999999998</v>
      </c>
      <c r="F36" s="69">
        <v>1595160.6910000001</v>
      </c>
      <c r="G36" s="69" t="s">
        <v>11</v>
      </c>
      <c r="H36" s="69">
        <v>1595160.6910000001</v>
      </c>
    </row>
    <row r="37" spans="1:8">
      <c r="A37" s="74">
        <v>1973</v>
      </c>
      <c r="B37" s="69">
        <v>579231.37399999995</v>
      </c>
      <c r="C37" s="69">
        <v>444505.47700000001</v>
      </c>
      <c r="D37" s="69">
        <v>686085.18</v>
      </c>
      <c r="E37" s="69">
        <v>3086.75</v>
      </c>
      <c r="F37" s="69">
        <v>1712908.781</v>
      </c>
      <c r="G37" s="69" t="s">
        <v>11</v>
      </c>
      <c r="H37" s="69">
        <v>1712908.781</v>
      </c>
    </row>
    <row r="38" spans="1:8">
      <c r="A38" s="74">
        <v>1974</v>
      </c>
      <c r="B38" s="69">
        <v>578183.69299999997</v>
      </c>
      <c r="C38" s="69">
        <v>440015.80300000001</v>
      </c>
      <c r="D38" s="69">
        <v>684875.07400000002</v>
      </c>
      <c r="E38" s="69">
        <v>2849.1559999999999</v>
      </c>
      <c r="F38" s="69">
        <v>1705923.726</v>
      </c>
      <c r="G38" s="69" t="s">
        <v>11</v>
      </c>
      <c r="H38" s="69">
        <v>1705923.726</v>
      </c>
    </row>
    <row r="39" spans="1:8">
      <c r="A39" s="74">
        <v>1975</v>
      </c>
      <c r="B39" s="69">
        <v>588140.39300000004</v>
      </c>
      <c r="C39" s="69">
        <v>468296.09899999999</v>
      </c>
      <c r="D39" s="69">
        <v>687679.652</v>
      </c>
      <c r="E39" s="69">
        <v>2974.4830000000002</v>
      </c>
      <c r="F39" s="69">
        <v>1747090.6270000001</v>
      </c>
      <c r="G39" s="69" t="s">
        <v>11</v>
      </c>
      <c r="H39" s="69">
        <v>1747090.6270000001</v>
      </c>
    </row>
    <row r="40" spans="1:8">
      <c r="A40" s="74">
        <v>1976</v>
      </c>
      <c r="B40" s="69">
        <v>606452.08200000005</v>
      </c>
      <c r="C40" s="69">
        <v>491776.96</v>
      </c>
      <c r="D40" s="69">
        <v>754068.87300000002</v>
      </c>
      <c r="E40" s="69">
        <v>2948.1790000000001</v>
      </c>
      <c r="F40" s="69">
        <v>1855246.094</v>
      </c>
      <c r="G40" s="69" t="s">
        <v>11</v>
      </c>
      <c r="H40" s="69">
        <v>1855246.094</v>
      </c>
    </row>
    <row r="41" spans="1:8">
      <c r="A41" s="74">
        <v>1977</v>
      </c>
      <c r="B41" s="69">
        <v>645238.97100000002</v>
      </c>
      <c r="C41" s="69">
        <v>514028.68599999999</v>
      </c>
      <c r="D41" s="69">
        <v>786037.12600000005</v>
      </c>
      <c r="E41" s="69">
        <v>3056.4290000000001</v>
      </c>
      <c r="F41" s="69">
        <v>1948361.2120000001</v>
      </c>
      <c r="G41" s="69" t="s">
        <v>11</v>
      </c>
      <c r="H41" s="69">
        <v>1948361.2120000001</v>
      </c>
    </row>
    <row r="42" spans="1:8">
      <c r="A42" s="74">
        <v>1978</v>
      </c>
      <c r="B42" s="69">
        <v>674466</v>
      </c>
      <c r="C42" s="69">
        <v>531439.15</v>
      </c>
      <c r="D42" s="69">
        <v>809078</v>
      </c>
      <c r="E42" s="69">
        <v>2938.85</v>
      </c>
      <c r="F42" s="69">
        <v>2017922</v>
      </c>
      <c r="G42" s="69" t="s">
        <v>11</v>
      </c>
      <c r="H42" s="69">
        <v>2017922</v>
      </c>
    </row>
    <row r="43" spans="1:8">
      <c r="A43" s="74">
        <v>1979</v>
      </c>
      <c r="B43" s="69">
        <v>682819</v>
      </c>
      <c r="C43" s="69">
        <v>543411.81900000002</v>
      </c>
      <c r="D43" s="69">
        <v>841903</v>
      </c>
      <c r="E43" s="69">
        <v>2965.181</v>
      </c>
      <c r="F43" s="69">
        <v>2071099</v>
      </c>
      <c r="G43" s="69" t="s">
        <v>11</v>
      </c>
      <c r="H43" s="69">
        <v>2071099</v>
      </c>
    </row>
    <row r="44" spans="1:8">
      <c r="A44" s="74">
        <v>1980</v>
      </c>
      <c r="B44" s="69">
        <v>717495</v>
      </c>
      <c r="C44" s="69">
        <v>558642.79200000002</v>
      </c>
      <c r="D44" s="69">
        <v>815067</v>
      </c>
      <c r="E44" s="69">
        <v>3244.2080000000001</v>
      </c>
      <c r="F44" s="69">
        <v>2094449</v>
      </c>
      <c r="G44" s="69" t="s">
        <v>11</v>
      </c>
      <c r="H44" s="69">
        <v>2094449</v>
      </c>
    </row>
    <row r="45" spans="1:8">
      <c r="A45" s="74">
        <v>1981</v>
      </c>
      <c r="B45" s="69">
        <v>722265.02399999998</v>
      </c>
      <c r="C45" s="69">
        <v>595908.40399999998</v>
      </c>
      <c r="D45" s="69">
        <v>825743.44900000002</v>
      </c>
      <c r="E45" s="69">
        <v>3185.9850000000001</v>
      </c>
      <c r="F45" s="69">
        <v>2147102.8620000002</v>
      </c>
      <c r="G45" s="69" t="s">
        <v>11</v>
      </c>
      <c r="H45" s="69">
        <v>2147102.8620000002</v>
      </c>
    </row>
    <row r="46" spans="1:8">
      <c r="A46" s="74">
        <v>1982</v>
      </c>
      <c r="B46" s="69">
        <v>729519.76800000004</v>
      </c>
      <c r="C46" s="69">
        <v>608747.98400000005</v>
      </c>
      <c r="D46" s="69">
        <v>744949.12399999995</v>
      </c>
      <c r="E46" s="69">
        <v>3224.4760000000001</v>
      </c>
      <c r="F46" s="69">
        <v>2086441.352</v>
      </c>
      <c r="G46" s="69" t="s">
        <v>11</v>
      </c>
      <c r="H46" s="69">
        <v>2086441.352</v>
      </c>
    </row>
    <row r="47" spans="1:8">
      <c r="A47" s="74">
        <v>1983</v>
      </c>
      <c r="B47" s="69">
        <v>750948.24199999997</v>
      </c>
      <c r="C47" s="69">
        <v>620292.09499999997</v>
      </c>
      <c r="D47" s="69">
        <v>775999.28799999994</v>
      </c>
      <c r="E47" s="69">
        <v>3714.9589999999998</v>
      </c>
      <c r="F47" s="69">
        <v>2150954.5839999998</v>
      </c>
      <c r="G47" s="69" t="s">
        <v>11</v>
      </c>
      <c r="H47" s="69">
        <v>2150954.5839999998</v>
      </c>
    </row>
    <row r="48" spans="1:8">
      <c r="A48" s="74">
        <v>1984</v>
      </c>
      <c r="B48" s="69">
        <v>780091.66</v>
      </c>
      <c r="C48" s="69">
        <v>663679.53599999996</v>
      </c>
      <c r="D48" s="69">
        <v>837836.12600000005</v>
      </c>
      <c r="E48" s="69">
        <v>4189.0720000000001</v>
      </c>
      <c r="F48" s="69">
        <v>2285796.3939999999</v>
      </c>
      <c r="G48" s="69" t="s">
        <v>11</v>
      </c>
      <c r="H48" s="69">
        <v>2285796.3939999999</v>
      </c>
    </row>
    <row r="49" spans="1:8">
      <c r="A49" s="74">
        <v>1985</v>
      </c>
      <c r="B49" s="69">
        <v>793933.848</v>
      </c>
      <c r="C49" s="69">
        <v>689121.38699999999</v>
      </c>
      <c r="D49" s="69">
        <v>836771.99699999997</v>
      </c>
      <c r="E49" s="69">
        <v>4146.62</v>
      </c>
      <c r="F49" s="69">
        <v>2323973.852</v>
      </c>
      <c r="G49" s="69" t="s">
        <v>11</v>
      </c>
      <c r="H49" s="69">
        <v>2323973.852</v>
      </c>
    </row>
    <row r="50" spans="1:8">
      <c r="A50" s="74">
        <v>1986</v>
      </c>
      <c r="B50" s="69">
        <v>819088.31499999994</v>
      </c>
      <c r="C50" s="69">
        <v>714721.22600000002</v>
      </c>
      <c r="D50" s="69">
        <v>830530.50300000003</v>
      </c>
      <c r="E50" s="69">
        <v>4413.0079999999998</v>
      </c>
      <c r="F50" s="69">
        <v>2368753.0520000001</v>
      </c>
      <c r="G50" s="69" t="s">
        <v>11</v>
      </c>
      <c r="H50" s="69">
        <v>2368753.0520000001</v>
      </c>
    </row>
    <row r="51" spans="1:8">
      <c r="A51" s="74">
        <v>1987</v>
      </c>
      <c r="B51" s="69">
        <v>850410.25100000005</v>
      </c>
      <c r="C51" s="69">
        <v>744066.68799999997</v>
      </c>
      <c r="D51" s="69">
        <v>858232.91899999999</v>
      </c>
      <c r="E51" s="69">
        <v>4562.3609999999999</v>
      </c>
      <c r="F51" s="69">
        <v>2457272.219</v>
      </c>
      <c r="G51" s="69" t="s">
        <v>11</v>
      </c>
      <c r="H51" s="69">
        <v>2457272.219</v>
      </c>
    </row>
    <row r="52" spans="1:8">
      <c r="A52" s="74">
        <v>1988</v>
      </c>
      <c r="B52" s="69">
        <v>892866.14099999995</v>
      </c>
      <c r="C52" s="69">
        <v>784029.28099999996</v>
      </c>
      <c r="D52" s="69">
        <v>896498.11699999997</v>
      </c>
      <c r="E52" s="69">
        <v>4668.9560000000001</v>
      </c>
      <c r="F52" s="69">
        <v>2578062.4950000001</v>
      </c>
      <c r="G52" s="69" t="s">
        <v>11</v>
      </c>
      <c r="H52" s="69">
        <v>2578062.4950000001</v>
      </c>
    </row>
    <row r="53" spans="1:8">
      <c r="A53" s="74">
        <v>1989</v>
      </c>
      <c r="B53" s="69">
        <v>905524.63399999996</v>
      </c>
      <c r="C53" s="69">
        <v>810855.91799999995</v>
      </c>
      <c r="D53" s="69">
        <v>925658.66899999999</v>
      </c>
      <c r="E53" s="69">
        <v>4770.1109999999999</v>
      </c>
      <c r="F53" s="69">
        <v>2646809.3319999999</v>
      </c>
      <c r="G53" s="69">
        <v>108825.821</v>
      </c>
      <c r="H53" s="69">
        <v>2755635.1529999999</v>
      </c>
    </row>
    <row r="54" spans="1:8">
      <c r="A54" s="74">
        <v>1990</v>
      </c>
      <c r="B54" s="69">
        <v>924018.69900000002</v>
      </c>
      <c r="C54" s="69">
        <v>838263.10600000003</v>
      </c>
      <c r="D54" s="69">
        <v>945521.69499999995</v>
      </c>
      <c r="E54" s="69">
        <v>4751.165</v>
      </c>
      <c r="F54" s="69">
        <v>2712554.665</v>
      </c>
      <c r="G54" s="69">
        <v>124528.94</v>
      </c>
      <c r="H54" s="69">
        <v>2837083.605</v>
      </c>
    </row>
    <row r="55" spans="1:8">
      <c r="A55" s="74">
        <v>1991</v>
      </c>
      <c r="B55" s="69">
        <v>955417.35</v>
      </c>
      <c r="C55" s="69">
        <v>855243.85600000003</v>
      </c>
      <c r="D55" s="69">
        <v>946583.39099999995</v>
      </c>
      <c r="E55" s="69">
        <v>4758.4430000000002</v>
      </c>
      <c r="F55" s="69">
        <v>2762003.04</v>
      </c>
      <c r="G55" s="69">
        <v>124057.179</v>
      </c>
      <c r="H55" s="69">
        <v>2886060.219</v>
      </c>
    </row>
    <row r="56" spans="1:8">
      <c r="A56" s="74">
        <v>1992</v>
      </c>
      <c r="B56" s="69">
        <v>935938.78799999994</v>
      </c>
      <c r="C56" s="69">
        <v>850006.92200000002</v>
      </c>
      <c r="D56" s="69">
        <v>972713.99</v>
      </c>
      <c r="E56" s="69">
        <v>4705.7460000000001</v>
      </c>
      <c r="F56" s="69">
        <v>2763365.446</v>
      </c>
      <c r="G56" s="69">
        <v>133841.24400000001</v>
      </c>
      <c r="H56" s="69">
        <v>2897206.69</v>
      </c>
    </row>
    <row r="57" spans="1:8">
      <c r="A57" s="74">
        <v>1993</v>
      </c>
      <c r="B57" s="69">
        <v>994780.81799999997</v>
      </c>
      <c r="C57" s="69">
        <v>884746.34</v>
      </c>
      <c r="D57" s="69">
        <v>977164.25</v>
      </c>
      <c r="E57" s="69">
        <v>4770.9319999999998</v>
      </c>
      <c r="F57" s="69">
        <v>2861462.34</v>
      </c>
      <c r="G57" s="69">
        <v>139237.87700000001</v>
      </c>
      <c r="H57" s="69">
        <v>3000700.2170000002</v>
      </c>
    </row>
    <row r="58" spans="1:8">
      <c r="A58" s="74">
        <v>1994</v>
      </c>
      <c r="B58" s="69">
        <v>1008481.682</v>
      </c>
      <c r="C58" s="69">
        <v>913105.69099999999</v>
      </c>
      <c r="D58" s="69">
        <v>1007981.245</v>
      </c>
      <c r="E58" s="69">
        <v>4994.2460000000001</v>
      </c>
      <c r="F58" s="69">
        <v>2934562.8640000001</v>
      </c>
      <c r="G58" s="69">
        <v>146325.334</v>
      </c>
      <c r="H58" s="69">
        <v>3080888.1979999999</v>
      </c>
    </row>
    <row r="59" spans="1:8">
      <c r="A59" s="74">
        <v>1995</v>
      </c>
      <c r="B59" s="69">
        <v>1042501.471</v>
      </c>
      <c r="C59" s="69">
        <v>953117.24800000002</v>
      </c>
      <c r="D59" s="69">
        <v>1012693.35</v>
      </c>
      <c r="E59" s="69">
        <v>4974.5200000000004</v>
      </c>
      <c r="F59" s="69">
        <v>3013286.5890000002</v>
      </c>
      <c r="G59" s="69">
        <v>150676.54</v>
      </c>
      <c r="H59" s="69">
        <v>3163963.1290000002</v>
      </c>
    </row>
    <row r="60" spans="1:8">
      <c r="A60" s="74">
        <v>1996</v>
      </c>
      <c r="B60" s="69">
        <v>1082511.75</v>
      </c>
      <c r="C60" s="69">
        <v>980061.11899999995</v>
      </c>
      <c r="D60" s="69">
        <v>1033631.378</v>
      </c>
      <c r="E60" s="69">
        <v>4922.7780000000002</v>
      </c>
      <c r="F60" s="69">
        <v>3101127.0249999999</v>
      </c>
      <c r="G60" s="69">
        <v>152638.016</v>
      </c>
      <c r="H60" s="69">
        <v>3253765.0410000002</v>
      </c>
    </row>
    <row r="61" spans="1:8">
      <c r="A61" s="74">
        <v>1997</v>
      </c>
      <c r="B61" s="69">
        <v>1075880.095</v>
      </c>
      <c r="C61" s="69">
        <v>1026626.105</v>
      </c>
      <c r="D61" s="69">
        <v>1038196.892</v>
      </c>
      <c r="E61" s="69">
        <v>4907.3329999999996</v>
      </c>
      <c r="F61" s="69">
        <v>3145610.4249999998</v>
      </c>
      <c r="G61" s="69">
        <v>156238.89799999999</v>
      </c>
      <c r="H61" s="69">
        <v>3301849.3229999999</v>
      </c>
    </row>
    <row r="62" spans="1:8">
      <c r="A62" s="74">
        <v>1998</v>
      </c>
      <c r="B62" s="69">
        <v>1130109.1200000001</v>
      </c>
      <c r="C62" s="69">
        <v>1077956.919</v>
      </c>
      <c r="D62" s="69">
        <v>1051203.1140000001</v>
      </c>
      <c r="E62" s="69">
        <v>4961.598</v>
      </c>
      <c r="F62" s="69">
        <v>3264230.7510000002</v>
      </c>
      <c r="G62" s="69">
        <v>160865.88399999999</v>
      </c>
      <c r="H62" s="69">
        <v>3425096.6349999998</v>
      </c>
    </row>
    <row r="63" spans="1:8">
      <c r="A63" s="74">
        <v>1999</v>
      </c>
      <c r="B63" s="69">
        <v>1144923.068</v>
      </c>
      <c r="C63" s="69">
        <v>1103821.21</v>
      </c>
      <c r="D63" s="69">
        <v>1058216.608</v>
      </c>
      <c r="E63" s="69">
        <v>5126.1940000000004</v>
      </c>
      <c r="F63" s="69">
        <v>3312087.08</v>
      </c>
      <c r="G63" s="69">
        <v>171629.285</v>
      </c>
      <c r="H63" s="69">
        <v>3483716.3650000002</v>
      </c>
    </row>
    <row r="64" spans="1:8">
      <c r="A64" s="74">
        <v>2000</v>
      </c>
      <c r="B64" s="69">
        <v>1192446.4909999999</v>
      </c>
      <c r="C64" s="69">
        <v>1159346.6399999999</v>
      </c>
      <c r="D64" s="69">
        <v>1064239.3940000001</v>
      </c>
      <c r="E64" s="69">
        <v>5381.7430000000004</v>
      </c>
      <c r="F64" s="69">
        <v>3421414.2680000002</v>
      </c>
      <c r="G64" s="69">
        <v>170942.50899999999</v>
      </c>
      <c r="H64" s="69">
        <v>3592356.7769999998</v>
      </c>
    </row>
    <row r="65" spans="1:8">
      <c r="A65" s="74">
        <v>2001</v>
      </c>
      <c r="B65" s="69">
        <v>1201606.5930000001</v>
      </c>
      <c r="C65" s="69">
        <v>1190517.8759999999</v>
      </c>
      <c r="D65" s="69">
        <v>996609.31</v>
      </c>
      <c r="E65" s="69">
        <v>5724.3249999999998</v>
      </c>
      <c r="F65" s="69">
        <v>3394458.1039999998</v>
      </c>
      <c r="G65" s="69">
        <v>162648.61499999999</v>
      </c>
      <c r="H65" s="69">
        <v>3557106.719</v>
      </c>
    </row>
    <row r="66" spans="1:8">
      <c r="A66" s="74">
        <v>2002</v>
      </c>
      <c r="B66" s="69">
        <v>1265179.8689999999</v>
      </c>
      <c r="C66" s="69">
        <v>1204531.3130000001</v>
      </c>
      <c r="D66" s="69">
        <v>990237.63100000005</v>
      </c>
      <c r="E66" s="69">
        <v>5517.1980000000003</v>
      </c>
      <c r="F66" s="69">
        <v>3465466.0109999999</v>
      </c>
      <c r="G66" s="69">
        <v>166184.296</v>
      </c>
      <c r="H66" s="69">
        <v>3631650.307</v>
      </c>
    </row>
    <row r="67" spans="1:8">
      <c r="A67" s="74">
        <v>2003</v>
      </c>
      <c r="B67" s="69">
        <v>1275823.9099999999</v>
      </c>
      <c r="C67" s="69">
        <v>1198727.601</v>
      </c>
      <c r="D67" s="69">
        <v>1012373.247</v>
      </c>
      <c r="E67" s="69">
        <v>6809.7280000000001</v>
      </c>
      <c r="F67" s="69">
        <v>3493734.486</v>
      </c>
      <c r="G67" s="69">
        <v>168294.52600000001</v>
      </c>
      <c r="H67" s="69">
        <v>3662029.0120000001</v>
      </c>
    </row>
    <row r="68" spans="1:8">
      <c r="A68" s="74">
        <v>2004</v>
      </c>
      <c r="B68" s="69">
        <v>1291981.578</v>
      </c>
      <c r="C68" s="69">
        <v>1230424.7309999999</v>
      </c>
      <c r="D68" s="69">
        <v>1017849.532</v>
      </c>
      <c r="E68" s="69">
        <v>7223.6419999999998</v>
      </c>
      <c r="F68" s="69">
        <v>3547479.483</v>
      </c>
      <c r="G68" s="69">
        <v>168470.00200000001</v>
      </c>
      <c r="H68" s="69">
        <v>3715949.4849999999</v>
      </c>
    </row>
    <row r="69" spans="1:8">
      <c r="A69" s="74">
        <v>2005</v>
      </c>
      <c r="B69" s="69">
        <v>1359227.1070000001</v>
      </c>
      <c r="C69" s="69">
        <v>1275079.02</v>
      </c>
      <c r="D69" s="69">
        <v>1019156.0649999999</v>
      </c>
      <c r="E69" s="69">
        <v>7506.3209999999999</v>
      </c>
      <c r="F69" s="69">
        <v>3660968.5129999998</v>
      </c>
      <c r="G69" s="69">
        <v>150015.53099999999</v>
      </c>
      <c r="H69" s="69">
        <v>3810984.0440000002</v>
      </c>
    </row>
    <row r="70" spans="1:8">
      <c r="A70" s="74">
        <v>2006</v>
      </c>
      <c r="B70" s="69">
        <v>1351520.0360000001</v>
      </c>
      <c r="C70" s="69">
        <v>1299743.6950000001</v>
      </c>
      <c r="D70" s="69">
        <v>1011297.566</v>
      </c>
      <c r="E70" s="69">
        <v>7357.5429999999997</v>
      </c>
      <c r="F70" s="69">
        <v>3669918.84</v>
      </c>
      <c r="G70" s="69">
        <v>146926.61199999999</v>
      </c>
      <c r="H70" s="69">
        <v>3816845.452</v>
      </c>
    </row>
    <row r="71" spans="1:8">
      <c r="A71" s="74">
        <v>2007</v>
      </c>
      <c r="B71" s="69">
        <v>1392240.996</v>
      </c>
      <c r="C71" s="69">
        <v>1336315.196</v>
      </c>
      <c r="D71" s="69">
        <v>1027831.925</v>
      </c>
      <c r="E71" s="69">
        <v>8172.5950000000003</v>
      </c>
      <c r="F71" s="69">
        <v>3764560.7119999998</v>
      </c>
      <c r="G71" s="69">
        <v>125670.185</v>
      </c>
      <c r="H71" s="69">
        <v>3890230.8969999999</v>
      </c>
    </row>
    <row r="72" spans="1:8">
      <c r="A72" s="74">
        <v>2008</v>
      </c>
      <c r="B72" s="69">
        <v>1380661.7450000001</v>
      </c>
      <c r="C72" s="69">
        <v>1336133.4850000001</v>
      </c>
      <c r="D72" s="69">
        <v>1009516.178</v>
      </c>
      <c r="E72" s="69">
        <v>7653.2110000000002</v>
      </c>
      <c r="F72" s="69">
        <v>3733964.6189999999</v>
      </c>
      <c r="G72" s="69">
        <v>132196.685</v>
      </c>
      <c r="H72" s="69">
        <v>3866161.304</v>
      </c>
    </row>
    <row r="73" spans="1:8">
      <c r="A73" s="74">
        <v>2009</v>
      </c>
      <c r="B73" s="69">
        <v>1364758.1529999999</v>
      </c>
      <c r="C73" s="69">
        <v>1306852.524</v>
      </c>
      <c r="D73" s="69">
        <v>917416.46799999999</v>
      </c>
      <c r="E73" s="69">
        <v>7767.9889999999996</v>
      </c>
      <c r="F73" s="69">
        <v>3596795.1340000001</v>
      </c>
      <c r="G73" s="69">
        <v>126937.958</v>
      </c>
      <c r="H73" s="69">
        <v>3723733.0920000002</v>
      </c>
    </row>
    <row r="74" spans="1:8">
      <c r="A74" s="74">
        <v>2010</v>
      </c>
      <c r="B74" s="69">
        <v>1445708.4029999999</v>
      </c>
      <c r="C74" s="69">
        <v>1330199.3640000001</v>
      </c>
      <c r="D74" s="69">
        <v>971221.18900000001</v>
      </c>
      <c r="E74" s="69">
        <v>7712.4120000000003</v>
      </c>
      <c r="F74" s="69">
        <v>3754841.3679999998</v>
      </c>
      <c r="G74" s="69">
        <v>131910.24900000001</v>
      </c>
      <c r="H74" s="69">
        <v>3886751.6170000001</v>
      </c>
    </row>
    <row r="75" spans="1:8">
      <c r="A75" s="74">
        <v>2011</v>
      </c>
      <c r="B75" s="69">
        <v>1422801.0930000001</v>
      </c>
      <c r="C75" s="69">
        <v>1328057.439</v>
      </c>
      <c r="D75" s="69">
        <v>991315.56400000001</v>
      </c>
      <c r="E75" s="69">
        <v>7672.0839999999998</v>
      </c>
      <c r="F75" s="69">
        <v>3749846.18</v>
      </c>
      <c r="G75" s="69">
        <v>132754.03700000001</v>
      </c>
      <c r="H75" s="69">
        <v>3882600.2170000002</v>
      </c>
    </row>
    <row r="76" spans="1:8">
      <c r="A76" s="74">
        <v>2012</v>
      </c>
      <c r="B76" s="69">
        <v>1374514.7080000001</v>
      </c>
      <c r="C76" s="69">
        <v>1327101.196</v>
      </c>
      <c r="D76" s="69">
        <v>985713.85400000005</v>
      </c>
      <c r="E76" s="69">
        <v>7320.0280000000002</v>
      </c>
      <c r="F76" s="69">
        <v>3694649.7859999998</v>
      </c>
      <c r="G76" s="69">
        <v>137656.51</v>
      </c>
      <c r="H76" s="69">
        <v>3832306.2960000001</v>
      </c>
    </row>
    <row r="77" spans="1:8">
      <c r="A77" s="74">
        <v>2013</v>
      </c>
      <c r="B77" s="69">
        <v>1394812.129</v>
      </c>
      <c r="C77" s="69">
        <v>1337078.777</v>
      </c>
      <c r="D77" s="69">
        <v>985351.87399999995</v>
      </c>
      <c r="E77" s="69">
        <v>7625.0410000000002</v>
      </c>
      <c r="F77" s="69">
        <v>3724867.821</v>
      </c>
      <c r="G77" s="69">
        <v>143461.93700000001</v>
      </c>
      <c r="H77" s="69">
        <v>3868329.7579999999</v>
      </c>
    </row>
    <row r="78" spans="1:8">
      <c r="A78" s="74">
        <v>2014</v>
      </c>
      <c r="B78" s="69">
        <v>1407208.311</v>
      </c>
      <c r="C78" s="69">
        <v>1352158.263</v>
      </c>
      <c r="D78" s="69">
        <v>997576.13800000004</v>
      </c>
      <c r="E78" s="69">
        <v>7757.5550000000003</v>
      </c>
      <c r="F78" s="69">
        <v>3764700.267</v>
      </c>
      <c r="G78" s="69">
        <v>138573.88399999999</v>
      </c>
      <c r="H78" s="69">
        <v>3903274.1510000001</v>
      </c>
    </row>
    <row r="79" spans="1:8">
      <c r="A79" s="74">
        <v>2015</v>
      </c>
      <c r="B79" s="69">
        <v>1404096.4990000001</v>
      </c>
      <c r="C79" s="69">
        <v>1360751.527</v>
      </c>
      <c r="D79" s="69">
        <v>986507.73199999996</v>
      </c>
      <c r="E79" s="69">
        <v>7636.6319999999996</v>
      </c>
      <c r="F79" s="69">
        <v>3758992.389</v>
      </c>
      <c r="G79" s="69">
        <v>141167.519</v>
      </c>
      <c r="H79" s="69">
        <v>3900159.9079999998</v>
      </c>
    </row>
    <row r="80" spans="1:8">
      <c r="A80" s="74">
        <v>2016</v>
      </c>
      <c r="B80" s="69">
        <v>1411058.1529999999</v>
      </c>
      <c r="C80" s="69">
        <v>1367191.3859999999</v>
      </c>
      <c r="D80" s="69">
        <v>976715.18099999998</v>
      </c>
      <c r="E80" s="69">
        <v>7496.91</v>
      </c>
      <c r="F80" s="69">
        <v>3762461.63</v>
      </c>
      <c r="G80" s="69">
        <v>139836.69899999999</v>
      </c>
      <c r="H80" s="69">
        <v>3902298.3289999999</v>
      </c>
    </row>
    <row r="81" spans="1:8">
      <c r="A81" s="74">
        <v>2017</v>
      </c>
      <c r="B81" s="69">
        <v>1378647.7420000001</v>
      </c>
      <c r="C81" s="69">
        <v>1352887.6939999999</v>
      </c>
      <c r="D81" s="69">
        <v>984297.94499999995</v>
      </c>
      <c r="E81" s="69">
        <v>7522.5929999999998</v>
      </c>
      <c r="F81" s="69">
        <v>3723355.9739999999</v>
      </c>
      <c r="G81" s="69">
        <v>140959.389</v>
      </c>
      <c r="H81" s="69">
        <v>3864315.3629999999</v>
      </c>
    </row>
    <row r="82" spans="1:8">
      <c r="A82" s="74">
        <v>2018</v>
      </c>
      <c r="B82" s="69">
        <v>1469093.0589999999</v>
      </c>
      <c r="C82" s="69">
        <v>1381754.845</v>
      </c>
      <c r="D82" s="69">
        <v>1000672.553</v>
      </c>
      <c r="E82" s="69">
        <v>7664.8040000000001</v>
      </c>
      <c r="F82" s="69">
        <v>3859185.2609999999</v>
      </c>
      <c r="G82" s="69">
        <v>143903.73199999999</v>
      </c>
      <c r="H82" s="69">
        <v>4003088.9929999998</v>
      </c>
    </row>
    <row r="83" spans="1:8">
      <c r="A83" s="74">
        <v>2019</v>
      </c>
      <c r="B83" s="69">
        <v>1440288.909</v>
      </c>
      <c r="C83" s="69">
        <v>1360876.5549999999</v>
      </c>
      <c r="D83" s="69">
        <v>1002352.849</v>
      </c>
      <c r="E83" s="69">
        <v>7632.15</v>
      </c>
      <c r="F83" s="69">
        <v>3811150.463</v>
      </c>
      <c r="G83" s="69">
        <v>143270.33799999999</v>
      </c>
      <c r="H83" s="69">
        <v>3954420.801</v>
      </c>
    </row>
    <row r="84" spans="1:8">
      <c r="A84" s="74">
        <v>2020</v>
      </c>
      <c r="B84" s="69">
        <v>1464605.0460000001</v>
      </c>
      <c r="C84" s="69">
        <v>1287439.5830000001</v>
      </c>
      <c r="D84" s="69">
        <v>959082.02800000005</v>
      </c>
      <c r="E84" s="69">
        <v>6547.8239999999996</v>
      </c>
      <c r="F84" s="69">
        <v>3717674.4810000001</v>
      </c>
      <c r="G84" s="69">
        <v>138689.69099999999</v>
      </c>
      <c r="H84" s="69">
        <v>3856364.1719999998</v>
      </c>
    </row>
    <row r="85" spans="1:8">
      <c r="A85" s="74">
        <v>2021</v>
      </c>
      <c r="B85" s="69">
        <v>1476568.6270000001</v>
      </c>
      <c r="C85" s="69">
        <v>1324781.57</v>
      </c>
      <c r="D85" s="69">
        <v>986797.35100000002</v>
      </c>
      <c r="E85" s="69">
        <v>6391.6170000000002</v>
      </c>
      <c r="F85" s="69">
        <v>3794539.165</v>
      </c>
      <c r="G85" s="69">
        <v>135716.03</v>
      </c>
      <c r="H85" s="69">
        <v>3930255.196</v>
      </c>
    </row>
  </sheetData>
  <sheetProtection formatCells="0" formatColumns="0" formatRows="0" insertColumns="0" insertRows="0" insertHyperlinks="0" deleteColumns="0" deleteRows="0" sort="0" autoFilter="0" pivotTables="0"/>
  <phoneticPr fontId="40" type="noConversion"/>
  <hyperlinks>
    <hyperlink ref="A4" r:id="rId1" display="http://www.eia.gov/totalenergy/data/monthly/dataunits.cfm" xr:uid="{6907DD5A-64DA-497E-B483-89FF5969BE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3"/>
  <sheetViews>
    <sheetView zoomScale="70" zoomScaleNormal="70" workbookViewId="0">
      <selection activeCell="A4" sqref="A4"/>
    </sheetView>
  </sheetViews>
  <sheetFormatPr defaultColWidth="8.6640625" defaultRowHeight="14.4"/>
  <cols>
    <col min="1" max="1" width="48.21875" style="1" bestFit="1" customWidth="1"/>
    <col min="2" max="2" width="33" style="1" customWidth="1"/>
    <col min="3" max="3" width="30.21875" style="1" customWidth="1"/>
    <col min="4" max="4" width="29.6640625" style="1" customWidth="1"/>
    <col min="5" max="6" width="23.44140625" style="1" customWidth="1"/>
    <col min="7" max="7" width="31.77734375" style="1" customWidth="1"/>
    <col min="8" max="8" width="37.6640625" style="1" customWidth="1"/>
    <col min="9" max="9" width="24.21875" style="1" customWidth="1"/>
    <col min="10" max="10" width="28.44140625" style="1" customWidth="1"/>
    <col min="11" max="11" width="28.77734375" style="1" customWidth="1"/>
    <col min="12" max="12" width="29.33203125" style="1" customWidth="1"/>
    <col min="13" max="13" width="30.33203125" style="1" customWidth="1"/>
    <col min="14" max="14" width="29.77734375" style="1" bestFit="1" customWidth="1"/>
    <col min="15" max="15" width="27.44140625" style="1" bestFit="1" customWidth="1"/>
    <col min="16" max="16" width="26.77734375" style="1" bestFit="1" customWidth="1"/>
    <col min="17" max="16384" width="8.6640625" style="1"/>
  </cols>
  <sheetData>
    <row r="1" spans="1:16" customFormat="1" ht="18">
      <c r="A1" s="60" t="s">
        <v>0</v>
      </c>
    </row>
    <row r="2" spans="1:16" customFormat="1" ht="18">
      <c r="A2" s="61" t="s">
        <v>95</v>
      </c>
    </row>
    <row r="3" spans="1:16" customFormat="1"/>
    <row r="4" spans="1:16" customFormat="1" ht="15">
      <c r="A4" s="19" t="str">
        <f>HYPERLINK("http://www.eia.gov/totalenergy/data/monthly/dataunits.cfm","Note: Information about data precision.")</f>
        <v>Note: Information about data precision.</v>
      </c>
    </row>
    <row r="5" spans="1:16" customFormat="1"/>
    <row r="6" spans="1:16" customFormat="1" ht="15">
      <c r="A6" s="57" t="s">
        <v>96</v>
      </c>
    </row>
    <row r="7" spans="1:16" customFormat="1" ht="15">
      <c r="A7" s="57" t="s">
        <v>94</v>
      </c>
    </row>
    <row r="8" spans="1:16" customFormat="1"/>
    <row r="9" spans="1:16" customFormat="1" ht="15.6">
      <c r="A9" s="20" t="s">
        <v>21</v>
      </c>
    </row>
    <row r="10" spans="1:16" customFormat="1"/>
    <row r="11" spans="1:16" customFormat="1" ht="15">
      <c r="A11" s="15" t="s">
        <v>22</v>
      </c>
      <c r="B11" s="15" t="s">
        <v>23</v>
      </c>
      <c r="C11" s="15" t="s">
        <v>24</v>
      </c>
      <c r="D11" s="15" t="s">
        <v>25</v>
      </c>
      <c r="E11" s="15" t="s">
        <v>68</v>
      </c>
      <c r="F11" s="15" t="s">
        <v>69</v>
      </c>
      <c r="G11" s="15" t="s">
        <v>28</v>
      </c>
      <c r="H11" s="15" t="s">
        <v>56</v>
      </c>
      <c r="I11" s="15" t="s">
        <v>26</v>
      </c>
      <c r="J11" s="15" t="s">
        <v>27</v>
      </c>
      <c r="K11" s="15" t="s">
        <v>29</v>
      </c>
      <c r="L11" s="15" t="s">
        <v>30</v>
      </c>
      <c r="M11" s="15" t="s">
        <v>31</v>
      </c>
      <c r="N11" s="15" t="s">
        <v>32</v>
      </c>
      <c r="O11" s="15" t="s">
        <v>33</v>
      </c>
      <c r="P11" s="15" t="s">
        <v>34</v>
      </c>
    </row>
    <row r="12" spans="1:16" customFormat="1" ht="15">
      <c r="A12" s="15"/>
      <c r="B12" s="15" t="s">
        <v>35</v>
      </c>
      <c r="C12" s="15" t="s">
        <v>35</v>
      </c>
      <c r="D12" s="15" t="s">
        <v>35</v>
      </c>
      <c r="E12" s="15" t="s">
        <v>35</v>
      </c>
      <c r="F12" s="15" t="s">
        <v>35</v>
      </c>
      <c r="G12" s="15" t="s">
        <v>35</v>
      </c>
      <c r="H12" s="15" t="s">
        <v>35</v>
      </c>
      <c r="I12" s="15" t="s">
        <v>35</v>
      </c>
      <c r="J12" s="15" t="s">
        <v>35</v>
      </c>
      <c r="K12" s="15" t="s">
        <v>35</v>
      </c>
      <c r="L12" s="15" t="s">
        <v>35</v>
      </c>
      <c r="M12" s="15" t="s">
        <v>35</v>
      </c>
      <c r="N12" s="15" t="s">
        <v>35</v>
      </c>
      <c r="O12" s="15" t="s">
        <v>35</v>
      </c>
      <c r="P12" s="15" t="s">
        <v>35</v>
      </c>
    </row>
    <row r="13" spans="1:16" customFormat="1">
      <c r="A13" s="24">
        <v>1949</v>
      </c>
      <c r="B13" s="3">
        <v>156.679</v>
      </c>
      <c r="C13" s="3">
        <v>93.129000000000005</v>
      </c>
      <c r="D13" s="3">
        <v>902.13199999999995</v>
      </c>
      <c r="E13" s="3">
        <v>116.202</v>
      </c>
      <c r="F13" s="3">
        <v>10.010999999999999</v>
      </c>
      <c r="G13" s="3">
        <v>126.21299999999999</v>
      </c>
      <c r="H13" s="3">
        <v>186.953</v>
      </c>
      <c r="I13" s="3" t="s">
        <v>11</v>
      </c>
      <c r="J13" s="3">
        <v>281.29300000000001</v>
      </c>
      <c r="K13" s="3">
        <v>90.688000000000002</v>
      </c>
      <c r="L13" s="3">
        <v>2410.1950000000002</v>
      </c>
      <c r="M13" s="3">
        <v>39.526000000000003</v>
      </c>
      <c r="N13" s="3">
        <v>1358.962</v>
      </c>
      <c r="O13" s="3">
        <v>243.482</v>
      </c>
      <c r="P13" s="3">
        <v>5763.0379999999996</v>
      </c>
    </row>
    <row r="14" spans="1:16" customFormat="1">
      <c r="A14" s="16">
        <v>1950</v>
      </c>
      <c r="B14">
        <v>179.655</v>
      </c>
      <c r="C14">
        <v>108.26600000000001</v>
      </c>
      <c r="D14">
        <v>1081.877</v>
      </c>
      <c r="E14">
        <v>145.60599999999999</v>
      </c>
      <c r="F14">
        <v>12.544</v>
      </c>
      <c r="G14">
        <v>158.15</v>
      </c>
      <c r="H14">
        <v>234.26</v>
      </c>
      <c r="I14" t="s">
        <v>11</v>
      </c>
      <c r="J14">
        <v>322.86</v>
      </c>
      <c r="K14">
        <v>106.447</v>
      </c>
      <c r="L14">
        <v>2615.8159999999998</v>
      </c>
      <c r="M14">
        <v>41.152999999999999</v>
      </c>
      <c r="N14">
        <v>1517.241</v>
      </c>
      <c r="O14">
        <v>250.34200000000001</v>
      </c>
      <c r="P14">
        <v>6457.9179999999997</v>
      </c>
    </row>
    <row r="15" spans="1:16" customFormat="1">
      <c r="A15" s="16">
        <v>1951</v>
      </c>
      <c r="B15">
        <v>198.011</v>
      </c>
      <c r="C15">
        <v>145.071</v>
      </c>
      <c r="D15">
        <v>1225.4190000000001</v>
      </c>
      <c r="E15">
        <v>172.42500000000001</v>
      </c>
      <c r="F15">
        <v>14.853999999999999</v>
      </c>
      <c r="G15">
        <v>187.28</v>
      </c>
      <c r="H15">
        <v>277.40800000000002</v>
      </c>
      <c r="I15" t="s">
        <v>11</v>
      </c>
      <c r="J15">
        <v>337.64699999999999</v>
      </c>
      <c r="K15">
        <v>115.86799999999999</v>
      </c>
      <c r="L15">
        <v>2840.0410000000002</v>
      </c>
      <c r="M15">
        <v>39.673999999999999</v>
      </c>
      <c r="N15">
        <v>1546.2929999999999</v>
      </c>
      <c r="O15">
        <v>290.69900000000001</v>
      </c>
      <c r="P15">
        <v>7016.1319999999996</v>
      </c>
    </row>
    <row r="16" spans="1:16" customFormat="1">
      <c r="A16" s="16">
        <v>1952</v>
      </c>
      <c r="B16">
        <v>212.989</v>
      </c>
      <c r="C16">
        <v>169.39099999999999</v>
      </c>
      <c r="D16">
        <v>1303.24</v>
      </c>
      <c r="E16">
        <v>183.92699999999999</v>
      </c>
      <c r="F16">
        <v>15.845000000000001</v>
      </c>
      <c r="G16">
        <v>199.77199999999999</v>
      </c>
      <c r="H16">
        <v>295.91300000000001</v>
      </c>
      <c r="I16">
        <v>54.988999999999997</v>
      </c>
      <c r="J16">
        <v>331.29199999999997</v>
      </c>
      <c r="K16">
        <v>104.276</v>
      </c>
      <c r="L16">
        <v>2953.5250000000001</v>
      </c>
      <c r="M16">
        <v>38.043999999999997</v>
      </c>
      <c r="N16">
        <v>1516.8440000000001</v>
      </c>
      <c r="O16">
        <v>289.11500000000001</v>
      </c>
      <c r="P16">
        <v>7269.6170000000002</v>
      </c>
    </row>
    <row r="17" spans="1:16" customFormat="1">
      <c r="A17" s="16">
        <v>1953</v>
      </c>
      <c r="B17">
        <v>215.94</v>
      </c>
      <c r="C17">
        <v>193.732</v>
      </c>
      <c r="D17">
        <v>1337.192</v>
      </c>
      <c r="E17">
        <v>202.06899999999999</v>
      </c>
      <c r="F17">
        <v>17.408000000000001</v>
      </c>
      <c r="G17">
        <v>219.477</v>
      </c>
      <c r="H17">
        <v>325.101</v>
      </c>
      <c r="I17">
        <v>94.474000000000004</v>
      </c>
      <c r="J17">
        <v>313.608</v>
      </c>
      <c r="K17">
        <v>110.95099999999999</v>
      </c>
      <c r="L17">
        <v>3109.7620000000002</v>
      </c>
      <c r="M17">
        <v>48.216000000000001</v>
      </c>
      <c r="N17">
        <v>1535.5450000000001</v>
      </c>
      <c r="O17">
        <v>315.10700000000003</v>
      </c>
      <c r="P17">
        <v>7599.6270000000004</v>
      </c>
    </row>
    <row r="18" spans="1:16" customFormat="1">
      <c r="A18" s="16">
        <v>1954</v>
      </c>
      <c r="B18">
        <v>229.57</v>
      </c>
      <c r="C18">
        <v>177.995</v>
      </c>
      <c r="D18">
        <v>1442.047</v>
      </c>
      <c r="E18">
        <v>218.756</v>
      </c>
      <c r="F18">
        <v>18.844999999999999</v>
      </c>
      <c r="G18">
        <v>237.602</v>
      </c>
      <c r="H18">
        <v>351.94799999999998</v>
      </c>
      <c r="I18">
        <v>125.622</v>
      </c>
      <c r="J18">
        <v>324.14</v>
      </c>
      <c r="K18">
        <v>105.581</v>
      </c>
      <c r="L18">
        <v>3193.4989999999998</v>
      </c>
      <c r="M18">
        <v>54.180999999999997</v>
      </c>
      <c r="N18">
        <v>1431.0050000000001</v>
      </c>
      <c r="O18">
        <v>320.447</v>
      </c>
      <c r="P18">
        <v>7756.0330000000004</v>
      </c>
    </row>
    <row r="19" spans="1:16" customFormat="1">
      <c r="A19" s="16">
        <v>1955</v>
      </c>
      <c r="B19">
        <v>253.81399999999999</v>
      </c>
      <c r="C19">
        <v>192.167</v>
      </c>
      <c r="D19">
        <v>1592.1320000000001</v>
      </c>
      <c r="E19">
        <v>251.3</v>
      </c>
      <c r="F19">
        <v>21.649000000000001</v>
      </c>
      <c r="G19">
        <v>272.94900000000001</v>
      </c>
      <c r="H19">
        <v>404.30700000000002</v>
      </c>
      <c r="I19">
        <v>154.208</v>
      </c>
      <c r="J19">
        <v>320.02199999999999</v>
      </c>
      <c r="K19">
        <v>116.375</v>
      </c>
      <c r="L19">
        <v>3463.1889999999999</v>
      </c>
      <c r="M19">
        <v>66.858000000000004</v>
      </c>
      <c r="N19">
        <v>1526.184</v>
      </c>
      <c r="O19">
        <v>366.09300000000002</v>
      </c>
      <c r="P19">
        <v>8455.348</v>
      </c>
    </row>
    <row r="20" spans="1:16" customFormat="1">
      <c r="A20" s="16">
        <v>1956</v>
      </c>
      <c r="B20">
        <v>271.67500000000001</v>
      </c>
      <c r="C20">
        <v>203.833</v>
      </c>
      <c r="D20">
        <v>1682.6669999999999</v>
      </c>
      <c r="E20">
        <v>274.32600000000002</v>
      </c>
      <c r="F20">
        <v>23.632999999999999</v>
      </c>
      <c r="G20">
        <v>297.959</v>
      </c>
      <c r="H20">
        <v>441.35199999999998</v>
      </c>
      <c r="I20">
        <v>197.14500000000001</v>
      </c>
      <c r="J20">
        <v>320.55700000000002</v>
      </c>
      <c r="K20">
        <v>120.036</v>
      </c>
      <c r="L20">
        <v>3547.7489999999998</v>
      </c>
      <c r="M20">
        <v>67.97</v>
      </c>
      <c r="N20">
        <v>1537.74</v>
      </c>
      <c r="O20">
        <v>384.47500000000002</v>
      </c>
      <c r="P20">
        <v>8775.1990000000005</v>
      </c>
    </row>
    <row r="21" spans="1:16" customFormat="1">
      <c r="A21" s="16">
        <v>1957</v>
      </c>
      <c r="B21">
        <v>263.27699999999999</v>
      </c>
      <c r="C21">
        <v>201.14</v>
      </c>
      <c r="D21">
        <v>1687.9179999999999</v>
      </c>
      <c r="E21">
        <v>281.69400000000002</v>
      </c>
      <c r="F21">
        <v>24.266999999999999</v>
      </c>
      <c r="G21">
        <v>305.96100000000001</v>
      </c>
      <c r="H21">
        <v>453.20499999999998</v>
      </c>
      <c r="I21">
        <v>215.53399999999999</v>
      </c>
      <c r="J21">
        <v>279.43</v>
      </c>
      <c r="K21">
        <v>112.91800000000001</v>
      </c>
      <c r="L21">
        <v>3615.17</v>
      </c>
      <c r="M21">
        <v>74.043999999999997</v>
      </c>
      <c r="N21">
        <v>1503.5640000000001</v>
      </c>
      <c r="O21">
        <v>402.81099999999998</v>
      </c>
      <c r="P21">
        <v>8809.0110000000004</v>
      </c>
    </row>
    <row r="22" spans="1:16" customFormat="1">
      <c r="A22" s="16">
        <v>1958</v>
      </c>
      <c r="B22">
        <v>280.26</v>
      </c>
      <c r="C22">
        <v>223.249</v>
      </c>
      <c r="D22">
        <v>1790.2080000000001</v>
      </c>
      <c r="E22">
        <v>302.59800000000001</v>
      </c>
      <c r="F22">
        <v>26.068000000000001</v>
      </c>
      <c r="G22">
        <v>328.66699999999997</v>
      </c>
      <c r="H22">
        <v>486.83800000000002</v>
      </c>
      <c r="I22">
        <v>274.63</v>
      </c>
      <c r="J22">
        <v>293.74200000000002</v>
      </c>
      <c r="K22">
        <v>108.142</v>
      </c>
      <c r="L22">
        <v>3710.7150000000001</v>
      </c>
      <c r="M22">
        <v>85.257999999999996</v>
      </c>
      <c r="N22">
        <v>1454.9780000000001</v>
      </c>
      <c r="O22">
        <v>409.767</v>
      </c>
      <c r="P22">
        <v>9117.7890000000007</v>
      </c>
    </row>
    <row r="23" spans="1:16" customFormat="1">
      <c r="A23" s="16">
        <v>1959</v>
      </c>
      <c r="B23">
        <v>297.65199999999999</v>
      </c>
      <c r="C23">
        <v>209.38399999999999</v>
      </c>
      <c r="D23">
        <v>1808.173</v>
      </c>
      <c r="E23">
        <v>361.93799999999999</v>
      </c>
      <c r="F23">
        <v>31.18</v>
      </c>
      <c r="G23">
        <v>393.11799999999999</v>
      </c>
      <c r="H23">
        <v>582.30700000000002</v>
      </c>
      <c r="I23">
        <v>325.096</v>
      </c>
      <c r="J23">
        <v>261.608</v>
      </c>
      <c r="K23">
        <v>117.474</v>
      </c>
      <c r="L23">
        <v>3859.8679999999999</v>
      </c>
      <c r="M23">
        <v>97.397000000000006</v>
      </c>
      <c r="N23">
        <v>1543.7370000000001</v>
      </c>
      <c r="O23">
        <v>423.80500000000001</v>
      </c>
      <c r="P23">
        <v>9526.5010000000002</v>
      </c>
    </row>
    <row r="24" spans="1:16" customFormat="1">
      <c r="A24" s="16">
        <v>1960</v>
      </c>
      <c r="B24">
        <v>302.12</v>
      </c>
      <c r="C24">
        <v>161.24</v>
      </c>
      <c r="D24">
        <v>1872.317</v>
      </c>
      <c r="E24">
        <v>385.99599999999998</v>
      </c>
      <c r="F24">
        <v>33.253</v>
      </c>
      <c r="G24">
        <v>419.24900000000002</v>
      </c>
      <c r="H24">
        <v>621.01400000000001</v>
      </c>
      <c r="I24">
        <v>371.48099999999999</v>
      </c>
      <c r="J24">
        <v>271.42099999999999</v>
      </c>
      <c r="K24">
        <v>116.601</v>
      </c>
      <c r="L24">
        <v>3969.0050000000001</v>
      </c>
      <c r="M24">
        <v>148.83099999999999</v>
      </c>
      <c r="N24">
        <v>1528.5219999999999</v>
      </c>
      <c r="O24">
        <v>434.77</v>
      </c>
      <c r="P24">
        <v>9797.3220000000001</v>
      </c>
    </row>
    <row r="25" spans="1:16" customFormat="1">
      <c r="A25" s="16">
        <v>1961</v>
      </c>
      <c r="B25">
        <v>311.11</v>
      </c>
      <c r="C25">
        <v>157.608</v>
      </c>
      <c r="D25">
        <v>1902.345</v>
      </c>
      <c r="E25">
        <v>398.322</v>
      </c>
      <c r="F25">
        <v>34.314999999999998</v>
      </c>
      <c r="G25">
        <v>432.637</v>
      </c>
      <c r="H25">
        <v>640.84400000000005</v>
      </c>
      <c r="I25">
        <v>415.40499999999997</v>
      </c>
      <c r="J25">
        <v>266.43</v>
      </c>
      <c r="K25">
        <v>113.792</v>
      </c>
      <c r="L25">
        <v>4042.866</v>
      </c>
      <c r="M25">
        <v>183.929</v>
      </c>
      <c r="N25">
        <v>1503.2270000000001</v>
      </c>
      <c r="O25">
        <v>438.553</v>
      </c>
      <c r="P25">
        <v>9976.11</v>
      </c>
    </row>
    <row r="26" spans="1:16" customFormat="1">
      <c r="A26" s="16">
        <v>1962</v>
      </c>
      <c r="B26">
        <v>331.745</v>
      </c>
      <c r="C26">
        <v>142.69300000000001</v>
      </c>
      <c r="D26">
        <v>2006.5889999999999</v>
      </c>
      <c r="E26">
        <v>435.02600000000001</v>
      </c>
      <c r="F26">
        <v>37.476999999999997</v>
      </c>
      <c r="G26">
        <v>472.50299999999999</v>
      </c>
      <c r="H26">
        <v>699.89599999999996</v>
      </c>
      <c r="I26">
        <v>489.137</v>
      </c>
      <c r="J26">
        <v>268.584</v>
      </c>
      <c r="K26">
        <v>119.49299999999999</v>
      </c>
      <c r="L26">
        <v>4198.9260000000004</v>
      </c>
      <c r="M26">
        <v>193.71</v>
      </c>
      <c r="N26">
        <v>1495.3779999999999</v>
      </c>
      <c r="O26">
        <v>453.92899999999997</v>
      </c>
      <c r="P26">
        <v>10400.079</v>
      </c>
    </row>
    <row r="27" spans="1:16" customFormat="1">
      <c r="A27" s="16">
        <v>1963</v>
      </c>
      <c r="B27">
        <v>340.46</v>
      </c>
      <c r="C27">
        <v>137.416</v>
      </c>
      <c r="D27">
        <v>2047.271</v>
      </c>
      <c r="E27">
        <v>470.34899999999999</v>
      </c>
      <c r="F27">
        <v>40.520000000000003</v>
      </c>
      <c r="G27">
        <v>510.86900000000003</v>
      </c>
      <c r="H27">
        <v>756.726</v>
      </c>
      <c r="I27">
        <v>521.84400000000005</v>
      </c>
      <c r="J27">
        <v>265.68799999999999</v>
      </c>
      <c r="K27">
        <v>119.455</v>
      </c>
      <c r="L27">
        <v>4334.0990000000002</v>
      </c>
      <c r="M27">
        <v>189.92599999999999</v>
      </c>
      <c r="N27">
        <v>1476.5039999999999</v>
      </c>
      <c r="O27">
        <v>554.07399999999996</v>
      </c>
      <c r="P27">
        <v>10743.463</v>
      </c>
    </row>
    <row r="28" spans="1:16" customFormat="1">
      <c r="A28" s="16">
        <v>1964</v>
      </c>
      <c r="B28">
        <v>346.17500000000001</v>
      </c>
      <c r="C28">
        <v>127.208</v>
      </c>
      <c r="D28">
        <v>2050.3389999999999</v>
      </c>
      <c r="E28">
        <v>501.14400000000001</v>
      </c>
      <c r="F28">
        <v>43.173000000000002</v>
      </c>
      <c r="G28">
        <v>544.31700000000001</v>
      </c>
      <c r="H28">
        <v>806.27</v>
      </c>
      <c r="I28">
        <v>558.06799999999998</v>
      </c>
      <c r="J28">
        <v>253.38300000000001</v>
      </c>
      <c r="K28">
        <v>125.104</v>
      </c>
      <c r="L28">
        <v>4402.59</v>
      </c>
      <c r="M28">
        <v>192.33600000000001</v>
      </c>
      <c r="N28">
        <v>1515.249</v>
      </c>
      <c r="O28">
        <v>645.78099999999995</v>
      </c>
      <c r="P28">
        <v>11022.503000000001</v>
      </c>
    </row>
    <row r="29" spans="1:16" customFormat="1">
      <c r="A29" s="16">
        <v>1965</v>
      </c>
      <c r="B29">
        <v>367.553</v>
      </c>
      <c r="C29">
        <v>120.26600000000001</v>
      </c>
      <c r="D29">
        <v>2125.518</v>
      </c>
      <c r="E29">
        <v>522.98299999999995</v>
      </c>
      <c r="F29">
        <v>45.054000000000002</v>
      </c>
      <c r="G29">
        <v>568.03700000000003</v>
      </c>
      <c r="H29">
        <v>841.40499999999997</v>
      </c>
      <c r="I29">
        <v>601.73199999999997</v>
      </c>
      <c r="J29">
        <v>267.34800000000001</v>
      </c>
      <c r="K29">
        <v>129.096</v>
      </c>
      <c r="L29">
        <v>4592.6139999999996</v>
      </c>
      <c r="M29">
        <v>201.71799999999999</v>
      </c>
      <c r="N29">
        <v>1608.249</v>
      </c>
      <c r="O29">
        <v>656.93700000000001</v>
      </c>
      <c r="P29">
        <v>11512.436</v>
      </c>
    </row>
    <row r="30" spans="1:16" customFormat="1">
      <c r="A30" s="16">
        <v>1966</v>
      </c>
      <c r="B30">
        <v>386.25200000000001</v>
      </c>
      <c r="C30">
        <v>105.34</v>
      </c>
      <c r="D30">
        <v>2184.6030000000001</v>
      </c>
      <c r="E30">
        <v>551.63</v>
      </c>
      <c r="F30">
        <v>47.521999999999998</v>
      </c>
      <c r="G30">
        <v>599.15200000000004</v>
      </c>
      <c r="H30">
        <v>887.49599999999998</v>
      </c>
      <c r="I30">
        <v>669.55100000000004</v>
      </c>
      <c r="J30">
        <v>277.03300000000002</v>
      </c>
      <c r="K30">
        <v>134.107</v>
      </c>
      <c r="L30">
        <v>4808.0330000000004</v>
      </c>
      <c r="M30">
        <v>201.863</v>
      </c>
      <c r="N30">
        <v>1716.2470000000001</v>
      </c>
      <c r="O30">
        <v>713.84900000000005</v>
      </c>
      <c r="P30">
        <v>12084.373</v>
      </c>
    </row>
    <row r="31" spans="1:16" customFormat="1">
      <c r="A31" s="16">
        <v>1967</v>
      </c>
      <c r="B31">
        <v>378.67899999999997</v>
      </c>
      <c r="C31">
        <v>90.147999999999996</v>
      </c>
      <c r="D31">
        <v>2241.5070000000001</v>
      </c>
      <c r="E31">
        <v>586.56500000000005</v>
      </c>
      <c r="F31">
        <v>50.531999999999996</v>
      </c>
      <c r="G31">
        <v>637.09699999999998</v>
      </c>
      <c r="H31">
        <v>943.70100000000002</v>
      </c>
      <c r="I31">
        <v>824.02700000000004</v>
      </c>
      <c r="J31">
        <v>274.18900000000002</v>
      </c>
      <c r="K31">
        <v>120.88500000000001</v>
      </c>
      <c r="L31">
        <v>4958.3100000000004</v>
      </c>
      <c r="M31">
        <v>205.83600000000001</v>
      </c>
      <c r="N31">
        <v>1785.9860000000001</v>
      </c>
      <c r="O31">
        <v>737.077</v>
      </c>
      <c r="P31">
        <v>12560.344999999999</v>
      </c>
    </row>
    <row r="32" spans="1:16" customFormat="1">
      <c r="A32" s="16">
        <v>1968</v>
      </c>
      <c r="B32">
        <v>405.00299999999999</v>
      </c>
      <c r="C32">
        <v>83.671999999999997</v>
      </c>
      <c r="D32">
        <v>2389.451</v>
      </c>
      <c r="E32">
        <v>659.36900000000003</v>
      </c>
      <c r="F32">
        <v>47.783999999999999</v>
      </c>
      <c r="G32">
        <v>707.15300000000002</v>
      </c>
      <c r="H32">
        <v>1053.9369999999999</v>
      </c>
      <c r="I32">
        <v>954.58500000000004</v>
      </c>
      <c r="J32">
        <v>281.24299999999999</v>
      </c>
      <c r="K32">
        <v>132.423</v>
      </c>
      <c r="L32">
        <v>5260.5929999999998</v>
      </c>
      <c r="M32">
        <v>208.52199999999999</v>
      </c>
      <c r="N32">
        <v>1825.79</v>
      </c>
      <c r="O32">
        <v>797.64800000000002</v>
      </c>
      <c r="P32">
        <v>13392.866</v>
      </c>
    </row>
    <row r="33" spans="1:16" customFormat="1">
      <c r="A33" s="16">
        <v>1969</v>
      </c>
      <c r="B33">
        <v>416.56400000000002</v>
      </c>
      <c r="C33">
        <v>70.003</v>
      </c>
      <c r="D33">
        <v>2466.471</v>
      </c>
      <c r="E33">
        <v>738.85599999999999</v>
      </c>
      <c r="F33">
        <v>54.03</v>
      </c>
      <c r="G33">
        <v>792.88599999999997</v>
      </c>
      <c r="H33">
        <v>1220.893</v>
      </c>
      <c r="I33">
        <v>991.04399999999998</v>
      </c>
      <c r="J33">
        <v>274.98099999999999</v>
      </c>
      <c r="K33">
        <v>133.649</v>
      </c>
      <c r="L33">
        <v>5526.0140000000001</v>
      </c>
      <c r="M33">
        <v>221.452</v>
      </c>
      <c r="N33">
        <v>1977.874</v>
      </c>
      <c r="O33">
        <v>837.84900000000005</v>
      </c>
      <c r="P33">
        <v>14136.795</v>
      </c>
    </row>
    <row r="34" spans="1:16" customFormat="1">
      <c r="A34" s="16">
        <v>1970</v>
      </c>
      <c r="B34">
        <v>446.899</v>
      </c>
      <c r="C34">
        <v>54.529000000000003</v>
      </c>
      <c r="D34">
        <v>2540.3040000000001</v>
      </c>
      <c r="E34">
        <v>726.79100000000005</v>
      </c>
      <c r="F34">
        <v>55.040999999999997</v>
      </c>
      <c r="G34">
        <v>781.83199999999999</v>
      </c>
      <c r="H34">
        <v>1224.153</v>
      </c>
      <c r="I34">
        <v>967.06299999999999</v>
      </c>
      <c r="J34">
        <v>262.94200000000001</v>
      </c>
      <c r="K34">
        <v>136.14500000000001</v>
      </c>
      <c r="L34">
        <v>5784.518</v>
      </c>
      <c r="M34">
        <v>211.548</v>
      </c>
      <c r="N34">
        <v>2203.529</v>
      </c>
      <c r="O34">
        <v>865.55600000000004</v>
      </c>
      <c r="P34">
        <v>14697.186</v>
      </c>
    </row>
    <row r="35" spans="1:16" customFormat="1">
      <c r="A35" s="16">
        <v>1971</v>
      </c>
      <c r="B35">
        <v>457.57</v>
      </c>
      <c r="C35">
        <v>49.018999999999998</v>
      </c>
      <c r="D35">
        <v>2661.14</v>
      </c>
      <c r="E35">
        <v>742.36500000000001</v>
      </c>
      <c r="F35">
        <v>58.936999999999998</v>
      </c>
      <c r="G35">
        <v>801.30200000000002</v>
      </c>
      <c r="H35">
        <v>1251.375</v>
      </c>
      <c r="I35">
        <v>1010.2</v>
      </c>
      <c r="J35">
        <v>249.08799999999999</v>
      </c>
      <c r="K35">
        <v>135.126</v>
      </c>
      <c r="L35">
        <v>6014.433</v>
      </c>
      <c r="M35">
        <v>218.89599999999999</v>
      </c>
      <c r="N35">
        <v>2296.0140000000001</v>
      </c>
      <c r="O35">
        <v>869.63300000000004</v>
      </c>
      <c r="P35">
        <v>15212.493</v>
      </c>
    </row>
    <row r="36" spans="1:16" customFormat="1">
      <c r="A36" s="16">
        <v>1972</v>
      </c>
      <c r="B36">
        <v>468.10399999999998</v>
      </c>
      <c r="C36">
        <v>46.243000000000002</v>
      </c>
      <c r="D36">
        <v>2912.8690000000001</v>
      </c>
      <c r="E36">
        <v>832.74800000000005</v>
      </c>
      <c r="F36">
        <v>68.372</v>
      </c>
      <c r="G36">
        <v>901.11900000000003</v>
      </c>
      <c r="H36">
        <v>1420.355</v>
      </c>
      <c r="I36">
        <v>1045.0550000000001</v>
      </c>
      <c r="J36">
        <v>234.566</v>
      </c>
      <c r="K36">
        <v>144.298</v>
      </c>
      <c r="L36">
        <v>6376.4430000000002</v>
      </c>
      <c r="M36">
        <v>241.191</v>
      </c>
      <c r="N36">
        <v>2529.09</v>
      </c>
      <c r="O36">
        <v>948.77</v>
      </c>
      <c r="P36">
        <v>16366.984</v>
      </c>
    </row>
    <row r="37" spans="1:16" customFormat="1">
      <c r="A37" s="24">
        <v>1973</v>
      </c>
      <c r="B37" s="3">
        <v>521.73699999999997</v>
      </c>
      <c r="C37" s="3">
        <v>45.29</v>
      </c>
      <c r="D37" s="3">
        <v>3092.3670000000002</v>
      </c>
      <c r="E37" s="3">
        <v>809.86</v>
      </c>
      <c r="F37" s="3">
        <v>69.394999999999996</v>
      </c>
      <c r="G37" s="3">
        <v>879.255</v>
      </c>
      <c r="H37" s="3">
        <v>1453.7809999999999</v>
      </c>
      <c r="I37" s="3">
        <v>1059.252</v>
      </c>
      <c r="J37" s="3">
        <v>216.20500000000001</v>
      </c>
      <c r="K37" s="3">
        <v>162.11199999999999</v>
      </c>
      <c r="L37" s="3">
        <v>6674.4</v>
      </c>
      <c r="M37" s="3">
        <v>260.70100000000002</v>
      </c>
      <c r="N37" s="3">
        <v>2822.4029999999998</v>
      </c>
      <c r="O37" s="3">
        <v>999.43</v>
      </c>
      <c r="P37" s="3">
        <v>17307.679</v>
      </c>
    </row>
    <row r="38" spans="1:16" customFormat="1">
      <c r="A38" s="16">
        <v>1974</v>
      </c>
      <c r="B38">
        <v>481.13400000000001</v>
      </c>
      <c r="C38">
        <v>44.424999999999997</v>
      </c>
      <c r="D38">
        <v>2947.7150000000001</v>
      </c>
      <c r="E38">
        <v>769.31299999999999</v>
      </c>
      <c r="F38">
        <v>68.918000000000006</v>
      </c>
      <c r="G38">
        <v>838.23099999999999</v>
      </c>
      <c r="H38">
        <v>1422.441</v>
      </c>
      <c r="I38">
        <v>993.42499999999995</v>
      </c>
      <c r="J38">
        <v>176.30699999999999</v>
      </c>
      <c r="K38">
        <v>155.26</v>
      </c>
      <c r="L38">
        <v>6537.4709999999995</v>
      </c>
      <c r="M38">
        <v>238.51</v>
      </c>
      <c r="N38">
        <v>2638.9479999999999</v>
      </c>
      <c r="O38">
        <v>1017.074</v>
      </c>
      <c r="P38">
        <v>16652.71</v>
      </c>
    </row>
    <row r="39" spans="1:16" customFormat="1">
      <c r="A39" s="16">
        <v>1975</v>
      </c>
      <c r="B39">
        <v>418.73200000000003</v>
      </c>
      <c r="C39">
        <v>38.54</v>
      </c>
      <c r="D39">
        <v>2850.8789999999999</v>
      </c>
      <c r="E39">
        <v>730.44500000000005</v>
      </c>
      <c r="F39">
        <v>59.933999999999997</v>
      </c>
      <c r="G39">
        <v>790.38</v>
      </c>
      <c r="H39">
        <v>1351.721</v>
      </c>
      <c r="I39">
        <v>1000.795</v>
      </c>
      <c r="J39">
        <v>158.87700000000001</v>
      </c>
      <c r="K39">
        <v>137.44900000000001</v>
      </c>
      <c r="L39">
        <v>6674.6</v>
      </c>
      <c r="M39">
        <v>246.70699999999999</v>
      </c>
      <c r="N39">
        <v>2461.8409999999999</v>
      </c>
      <c r="O39">
        <v>981.81899999999996</v>
      </c>
      <c r="P39">
        <v>16321.959000000001</v>
      </c>
    </row>
    <row r="40" spans="1:16" customFormat="1">
      <c r="A40" s="16">
        <v>1976</v>
      </c>
      <c r="B40">
        <v>410.95600000000002</v>
      </c>
      <c r="C40">
        <v>36.508000000000003</v>
      </c>
      <c r="D40">
        <v>3133.0459999999998</v>
      </c>
      <c r="E40">
        <v>766.73299999999995</v>
      </c>
      <c r="F40">
        <v>70.070999999999998</v>
      </c>
      <c r="G40">
        <v>836.80399999999997</v>
      </c>
      <c r="H40">
        <v>1406.8109999999999</v>
      </c>
      <c r="I40">
        <v>987.31700000000001</v>
      </c>
      <c r="J40">
        <v>169.18</v>
      </c>
      <c r="K40">
        <v>152.273</v>
      </c>
      <c r="L40">
        <v>6977.6890000000003</v>
      </c>
      <c r="M40">
        <v>243.41800000000001</v>
      </c>
      <c r="N40">
        <v>2800.951</v>
      </c>
      <c r="O40">
        <v>1142.915</v>
      </c>
      <c r="P40">
        <v>17461.065999999999</v>
      </c>
    </row>
    <row r="41" spans="1:16" customFormat="1">
      <c r="A41" s="16">
        <v>1977</v>
      </c>
      <c r="B41">
        <v>436.12900000000002</v>
      </c>
      <c r="C41">
        <v>38.17</v>
      </c>
      <c r="D41">
        <v>3351.5839999999998</v>
      </c>
      <c r="E41">
        <v>759.64300000000003</v>
      </c>
      <c r="F41">
        <v>73.572999999999993</v>
      </c>
      <c r="G41">
        <v>833.21600000000001</v>
      </c>
      <c r="H41">
        <v>1421.5619999999999</v>
      </c>
      <c r="I41">
        <v>1039.06</v>
      </c>
      <c r="J41">
        <v>175.238</v>
      </c>
      <c r="K41">
        <v>159.75299999999999</v>
      </c>
      <c r="L41">
        <v>7176.8220000000001</v>
      </c>
      <c r="M41">
        <v>267.76400000000001</v>
      </c>
      <c r="N41">
        <v>3071.0329999999999</v>
      </c>
      <c r="O41">
        <v>1294.3040000000001</v>
      </c>
      <c r="P41">
        <v>18431.419000000002</v>
      </c>
    </row>
    <row r="42" spans="1:16" customFormat="1">
      <c r="A42" s="16">
        <v>1978</v>
      </c>
      <c r="B42">
        <v>478.75900000000001</v>
      </c>
      <c r="C42">
        <v>38.780999999999999</v>
      </c>
      <c r="D42">
        <v>3431.66</v>
      </c>
      <c r="E42">
        <v>714.56600000000003</v>
      </c>
      <c r="F42">
        <v>77.156000000000006</v>
      </c>
      <c r="G42">
        <v>791.72199999999998</v>
      </c>
      <c r="H42">
        <v>1412.751</v>
      </c>
      <c r="I42">
        <v>1056.586</v>
      </c>
      <c r="J42">
        <v>175.458</v>
      </c>
      <c r="K42">
        <v>171.559</v>
      </c>
      <c r="L42">
        <v>7411.8050000000003</v>
      </c>
      <c r="M42">
        <v>255.679</v>
      </c>
      <c r="N42">
        <v>3022.556</v>
      </c>
      <c r="O42">
        <v>1391.027</v>
      </c>
      <c r="P42">
        <v>18846.621999999999</v>
      </c>
    </row>
    <row r="43" spans="1:16" customFormat="1">
      <c r="A43" s="16">
        <v>1979</v>
      </c>
      <c r="B43">
        <v>476.03800000000001</v>
      </c>
      <c r="C43">
        <v>38.161999999999999</v>
      </c>
      <c r="D43">
        <v>3310.8380000000002</v>
      </c>
      <c r="E43">
        <v>834.04499999999996</v>
      </c>
      <c r="F43">
        <v>79.271000000000001</v>
      </c>
      <c r="G43">
        <v>913.31700000000001</v>
      </c>
      <c r="H43">
        <v>1664.0989999999999</v>
      </c>
      <c r="I43">
        <v>1075.8879999999999</v>
      </c>
      <c r="J43">
        <v>187.863</v>
      </c>
      <c r="K43">
        <v>179.518</v>
      </c>
      <c r="L43">
        <v>7034.4470000000001</v>
      </c>
      <c r="M43">
        <v>246.197</v>
      </c>
      <c r="N43">
        <v>2826.1840000000002</v>
      </c>
      <c r="O43">
        <v>1473.307</v>
      </c>
      <c r="P43">
        <v>18512.54</v>
      </c>
    </row>
    <row r="44" spans="1:16" customFormat="1">
      <c r="A44" s="24">
        <v>1980</v>
      </c>
      <c r="B44" s="3">
        <v>396.16899999999998</v>
      </c>
      <c r="C44" s="3">
        <v>34.828000000000003</v>
      </c>
      <c r="D44" s="3">
        <v>2866.0520000000001</v>
      </c>
      <c r="E44" s="3">
        <v>741.81500000000005</v>
      </c>
      <c r="F44" s="3">
        <v>71.525000000000006</v>
      </c>
      <c r="G44" s="3">
        <v>813.34</v>
      </c>
      <c r="H44" s="3">
        <v>1590.1479999999999</v>
      </c>
      <c r="I44" s="3">
        <v>1067.557</v>
      </c>
      <c r="J44" s="3">
        <v>158.38800000000001</v>
      </c>
      <c r="K44" s="3">
        <v>159.42099999999999</v>
      </c>
      <c r="L44" s="3">
        <v>6578.5439999999999</v>
      </c>
      <c r="M44" s="3">
        <v>236.56</v>
      </c>
      <c r="N44" s="3">
        <v>2508.268</v>
      </c>
      <c r="O44" s="3">
        <v>1459.9259999999999</v>
      </c>
      <c r="P44" s="3">
        <v>17055.861000000001</v>
      </c>
    </row>
    <row r="45" spans="1:16" customFormat="1">
      <c r="A45" s="16">
        <v>1981</v>
      </c>
      <c r="B45">
        <v>341.75900000000001</v>
      </c>
      <c r="C45">
        <v>30.539000000000001</v>
      </c>
      <c r="D45">
        <v>2828.701</v>
      </c>
      <c r="E45">
        <v>769.32399999999996</v>
      </c>
      <c r="F45">
        <v>67.825000000000003</v>
      </c>
      <c r="G45">
        <v>837.149</v>
      </c>
      <c r="H45">
        <v>1582.2260000000001</v>
      </c>
      <c r="I45">
        <v>1007.444</v>
      </c>
      <c r="J45">
        <v>126.86499999999999</v>
      </c>
      <c r="K45">
        <v>153.309</v>
      </c>
      <c r="L45">
        <v>6587.5259999999998</v>
      </c>
      <c r="M45">
        <v>251.69300000000001</v>
      </c>
      <c r="N45">
        <v>2087.7530000000002</v>
      </c>
      <c r="O45">
        <v>1059.8810000000001</v>
      </c>
      <c r="P45">
        <v>16057.696</v>
      </c>
    </row>
    <row r="46" spans="1:16" customFormat="1">
      <c r="A46" s="16">
        <v>1982</v>
      </c>
      <c r="B46">
        <v>342.42700000000002</v>
      </c>
      <c r="C46">
        <v>25.497</v>
      </c>
      <c r="D46">
        <v>2670.8629999999998</v>
      </c>
      <c r="E46">
        <v>831.01700000000005</v>
      </c>
      <c r="F46">
        <v>52.835999999999999</v>
      </c>
      <c r="G46">
        <v>883.85299999999995</v>
      </c>
      <c r="H46">
        <v>1599.6479999999999</v>
      </c>
      <c r="I46">
        <v>1012.552</v>
      </c>
      <c r="J46">
        <v>128.666</v>
      </c>
      <c r="K46">
        <v>139.80500000000001</v>
      </c>
      <c r="L46">
        <v>6539.2439999999997</v>
      </c>
      <c r="M46">
        <v>247.93</v>
      </c>
      <c r="N46">
        <v>1716.463</v>
      </c>
      <c r="O46">
        <v>872.62400000000002</v>
      </c>
      <c r="P46">
        <v>15295.72</v>
      </c>
    </row>
    <row r="47" spans="1:16" customFormat="1">
      <c r="A47" s="16">
        <v>1983</v>
      </c>
      <c r="B47">
        <v>373.262</v>
      </c>
      <c r="C47">
        <v>25.873000000000001</v>
      </c>
      <c r="D47">
        <v>2690.21</v>
      </c>
      <c r="E47">
        <v>780.96799999999996</v>
      </c>
      <c r="F47">
        <v>61.048999999999999</v>
      </c>
      <c r="G47">
        <v>842.01700000000005</v>
      </c>
      <c r="H47">
        <v>1537.184</v>
      </c>
      <c r="I47">
        <v>1045.981</v>
      </c>
      <c r="J47">
        <v>126.992</v>
      </c>
      <c r="K47">
        <v>146.37299999999999</v>
      </c>
      <c r="L47">
        <v>6622.1490000000003</v>
      </c>
      <c r="M47">
        <v>228.661</v>
      </c>
      <c r="N47">
        <v>1420.8340000000001</v>
      </c>
      <c r="O47">
        <v>1013.615</v>
      </c>
      <c r="P47">
        <v>15231.134</v>
      </c>
    </row>
    <row r="48" spans="1:16" customFormat="1">
      <c r="A48" s="16">
        <v>1984</v>
      </c>
      <c r="B48">
        <v>408.47500000000002</v>
      </c>
      <c r="C48">
        <v>23.75</v>
      </c>
      <c r="D48">
        <v>2844.8580000000002</v>
      </c>
      <c r="E48">
        <v>766.94</v>
      </c>
      <c r="F48">
        <v>66.396000000000001</v>
      </c>
      <c r="G48">
        <v>833.33600000000001</v>
      </c>
      <c r="H48">
        <v>1701.5440000000001</v>
      </c>
      <c r="I48">
        <v>1175.479</v>
      </c>
      <c r="J48">
        <v>115.259</v>
      </c>
      <c r="K48">
        <v>155.661</v>
      </c>
      <c r="L48">
        <v>6692.5150000000003</v>
      </c>
      <c r="M48">
        <v>247.381</v>
      </c>
      <c r="N48">
        <v>1369.3969999999999</v>
      </c>
      <c r="O48">
        <v>991.29499999999996</v>
      </c>
      <c r="P48">
        <v>15725.615</v>
      </c>
    </row>
    <row r="49" spans="1:16" customFormat="1">
      <c r="A49" s="16">
        <v>1985</v>
      </c>
      <c r="B49">
        <v>425.03100000000001</v>
      </c>
      <c r="C49">
        <v>27.312000000000001</v>
      </c>
      <c r="D49">
        <v>2868.02</v>
      </c>
      <c r="E49">
        <v>810.26</v>
      </c>
      <c r="F49">
        <v>72.314999999999998</v>
      </c>
      <c r="G49">
        <v>882.57500000000005</v>
      </c>
      <c r="H49">
        <v>1721.451</v>
      </c>
      <c r="I49">
        <v>1218.3620000000001</v>
      </c>
      <c r="J49">
        <v>113.88200000000001</v>
      </c>
      <c r="K49">
        <v>145.46799999999999</v>
      </c>
      <c r="L49">
        <v>6831.1260000000002</v>
      </c>
      <c r="M49">
        <v>264.48700000000002</v>
      </c>
      <c r="N49">
        <v>1202.3009999999999</v>
      </c>
      <c r="O49">
        <v>908.97799999999995</v>
      </c>
      <c r="P49">
        <v>15726.418</v>
      </c>
    </row>
    <row r="50" spans="1:16" customFormat="1">
      <c r="A50" s="16">
        <v>1986</v>
      </c>
      <c r="B50">
        <v>448.25400000000002</v>
      </c>
      <c r="C50">
        <v>31.981000000000002</v>
      </c>
      <c r="D50">
        <v>2914.3580000000002</v>
      </c>
      <c r="E50">
        <v>750.53700000000003</v>
      </c>
      <c r="F50">
        <v>80.084999999999994</v>
      </c>
      <c r="G50">
        <v>830.62199999999996</v>
      </c>
      <c r="H50">
        <v>1628.617</v>
      </c>
      <c r="I50">
        <v>1307.3420000000001</v>
      </c>
      <c r="J50">
        <v>98.251000000000005</v>
      </c>
      <c r="K50">
        <v>142.23599999999999</v>
      </c>
      <c r="L50">
        <v>7034.0709999999999</v>
      </c>
      <c r="M50">
        <v>268.346</v>
      </c>
      <c r="N50">
        <v>1418.402</v>
      </c>
      <c r="O50">
        <v>988.77</v>
      </c>
      <c r="P50">
        <v>16280.627</v>
      </c>
    </row>
    <row r="51" spans="1:16" customFormat="1">
      <c r="A51" s="16">
        <v>1987</v>
      </c>
      <c r="B51">
        <v>466.53399999999999</v>
      </c>
      <c r="C51">
        <v>24.77</v>
      </c>
      <c r="D51">
        <v>2976.473</v>
      </c>
      <c r="E51">
        <v>839.86</v>
      </c>
      <c r="F51">
        <v>84.251999999999995</v>
      </c>
      <c r="G51">
        <v>924.11199999999997</v>
      </c>
      <c r="H51">
        <v>1749.2850000000001</v>
      </c>
      <c r="I51">
        <v>1384.9870000000001</v>
      </c>
      <c r="J51">
        <v>94.555999999999997</v>
      </c>
      <c r="K51">
        <v>160.80600000000001</v>
      </c>
      <c r="L51">
        <v>7205.7219999999998</v>
      </c>
      <c r="M51">
        <v>298.75200000000001</v>
      </c>
      <c r="N51">
        <v>1264.394</v>
      </c>
      <c r="O51">
        <v>1038.7670000000001</v>
      </c>
      <c r="P51">
        <v>16665.045999999998</v>
      </c>
    </row>
    <row r="52" spans="1:16" customFormat="1">
      <c r="A52" s="16">
        <v>1988</v>
      </c>
      <c r="B52">
        <v>467.85899999999998</v>
      </c>
      <c r="C52">
        <v>26.515999999999998</v>
      </c>
      <c r="D52">
        <v>3121.6109999999999</v>
      </c>
      <c r="E52">
        <v>830.22799999999995</v>
      </c>
      <c r="F52">
        <v>92.578000000000003</v>
      </c>
      <c r="G52">
        <v>922.80600000000004</v>
      </c>
      <c r="H52">
        <v>1779.53</v>
      </c>
      <c r="I52">
        <v>1448.66</v>
      </c>
      <c r="J52">
        <v>96.173000000000002</v>
      </c>
      <c r="K52">
        <v>154.64699999999999</v>
      </c>
      <c r="L52">
        <v>7336.4620000000004</v>
      </c>
      <c r="M52">
        <v>311.65899999999999</v>
      </c>
      <c r="N52">
        <v>1377.8</v>
      </c>
      <c r="O52">
        <v>1162.394</v>
      </c>
      <c r="P52">
        <v>17283.310000000001</v>
      </c>
    </row>
    <row r="53" spans="1:16" customFormat="1">
      <c r="A53" s="16">
        <v>1989</v>
      </c>
      <c r="B53">
        <v>452.50400000000002</v>
      </c>
      <c r="C53">
        <v>25.827000000000002</v>
      </c>
      <c r="D53">
        <v>3156.779</v>
      </c>
      <c r="E53">
        <v>888.71199999999999</v>
      </c>
      <c r="F53">
        <v>101.575</v>
      </c>
      <c r="G53">
        <v>990.28800000000001</v>
      </c>
      <c r="H53">
        <v>1789.9090000000001</v>
      </c>
      <c r="I53">
        <v>1489.44</v>
      </c>
      <c r="J53">
        <v>84.256</v>
      </c>
      <c r="K53">
        <v>159.05600000000001</v>
      </c>
      <c r="L53">
        <v>7327.8609999999999</v>
      </c>
      <c r="M53">
        <v>307.25299999999999</v>
      </c>
      <c r="N53">
        <v>1370.047</v>
      </c>
      <c r="O53">
        <v>1162.22</v>
      </c>
      <c r="P53">
        <v>17325.152999999998</v>
      </c>
    </row>
    <row r="54" spans="1:16" customFormat="1">
      <c r="A54" s="24">
        <v>1990</v>
      </c>
      <c r="B54" s="3">
        <v>483.12299999999999</v>
      </c>
      <c r="C54" s="3">
        <v>24.411000000000001</v>
      </c>
      <c r="D54" s="3">
        <v>3020.5569999999998</v>
      </c>
      <c r="E54" s="3">
        <v>811.73699999999997</v>
      </c>
      <c r="F54" s="3">
        <v>105.184</v>
      </c>
      <c r="G54" s="3">
        <v>916.92100000000005</v>
      </c>
      <c r="H54" s="3">
        <v>1704.518</v>
      </c>
      <c r="I54" s="3">
        <v>1522.2670000000001</v>
      </c>
      <c r="J54" s="3">
        <v>42.53</v>
      </c>
      <c r="K54" s="3">
        <v>163.68</v>
      </c>
      <c r="L54" s="3">
        <v>7234.9070000000002</v>
      </c>
      <c r="M54" s="3">
        <v>338.637</v>
      </c>
      <c r="N54" s="3">
        <v>1228.825</v>
      </c>
      <c r="O54" s="3">
        <v>1225.039</v>
      </c>
      <c r="P54" s="3">
        <v>16988.495999999999</v>
      </c>
    </row>
    <row r="55" spans="1:16" customFormat="1">
      <c r="A55" s="16">
        <v>1991</v>
      </c>
      <c r="B55">
        <v>444.45600000000002</v>
      </c>
      <c r="C55">
        <v>22.643999999999998</v>
      </c>
      <c r="D55">
        <v>2920.77</v>
      </c>
      <c r="E55">
        <v>856.81100000000004</v>
      </c>
      <c r="F55">
        <v>124.715</v>
      </c>
      <c r="G55">
        <v>981.52599999999995</v>
      </c>
      <c r="H55">
        <v>1862.944</v>
      </c>
      <c r="I55">
        <v>1471.441</v>
      </c>
      <c r="J55">
        <v>46.295000000000002</v>
      </c>
      <c r="K55">
        <v>146.429</v>
      </c>
      <c r="L55">
        <v>7187.518</v>
      </c>
      <c r="M55">
        <v>328.35700000000003</v>
      </c>
      <c r="N55">
        <v>1157.875</v>
      </c>
      <c r="O55">
        <v>1125.107</v>
      </c>
      <c r="P55">
        <v>16713.835999999999</v>
      </c>
    </row>
    <row r="56" spans="1:16" customFormat="1">
      <c r="A56" s="16">
        <v>1992</v>
      </c>
      <c r="B56">
        <v>453.81700000000001</v>
      </c>
      <c r="C56">
        <v>22.221</v>
      </c>
      <c r="D56">
        <v>2978.8870000000002</v>
      </c>
      <c r="E56">
        <v>896.37699999999995</v>
      </c>
      <c r="F56">
        <v>135.929</v>
      </c>
      <c r="G56">
        <v>1032.306</v>
      </c>
      <c r="H56">
        <v>1946.0319999999999</v>
      </c>
      <c r="I56">
        <v>1454.2919999999999</v>
      </c>
      <c r="J56">
        <v>41.402000000000001</v>
      </c>
      <c r="K56">
        <v>148.88200000000001</v>
      </c>
      <c r="L56">
        <v>7267.5219999999999</v>
      </c>
      <c r="M56">
        <v>382.25299999999999</v>
      </c>
      <c r="N56">
        <v>1094.346</v>
      </c>
      <c r="O56">
        <v>1243.2</v>
      </c>
      <c r="P56">
        <v>17032.855</v>
      </c>
    </row>
    <row r="57" spans="1:16" customFormat="1">
      <c r="A57" s="16">
        <v>1993</v>
      </c>
      <c r="B57">
        <v>474.38200000000001</v>
      </c>
      <c r="C57">
        <v>20.838000000000001</v>
      </c>
      <c r="D57">
        <v>3041.212</v>
      </c>
      <c r="E57">
        <v>872.64300000000003</v>
      </c>
      <c r="F57">
        <v>133.4</v>
      </c>
      <c r="G57">
        <v>1006.043</v>
      </c>
      <c r="H57">
        <v>1931.066</v>
      </c>
      <c r="I57">
        <v>1469.3389999999999</v>
      </c>
      <c r="J57">
        <v>49.627000000000002</v>
      </c>
      <c r="K57">
        <v>152.01599999999999</v>
      </c>
      <c r="L57">
        <v>7476.3019999999997</v>
      </c>
      <c r="M57">
        <v>365.70600000000002</v>
      </c>
      <c r="N57">
        <v>1080.171</v>
      </c>
      <c r="O57">
        <v>1176.0709999999999</v>
      </c>
      <c r="P57">
        <v>17236.731</v>
      </c>
    </row>
    <row r="58" spans="1:16" customFormat="1">
      <c r="A58" s="16">
        <v>1994</v>
      </c>
      <c r="B58">
        <v>484.24799999999999</v>
      </c>
      <c r="C58">
        <v>20.699000000000002</v>
      </c>
      <c r="D58">
        <v>3162.239</v>
      </c>
      <c r="E58">
        <v>939.69600000000003</v>
      </c>
      <c r="F58">
        <v>142.35300000000001</v>
      </c>
      <c r="G58">
        <v>1082.049</v>
      </c>
      <c r="H58">
        <v>2080.5709999999999</v>
      </c>
      <c r="I58">
        <v>1526.8579999999999</v>
      </c>
      <c r="J58">
        <v>48.945</v>
      </c>
      <c r="K58">
        <v>158.887</v>
      </c>
      <c r="L58">
        <v>7601.3680000000004</v>
      </c>
      <c r="M58">
        <v>360.66199999999998</v>
      </c>
      <c r="N58">
        <v>1020.787</v>
      </c>
      <c r="O58">
        <v>1252.896</v>
      </c>
      <c r="P58">
        <v>17718.159</v>
      </c>
    </row>
    <row r="59" spans="1:16" customFormat="1">
      <c r="A59" s="16">
        <v>1995</v>
      </c>
      <c r="B59">
        <v>486.41899999999998</v>
      </c>
      <c r="C59">
        <v>21.481999999999999</v>
      </c>
      <c r="D59">
        <v>3206.627</v>
      </c>
      <c r="E59">
        <v>938.41399999999999</v>
      </c>
      <c r="F59">
        <v>157.15299999999999</v>
      </c>
      <c r="G59">
        <v>1095.568</v>
      </c>
      <c r="H59">
        <v>2099.7779999999998</v>
      </c>
      <c r="I59">
        <v>1514.422</v>
      </c>
      <c r="J59">
        <v>54.040999999999997</v>
      </c>
      <c r="K59">
        <v>156.15899999999999</v>
      </c>
      <c r="L59">
        <v>7788.6440000000002</v>
      </c>
      <c r="M59">
        <v>364.74</v>
      </c>
      <c r="N59">
        <v>851.81100000000004</v>
      </c>
      <c r="O59">
        <v>1180.4670000000001</v>
      </c>
      <c r="P59">
        <v>17724.589</v>
      </c>
    </row>
    <row r="60" spans="1:16" customFormat="1">
      <c r="A60" s="16">
        <v>1996</v>
      </c>
      <c r="B60">
        <v>484.16699999999997</v>
      </c>
      <c r="C60">
        <v>20.219000000000001</v>
      </c>
      <c r="D60">
        <v>3365.2429999999999</v>
      </c>
      <c r="E60">
        <v>978.36599999999999</v>
      </c>
      <c r="F60">
        <v>157.227</v>
      </c>
      <c r="G60">
        <v>1135.5930000000001</v>
      </c>
      <c r="H60">
        <v>2221.8029999999999</v>
      </c>
      <c r="I60">
        <v>1577.954</v>
      </c>
      <c r="J60">
        <v>61.734999999999999</v>
      </c>
      <c r="K60">
        <v>151.137</v>
      </c>
      <c r="L60">
        <v>7890.585</v>
      </c>
      <c r="M60">
        <v>379.41300000000001</v>
      </c>
      <c r="N60">
        <v>848.36300000000006</v>
      </c>
      <c r="O60">
        <v>1308.287</v>
      </c>
      <c r="P60">
        <v>18308.903999999999</v>
      </c>
    </row>
    <row r="61" spans="1:16" customFormat="1">
      <c r="A61" s="16">
        <v>1997</v>
      </c>
      <c r="B61">
        <v>505.15899999999999</v>
      </c>
      <c r="C61">
        <v>21.545000000000002</v>
      </c>
      <c r="D61">
        <v>3435.4470000000001</v>
      </c>
      <c r="E61">
        <v>964.72299999999996</v>
      </c>
      <c r="F61">
        <v>205.15299999999999</v>
      </c>
      <c r="G61">
        <v>1169.877</v>
      </c>
      <c r="H61">
        <v>2232.8679999999999</v>
      </c>
      <c r="I61">
        <v>1598.529</v>
      </c>
      <c r="J61">
        <v>65.879000000000005</v>
      </c>
      <c r="K61">
        <v>160.096</v>
      </c>
      <c r="L61">
        <v>8016.8440000000001</v>
      </c>
      <c r="M61">
        <v>377.077</v>
      </c>
      <c r="N61">
        <v>796.69899999999996</v>
      </c>
      <c r="O61">
        <v>1410.16</v>
      </c>
      <c r="P61">
        <v>18620.304</v>
      </c>
    </row>
    <row r="62" spans="1:16" customFormat="1">
      <c r="A62" s="16">
        <v>1998</v>
      </c>
      <c r="B62">
        <v>521.255</v>
      </c>
      <c r="C62">
        <v>19.265999999999998</v>
      </c>
      <c r="D62">
        <v>3461.444</v>
      </c>
      <c r="E62">
        <v>929.40499999999997</v>
      </c>
      <c r="F62">
        <v>190.29599999999999</v>
      </c>
      <c r="G62">
        <v>1119.701</v>
      </c>
      <c r="H62">
        <v>2126.4470000000001</v>
      </c>
      <c r="I62">
        <v>1621.934</v>
      </c>
      <c r="J62">
        <v>78.055000000000007</v>
      </c>
      <c r="K62">
        <v>167.59700000000001</v>
      </c>
      <c r="L62">
        <v>8253.4159999999993</v>
      </c>
      <c r="M62">
        <v>446.69</v>
      </c>
      <c r="N62">
        <v>887.12099999999998</v>
      </c>
      <c r="O62">
        <v>1333.9159999999999</v>
      </c>
      <c r="P62">
        <v>18917.14</v>
      </c>
    </row>
    <row r="63" spans="1:16" customFormat="1">
      <c r="A63" s="16">
        <v>1999</v>
      </c>
      <c r="B63">
        <v>546.79499999999996</v>
      </c>
      <c r="C63">
        <v>21.26</v>
      </c>
      <c r="D63">
        <v>3571.9969999999998</v>
      </c>
      <c r="E63">
        <v>1038.0409999999999</v>
      </c>
      <c r="F63">
        <v>208.03800000000001</v>
      </c>
      <c r="G63">
        <v>1246.079</v>
      </c>
      <c r="H63">
        <v>2411.4360000000001</v>
      </c>
      <c r="I63">
        <v>1672.605</v>
      </c>
      <c r="J63">
        <v>72.936999999999998</v>
      </c>
      <c r="K63">
        <v>169.351</v>
      </c>
      <c r="L63">
        <v>8430.7999999999993</v>
      </c>
      <c r="M63">
        <v>476.803</v>
      </c>
      <c r="N63">
        <v>830.13199999999995</v>
      </c>
      <c r="O63">
        <v>1315.22</v>
      </c>
      <c r="P63">
        <v>19519.337</v>
      </c>
    </row>
    <row r="64" spans="1:16" customFormat="1">
      <c r="A64" s="16">
        <v>2000</v>
      </c>
      <c r="B64">
        <v>525.23500000000001</v>
      </c>
      <c r="C64">
        <v>19.638999999999999</v>
      </c>
      <c r="D64">
        <v>3722.172</v>
      </c>
      <c r="E64">
        <v>1010.71</v>
      </c>
      <c r="F64">
        <v>224.09800000000001</v>
      </c>
      <c r="G64">
        <v>1234.809</v>
      </c>
      <c r="H64">
        <v>2433.7759999999998</v>
      </c>
      <c r="I64">
        <v>1725.2840000000001</v>
      </c>
      <c r="J64">
        <v>67.396000000000001</v>
      </c>
      <c r="K64">
        <v>166.35499999999999</v>
      </c>
      <c r="L64">
        <v>8472.06</v>
      </c>
      <c r="M64">
        <v>405.88</v>
      </c>
      <c r="N64">
        <v>908.54399999999998</v>
      </c>
      <c r="O64">
        <v>1254.7349999999999</v>
      </c>
      <c r="P64">
        <v>19701.077000000001</v>
      </c>
    </row>
    <row r="65" spans="1:16" customFormat="1">
      <c r="A65" s="16">
        <v>2001</v>
      </c>
      <c r="B65">
        <v>518.90700000000004</v>
      </c>
      <c r="C65">
        <v>18.962</v>
      </c>
      <c r="D65">
        <v>3846.8029999999999</v>
      </c>
      <c r="E65">
        <v>931.529</v>
      </c>
      <c r="F65">
        <v>210.00800000000001</v>
      </c>
      <c r="G65">
        <v>1141.537</v>
      </c>
      <c r="H65">
        <v>2200.386</v>
      </c>
      <c r="I65">
        <v>1655.4010000000001</v>
      </c>
      <c r="J65">
        <v>72.34</v>
      </c>
      <c r="K65">
        <v>152.83600000000001</v>
      </c>
      <c r="L65">
        <v>8610.027</v>
      </c>
      <c r="M65">
        <v>437.06</v>
      </c>
      <c r="N65">
        <v>811.173</v>
      </c>
      <c r="O65">
        <v>1324.8150000000001</v>
      </c>
      <c r="P65">
        <v>19648.706999999999</v>
      </c>
    </row>
    <row r="66" spans="1:16" customFormat="1">
      <c r="A66" s="16">
        <v>2002</v>
      </c>
      <c r="B66">
        <v>511.92599999999999</v>
      </c>
      <c r="C66">
        <v>18.306999999999999</v>
      </c>
      <c r="D66">
        <v>3775.9070000000002</v>
      </c>
      <c r="E66">
        <v>1014.9640000000001</v>
      </c>
      <c r="F66">
        <v>233</v>
      </c>
      <c r="G66">
        <v>1247.9639999999999</v>
      </c>
      <c r="H66">
        <v>2295.31</v>
      </c>
      <c r="I66">
        <v>1613.6489999999999</v>
      </c>
      <c r="J66">
        <v>43.34</v>
      </c>
      <c r="K66">
        <v>151.02500000000001</v>
      </c>
      <c r="L66">
        <v>8847.8379999999997</v>
      </c>
      <c r="M66">
        <v>462.762</v>
      </c>
      <c r="N66">
        <v>699.60799999999995</v>
      </c>
      <c r="O66">
        <v>1341.6279999999999</v>
      </c>
      <c r="P66">
        <v>19761.304</v>
      </c>
    </row>
    <row r="67" spans="1:16" customFormat="1">
      <c r="A67" s="16">
        <v>2003</v>
      </c>
      <c r="B67">
        <v>503.49599999999998</v>
      </c>
      <c r="C67">
        <v>16.402999999999999</v>
      </c>
      <c r="D67">
        <v>3927.0479999999998</v>
      </c>
      <c r="E67">
        <v>976.94200000000001</v>
      </c>
      <c r="F67">
        <v>237.696</v>
      </c>
      <c r="G67">
        <v>1214.6379999999999</v>
      </c>
      <c r="H67">
        <v>2205.0680000000002</v>
      </c>
      <c r="I67">
        <v>1577.8340000000001</v>
      </c>
      <c r="J67">
        <v>54.625</v>
      </c>
      <c r="K67">
        <v>139.625</v>
      </c>
      <c r="L67">
        <v>8934.8960000000006</v>
      </c>
      <c r="M67">
        <v>454.65800000000002</v>
      </c>
      <c r="N67">
        <v>772.13099999999997</v>
      </c>
      <c r="O67">
        <v>1447.722</v>
      </c>
      <c r="P67">
        <v>20033.507000000001</v>
      </c>
    </row>
    <row r="68" spans="1:16" customFormat="1">
      <c r="A68" s="16">
        <v>2004</v>
      </c>
      <c r="B68">
        <v>536.83299999999997</v>
      </c>
      <c r="C68">
        <v>16.91</v>
      </c>
      <c r="D68">
        <v>4058.2620000000002</v>
      </c>
      <c r="E68">
        <v>1021.082</v>
      </c>
      <c r="F68">
        <v>254.822</v>
      </c>
      <c r="G68">
        <v>1275.904</v>
      </c>
      <c r="H68">
        <v>2264.0300000000002</v>
      </c>
      <c r="I68">
        <v>1629.9639999999999</v>
      </c>
      <c r="J68">
        <v>64.316999999999993</v>
      </c>
      <c r="K68">
        <v>141.06800000000001</v>
      </c>
      <c r="L68">
        <v>9105.4069999999992</v>
      </c>
      <c r="M68">
        <v>524.26800000000003</v>
      </c>
      <c r="N68">
        <v>864.70799999999997</v>
      </c>
      <c r="O68">
        <v>1525.38</v>
      </c>
      <c r="P68">
        <v>20731.150000000001</v>
      </c>
    </row>
    <row r="69" spans="1:16" customFormat="1">
      <c r="A69" s="16">
        <v>2005</v>
      </c>
      <c r="B69">
        <v>546.30899999999997</v>
      </c>
      <c r="C69">
        <v>19.195</v>
      </c>
      <c r="D69">
        <v>4118.0110000000004</v>
      </c>
      <c r="E69">
        <v>985.82500000000005</v>
      </c>
      <c r="F69">
        <v>243.44900000000001</v>
      </c>
      <c r="G69">
        <v>1229.2739999999999</v>
      </c>
      <c r="H69">
        <v>2146.0500000000002</v>
      </c>
      <c r="I69">
        <v>1678.99</v>
      </c>
      <c r="J69">
        <v>69.808999999999997</v>
      </c>
      <c r="K69">
        <v>140.71600000000001</v>
      </c>
      <c r="L69">
        <v>9159.2639999999992</v>
      </c>
      <c r="M69">
        <v>515.21199999999999</v>
      </c>
      <c r="N69">
        <v>919.976</v>
      </c>
      <c r="O69">
        <v>1488.63</v>
      </c>
      <c r="P69">
        <v>20802.162</v>
      </c>
    </row>
    <row r="70" spans="1:16" customFormat="1">
      <c r="A70" s="16">
        <v>2006</v>
      </c>
      <c r="B70">
        <v>520.68200000000002</v>
      </c>
      <c r="C70">
        <v>18.152999999999999</v>
      </c>
      <c r="D70">
        <v>4169.125</v>
      </c>
      <c r="E70">
        <v>947.18100000000004</v>
      </c>
      <c r="F70">
        <v>267.65499999999997</v>
      </c>
      <c r="G70">
        <v>1214.835</v>
      </c>
      <c r="H70">
        <v>2135.4830000000002</v>
      </c>
      <c r="I70">
        <v>1632.9059999999999</v>
      </c>
      <c r="J70">
        <v>53.683</v>
      </c>
      <c r="K70">
        <v>137.096</v>
      </c>
      <c r="L70">
        <v>9252.5329999999994</v>
      </c>
      <c r="M70">
        <v>522.21500000000003</v>
      </c>
      <c r="N70">
        <v>688.84500000000003</v>
      </c>
      <c r="O70">
        <v>1556.6959999999999</v>
      </c>
      <c r="P70">
        <v>20687.418000000001</v>
      </c>
    </row>
    <row r="71" spans="1:16" customFormat="1">
      <c r="A71" s="16">
        <v>2007</v>
      </c>
      <c r="B71">
        <v>494.20699999999999</v>
      </c>
      <c r="C71">
        <v>17.145</v>
      </c>
      <c r="D71">
        <v>4195.9110000000001</v>
      </c>
      <c r="E71">
        <v>983.34900000000005</v>
      </c>
      <c r="F71">
        <v>251.518</v>
      </c>
      <c r="G71">
        <v>1234.866</v>
      </c>
      <c r="H71">
        <v>2191.3229999999999</v>
      </c>
      <c r="I71">
        <v>1622.386</v>
      </c>
      <c r="J71">
        <v>32.14</v>
      </c>
      <c r="K71">
        <v>141.57499999999999</v>
      </c>
      <c r="L71">
        <v>9285.6689999999999</v>
      </c>
      <c r="M71">
        <v>490.02699999999999</v>
      </c>
      <c r="N71">
        <v>722.90599999999995</v>
      </c>
      <c r="O71">
        <v>1487.0889999999999</v>
      </c>
      <c r="P71">
        <v>20680.378000000001</v>
      </c>
    </row>
    <row r="72" spans="1:16" customFormat="1">
      <c r="A72" s="16">
        <v>2008</v>
      </c>
      <c r="B72">
        <v>416.65899999999999</v>
      </c>
      <c r="C72">
        <v>15.308999999999999</v>
      </c>
      <c r="D72">
        <v>3945.42</v>
      </c>
      <c r="E72">
        <v>923.85799999999995</v>
      </c>
      <c r="F72">
        <v>230.34700000000001</v>
      </c>
      <c r="G72">
        <v>1154.2049999999999</v>
      </c>
      <c r="H72">
        <v>2044.3869999999999</v>
      </c>
      <c r="I72">
        <v>1538.5540000000001</v>
      </c>
      <c r="J72">
        <v>14.228999999999999</v>
      </c>
      <c r="K72">
        <v>131.078</v>
      </c>
      <c r="L72">
        <v>8989.2279999999992</v>
      </c>
      <c r="M72">
        <v>463.654</v>
      </c>
      <c r="N72">
        <v>622.19899999999996</v>
      </c>
      <c r="O72">
        <v>1317.2470000000001</v>
      </c>
      <c r="P72">
        <v>19497.964</v>
      </c>
    </row>
    <row r="73" spans="1:16" customFormat="1">
      <c r="A73" s="16">
        <v>2009</v>
      </c>
      <c r="B73">
        <v>360.459</v>
      </c>
      <c r="C73">
        <v>14.414</v>
      </c>
      <c r="D73">
        <v>3631.0810000000001</v>
      </c>
      <c r="E73">
        <v>892.96600000000001</v>
      </c>
      <c r="F73">
        <v>267.08999999999997</v>
      </c>
      <c r="G73">
        <v>1160.057</v>
      </c>
      <c r="H73">
        <v>2126.9409999999998</v>
      </c>
      <c r="I73">
        <v>1393.19</v>
      </c>
      <c r="J73">
        <v>17.547999999999998</v>
      </c>
      <c r="K73">
        <v>118.17100000000001</v>
      </c>
      <c r="L73">
        <v>8996.5210000000006</v>
      </c>
      <c r="M73">
        <v>426.53800000000001</v>
      </c>
      <c r="N73">
        <v>511.11799999999999</v>
      </c>
      <c r="O73">
        <v>1175.4190000000001</v>
      </c>
      <c r="P73">
        <v>18771.400000000001</v>
      </c>
    </row>
    <row r="74" spans="1:16" customFormat="1">
      <c r="A74" s="16">
        <v>2010</v>
      </c>
      <c r="B74">
        <v>362.39400000000001</v>
      </c>
      <c r="C74">
        <v>14.679</v>
      </c>
      <c r="D74">
        <v>3800.3139999999999</v>
      </c>
      <c r="E74">
        <v>851.62099999999998</v>
      </c>
      <c r="F74">
        <v>308.01900000000001</v>
      </c>
      <c r="G74">
        <v>1159.6400000000001</v>
      </c>
      <c r="H74">
        <v>2265.268</v>
      </c>
      <c r="I74">
        <v>1431.6489999999999</v>
      </c>
      <c r="J74">
        <v>19.928999999999998</v>
      </c>
      <c r="K74">
        <v>131.29599999999999</v>
      </c>
      <c r="L74">
        <v>8992.6540000000005</v>
      </c>
      <c r="M74">
        <v>375.72399999999999</v>
      </c>
      <c r="N74">
        <v>535.09900000000005</v>
      </c>
      <c r="O74">
        <v>1251.1179999999999</v>
      </c>
      <c r="P74">
        <v>19180.123</v>
      </c>
    </row>
    <row r="75" spans="1:16" customFormat="1">
      <c r="A75" s="16">
        <v>2011</v>
      </c>
      <c r="B75">
        <v>354.84699999999998</v>
      </c>
      <c r="C75">
        <v>14.685</v>
      </c>
      <c r="D75">
        <v>3898.8539999999998</v>
      </c>
      <c r="E75">
        <v>851.44600000000003</v>
      </c>
      <c r="F75">
        <v>301.22699999999998</v>
      </c>
      <c r="G75">
        <v>1152.674</v>
      </c>
      <c r="H75">
        <v>2241.453</v>
      </c>
      <c r="I75">
        <v>1425.3430000000001</v>
      </c>
      <c r="J75">
        <v>12.241</v>
      </c>
      <c r="K75">
        <v>124.572</v>
      </c>
      <c r="L75">
        <v>8752.75</v>
      </c>
      <c r="M75">
        <v>361.209</v>
      </c>
      <c r="N75">
        <v>461.07600000000002</v>
      </c>
      <c r="O75">
        <v>1239.6690000000001</v>
      </c>
      <c r="P75">
        <v>18886.697</v>
      </c>
    </row>
    <row r="76" spans="1:16" customFormat="1">
      <c r="A76" s="16">
        <v>2012</v>
      </c>
      <c r="B76">
        <v>340.37599999999998</v>
      </c>
      <c r="C76">
        <v>13.593</v>
      </c>
      <c r="D76">
        <v>3741.4160000000002</v>
      </c>
      <c r="E76">
        <v>862.37699999999995</v>
      </c>
      <c r="F76">
        <v>312.404</v>
      </c>
      <c r="G76">
        <v>1174.7819999999999</v>
      </c>
      <c r="H76">
        <v>2297.4259999999999</v>
      </c>
      <c r="I76">
        <v>1398.133</v>
      </c>
      <c r="J76">
        <v>5.2759999999999998</v>
      </c>
      <c r="K76">
        <v>114.29900000000001</v>
      </c>
      <c r="L76">
        <v>8682.2060000000001</v>
      </c>
      <c r="M76">
        <v>360.24</v>
      </c>
      <c r="N76">
        <v>368.75599999999997</v>
      </c>
      <c r="O76">
        <v>1164.9369999999999</v>
      </c>
      <c r="P76">
        <v>18486.659</v>
      </c>
    </row>
    <row r="77" spans="1:16" customFormat="1">
      <c r="A77" s="16">
        <v>2013</v>
      </c>
      <c r="B77">
        <v>323.411</v>
      </c>
      <c r="C77">
        <v>12.134</v>
      </c>
      <c r="D77">
        <v>3827.4650000000001</v>
      </c>
      <c r="E77">
        <v>968.59100000000001</v>
      </c>
      <c r="F77">
        <v>306.53399999999999</v>
      </c>
      <c r="G77">
        <v>1275.125</v>
      </c>
      <c r="H77">
        <v>2501.1889999999999</v>
      </c>
      <c r="I77">
        <v>1434.3979999999999</v>
      </c>
      <c r="J77">
        <v>5.1970000000000001</v>
      </c>
      <c r="K77">
        <v>121.267</v>
      </c>
      <c r="L77">
        <v>8842.9840000000004</v>
      </c>
      <c r="M77">
        <v>353.71600000000001</v>
      </c>
      <c r="N77">
        <v>318.55500000000001</v>
      </c>
      <c r="O77">
        <v>1226.5509999999999</v>
      </c>
      <c r="P77">
        <v>18966.867999999999</v>
      </c>
    </row>
    <row r="78" spans="1:16" customFormat="1">
      <c r="A78" s="16">
        <v>2014</v>
      </c>
      <c r="B78">
        <v>327.24599999999998</v>
      </c>
      <c r="C78">
        <v>11.775</v>
      </c>
      <c r="D78">
        <v>4037.248</v>
      </c>
      <c r="E78">
        <v>869.64499999999998</v>
      </c>
      <c r="F78">
        <v>297.178</v>
      </c>
      <c r="G78">
        <v>1166.8230000000001</v>
      </c>
      <c r="H78">
        <v>2442.4389999999999</v>
      </c>
      <c r="I78">
        <v>1469.9280000000001</v>
      </c>
      <c r="J78">
        <v>8.9960000000000004</v>
      </c>
      <c r="K78">
        <v>126.494</v>
      </c>
      <c r="L78">
        <v>8920.8420000000006</v>
      </c>
      <c r="M78">
        <v>346.79700000000003</v>
      </c>
      <c r="N78">
        <v>257.19200000000001</v>
      </c>
      <c r="O78">
        <v>1151.125</v>
      </c>
      <c r="P78">
        <v>19100.081999999999</v>
      </c>
    </row>
    <row r="79" spans="1:16" customFormat="1">
      <c r="A79" s="16">
        <v>2015</v>
      </c>
      <c r="B79">
        <v>343.358</v>
      </c>
      <c r="C79">
        <v>11.474</v>
      </c>
      <c r="D79">
        <v>3995.2370000000001</v>
      </c>
      <c r="E79">
        <v>864.76099999999997</v>
      </c>
      <c r="F79">
        <v>297.178</v>
      </c>
      <c r="G79">
        <v>1161.9390000000001</v>
      </c>
      <c r="H79">
        <v>2551.652</v>
      </c>
      <c r="I79">
        <v>1548.242</v>
      </c>
      <c r="J79">
        <v>6.3860000000000001</v>
      </c>
      <c r="K79">
        <v>137.75299999999999</v>
      </c>
      <c r="L79">
        <v>9178.3719999999994</v>
      </c>
      <c r="M79">
        <v>349.173</v>
      </c>
      <c r="N79">
        <v>259.32600000000002</v>
      </c>
      <c r="O79">
        <v>1152.538</v>
      </c>
      <c r="P79">
        <v>19533.510999999999</v>
      </c>
    </row>
    <row r="80" spans="1:16" customFormat="1">
      <c r="A80" s="16">
        <v>2016</v>
      </c>
      <c r="B80">
        <v>351.35599999999999</v>
      </c>
      <c r="C80">
        <v>11.077</v>
      </c>
      <c r="D80">
        <v>3877.252</v>
      </c>
      <c r="E80">
        <v>833.04300000000001</v>
      </c>
      <c r="F80">
        <v>296.77300000000002</v>
      </c>
      <c r="G80">
        <v>1129.817</v>
      </c>
      <c r="H80">
        <v>2536.1619999999998</v>
      </c>
      <c r="I80">
        <v>1614.2270000000001</v>
      </c>
      <c r="J80">
        <v>8.67</v>
      </c>
      <c r="K80">
        <v>130.41800000000001</v>
      </c>
      <c r="L80">
        <v>9317.08</v>
      </c>
      <c r="M80">
        <v>345.24599999999998</v>
      </c>
      <c r="N80">
        <v>326.22500000000002</v>
      </c>
      <c r="O80">
        <v>1169.5219999999999</v>
      </c>
      <c r="P80">
        <v>19687.234</v>
      </c>
    </row>
    <row r="81" spans="1:16">
      <c r="A81" s="16">
        <v>2017</v>
      </c>
      <c r="B81">
        <v>350.59100000000001</v>
      </c>
      <c r="C81">
        <v>11.37</v>
      </c>
      <c r="D81">
        <v>3932.1880000000001</v>
      </c>
      <c r="E81">
        <v>802.80200000000002</v>
      </c>
      <c r="F81">
        <v>314.41899999999998</v>
      </c>
      <c r="G81">
        <v>1117.221</v>
      </c>
      <c r="H81">
        <v>2642.8629999999998</v>
      </c>
      <c r="I81">
        <v>1682.1759999999999</v>
      </c>
      <c r="J81">
        <v>5.1769999999999996</v>
      </c>
      <c r="K81">
        <v>120.556</v>
      </c>
      <c r="L81">
        <v>9326.5360000000001</v>
      </c>
      <c r="M81">
        <v>316.22699999999998</v>
      </c>
      <c r="N81">
        <v>341.71</v>
      </c>
      <c r="O81">
        <v>1228.328</v>
      </c>
      <c r="P81">
        <v>19957.723999999998</v>
      </c>
    </row>
    <row r="82" spans="1:16" ht="15">
      <c r="A82" s="58">
        <v>2018</v>
      </c>
      <c r="B82" s="57">
        <v>327.298</v>
      </c>
      <c r="C82" s="57">
        <v>12.153</v>
      </c>
      <c r="D82" s="57">
        <v>4145.8270000000002</v>
      </c>
      <c r="E82" s="57">
        <v>887.83100000000002</v>
      </c>
      <c r="F82" s="57">
        <v>304.10399999999998</v>
      </c>
      <c r="G82" s="57">
        <v>1191.9349999999999</v>
      </c>
      <c r="H82" s="57">
        <v>3006.509</v>
      </c>
      <c r="I82" s="57">
        <v>1707.0170000000001</v>
      </c>
      <c r="J82" s="57">
        <v>5.4130000000000003</v>
      </c>
      <c r="K82" s="57">
        <v>116.985</v>
      </c>
      <c r="L82" s="57">
        <v>9328.9840000000004</v>
      </c>
      <c r="M82" s="57">
        <v>326.89600000000002</v>
      </c>
      <c r="N82" s="57">
        <v>317.56200000000001</v>
      </c>
      <c r="O82" s="57">
        <v>1209.838</v>
      </c>
      <c r="P82" s="57">
        <v>20504.483</v>
      </c>
    </row>
    <row r="83" spans="1:16" ht="15">
      <c r="A83" s="58">
        <v>2019</v>
      </c>
      <c r="B83" s="57">
        <v>349.78899999999999</v>
      </c>
      <c r="C83" s="57">
        <v>12.83</v>
      </c>
      <c r="D83" s="57">
        <v>4082.4569999999999</v>
      </c>
      <c r="E83" s="57">
        <v>870.34400000000005</v>
      </c>
      <c r="F83" s="57">
        <v>297.46800000000002</v>
      </c>
      <c r="G83" s="57">
        <v>1167.8130000000001</v>
      </c>
      <c r="H83" s="57">
        <v>3130.473</v>
      </c>
      <c r="I83" s="57">
        <v>1739.9280000000001</v>
      </c>
      <c r="J83" s="57">
        <v>6.9139999999999997</v>
      </c>
      <c r="K83" s="57">
        <v>111.06699999999999</v>
      </c>
      <c r="L83" s="57">
        <v>9274.0190000000002</v>
      </c>
      <c r="M83" s="57">
        <v>309.83600000000001</v>
      </c>
      <c r="N83" s="57">
        <v>272.94</v>
      </c>
      <c r="O83" s="57">
        <v>1173.528</v>
      </c>
      <c r="P83" s="57">
        <v>20463.78</v>
      </c>
    </row>
  </sheetData>
  <phoneticPr fontId="40" type="noConversion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Q5</vt:lpstr>
      <vt:lpstr>Elec End Use 2020</vt:lpstr>
      <vt:lpstr>Annual Data 2022</vt:lpstr>
      <vt:lpstr>Petrol Prod Supply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2024-08-30T16:10:06Z</dcterms:modified>
</cp:coreProperties>
</file>