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教案\1.Excel\02\资料\"/>
    </mc:Choice>
  </mc:AlternateContent>
  <xr:revisionPtr revIDLastSave="0" documentId="13_ncr:1_{30FBA8F5-C280-4839-BFE8-00A49ACD9FD4}" xr6:coauthVersionLast="47" xr6:coauthVersionMax="47" xr10:uidLastSave="{00000000-0000-0000-0000-000000000000}"/>
  <bookViews>
    <workbookView xWindow="-120" yWindow="-120" windowWidth="24240" windowHeight="13140" tabRatio="817" xr2:uid="{00000000-000D-0000-FFFF-FFFF00000000}"/>
  </bookViews>
  <sheets>
    <sheet name="1理解数组" sheetId="1" r:id="rId1"/>
    <sheet name="2公式产生数组" sheetId="2" r:id="rId2"/>
    <sheet name="3.B列与A列之差的和" sheetId="4" r:id="rId3"/>
    <sheet name="4计算正数之和" sheetId="5" r:id="rId4"/>
    <sheet name="5判断身份证长度是否正确" sheetId="6" r:id="rId5"/>
    <sheet name="6多条件求和" sheetId="7" r:id="rId6"/>
    <sheet name="7判断男女退休否" sheetId="8" r:id="rId7"/>
    <sheet name="8判断是否通过" sheetId="9" r:id="rId8"/>
    <sheet name="9统计3天同品牌之和" sheetId="10" r:id="rId9"/>
    <sheet name="10产量大于100的和" sheetId="11" r:id="rId10"/>
  </sheets>
  <definedNames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HTML_CodePage" hidden="1">936</definedName>
    <definedName name="HTML_Control" hidden="1">{"'Sheet1'!$E$13"}</definedName>
    <definedName name="HTML_Description" hidden="1">""</definedName>
    <definedName name="HTML_Email" hidden="1">""</definedName>
    <definedName name="HTML_Header" hidden="1">"Sheet1"</definedName>
    <definedName name="HTML_LastUpdate" hidden="1">"2000-05-24"</definedName>
    <definedName name="HTML_LineAfter" hidden="1">FALSE</definedName>
    <definedName name="HTML_LineBefore" hidden="1">FALSE</definedName>
    <definedName name="HTML_Name" hidden="1">"ma"</definedName>
    <definedName name="HTML_OBDlg2" hidden="1">TRUE</definedName>
    <definedName name="HTML_OBDlg4" hidden="1">TRUE</definedName>
    <definedName name="HTML_OS" hidden="1">0</definedName>
    <definedName name="HTML_PathFile" hidden="1">"E:\讲稿-备课\Network\html\excel_1.htm"</definedName>
    <definedName name="HTML_Title" hidden="1">"EXCEL例子1"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7" l="1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I3" i="7"/>
  <c r="I4" i="7"/>
  <c r="I5" i="7"/>
  <c r="I6" i="7"/>
  <c r="I7" i="7"/>
  <c r="I8" i="7"/>
  <c r="I9" i="7"/>
  <c r="I10" i="7"/>
  <c r="I2" i="7"/>
  <c r="E2" i="6"/>
  <c r="D2" i="6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2" i="5"/>
  <c r="F3" i="4" a="1"/>
  <c r="F3" i="4" s="1"/>
  <c r="F2" i="4"/>
  <c r="A44" i="2" a="1"/>
  <c r="A44" i="2" s="1"/>
  <c r="F3" i="2" a="1"/>
  <c r="F3" i="2" s="1"/>
  <c r="B4" i="2"/>
  <c r="C4" i="2" s="1"/>
  <c r="B5" i="2"/>
  <c r="C5" i="2" s="1"/>
  <c r="B6" i="2"/>
  <c r="C6" i="2" s="1"/>
  <c r="B7" i="2"/>
  <c r="C7" i="2" s="1"/>
  <c r="B3" i="2"/>
  <c r="C3" i="2" s="1"/>
  <c r="D3" i="6" a="1"/>
  <c r="D3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J2" i="9" a="1"/>
  <c r="J8" i="9" s="1"/>
  <c r="H3" i="9" a="1"/>
  <c r="H3" i="9" s="1"/>
  <c r="H4" i="9" a="1"/>
  <c r="H4" i="9" s="1"/>
  <c r="H5" i="9" a="1"/>
  <c r="H5" i="9" s="1"/>
  <c r="H6" i="9" a="1"/>
  <c r="H6" i="9" s="1"/>
  <c r="H7" i="9" a="1"/>
  <c r="H7" i="9" s="1"/>
  <c r="H8" i="9" a="1"/>
  <c r="H8" i="9" s="1"/>
  <c r="H9" i="9" a="1"/>
  <c r="H9" i="9" s="1"/>
  <c r="H10" i="9" a="1"/>
  <c r="H10" i="9" s="1"/>
  <c r="H2" i="9" a="1"/>
  <c r="H2" i="9" s="1"/>
  <c r="F3" i="9"/>
  <c r="F4" i="9"/>
  <c r="F5" i="9"/>
  <c r="F6" i="9"/>
  <c r="F7" i="9"/>
  <c r="F8" i="9"/>
  <c r="F9" i="9"/>
  <c r="F10" i="9"/>
  <c r="F2" i="9"/>
  <c r="F3" i="8" a="1"/>
  <c r="F3" i="8" s="1"/>
  <c r="E4" i="8"/>
  <c r="E5" i="8"/>
  <c r="E6" i="8"/>
  <c r="E7" i="8"/>
  <c r="E8" i="8"/>
  <c r="E9" i="8"/>
  <c r="E10" i="8"/>
  <c r="E11" i="8"/>
  <c r="E12" i="8"/>
  <c r="E3" i="8"/>
  <c r="D3" i="8"/>
  <c r="D4" i="8"/>
  <c r="D5" i="8"/>
  <c r="D6" i="8"/>
  <c r="D7" i="8"/>
  <c r="D8" i="8"/>
  <c r="D9" i="8"/>
  <c r="D10" i="8"/>
  <c r="D11" i="8"/>
  <c r="D12" i="8"/>
  <c r="E5" i="11" a="1"/>
  <c r="E5" i="11" s="1"/>
  <c r="D5" i="11" a="1"/>
  <c r="D5" i="11" s="1"/>
  <c r="G3" i="10" a="1"/>
  <c r="G3" i="10" s="1"/>
  <c r="G4" i="10" a="1"/>
  <c r="G4" i="10" s="1"/>
  <c r="G5" i="10" a="1"/>
  <c r="G5" i="10" s="1"/>
  <c r="G2" i="10" a="1"/>
  <c r="G2" i="10" s="1"/>
  <c r="F3" i="7" a="1"/>
  <c r="F3" i="7" s="1"/>
  <c r="C2" i="6" a="1"/>
  <c r="C2" i="6" s="1"/>
  <c r="E3" i="6"/>
  <c r="E4" i="6"/>
  <c r="E5" i="6"/>
  <c r="E6" i="6"/>
  <c r="E7" i="6"/>
  <c r="E8" i="6"/>
  <c r="E9" i="6"/>
  <c r="E10" i="6"/>
  <c r="E11" i="6"/>
  <c r="H3" i="1"/>
  <c r="G5" i="5" a="1"/>
  <c r="G5" i="5" s="1"/>
  <c r="G4" i="5" a="1"/>
  <c r="G4" i="5" s="1"/>
  <c r="C28" i="2"/>
  <c r="A11" i="2" a="1"/>
  <c r="A11" i="2" s="1"/>
  <c r="D2" i="1" a="1"/>
  <c r="D12" i="1" s="1"/>
  <c r="D2" i="1"/>
  <c r="D9" i="1"/>
  <c r="D10" i="1"/>
  <c r="D11" i="1"/>
  <c r="D18" i="1"/>
  <c r="D25" i="1"/>
  <c r="D26" i="1"/>
  <c r="D27" i="1"/>
  <c r="D34" i="1"/>
  <c r="D41" i="1"/>
  <c r="H9" i="1" a="1"/>
  <c r="H9" i="1" s="1"/>
  <c r="B46" i="2" l="1"/>
  <c r="A46" i="2"/>
  <c r="B45" i="2"/>
  <c r="A45" i="2"/>
  <c r="B44" i="2"/>
  <c r="D3" i="2"/>
  <c r="J6" i="9"/>
  <c r="J5" i="9"/>
  <c r="J4" i="9"/>
  <c r="J3" i="9"/>
  <c r="J2" i="9"/>
  <c r="J9" i="9"/>
  <c r="J7" i="9"/>
  <c r="J10" i="9"/>
  <c r="F12" i="8"/>
  <c r="F9" i="8"/>
  <c r="F6" i="8"/>
  <c r="F11" i="8"/>
  <c r="F10" i="8"/>
  <c r="F8" i="8"/>
  <c r="F7" i="8"/>
  <c r="F5" i="8"/>
  <c r="F4" i="8"/>
  <c r="C7" i="6"/>
  <c r="C11" i="6"/>
  <c r="C10" i="6"/>
  <c r="C9" i="6"/>
  <c r="C8" i="6"/>
  <c r="C6" i="6"/>
  <c r="C5" i="6"/>
  <c r="C3" i="6"/>
  <c r="C4" i="6"/>
  <c r="C12" i="2"/>
  <c r="A12" i="2"/>
  <c r="B11" i="2"/>
  <c r="D23" i="1"/>
  <c r="D37" i="1"/>
  <c r="D21" i="1"/>
  <c r="D5" i="1"/>
  <c r="D20" i="1"/>
  <c r="D40" i="1"/>
  <c r="D24" i="1"/>
  <c r="D8" i="1"/>
  <c r="D39" i="1"/>
  <c r="D7" i="1"/>
  <c r="D38" i="1"/>
  <c r="D22" i="1"/>
  <c r="D6" i="1"/>
  <c r="D36" i="1"/>
  <c r="D4" i="1"/>
  <c r="D35" i="1"/>
  <c r="D19" i="1"/>
  <c r="D3" i="1"/>
  <c r="D33" i="1"/>
  <c r="D17" i="1"/>
  <c r="D32" i="1"/>
  <c r="D16" i="1"/>
  <c r="D31" i="1"/>
  <c r="D15" i="1"/>
  <c r="D30" i="1"/>
  <c r="D14" i="1"/>
  <c r="D29" i="1"/>
  <c r="D13" i="1"/>
  <c r="D28" i="1"/>
  <c r="B12" i="2"/>
  <c r="C11" i="2"/>
  <c r="B11" i="4" l="1"/>
  <c r="C11" i="4" s="1"/>
  <c r="B10" i="4"/>
  <c r="C10" i="4" s="1"/>
  <c r="B9" i="4"/>
  <c r="C9" i="4" s="1"/>
  <c r="B8" i="4"/>
  <c r="C8" i="4" s="1"/>
  <c r="B7" i="4"/>
  <c r="C7" i="4" s="1"/>
  <c r="B6" i="4"/>
  <c r="C6" i="4" s="1"/>
  <c r="B5" i="4"/>
  <c r="C5" i="4" s="1"/>
  <c r="B4" i="4"/>
  <c r="C4" i="4" s="1"/>
  <c r="B3" i="4"/>
  <c r="C3" i="4" s="1"/>
  <c r="B2" i="4"/>
  <c r="D23" i="2" a="1"/>
  <c r="D25" i="2" s="1"/>
  <c r="A23" i="2" a="1"/>
  <c r="A23" i="2" s="1"/>
  <c r="C2" i="4" l="1"/>
  <c r="B23" i="2"/>
  <c r="D23" i="2"/>
  <c r="C29" i="2" s="1" a="1"/>
  <c r="C29" i="2" s="1"/>
  <c r="D24" i="2"/>
</calcChain>
</file>

<file path=xl/sharedStrings.xml><?xml version="1.0" encoding="utf-8"?>
<sst xmlns="http://schemas.openxmlformats.org/spreadsheetml/2006/main" count="361" uniqueCount="212">
  <si>
    <t>品名</t>
  </si>
  <si>
    <t>销售数量</t>
  </si>
  <si>
    <t>销售单价</t>
  </si>
  <si>
    <t>小计</t>
    <phoneticPr fontId="3" type="noConversion"/>
  </si>
  <si>
    <t>商品的销售总金额</t>
    <phoneticPr fontId="4" type="noConversion"/>
  </si>
  <si>
    <t>商品1</t>
  </si>
  <si>
    <t>商品2</t>
  </si>
  <si>
    <t>商品3</t>
  </si>
  <si>
    <t>方法2：</t>
    <phoneticPr fontId="4" type="noConversion"/>
  </si>
  <si>
    <t>商品的销售总金额</t>
    <phoneticPr fontId="4" type="noConversion"/>
  </si>
  <si>
    <t>方法3：</t>
    <phoneticPr fontId="4" type="noConversion"/>
  </si>
  <si>
    <t>普通方法:</t>
    <phoneticPr fontId="4" type="noConversion"/>
  </si>
  <si>
    <t>数组方法：</t>
    <phoneticPr fontId="3" type="noConversion"/>
  </si>
  <si>
    <t>例3：计算1到10的自然数求和。</t>
    <phoneticPr fontId="4" type="noConversion"/>
  </si>
  <si>
    <t>公式：</t>
    <phoneticPr fontId="4" type="noConversion"/>
  </si>
  <si>
    <t>{=SUM(ROW(1:10))}</t>
  </si>
  <si>
    <t>公式验证：</t>
    <phoneticPr fontId="4" type="noConversion"/>
  </si>
  <si>
    <t>例4：求两个数组进行相乘后的总和。</t>
    <phoneticPr fontId="4" type="noConversion"/>
  </si>
  <si>
    <t>数组1：</t>
    <phoneticPr fontId="4" type="noConversion"/>
  </si>
  <si>
    <t>数组2：</t>
    <phoneticPr fontId="4" type="noConversion"/>
  </si>
  <si>
    <t>公式：</t>
    <phoneticPr fontId="4" type="noConversion"/>
  </si>
  <si>
    <t>=SUM({1,2}*{10;20;30})</t>
    <phoneticPr fontId="4" type="noConversion"/>
  </si>
  <si>
    <t>方法1：</t>
    <phoneticPr fontId="3" type="noConversion"/>
  </si>
  <si>
    <t>方法2：</t>
    <phoneticPr fontId="3" type="noConversion"/>
  </si>
  <si>
    <t>区域引用</t>
    <phoneticPr fontId="3" type="noConversion"/>
  </si>
  <si>
    <t>数组计算</t>
    <phoneticPr fontId="3" type="noConversion"/>
  </si>
  <si>
    <t>数量</t>
    <phoneticPr fontId="4" type="noConversion"/>
  </si>
  <si>
    <t>姓名</t>
    <phoneticPr fontId="3" type="noConversion"/>
  </si>
  <si>
    <t>身份证</t>
    <phoneticPr fontId="3" type="noConversion"/>
  </si>
  <si>
    <t>赵</t>
    <phoneticPr fontId="4" type="noConversion"/>
  </si>
  <si>
    <t>511025198503196191</t>
    <phoneticPr fontId="4" type="noConversion"/>
  </si>
  <si>
    <t>钱</t>
  </si>
  <si>
    <t>43250319881230435</t>
    <phoneticPr fontId="4" type="noConversion"/>
  </si>
  <si>
    <t>孙</t>
  </si>
  <si>
    <t>511025770316628</t>
    <phoneticPr fontId="4" type="noConversion"/>
  </si>
  <si>
    <t>李</t>
  </si>
  <si>
    <t>130301200308090514</t>
    <phoneticPr fontId="4" type="noConversion"/>
  </si>
  <si>
    <t>周</t>
  </si>
  <si>
    <t>130502870529316</t>
    <phoneticPr fontId="4" type="noConversion"/>
  </si>
  <si>
    <t>吴</t>
  </si>
  <si>
    <t>432503860923517</t>
    <phoneticPr fontId="3" type="noConversion"/>
  </si>
  <si>
    <t>郑</t>
  </si>
  <si>
    <t>511022196802306112</t>
    <phoneticPr fontId="3" type="noConversion"/>
  </si>
  <si>
    <t>王</t>
  </si>
  <si>
    <t>13030119990620515X</t>
    <phoneticPr fontId="3" type="noConversion"/>
  </si>
  <si>
    <t>冯</t>
  </si>
  <si>
    <t>43250278065174</t>
    <phoneticPr fontId="3" type="noConversion"/>
  </si>
  <si>
    <t>陈</t>
  </si>
  <si>
    <t>51102519770613517</t>
    <phoneticPr fontId="3" type="noConversion"/>
  </si>
  <si>
    <t>姓名</t>
    <phoneticPr fontId="3" type="noConversion"/>
  </si>
  <si>
    <t>部门</t>
    <phoneticPr fontId="3" type="noConversion"/>
  </si>
  <si>
    <t>性别</t>
    <phoneticPr fontId="3" type="noConversion"/>
  </si>
  <si>
    <t>工资</t>
    <phoneticPr fontId="3" type="noConversion"/>
  </si>
  <si>
    <t>赵大年</t>
    <phoneticPr fontId="3" type="noConversion"/>
  </si>
  <si>
    <t>一车间</t>
    <phoneticPr fontId="3" type="noConversion"/>
  </si>
  <si>
    <t>男</t>
    <phoneticPr fontId="3" type="noConversion"/>
  </si>
  <si>
    <t>钱英姿</t>
    <phoneticPr fontId="3" type="noConversion"/>
  </si>
  <si>
    <t>二车间</t>
    <phoneticPr fontId="3" type="noConversion"/>
  </si>
  <si>
    <t>女</t>
    <phoneticPr fontId="3" type="noConversion"/>
  </si>
  <si>
    <t>孙军</t>
    <phoneticPr fontId="3" type="noConversion"/>
  </si>
  <si>
    <t>男</t>
    <phoneticPr fontId="3" type="noConversion"/>
  </si>
  <si>
    <t>赵芳芳</t>
    <phoneticPr fontId="3" type="noConversion"/>
  </si>
  <si>
    <t>一车间</t>
    <phoneticPr fontId="3" type="noConversion"/>
  </si>
  <si>
    <t>钱三金</t>
    <phoneticPr fontId="3" type="noConversion"/>
  </si>
  <si>
    <t>三车间</t>
    <phoneticPr fontId="3" type="noConversion"/>
  </si>
  <si>
    <t>孙纹</t>
    <phoneticPr fontId="3" type="noConversion"/>
  </si>
  <si>
    <t>赵一曼</t>
    <phoneticPr fontId="3" type="noConversion"/>
  </si>
  <si>
    <t>二车间</t>
    <phoneticPr fontId="3" type="noConversion"/>
  </si>
  <si>
    <t>女</t>
    <phoneticPr fontId="3" type="noConversion"/>
  </si>
  <si>
    <t>钱芬芳</t>
    <phoneticPr fontId="3" type="noConversion"/>
  </si>
  <si>
    <t>三车间</t>
    <phoneticPr fontId="3" type="noConversion"/>
  </si>
  <si>
    <t>孙大胜</t>
    <phoneticPr fontId="3" type="noConversion"/>
  </si>
  <si>
    <t>年龄</t>
    <phoneticPr fontId="3" type="noConversion"/>
  </si>
  <si>
    <t>退休与否</t>
    <phoneticPr fontId="3" type="noConversion"/>
  </si>
  <si>
    <t>赵</t>
    <phoneticPr fontId="3" type="noConversion"/>
  </si>
  <si>
    <t>男</t>
    <phoneticPr fontId="3" type="noConversion"/>
  </si>
  <si>
    <t>男</t>
    <phoneticPr fontId="3" type="noConversion"/>
  </si>
  <si>
    <t>女</t>
    <phoneticPr fontId="3" type="noConversion"/>
  </si>
  <si>
    <t>参赛歌手</t>
    <phoneticPr fontId="3" type="noConversion"/>
  </si>
  <si>
    <t>裁判一</t>
    <phoneticPr fontId="3" type="noConversion"/>
  </si>
  <si>
    <t>裁判二</t>
    <phoneticPr fontId="3" type="noConversion"/>
  </si>
  <si>
    <t>裁判三</t>
    <phoneticPr fontId="3" type="noConversion"/>
  </si>
  <si>
    <t>裁判四</t>
    <phoneticPr fontId="3" type="noConversion"/>
  </si>
  <si>
    <t>赵</t>
    <phoneticPr fontId="3" type="noConversion"/>
  </si>
  <si>
    <t>通过</t>
  </si>
  <si>
    <t>不通过</t>
  </si>
  <si>
    <t>品牌</t>
    <phoneticPr fontId="4" type="noConversion"/>
  </si>
  <si>
    <t>周一</t>
    <phoneticPr fontId="4" type="noConversion"/>
  </si>
  <si>
    <t>周二</t>
    <phoneticPr fontId="4" type="noConversion"/>
  </si>
  <si>
    <t>周三</t>
    <phoneticPr fontId="4" type="noConversion"/>
  </si>
  <si>
    <t>品牌</t>
    <phoneticPr fontId="4" type="noConversion"/>
  </si>
  <si>
    <t>3天之和</t>
    <phoneticPr fontId="4" type="noConversion"/>
  </si>
  <si>
    <t>西门子</t>
    <phoneticPr fontId="4" type="noConversion"/>
  </si>
  <si>
    <t>西门子</t>
    <phoneticPr fontId="4" type="noConversion"/>
  </si>
  <si>
    <t>长虹</t>
    <phoneticPr fontId="4" type="noConversion"/>
  </si>
  <si>
    <t>长虹</t>
    <phoneticPr fontId="4" type="noConversion"/>
  </si>
  <si>
    <t>Philip</t>
    <phoneticPr fontId="4" type="noConversion"/>
  </si>
  <si>
    <t>TCL</t>
    <phoneticPr fontId="4" type="noConversion"/>
  </si>
  <si>
    <t>TCL</t>
    <phoneticPr fontId="4" type="noConversion"/>
  </si>
  <si>
    <t>机台</t>
    <phoneticPr fontId="3" type="noConversion"/>
  </si>
  <si>
    <t>产量</t>
    <phoneticPr fontId="3" type="noConversion"/>
  </si>
  <si>
    <t>产量大于100的合计</t>
    <phoneticPr fontId="3" type="noConversion"/>
  </si>
  <si>
    <t>小于100或者大于110的合计</t>
    <phoneticPr fontId="3" type="noConversion"/>
  </si>
  <si>
    <t>1#</t>
    <phoneticPr fontId="3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</si>
  <si>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</si>
  <si>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</si>
  <si>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</si>
  <si>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</si>
  <si>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</si>
  <si>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</si>
  <si>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</si>
  <si>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</si>
  <si>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</si>
  <si>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作业：3种方法实现商品的销售总金额计算。</t>
    <phoneticPr fontId="3" type="noConversion"/>
  </si>
  <si>
    <t>作业：不同方法判断身份证输入位数是否正确。</t>
  </si>
  <si>
    <t>作业：统计正数之和：</t>
    <phoneticPr fontId="4" type="noConversion"/>
  </si>
  <si>
    <t>作业：统计一车间男职工工资总和。</t>
    <phoneticPr fontId="3" type="noConversion"/>
  </si>
  <si>
    <t>方法：输入数组公式。</t>
    <phoneticPr fontId="3" type="noConversion"/>
  </si>
  <si>
    <t>作业：统计列标题要求的合计。</t>
    <phoneticPr fontId="3" type="noConversion"/>
  </si>
  <si>
    <t>商品4</t>
  </si>
  <si>
    <t>商品5</t>
  </si>
  <si>
    <t>商品6</t>
  </si>
  <si>
    <t>商品7</t>
  </si>
  <si>
    <t>商品8</t>
  </si>
  <si>
    <t>商品9</t>
  </si>
  <si>
    <t>商品10</t>
  </si>
  <si>
    <t>商品11</t>
  </si>
  <si>
    <t>商品12</t>
  </si>
  <si>
    <t>商品13</t>
  </si>
  <si>
    <t>商品14</t>
  </si>
  <si>
    <t>商品15</t>
  </si>
  <si>
    <t>商品16</t>
  </si>
  <si>
    <t>商品17</t>
  </si>
  <si>
    <t>商品18</t>
  </si>
  <si>
    <t>商品19</t>
  </si>
  <si>
    <t>商品20</t>
  </si>
  <si>
    <t>商品21</t>
  </si>
  <si>
    <t>商品22</t>
  </si>
  <si>
    <t>商品23</t>
  </si>
  <si>
    <t>商品24</t>
  </si>
  <si>
    <t>商品25</t>
  </si>
  <si>
    <t>商品26</t>
  </si>
  <si>
    <t>商品27</t>
  </si>
  <si>
    <t>商品28</t>
  </si>
  <si>
    <t>商品29</t>
  </si>
  <si>
    <t>商品30</t>
  </si>
  <si>
    <t>商品31</t>
  </si>
  <si>
    <t>商品32</t>
  </si>
  <si>
    <t>商品33</t>
  </si>
  <si>
    <t>商品34</t>
  </si>
  <si>
    <t>商品35</t>
  </si>
  <si>
    <t>商品36</t>
  </si>
  <si>
    <t>商品37</t>
  </si>
  <si>
    <t>商品38</t>
  </si>
  <si>
    <t>商品39</t>
  </si>
  <si>
    <t>商品40</t>
  </si>
  <si>
    <t>方法1:插入辅助列，先求出各商品的销售额，然后再求总和。</t>
    <phoneticPr fontId="3" type="noConversion"/>
  </si>
  <si>
    <t>方法3：输入公式：=SUM(B2:B41*C2:C41)，按CTRL+SHIFT+ENTER结束公式输入。</t>
    <phoneticPr fontId="3" type="noConversion"/>
  </si>
  <si>
    <t>方法2:直接输入类似公式“=SUM(B2*C2,B3*C3,B4*C4…)”，效率低，实现费时。尤其有100行数据，一千行号数据呢？</t>
    <phoneticPr fontId="4" type="noConversion"/>
  </si>
  <si>
    <t>方法1：</t>
    <phoneticPr fontId="4" type="noConversion"/>
  </si>
  <si>
    <t>样张：</t>
    <phoneticPr fontId="3" type="noConversion"/>
  </si>
  <si>
    <t>说明</t>
    <phoneticPr fontId="3" type="noConversion"/>
  </si>
  <si>
    <t>结果：4400</t>
    <phoneticPr fontId="3" type="noConversion"/>
  </si>
  <si>
    <t>作业：使用数组函数统计3天同品牌之和。</t>
    <phoneticPr fontId="4" type="noConversion"/>
  </si>
  <si>
    <t>=SUM(IF($A$2:$A$12=F2,$B$2:$D$12,0))</t>
    <phoneticPr fontId="3" type="noConversion"/>
  </si>
  <si>
    <t>判断结果(数组)</t>
    <phoneticPr fontId="3" type="noConversion"/>
  </si>
  <si>
    <t>判断结果(数组常量)</t>
    <phoneticPr fontId="3" type="noConversion"/>
  </si>
  <si>
    <t>判断结果(一般方法)</t>
    <phoneticPr fontId="3" type="noConversion"/>
  </si>
  <si>
    <t>判断是否15位</t>
    <phoneticPr fontId="3" type="noConversion"/>
  </si>
  <si>
    <t>判断是否18位</t>
    <phoneticPr fontId="3" type="noConversion"/>
  </si>
  <si>
    <t>判断两次，一次判断一列数据</t>
    <phoneticPr fontId="3" type="noConversion"/>
  </si>
  <si>
    <t>每个单元格单独判断两次</t>
    <phoneticPr fontId="3" type="noConversion"/>
  </si>
  <si>
    <t>数组公式</t>
    <phoneticPr fontId="3" type="noConversion"/>
  </si>
  <si>
    <t>IF、AND、OR</t>
    <phoneticPr fontId="3" type="noConversion"/>
  </si>
  <si>
    <t>IF、*、+</t>
    <phoneticPr fontId="3" type="noConversion"/>
  </si>
  <si>
    <t>数组、IF、*、+</t>
    <phoneticPr fontId="3" type="noConversion"/>
  </si>
  <si>
    <t>=IF(OR(AND(B3="男",C3&gt;=60),AND(B3="女",C3&gt;=55)),"是","否")</t>
    <phoneticPr fontId="3" type="noConversion"/>
  </si>
  <si>
    <t>=IF((B3="男")*(C3&gt;=60)+(B3="女")*(C3&gt;=55),"是","否")</t>
    <phoneticPr fontId="3" type="noConversion"/>
  </si>
  <si>
    <t>{=IF((B3:B12="男")*(C3:C12&gt;=60)+(B3:B12="女")*(C3:C12&gt;=55),"是","否")}</t>
    <phoneticPr fontId="3" type="noConversion"/>
  </si>
  <si>
    <t>作业：判断男女退休否，男士：60岁及以上；女士：55岁及以上。</t>
    <phoneticPr fontId="3" type="noConversion"/>
  </si>
  <si>
    <t>作业：判断条件是4个裁判都评判通过才通过。</t>
    <phoneticPr fontId="3" type="noConversion"/>
  </si>
  <si>
    <t>方法2：AND+数组</t>
    <phoneticPr fontId="3" type="noConversion"/>
  </si>
  <si>
    <t>方法3：*+数组</t>
    <phoneticPr fontId="3" type="noConversion"/>
  </si>
  <si>
    <t>行向</t>
    <phoneticPr fontId="3" type="noConversion"/>
  </si>
  <si>
    <t>列向</t>
    <phoneticPr fontId="3" type="noConversion"/>
  </si>
  <si>
    <t>方法1：一般公式</t>
    <phoneticPr fontId="3" type="noConversion"/>
  </si>
  <si>
    <t>=AND(B2="通过",C2="通过",D2="通过",E2="通过")</t>
    <phoneticPr fontId="3" type="noConversion"/>
  </si>
  <si>
    <t>{=AND(B2:E2="通过")}</t>
    <phoneticPr fontId="3" type="noConversion"/>
  </si>
  <si>
    <t>{=(B2:B10="通过")*(C2:C10="通过")*(D2:D10="通过")*(E2:E10="通过")}</t>
    <phoneticPr fontId="3" type="noConversion"/>
  </si>
  <si>
    <t>注意：ROW(1:10)表示第1行至第10行的单元格区域</t>
    <phoneticPr fontId="3" type="noConversion"/>
  </si>
  <si>
    <t>计算列</t>
    <phoneticPr fontId="3" type="noConversion"/>
  </si>
  <si>
    <t>第一步</t>
    <phoneticPr fontId="3" type="noConversion"/>
  </si>
  <si>
    <t>第二步</t>
    <phoneticPr fontId="3" type="noConversion"/>
  </si>
  <si>
    <t>第三步</t>
    <phoneticPr fontId="3" type="noConversion"/>
  </si>
  <si>
    <t>例1：计算大于零的数值之和</t>
    <phoneticPr fontId="3" type="noConversion"/>
  </si>
  <si>
    <t>一步到位</t>
    <phoneticPr fontId="3" type="noConversion"/>
  </si>
  <si>
    <t>例2：生成2行3列的常量数组，选中2行3列的单元格区域，输入：={1,2,3;4,5,6}</t>
    <phoneticPr fontId="3" type="noConversion"/>
  </si>
  <si>
    <t>={1,2}*{10;20;30}，运算过程推导：</t>
    <phoneticPr fontId="3" type="noConversion"/>
  </si>
  <si>
    <t>常量数组</t>
    <phoneticPr fontId="3" type="noConversion"/>
  </si>
  <si>
    <t>A列</t>
    <phoneticPr fontId="4" type="noConversion"/>
  </si>
  <si>
    <t>B列</t>
    <phoneticPr fontId="4" type="noConversion"/>
  </si>
  <si>
    <t>B列-A列</t>
    <phoneticPr fontId="4" type="noConversion"/>
  </si>
  <si>
    <t>作业：计算B列与A列之差的和。</t>
    <phoneticPr fontId="3" type="noConversion"/>
  </si>
  <si>
    <t>普通计算</t>
    <phoneticPr fontId="3" type="noConversion"/>
  </si>
  <si>
    <t>第二步</t>
    <phoneticPr fontId="4" type="noConversion"/>
  </si>
  <si>
    <t>方法1：先使用IF函数，再使用SUM函数</t>
    <phoneticPr fontId="3" type="noConversion"/>
  </si>
  <si>
    <t>方法2：=SUM((B3:B18&gt;0)*B3:B18)</t>
    <phoneticPr fontId="3" type="noConversion"/>
  </si>
  <si>
    <t>IF、OR、LEN、数组</t>
    <phoneticPr fontId="3" type="noConversion"/>
  </si>
  <si>
    <t>判断结果(数组)：</t>
    <phoneticPr fontId="3" type="noConversion"/>
  </si>
  <si>
    <t>判断结果(数组常量)：</t>
    <phoneticPr fontId="3" type="noConversion"/>
  </si>
  <si>
    <t>判断结果(一般方法)：</t>
    <phoneticPr fontId="3" type="noConversion"/>
  </si>
  <si>
    <t>第四步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</si>
</sst>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176" formatCode="[&gt;4]yyyy&quot;年&quot;mm&quot;月&quot;dd&quot;日&quot;;[&lt;5]#"/>
  </numFmts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u/>
      <sz val="13.8"/>
      <color indexed="12"/>
      <name val="宋体"/>
      <family val="3"/>
      <charset val="134"/>
    </font>
    <font>
      <b/>
      <sz val="14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0"/>
      <color theme="0"/>
      <name val="方正姚体"/>
      <family val="2"/>
      <charset val="134"/>
    </font>
    <font>
      <sz val="14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indexed="9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u/>
      <sz val="14"/>
      <color indexed="12"/>
      <name val="宋体"/>
      <family val="3"/>
      <charset val="134"/>
      <scheme val="minor"/>
    </font>
    <font>
      <sz val="14"/>
      <name val="微软雅黑"/>
      <family val="2"/>
      <charset val="134"/>
    </font>
    <font>
      <sz val="14"/>
      <color theme="0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4"/>
      <color indexed="9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4"/>
      <color rgb="FFFF0000"/>
      <name val="宋体"/>
      <family val="2"/>
      <charset val="134"/>
      <scheme val="minor"/>
    </font>
    <font>
      <sz val="14"/>
      <color theme="1"/>
      <name val="宋体"/>
      <family val="3"/>
      <charset val="134"/>
      <scheme val="major"/>
    </font>
    <font>
      <sz val="14"/>
      <name val="宋体"/>
      <family val="3"/>
      <charset val="134"/>
      <scheme val="major"/>
    </font>
    <font>
      <sz val="14"/>
      <color rgb="FFFF0000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23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9" fillId="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0" borderId="0"/>
  </cellStyleXfs>
  <cellXfs count="110">
    <xf numFmtId="0" fontId="0" fillId="0" borderId="0" xfId="0">
      <alignment vertical="center"/>
    </xf>
    <xf numFmtId="0" fontId="7" fillId="0" borderId="0" xfId="3" applyFont="1">
      <alignment vertical="center"/>
    </xf>
    <xf numFmtId="0" fontId="8" fillId="0" borderId="1" xfId="0" applyFont="1" applyBorder="1">
      <alignment vertical="center"/>
    </xf>
    <xf numFmtId="0" fontId="10" fillId="0" borderId="0" xfId="0" applyFont="1">
      <alignment vertical="center"/>
    </xf>
    <xf numFmtId="0" fontId="11" fillId="0" borderId="0" xfId="1" applyFont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44" fontId="11" fillId="0" borderId="1" xfId="8" applyFont="1" applyBorder="1" applyAlignment="1">
      <alignment horizontal="center" vertical="center"/>
    </xf>
    <xf numFmtId="0" fontId="14" fillId="0" borderId="0" xfId="2" applyFont="1" applyAlignment="1" applyProtection="1">
      <alignment horizontal="left" vertical="center"/>
    </xf>
    <xf numFmtId="0" fontId="11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15" fillId="16" borderId="0" xfId="9" applyFont="1" applyFill="1" applyAlignment="1">
      <alignment vertical="center"/>
    </xf>
    <xf numFmtId="0" fontId="13" fillId="0" borderId="0" xfId="3" applyFont="1" applyAlignment="1">
      <alignment vertical="center"/>
    </xf>
    <xf numFmtId="0" fontId="11" fillId="0" borderId="0" xfId="3" applyFont="1" applyAlignment="1">
      <alignment vertical="center"/>
    </xf>
    <xf numFmtId="0" fontId="11" fillId="0" borderId="0" xfId="3" quotePrefix="1" applyFont="1" applyAlignment="1">
      <alignment vertical="center"/>
    </xf>
    <xf numFmtId="0" fontId="11" fillId="0" borderId="1" xfId="3" applyFont="1" applyBorder="1" applyAlignment="1">
      <alignment horizontal="center" vertical="center"/>
    </xf>
    <xf numFmtId="0" fontId="11" fillId="0" borderId="1" xfId="3" quotePrefix="1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3" applyFont="1">
      <alignment vertical="center"/>
    </xf>
    <xf numFmtId="0" fontId="8" fillId="0" borderId="0" xfId="5" applyFont="1">
      <alignment vertical="center"/>
    </xf>
    <xf numFmtId="0" fontId="7" fillId="0" borderId="0" xfId="5" applyFont="1">
      <alignment vertical="center"/>
    </xf>
    <xf numFmtId="0" fontId="11" fillId="0" borderId="0" xfId="6" applyFont="1">
      <alignment vertical="center"/>
    </xf>
    <xf numFmtId="0" fontId="6" fillId="0" borderId="0" xfId="6" applyFont="1">
      <alignment vertical="center"/>
    </xf>
    <xf numFmtId="0" fontId="8" fillId="0" borderId="1" xfId="0" quotePrefix="1" applyFont="1" applyBorder="1" applyAlignment="1">
      <alignment horizontal="left" vertical="center"/>
    </xf>
    <xf numFmtId="0" fontId="8" fillId="0" borderId="1" xfId="0" quotePrefix="1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" xfId="3" applyFont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0" fontId="8" fillId="0" borderId="0" xfId="3" applyFont="1" applyFill="1">
      <alignment vertical="center"/>
    </xf>
    <xf numFmtId="0" fontId="8" fillId="0" borderId="0" xfId="3" applyFont="1" applyAlignment="1">
      <alignment horizontal="center" vertical="center"/>
    </xf>
    <xf numFmtId="0" fontId="8" fillId="0" borderId="0" xfId="3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1" fillId="0" borderId="1" xfId="6" applyFont="1" applyBorder="1">
      <alignment vertical="center"/>
    </xf>
    <xf numFmtId="0" fontId="11" fillId="0" borderId="5" xfId="6" applyFont="1" applyBorder="1">
      <alignment vertical="center"/>
    </xf>
    <xf numFmtId="0" fontId="10" fillId="0" borderId="0" xfId="6" applyFont="1" applyBorder="1">
      <alignment vertical="center"/>
    </xf>
    <xf numFmtId="44" fontId="11" fillId="0" borderId="0" xfId="1" applyNumberFormat="1" applyFont="1" applyAlignment="1">
      <alignment horizontal="center" vertical="center"/>
    </xf>
    <xf numFmtId="0" fontId="11" fillId="0" borderId="0" xfId="6" quotePrefix="1" applyFont="1">
      <alignment vertical="center"/>
    </xf>
    <xf numFmtId="44" fontId="13" fillId="5" borderId="1" xfId="8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11" fillId="17" borderId="0" xfId="3" applyFont="1" applyFill="1" applyAlignment="1">
      <alignment horizontal="center" vertical="center"/>
    </xf>
    <xf numFmtId="0" fontId="16" fillId="2" borderId="3" xfId="7" applyFont="1" applyBorder="1" applyAlignment="1">
      <alignment horizontal="center" vertical="center"/>
    </xf>
    <xf numFmtId="0" fontId="16" fillId="2" borderId="4" xfId="7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quotePrefix="1" applyFont="1" applyBorder="1" applyAlignment="1">
      <alignment horizontal="left" vertical="center"/>
    </xf>
    <xf numFmtId="0" fontId="7" fillId="7" borderId="1" xfId="3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6" fillId="2" borderId="1" xfId="7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6" fillId="2" borderId="1" xfId="7" applyFont="1" applyBorder="1" applyAlignment="1">
      <alignment horizontal="center" vertical="center"/>
    </xf>
    <xf numFmtId="0" fontId="18" fillId="3" borderId="1" xfId="1" applyFont="1" applyFill="1" applyBorder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8" fillId="19" borderId="5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7" fillId="14" borderId="6" xfId="0" applyFont="1" applyFill="1" applyBorder="1" applyAlignment="1">
      <alignment horizontal="center" vertical="center"/>
    </xf>
    <xf numFmtId="0" fontId="7" fillId="14" borderId="7" xfId="0" applyFont="1" applyFill="1" applyBorder="1" applyAlignment="1">
      <alignment horizontal="center" vertical="center"/>
    </xf>
    <xf numFmtId="0" fontId="7" fillId="14" borderId="8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/>
    </xf>
    <xf numFmtId="0" fontId="8" fillId="0" borderId="0" xfId="0" quotePrefix="1" applyFont="1">
      <alignment vertical="center"/>
    </xf>
    <xf numFmtId="0" fontId="8" fillId="0" borderId="0" xfId="0" quotePrefix="1" applyFont="1" applyAlignment="1">
      <alignment horizontal="left" vertical="center"/>
    </xf>
    <xf numFmtId="0" fontId="7" fillId="11" borderId="1" xfId="0" applyFont="1" applyFill="1" applyBorder="1">
      <alignment vertical="center"/>
    </xf>
    <xf numFmtId="0" fontId="8" fillId="20" borderId="1" xfId="0" applyFont="1" applyFill="1" applyBorder="1">
      <alignment vertical="center"/>
    </xf>
    <xf numFmtId="0" fontId="8" fillId="20" borderId="0" xfId="0" applyFont="1" applyFill="1">
      <alignment vertical="center"/>
    </xf>
    <xf numFmtId="0" fontId="7" fillId="21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9" fillId="18" borderId="1" xfId="6" applyFont="1" applyFill="1" applyBorder="1">
      <alignment vertical="center"/>
    </xf>
    <xf numFmtId="0" fontId="19" fillId="18" borderId="1" xfId="6" applyFont="1" applyFill="1" applyBorder="1" applyAlignment="1">
      <alignment horizontal="center" vertical="center"/>
    </xf>
    <xf numFmtId="0" fontId="11" fillId="12" borderId="5" xfId="6" applyFont="1" applyFill="1" applyBorder="1" applyAlignment="1">
      <alignment horizontal="center" vertical="center"/>
    </xf>
    <xf numFmtId="0" fontId="11" fillId="0" borderId="0" xfId="6" applyFont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7" fillId="10" borderId="1" xfId="3" applyFont="1" applyFill="1" applyBorder="1" applyAlignment="1">
      <alignment horizontal="center" vertical="center"/>
    </xf>
    <xf numFmtId="0" fontId="8" fillId="10" borderId="1" xfId="3" applyFont="1" applyFill="1" applyBorder="1" applyAlignment="1">
      <alignment horizontal="center" vertical="center"/>
    </xf>
    <xf numFmtId="0" fontId="8" fillId="0" borderId="1" xfId="3" quotePrefix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3" applyFont="1" applyFill="1" applyBorder="1" applyAlignment="1">
      <alignment horizontal="center" vertical="center"/>
    </xf>
    <xf numFmtId="0" fontId="7" fillId="0" borderId="2" xfId="3" applyFont="1" applyFill="1" applyBorder="1" applyAlignment="1">
      <alignment horizontal="center" vertical="center"/>
    </xf>
    <xf numFmtId="0" fontId="7" fillId="0" borderId="5" xfId="3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20" fillId="0" borderId="0" xfId="0" applyFont="1">
      <alignment vertical="center"/>
    </xf>
    <xf numFmtId="0" fontId="11" fillId="0" borderId="0" xfId="3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3" fillId="21" borderId="1" xfId="3" applyFont="1" applyFill="1" applyBorder="1" applyAlignment="1">
      <alignment horizontal="center" vertical="center"/>
    </xf>
    <xf numFmtId="0" fontId="7" fillId="0" borderId="0" xfId="0" quotePrefix="1" applyFont="1">
      <alignment vertical="center"/>
    </xf>
    <xf numFmtId="0" fontId="17" fillId="21" borderId="1" xfId="0" applyFont="1" applyFill="1" applyBorder="1" applyAlignment="1">
      <alignment horizontal="center" vertical="center"/>
    </xf>
    <xf numFmtId="0" fontId="8" fillId="0" borderId="1" xfId="5" applyFont="1" applyFill="1" applyBorder="1" applyAlignment="1">
      <alignment horizontal="center" vertical="center"/>
    </xf>
    <xf numFmtId="0" fontId="19" fillId="22" borderId="1" xfId="5" applyFont="1" applyFill="1" applyBorder="1" applyAlignment="1">
      <alignment horizontal="center" vertical="center"/>
    </xf>
    <xf numFmtId="0" fontId="6" fillId="0" borderId="0" xfId="5" applyFont="1" applyAlignment="1">
      <alignment vertical="center"/>
    </xf>
    <xf numFmtId="0" fontId="8" fillId="9" borderId="1" xfId="5" applyFont="1" applyFill="1" applyBorder="1" applyAlignment="1">
      <alignment horizontal="center" vertical="center"/>
    </xf>
    <xf numFmtId="0" fontId="13" fillId="9" borderId="1" xfId="5" applyFont="1" applyFill="1" applyBorder="1" applyAlignment="1">
      <alignment horizontal="center" vertical="center"/>
    </xf>
    <xf numFmtId="0" fontId="11" fillId="13" borderId="1" xfId="6" applyFont="1" applyFill="1" applyBorder="1" applyAlignment="1">
      <alignment horizontal="center" vertical="center"/>
    </xf>
    <xf numFmtId="0" fontId="11" fillId="9" borderId="1" xfId="6" applyFont="1" applyFill="1" applyBorder="1" applyAlignment="1">
      <alignment horizontal="center" vertical="center"/>
    </xf>
    <xf numFmtId="0" fontId="13" fillId="9" borderId="1" xfId="6" applyFont="1" applyFill="1" applyBorder="1" applyAlignment="1">
      <alignment horizontal="center" vertical="center"/>
    </xf>
    <xf numFmtId="0" fontId="13" fillId="13" borderId="1" xfId="6" applyFont="1" applyFill="1" applyBorder="1" applyAlignment="1">
      <alignment horizontal="center" vertical="center"/>
    </xf>
    <xf numFmtId="0" fontId="21" fillId="6" borderId="1" xfId="3" applyFont="1" applyFill="1" applyBorder="1" applyAlignment="1">
      <alignment horizontal="center" vertical="center"/>
    </xf>
    <xf numFmtId="176" fontId="21" fillId="6" borderId="1" xfId="3" applyNumberFormat="1" applyFont="1" applyFill="1" applyBorder="1" applyAlignment="1">
      <alignment horizontal="center" vertical="center"/>
    </xf>
    <xf numFmtId="0" fontId="22" fillId="16" borderId="0" xfId="9" applyFont="1" applyFill="1" applyAlignment="1">
      <alignment vertical="center"/>
    </xf>
    <xf numFmtId="0" fontId="21" fillId="0" borderId="0" xfId="3" applyFont="1">
      <alignment vertical="center"/>
    </xf>
    <xf numFmtId="0" fontId="21" fillId="0" borderId="1" xfId="3" applyFont="1" applyBorder="1" applyAlignment="1">
      <alignment horizontal="center" vertical="center"/>
    </xf>
    <xf numFmtId="0" fontId="23" fillId="0" borderId="0" xfId="3" applyFont="1">
      <alignment vertical="center"/>
    </xf>
    <xf numFmtId="0" fontId="24" fillId="7" borderId="1" xfId="3" applyFont="1" applyFill="1" applyBorder="1" applyAlignment="1">
      <alignment horizontal="center" vertical="center"/>
    </xf>
    <xf numFmtId="0" fontId="21" fillId="15" borderId="1" xfId="3" applyFont="1" applyFill="1" applyBorder="1" applyAlignment="1">
      <alignment horizontal="center" vertical="center"/>
    </xf>
    <xf numFmtId="0" fontId="11" fillId="16" borderId="0" xfId="9" applyFont="1" applyFill="1" applyAlignment="1">
      <alignment vertical="center"/>
    </xf>
  </cellXfs>
  <cellStyles count="10">
    <cellStyle name="常规" xfId="0" builtinId="0"/>
    <cellStyle name="常规 11" xfId="6" xr:uid="{00000000-0005-0000-0000-000001000000}"/>
    <cellStyle name="常规 2" xfId="4" xr:uid="{00000000-0005-0000-0000-000002000000}"/>
    <cellStyle name="常规 2 4" xfId="9" xr:uid="{00000000-0005-0000-0000-000003000000}"/>
    <cellStyle name="常规 4" xfId="1" xr:uid="{00000000-0005-0000-0000-000004000000}"/>
    <cellStyle name="常规 5 2" xfId="5" xr:uid="{00000000-0005-0000-0000-000005000000}"/>
    <cellStyle name="常规 6" xfId="3" xr:uid="{00000000-0005-0000-0000-000006000000}"/>
    <cellStyle name="超链接" xfId="2" builtinId="8"/>
    <cellStyle name="货币" xfId="8" builtinId="4"/>
    <cellStyle name="着色 4 2" xfId="7" xr:uid="{00000000-0005-0000-0000-000009000000}"/>
  </cellStyles>
  <dxfs count="2">
    <dxf>
      <font>
        <color rgb="FFFF0000"/>
      </font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0</xdr:rowOff>
    </xdr:from>
    <xdr:to>
      <xdr:col>7</xdr:col>
      <xdr:colOff>1152525</xdr:colOff>
      <xdr:row>17</xdr:row>
      <xdr:rowOff>9525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E7400BA-E7C9-4307-9990-A6D9B8762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971925"/>
          <a:ext cx="36099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47625</xdr:rowOff>
    </xdr:from>
    <xdr:to>
      <xdr:col>4</xdr:col>
      <xdr:colOff>761348</xdr:colOff>
      <xdr:row>41</xdr:row>
      <xdr:rowOff>94934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A49455C-F863-43A9-8DA8-FD573FC0B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724775"/>
          <a:ext cx="5219048" cy="25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15</xdr:row>
      <xdr:rowOff>0</xdr:rowOff>
    </xdr:from>
    <xdr:to>
      <xdr:col>9</xdr:col>
      <xdr:colOff>504373</xdr:colOff>
      <xdr:row>16</xdr:row>
      <xdr:rowOff>209493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872D6AF-4A03-4BE0-874B-01C14C04E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4219575"/>
          <a:ext cx="3619048" cy="4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8</xdr:col>
      <xdr:colOff>618788</xdr:colOff>
      <xdr:row>19</xdr:row>
      <xdr:rowOff>209493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E8016A5-30CE-4AF7-A545-A1A308AB9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05775" y="4962525"/>
          <a:ext cx="2695238" cy="4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8</xdr:col>
      <xdr:colOff>1028312</xdr:colOff>
      <xdr:row>22</xdr:row>
      <xdr:rowOff>209493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2093522-6A7C-4829-B5BE-FEA392E28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05775" y="5705475"/>
          <a:ext cx="3104762" cy="4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13</xdr:col>
      <xdr:colOff>571500</xdr:colOff>
      <xdr:row>13</xdr:row>
      <xdr:rowOff>19050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EAE8789-E210-4176-8BB4-F2E186522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504825"/>
          <a:ext cx="7839075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20448</xdr:colOff>
      <xdr:row>6</xdr:row>
      <xdr:rowOff>39865</xdr:rowOff>
    </xdr:from>
    <xdr:to>
      <xdr:col>7</xdr:col>
      <xdr:colOff>70758</xdr:colOff>
      <xdr:row>8</xdr:row>
      <xdr:rowOff>160473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9573" y="1630540"/>
          <a:ext cx="2126760" cy="634958"/>
        </a:xfrm>
        <a:prstGeom prst="rect">
          <a:avLst/>
        </a:prstGeom>
        <a:solidFill>
          <a:srgbClr val="FFFFFF">
            <a:shade val="85000"/>
          </a:srgbClr>
        </a:solidFill>
        <a:ln w="3175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11</xdr:col>
      <xdr:colOff>504825</xdr:colOff>
      <xdr:row>12</xdr:row>
      <xdr:rowOff>9525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690EC39-AC25-45F8-BDA3-4FF4BF8E3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0"/>
          <a:ext cx="4657725" cy="297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6</xdr:col>
      <xdr:colOff>428625</xdr:colOff>
      <xdr:row>26</xdr:row>
      <xdr:rowOff>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AC317BA-72C8-4EDB-9914-E6544DD4D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875"/>
          <a:ext cx="585787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7</xdr:col>
      <xdr:colOff>9525</xdr:colOff>
      <xdr:row>12</xdr:row>
      <xdr:rowOff>19050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A0A0C8-B497-428B-AA64-49C31D090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743075"/>
          <a:ext cx="1628775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5</xdr:col>
      <xdr:colOff>9525</xdr:colOff>
      <xdr:row>10</xdr:row>
      <xdr:rowOff>9525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D7F884A-0E61-4639-8C88-B41F9C378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" y="1990725"/>
          <a:ext cx="45053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showGridLines="0" tabSelected="1" zoomScaleNormal="100" workbookViewId="0">
      <selection sqref="A1:XFD1048576"/>
    </sheetView>
  </sheetViews>
  <sheetFormatPr defaultColWidth="12.375" defaultRowHeight="20.100000000000001" customHeight="1" x14ac:dyDescent="0.15"/>
  <cols>
    <col min="1" max="1" width="9" style="4" bestFit="1" customWidth="1"/>
    <col min="2" max="2" width="11.875" style="4" bestFit="1" customWidth="1"/>
    <col min="3" max="3" width="13.25" style="4" bestFit="1" customWidth="1"/>
    <col min="4" max="4" width="18.875" style="4" bestFit="1" customWidth="1"/>
    <col min="5" max="5" width="3.625" style="12" customWidth="1"/>
    <col min="6" max="6" width="8.75" style="4" customWidth="1"/>
    <col min="7" max="7" width="23.5" style="4" customWidth="1"/>
    <col min="8" max="8" width="23.75" style="4" bestFit="1" customWidth="1"/>
    <col min="9" max="16384" width="12.375" style="4"/>
  </cols>
  <sheetData>
    <row r="1" spans="1:9" ht="20.25" x14ac:dyDescent="0.15">
      <c r="A1" s="54" t="s">
        <v>0</v>
      </c>
      <c r="B1" s="54" t="s">
        <v>1</v>
      </c>
      <c r="C1" s="54" t="s">
        <v>2</v>
      </c>
      <c r="D1" s="54" t="s">
        <v>3</v>
      </c>
    </row>
    <row r="2" spans="1:9" ht="20.100000000000001" customHeight="1" x14ac:dyDescent="0.15">
      <c r="A2" s="7" t="s">
        <v>5</v>
      </c>
      <c r="B2" s="7">
        <v>100</v>
      </c>
      <c r="C2" s="8">
        <v>20</v>
      </c>
      <c r="D2" s="8">
        <f t="array" ref="D2:D41">B2:B41*C2:C41</f>
        <v>2000</v>
      </c>
      <c r="F2" s="6" t="s">
        <v>113</v>
      </c>
    </row>
    <row r="3" spans="1:9" ht="20.100000000000001" customHeight="1" x14ac:dyDescent="0.15">
      <c r="A3" s="7" t="s">
        <v>6</v>
      </c>
      <c r="B3" s="7">
        <v>200</v>
      </c>
      <c r="C3" s="8">
        <v>15</v>
      </c>
      <c r="D3" s="8">
        <v>3000</v>
      </c>
      <c r="F3" s="4" t="s">
        <v>159</v>
      </c>
      <c r="G3" s="5" t="s">
        <v>4</v>
      </c>
      <c r="H3" s="42">
        <f>SUM(D2:D41)</f>
        <v>3811405</v>
      </c>
    </row>
    <row r="4" spans="1:9" ht="20.100000000000001" customHeight="1" x14ac:dyDescent="0.15">
      <c r="A4" s="7" t="s">
        <v>7</v>
      </c>
      <c r="B4" s="7">
        <v>300</v>
      </c>
      <c r="C4" s="8">
        <v>38</v>
      </c>
      <c r="D4" s="8">
        <v>11400</v>
      </c>
    </row>
    <row r="5" spans="1:9" ht="20.100000000000001" customHeight="1" x14ac:dyDescent="0.15">
      <c r="A5" s="7" t="s">
        <v>119</v>
      </c>
      <c r="B5" s="7">
        <v>107</v>
      </c>
      <c r="C5" s="8">
        <v>191</v>
      </c>
      <c r="D5" s="8">
        <v>20437</v>
      </c>
    </row>
    <row r="6" spans="1:9" ht="20.100000000000001" customHeight="1" x14ac:dyDescent="0.15">
      <c r="A6" s="7" t="s">
        <v>120</v>
      </c>
      <c r="B6" s="7">
        <v>858</v>
      </c>
      <c r="C6" s="8">
        <v>61</v>
      </c>
      <c r="D6" s="8">
        <v>52338</v>
      </c>
      <c r="F6" s="4" t="s">
        <v>8</v>
      </c>
      <c r="G6" s="5" t="s">
        <v>9</v>
      </c>
      <c r="H6" s="42"/>
    </row>
    <row r="7" spans="1:9" ht="20.100000000000001" customHeight="1" x14ac:dyDescent="0.15">
      <c r="A7" s="7" t="s">
        <v>121</v>
      </c>
      <c r="B7" s="7">
        <v>402</v>
      </c>
      <c r="C7" s="8">
        <v>34</v>
      </c>
      <c r="D7" s="8">
        <v>13668</v>
      </c>
    </row>
    <row r="8" spans="1:9" ht="20.100000000000001" customHeight="1" x14ac:dyDescent="0.15">
      <c r="A8" s="7" t="s">
        <v>122</v>
      </c>
      <c r="B8" s="7">
        <v>654</v>
      </c>
      <c r="C8" s="8">
        <v>374</v>
      </c>
      <c r="D8" s="8">
        <v>244596</v>
      </c>
    </row>
    <row r="9" spans="1:9" ht="20.100000000000001" customHeight="1" x14ac:dyDescent="0.15">
      <c r="A9" s="7" t="s">
        <v>123</v>
      </c>
      <c r="B9" s="7">
        <v>126</v>
      </c>
      <c r="C9" s="8">
        <v>434</v>
      </c>
      <c r="D9" s="8">
        <v>54684</v>
      </c>
      <c r="F9" s="4" t="s">
        <v>10</v>
      </c>
      <c r="G9" s="5" t="s">
        <v>9</v>
      </c>
      <c r="H9" s="42">
        <f t="array" ref="H9">SUM(B2:B41*C2:C41)</f>
        <v>3811405</v>
      </c>
      <c r="I9" s="9"/>
    </row>
    <row r="10" spans="1:9" ht="20.100000000000001" customHeight="1" x14ac:dyDescent="0.15">
      <c r="A10" s="7" t="s">
        <v>124</v>
      </c>
      <c r="B10" s="7">
        <v>591</v>
      </c>
      <c r="C10" s="8">
        <v>289</v>
      </c>
      <c r="D10" s="8">
        <v>170799</v>
      </c>
    </row>
    <row r="11" spans="1:9" ht="20.100000000000001" customHeight="1" x14ac:dyDescent="0.15">
      <c r="A11" s="7" t="s">
        <v>125</v>
      </c>
      <c r="B11" s="7">
        <v>701</v>
      </c>
      <c r="C11" s="8">
        <v>85</v>
      </c>
      <c r="D11" s="8">
        <v>59585</v>
      </c>
      <c r="F11" s="10" t="s">
        <v>11</v>
      </c>
    </row>
    <row r="12" spans="1:9" ht="20.100000000000001" customHeight="1" x14ac:dyDescent="0.15">
      <c r="A12" s="7" t="s">
        <v>126</v>
      </c>
      <c r="B12" s="7">
        <v>663</v>
      </c>
      <c r="C12" s="8">
        <v>19</v>
      </c>
      <c r="D12" s="8">
        <v>12597</v>
      </c>
      <c r="F12" s="10" t="s">
        <v>156</v>
      </c>
    </row>
    <row r="13" spans="1:9" ht="20.100000000000001" customHeight="1" x14ac:dyDescent="0.15">
      <c r="A13" s="7" t="s">
        <v>127</v>
      </c>
      <c r="B13" s="7">
        <v>739</v>
      </c>
      <c r="C13" s="8">
        <v>163</v>
      </c>
      <c r="D13" s="8">
        <v>120457</v>
      </c>
      <c r="F13" s="10" t="s">
        <v>158</v>
      </c>
    </row>
    <row r="14" spans="1:9" ht="20.100000000000001" customHeight="1" x14ac:dyDescent="0.15">
      <c r="A14" s="7" t="s">
        <v>128</v>
      </c>
      <c r="B14" s="7">
        <v>200</v>
      </c>
      <c r="C14" s="8">
        <v>180</v>
      </c>
      <c r="D14" s="8">
        <v>36000</v>
      </c>
      <c r="F14" s="11" t="s">
        <v>12</v>
      </c>
    </row>
    <row r="15" spans="1:9" ht="20.100000000000001" customHeight="1" x14ac:dyDescent="0.15">
      <c r="A15" s="7" t="s">
        <v>129</v>
      </c>
      <c r="B15" s="7">
        <v>371</v>
      </c>
      <c r="C15" s="8">
        <v>443</v>
      </c>
      <c r="D15" s="8">
        <v>164353</v>
      </c>
      <c r="F15" s="10" t="s">
        <v>157</v>
      </c>
    </row>
    <row r="16" spans="1:9" ht="20.100000000000001" customHeight="1" x14ac:dyDescent="0.15">
      <c r="A16" s="7" t="s">
        <v>130</v>
      </c>
      <c r="B16" s="7">
        <v>961</v>
      </c>
      <c r="C16" s="8">
        <v>17</v>
      </c>
      <c r="D16" s="8">
        <v>16337</v>
      </c>
      <c r="F16" s="4" t="s">
        <v>160</v>
      </c>
    </row>
    <row r="17" spans="1:4" ht="20.100000000000001" customHeight="1" x14ac:dyDescent="0.15">
      <c r="A17" s="7" t="s">
        <v>131</v>
      </c>
      <c r="B17" s="7">
        <v>655</v>
      </c>
      <c r="C17" s="8">
        <v>176</v>
      </c>
      <c r="D17" s="8">
        <v>115280</v>
      </c>
    </row>
    <row r="18" spans="1:4" ht="20.100000000000001" customHeight="1" x14ac:dyDescent="0.15">
      <c r="A18" s="7" t="s">
        <v>132</v>
      </c>
      <c r="B18" s="7">
        <v>641</v>
      </c>
      <c r="C18" s="8">
        <v>364</v>
      </c>
      <c r="D18" s="8">
        <v>233324</v>
      </c>
    </row>
    <row r="19" spans="1:4" ht="20.100000000000001" customHeight="1" x14ac:dyDescent="0.15">
      <c r="A19" s="7" t="s">
        <v>133</v>
      </c>
      <c r="B19" s="7">
        <v>511</v>
      </c>
      <c r="C19" s="8">
        <v>54</v>
      </c>
      <c r="D19" s="8">
        <v>27594</v>
      </c>
    </row>
    <row r="20" spans="1:4" ht="20.100000000000001" customHeight="1" x14ac:dyDescent="0.15">
      <c r="A20" s="7" t="s">
        <v>134</v>
      </c>
      <c r="B20" s="7">
        <v>445</v>
      </c>
      <c r="C20" s="8">
        <v>352</v>
      </c>
      <c r="D20" s="8">
        <v>156640</v>
      </c>
    </row>
    <row r="21" spans="1:4" ht="20.100000000000001" customHeight="1" x14ac:dyDescent="0.15">
      <c r="A21" s="7" t="s">
        <v>135</v>
      </c>
      <c r="B21" s="7">
        <v>206</v>
      </c>
      <c r="C21" s="8">
        <v>99</v>
      </c>
      <c r="D21" s="8">
        <v>20394</v>
      </c>
    </row>
    <row r="22" spans="1:4" ht="20.100000000000001" customHeight="1" x14ac:dyDescent="0.15">
      <c r="A22" s="7" t="s">
        <v>136</v>
      </c>
      <c r="B22" s="7">
        <v>498</v>
      </c>
      <c r="C22" s="8">
        <v>371</v>
      </c>
      <c r="D22" s="8">
        <v>184758</v>
      </c>
    </row>
    <row r="23" spans="1:4" ht="20.100000000000001" customHeight="1" x14ac:dyDescent="0.15">
      <c r="A23" s="7" t="s">
        <v>137</v>
      </c>
      <c r="B23" s="7">
        <v>474</v>
      </c>
      <c r="C23" s="8">
        <v>294</v>
      </c>
      <c r="D23" s="8">
        <v>139356</v>
      </c>
    </row>
    <row r="24" spans="1:4" ht="20.100000000000001" customHeight="1" x14ac:dyDescent="0.15">
      <c r="A24" s="7" t="s">
        <v>138</v>
      </c>
      <c r="B24" s="7">
        <v>600</v>
      </c>
      <c r="C24" s="8">
        <v>16</v>
      </c>
      <c r="D24" s="8">
        <v>9600</v>
      </c>
    </row>
    <row r="25" spans="1:4" ht="20.100000000000001" customHeight="1" x14ac:dyDescent="0.15">
      <c r="A25" s="7" t="s">
        <v>139</v>
      </c>
      <c r="B25" s="7">
        <v>215</v>
      </c>
      <c r="C25" s="8">
        <v>282</v>
      </c>
      <c r="D25" s="8">
        <v>60630</v>
      </c>
    </row>
    <row r="26" spans="1:4" ht="20.100000000000001" customHeight="1" x14ac:dyDescent="0.15">
      <c r="A26" s="7" t="s">
        <v>140</v>
      </c>
      <c r="B26" s="7">
        <v>894</v>
      </c>
      <c r="C26" s="8">
        <v>482</v>
      </c>
      <c r="D26" s="8">
        <v>430908</v>
      </c>
    </row>
    <row r="27" spans="1:4" ht="20.100000000000001" customHeight="1" x14ac:dyDescent="0.15">
      <c r="A27" s="7" t="s">
        <v>141</v>
      </c>
      <c r="B27" s="7">
        <v>418</v>
      </c>
      <c r="C27" s="8">
        <v>384</v>
      </c>
      <c r="D27" s="8">
        <v>160512</v>
      </c>
    </row>
    <row r="28" spans="1:4" ht="20.100000000000001" customHeight="1" x14ac:dyDescent="0.15">
      <c r="A28" s="7" t="s">
        <v>142</v>
      </c>
      <c r="B28" s="7">
        <v>492</v>
      </c>
      <c r="C28" s="8">
        <v>323</v>
      </c>
      <c r="D28" s="8">
        <v>158916</v>
      </c>
    </row>
    <row r="29" spans="1:4" ht="20.100000000000001" customHeight="1" x14ac:dyDescent="0.15">
      <c r="A29" s="7" t="s">
        <v>143</v>
      </c>
      <c r="B29" s="7">
        <v>644</v>
      </c>
      <c r="C29" s="8">
        <v>23</v>
      </c>
      <c r="D29" s="8">
        <v>14812</v>
      </c>
    </row>
    <row r="30" spans="1:4" ht="20.100000000000001" customHeight="1" x14ac:dyDescent="0.15">
      <c r="A30" s="7" t="s">
        <v>144</v>
      </c>
      <c r="B30" s="7">
        <v>204</v>
      </c>
      <c r="C30" s="8">
        <v>177</v>
      </c>
      <c r="D30" s="8">
        <v>36108</v>
      </c>
    </row>
    <row r="31" spans="1:4" ht="20.100000000000001" customHeight="1" x14ac:dyDescent="0.15">
      <c r="A31" s="7" t="s">
        <v>145</v>
      </c>
      <c r="B31" s="7">
        <v>429</v>
      </c>
      <c r="C31" s="8">
        <v>60</v>
      </c>
      <c r="D31" s="8">
        <v>25740</v>
      </c>
    </row>
    <row r="32" spans="1:4" ht="20.100000000000001" customHeight="1" x14ac:dyDescent="0.15">
      <c r="A32" s="7" t="s">
        <v>146</v>
      </c>
      <c r="B32" s="7">
        <v>770</v>
      </c>
      <c r="C32" s="8">
        <v>251</v>
      </c>
      <c r="D32" s="8">
        <v>193270</v>
      </c>
    </row>
    <row r="33" spans="1:4" ht="20.100000000000001" customHeight="1" x14ac:dyDescent="0.15">
      <c r="A33" s="7" t="s">
        <v>147</v>
      </c>
      <c r="B33" s="7">
        <v>736</v>
      </c>
      <c r="C33" s="8">
        <v>151</v>
      </c>
      <c r="D33" s="8">
        <v>111136</v>
      </c>
    </row>
    <row r="34" spans="1:4" ht="20.100000000000001" customHeight="1" x14ac:dyDescent="0.15">
      <c r="A34" s="7" t="s">
        <v>148</v>
      </c>
      <c r="B34" s="7">
        <v>139</v>
      </c>
      <c r="C34" s="8">
        <v>493</v>
      </c>
      <c r="D34" s="8">
        <v>68527</v>
      </c>
    </row>
    <row r="35" spans="1:4" ht="20.100000000000001" customHeight="1" x14ac:dyDescent="0.15">
      <c r="A35" s="7" t="s">
        <v>149</v>
      </c>
      <c r="B35" s="7">
        <v>794</v>
      </c>
      <c r="C35" s="8">
        <v>372</v>
      </c>
      <c r="D35" s="8">
        <v>295368</v>
      </c>
    </row>
    <row r="36" spans="1:4" ht="20.100000000000001" customHeight="1" x14ac:dyDescent="0.15">
      <c r="A36" s="7" t="s">
        <v>150</v>
      </c>
      <c r="B36" s="7">
        <v>630</v>
      </c>
      <c r="C36" s="8">
        <v>94</v>
      </c>
      <c r="D36" s="8">
        <v>59220</v>
      </c>
    </row>
    <row r="37" spans="1:4" ht="20.100000000000001" customHeight="1" x14ac:dyDescent="0.15">
      <c r="A37" s="7" t="s">
        <v>151</v>
      </c>
      <c r="B37" s="7">
        <v>160</v>
      </c>
      <c r="C37" s="8">
        <v>212</v>
      </c>
      <c r="D37" s="8">
        <v>33920</v>
      </c>
    </row>
    <row r="38" spans="1:4" ht="20.100000000000001" customHeight="1" x14ac:dyDescent="0.15">
      <c r="A38" s="7" t="s">
        <v>152</v>
      </c>
      <c r="B38" s="7">
        <v>172</v>
      </c>
      <c r="C38" s="8">
        <v>133</v>
      </c>
      <c r="D38" s="8">
        <v>22876</v>
      </c>
    </row>
    <row r="39" spans="1:4" ht="20.100000000000001" customHeight="1" x14ac:dyDescent="0.15">
      <c r="A39" s="7" t="s">
        <v>153</v>
      </c>
      <c r="B39" s="7">
        <v>64</v>
      </c>
      <c r="C39" s="8">
        <v>467</v>
      </c>
      <c r="D39" s="8">
        <v>29888</v>
      </c>
    </row>
    <row r="40" spans="1:4" ht="20.100000000000001" customHeight="1" x14ac:dyDescent="0.15">
      <c r="A40" s="7" t="s">
        <v>154</v>
      </c>
      <c r="B40" s="7">
        <v>347</v>
      </c>
      <c r="C40" s="8">
        <v>406</v>
      </c>
      <c r="D40" s="8">
        <v>140882</v>
      </c>
    </row>
    <row r="41" spans="1:4" ht="20.100000000000001" customHeight="1" x14ac:dyDescent="0.15">
      <c r="A41" s="7" t="s">
        <v>155</v>
      </c>
      <c r="B41" s="7">
        <v>737</v>
      </c>
      <c r="C41" s="8">
        <v>135</v>
      </c>
      <c r="D41" s="8">
        <v>99495</v>
      </c>
    </row>
    <row r="42" spans="1:4" ht="20.100000000000001" customHeight="1" x14ac:dyDescent="0.15">
      <c r="D42" s="40"/>
    </row>
  </sheetData>
  <phoneticPr fontId="3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showGridLines="0" workbookViewId="0"/>
  </sheetViews>
  <sheetFormatPr defaultColWidth="13.625" defaultRowHeight="20.100000000000001" customHeight="1" x14ac:dyDescent="0.15"/>
  <cols>
    <col min="1" max="5" width="14.625" style="18" customWidth="1"/>
    <col min="6" max="6" width="14.625" style="33" customWidth="1"/>
    <col min="7" max="16384" width="13.625" style="18"/>
  </cols>
  <sheetData>
    <row r="1" spans="1:6" ht="20.100000000000001" customHeight="1" x14ac:dyDescent="0.15">
      <c r="A1" s="1" t="s">
        <v>194</v>
      </c>
      <c r="B1" s="1"/>
      <c r="D1" s="19"/>
      <c r="E1" s="19"/>
      <c r="F1" s="87" t="s">
        <v>172</v>
      </c>
    </row>
    <row r="2" spans="1:6" ht="20.100000000000001" customHeight="1" x14ac:dyDescent="0.15">
      <c r="A2" s="77" t="s">
        <v>190</v>
      </c>
      <c r="B2" s="76" t="s">
        <v>191</v>
      </c>
      <c r="C2" s="80" t="s">
        <v>192</v>
      </c>
      <c r="D2" s="76" t="s">
        <v>193</v>
      </c>
      <c r="F2" s="80" t="s">
        <v>195</v>
      </c>
    </row>
    <row r="3" spans="1:6" ht="20.100000000000001" customHeight="1" x14ac:dyDescent="0.15">
      <c r="A3" s="78">
        <v>1</v>
      </c>
      <c r="B3" s="79" t="b">
        <f>A3&gt;0</f>
        <v>1</v>
      </c>
      <c r="C3" s="29">
        <f>A3*B3</f>
        <v>1</v>
      </c>
      <c r="D3" s="81">
        <f>SUM(C3:C7)</f>
        <v>148</v>
      </c>
      <c r="E3" s="19"/>
      <c r="F3" s="89">
        <f t="array" ref="F3">SUM((A3:A7&gt;0)*A3:A7)</f>
        <v>148</v>
      </c>
    </row>
    <row r="4" spans="1:6" ht="20.100000000000001" customHeight="1" x14ac:dyDescent="0.15">
      <c r="A4" s="78">
        <v>0</v>
      </c>
      <c r="B4" s="79" t="b">
        <f t="shared" ref="B4:B7" si="0">A4&gt;0</f>
        <v>0</v>
      </c>
      <c r="C4" s="29">
        <f>A4*B4</f>
        <v>0</v>
      </c>
      <c r="D4" s="82"/>
      <c r="E4" s="19"/>
      <c r="F4" s="18"/>
    </row>
    <row r="5" spans="1:6" ht="20.100000000000001" customHeight="1" x14ac:dyDescent="0.15">
      <c r="A5" s="78">
        <v>-3</v>
      </c>
      <c r="B5" s="79" t="b">
        <f t="shared" si="0"/>
        <v>0</v>
      </c>
      <c r="C5" s="29">
        <f>A5*B5</f>
        <v>0</v>
      </c>
      <c r="D5" s="82"/>
      <c r="E5" s="19"/>
      <c r="F5" s="18"/>
    </row>
    <row r="6" spans="1:6" ht="20.100000000000001" customHeight="1" x14ac:dyDescent="0.15">
      <c r="A6" s="78">
        <v>67</v>
      </c>
      <c r="B6" s="79" t="b">
        <f t="shared" si="0"/>
        <v>1</v>
      </c>
      <c r="C6" s="29">
        <f>A6*B6</f>
        <v>67</v>
      </c>
      <c r="D6" s="82"/>
      <c r="E6" s="19"/>
      <c r="F6" s="18"/>
    </row>
    <row r="7" spans="1:6" ht="20.100000000000001" customHeight="1" x14ac:dyDescent="0.15">
      <c r="A7" s="78">
        <v>80</v>
      </c>
      <c r="B7" s="79" t="b">
        <f t="shared" si="0"/>
        <v>1</v>
      </c>
      <c r="C7" s="29">
        <f>A7*B7</f>
        <v>80</v>
      </c>
      <c r="D7" s="83"/>
      <c r="E7" s="19"/>
      <c r="F7" s="18"/>
    </row>
    <row r="8" spans="1:6" ht="20.100000000000001" customHeight="1" x14ac:dyDescent="0.15">
      <c r="E8" s="19"/>
    </row>
    <row r="9" spans="1:6" ht="20.100000000000001" customHeight="1" x14ac:dyDescent="0.15">
      <c r="A9" s="19"/>
      <c r="B9" s="19"/>
      <c r="C9" s="19"/>
      <c r="D9" s="19"/>
      <c r="E9" s="19"/>
      <c r="F9" s="31"/>
    </row>
    <row r="10" spans="1:6" ht="20.100000000000001" customHeight="1" x14ac:dyDescent="0.15">
      <c r="A10" s="1" t="s">
        <v>196</v>
      </c>
      <c r="B10" s="1"/>
      <c r="C10" s="19"/>
      <c r="D10" s="19"/>
      <c r="E10" s="19"/>
      <c r="F10" s="31"/>
    </row>
    <row r="11" spans="1:6" ht="20.100000000000001" customHeight="1" x14ac:dyDescent="0.15">
      <c r="A11" s="91">
        <f t="array" ref="A11:C12">{1,2,3;4,5,6}</f>
        <v>1</v>
      </c>
      <c r="B11" s="91">
        <v>2</v>
      </c>
      <c r="C11" s="91">
        <v>3</v>
      </c>
      <c r="F11" s="31"/>
    </row>
    <row r="12" spans="1:6" ht="20.100000000000001" customHeight="1" x14ac:dyDescent="0.15">
      <c r="A12" s="91">
        <v>4</v>
      </c>
      <c r="B12" s="91">
        <v>5</v>
      </c>
      <c r="C12" s="91">
        <v>6</v>
      </c>
      <c r="D12" s="19"/>
      <c r="E12" s="19"/>
      <c r="F12" s="31"/>
    </row>
    <row r="13" spans="1:6" ht="20.100000000000001" customHeight="1" x14ac:dyDescent="0.15">
      <c r="A13" s="19"/>
      <c r="B13" s="19"/>
      <c r="C13" s="19"/>
      <c r="D13" s="19"/>
      <c r="E13" s="19"/>
      <c r="F13" s="31"/>
    </row>
    <row r="14" spans="1:6" ht="20.100000000000001" customHeight="1" x14ac:dyDescent="0.15">
      <c r="D14" s="14"/>
      <c r="E14" s="14"/>
      <c r="F14" s="88"/>
    </row>
    <row r="15" spans="1:6" ht="20.100000000000001" customHeight="1" x14ac:dyDescent="0.15">
      <c r="A15" s="13" t="s">
        <v>13</v>
      </c>
      <c r="B15" s="14"/>
      <c r="C15" s="14"/>
      <c r="D15" s="14"/>
      <c r="E15" s="14"/>
      <c r="F15" s="88"/>
    </row>
    <row r="16" spans="1:6" ht="20.100000000000001" customHeight="1" x14ac:dyDescent="0.15">
      <c r="A16" s="14" t="s">
        <v>14</v>
      </c>
      <c r="B16" s="14" t="s">
        <v>15</v>
      </c>
      <c r="C16" s="14"/>
      <c r="D16" s="14"/>
      <c r="E16" s="14"/>
      <c r="F16" s="88"/>
    </row>
    <row r="17" spans="1:6" ht="20.100000000000001" customHeight="1" x14ac:dyDescent="0.15">
      <c r="A17" s="14" t="s">
        <v>16</v>
      </c>
      <c r="B17" s="89"/>
      <c r="D17" s="19"/>
      <c r="E17" s="19"/>
      <c r="F17" s="88"/>
    </row>
    <row r="18" spans="1:6" ht="20.100000000000001" customHeight="1" x14ac:dyDescent="0.15">
      <c r="A18" s="85" t="s">
        <v>189</v>
      </c>
      <c r="B18" s="84"/>
      <c r="C18" s="84"/>
      <c r="F18" s="88"/>
    </row>
    <row r="19" spans="1:6" ht="20.100000000000001" customHeight="1" x14ac:dyDescent="0.15">
      <c r="A19" s="84"/>
      <c r="B19" s="84"/>
      <c r="C19" s="84"/>
      <c r="F19" s="88"/>
    </row>
    <row r="20" spans="1:6" ht="20.100000000000001" customHeight="1" x14ac:dyDescent="0.15">
      <c r="A20" s="84"/>
      <c r="B20" s="84"/>
      <c r="C20" s="84"/>
      <c r="F20" s="88"/>
    </row>
    <row r="21" spans="1:6" ht="20.100000000000001" customHeight="1" x14ac:dyDescent="0.15">
      <c r="A21" s="13" t="s">
        <v>17</v>
      </c>
      <c r="B21" s="14"/>
      <c r="C21" s="14"/>
      <c r="D21" s="14"/>
      <c r="E21" s="14"/>
      <c r="F21" s="88"/>
    </row>
    <row r="22" spans="1:6" ht="20.100000000000001" customHeight="1" x14ac:dyDescent="0.15">
      <c r="A22" s="14" t="s">
        <v>18</v>
      </c>
      <c r="B22" s="15"/>
      <c r="C22" s="14"/>
      <c r="D22" s="14" t="s">
        <v>19</v>
      </c>
      <c r="E22" s="14"/>
      <c r="F22" s="31"/>
    </row>
    <row r="23" spans="1:6" ht="20.100000000000001" customHeight="1" x14ac:dyDescent="0.15">
      <c r="A23" s="16">
        <f t="array" ref="A23:B23">{1,2}</f>
        <v>1</v>
      </c>
      <c r="B23" s="17">
        <v>2</v>
      </c>
      <c r="C23" s="14"/>
      <c r="D23" s="16">
        <f t="array" ref="D23:D25">{10;20;30}</f>
        <v>10</v>
      </c>
      <c r="E23" s="86"/>
      <c r="F23" s="31"/>
    </row>
    <row r="24" spans="1:6" ht="20.100000000000001" customHeight="1" x14ac:dyDescent="0.15">
      <c r="A24" s="14"/>
      <c r="B24" s="14"/>
      <c r="C24" s="14"/>
      <c r="D24" s="16">
        <v>20</v>
      </c>
      <c r="E24" s="86"/>
      <c r="F24" s="31"/>
    </row>
    <row r="25" spans="1:6" ht="20.100000000000001" customHeight="1" x14ac:dyDescent="0.15">
      <c r="A25" s="14"/>
      <c r="B25" s="14"/>
      <c r="C25" s="14"/>
      <c r="D25" s="16">
        <v>30</v>
      </c>
      <c r="E25" s="86"/>
      <c r="F25" s="31"/>
    </row>
    <row r="26" spans="1:6" ht="20.100000000000001" customHeight="1" x14ac:dyDescent="0.15">
      <c r="D26" s="14"/>
      <c r="E26" s="14"/>
    </row>
    <row r="27" spans="1:6" ht="20.100000000000001" customHeight="1" x14ac:dyDescent="0.15">
      <c r="A27" s="14" t="s">
        <v>20</v>
      </c>
      <c r="B27" s="15" t="s">
        <v>21</v>
      </c>
      <c r="C27" s="14"/>
      <c r="D27" s="19"/>
      <c r="E27" s="19"/>
    </row>
    <row r="28" spans="1:6" ht="20.100000000000001" customHeight="1" x14ac:dyDescent="0.15">
      <c r="A28" s="19" t="s">
        <v>22</v>
      </c>
      <c r="B28" s="19" t="s">
        <v>198</v>
      </c>
      <c r="C28" s="89">
        <f>SUM({1,2}*{10;20;30})</f>
        <v>180</v>
      </c>
      <c r="D28" s="19"/>
      <c r="E28" s="19"/>
    </row>
    <row r="29" spans="1:6" ht="20.100000000000001" customHeight="1" x14ac:dyDescent="0.15">
      <c r="A29" s="19" t="s">
        <v>23</v>
      </c>
      <c r="B29" s="19" t="s">
        <v>24</v>
      </c>
      <c r="C29" s="89">
        <f t="array" ref="C29">SUM(A23:B23*D23:D25)</f>
        <v>180</v>
      </c>
    </row>
    <row r="31" spans="1:6" ht="20.100000000000001" customHeight="1" x14ac:dyDescent="0.15">
      <c r="A31" s="90" t="s">
        <v>197</v>
      </c>
    </row>
    <row r="44" spans="1:2" ht="20.100000000000001" customHeight="1" x14ac:dyDescent="0.15">
      <c r="A44" s="50">
        <f t="array" ref="A44:B46">{1,2}*{10;20;30}</f>
        <v>10</v>
      </c>
      <c r="B44" s="50">
        <v>20</v>
      </c>
    </row>
    <row r="45" spans="1:2" ht="20.100000000000001" customHeight="1" x14ac:dyDescent="0.15">
      <c r="A45" s="50">
        <v>20</v>
      </c>
      <c r="B45" s="50">
        <v>40</v>
      </c>
    </row>
    <row r="46" spans="1:2" ht="20.100000000000001" customHeight="1" x14ac:dyDescent="0.15">
      <c r="A46" s="50">
        <v>30</v>
      </c>
      <c r="B46" s="50">
        <v>60</v>
      </c>
    </row>
  </sheetData>
  <mergeCells count="1">
    <mergeCell ref="D3:D7"/>
  </mergeCells>
  <phoneticPr fontId="3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G12"/>
  <sheetViews>
    <sheetView showGridLines="0" workbookViewId="0">
      <selection activeCell="G7" sqref="G7"/>
    </sheetView>
  </sheetViews>
  <sheetFormatPr defaultColWidth="13.625" defaultRowHeight="20.100000000000001" customHeight="1" x14ac:dyDescent="0.15"/>
  <cols>
    <col min="1" max="3" width="13.625" style="20"/>
    <col min="4" max="4" width="3.625" style="12" customWidth="1"/>
    <col min="5" max="16384" width="13.625" style="20"/>
  </cols>
  <sheetData>
    <row r="1" spans="1:7" ht="20.25" x14ac:dyDescent="0.15">
      <c r="A1" s="93" t="s">
        <v>199</v>
      </c>
      <c r="B1" s="93" t="s">
        <v>200</v>
      </c>
      <c r="C1" s="96" t="s">
        <v>201</v>
      </c>
      <c r="E1" s="94" t="s">
        <v>202</v>
      </c>
      <c r="F1" s="94"/>
      <c r="G1" s="94"/>
    </row>
    <row r="2" spans="1:7" ht="20.100000000000001" customHeight="1" x14ac:dyDescent="0.15">
      <c r="A2" s="92">
        <v>1</v>
      </c>
      <c r="B2" s="92">
        <f t="shared" ref="B2:B11" si="0">A2*100</f>
        <v>100</v>
      </c>
      <c r="C2" s="95">
        <f>B2-A2</f>
        <v>99</v>
      </c>
      <c r="E2" s="21" t="s">
        <v>203</v>
      </c>
      <c r="F2" s="95">
        <f>SUM(C2:C11)</f>
        <v>5445</v>
      </c>
    </row>
    <row r="3" spans="1:7" ht="20.100000000000001" customHeight="1" x14ac:dyDescent="0.15">
      <c r="A3" s="92">
        <v>2</v>
      </c>
      <c r="B3" s="92">
        <f t="shared" si="0"/>
        <v>200</v>
      </c>
      <c r="C3" s="95">
        <f t="shared" ref="C3:C11" si="1">B3-A3</f>
        <v>198</v>
      </c>
      <c r="E3" s="21" t="s">
        <v>25</v>
      </c>
      <c r="F3" s="95">
        <f t="array" ref="F3">SUM(B2:B11-A2:A11)</f>
        <v>5445</v>
      </c>
    </row>
    <row r="4" spans="1:7" ht="20.100000000000001" customHeight="1" x14ac:dyDescent="0.15">
      <c r="A4" s="92">
        <v>3</v>
      </c>
      <c r="B4" s="92">
        <f t="shared" si="0"/>
        <v>300</v>
      </c>
      <c r="C4" s="95">
        <f t="shared" si="1"/>
        <v>297</v>
      </c>
    </row>
    <row r="5" spans="1:7" ht="20.100000000000001" customHeight="1" x14ac:dyDescent="0.15">
      <c r="A5" s="92">
        <v>4</v>
      </c>
      <c r="B5" s="92">
        <f t="shared" si="0"/>
        <v>400</v>
      </c>
      <c r="C5" s="95">
        <f t="shared" si="1"/>
        <v>396</v>
      </c>
    </row>
    <row r="6" spans="1:7" ht="20.100000000000001" customHeight="1" x14ac:dyDescent="0.15">
      <c r="A6" s="92">
        <v>5</v>
      </c>
      <c r="B6" s="92">
        <f t="shared" si="0"/>
        <v>500</v>
      </c>
      <c r="C6" s="95">
        <f t="shared" si="1"/>
        <v>495</v>
      </c>
    </row>
    <row r="7" spans="1:7" ht="20.100000000000001" customHeight="1" x14ac:dyDescent="0.15">
      <c r="A7" s="92">
        <v>6</v>
      </c>
      <c r="B7" s="92">
        <f t="shared" si="0"/>
        <v>600</v>
      </c>
      <c r="C7" s="95">
        <f t="shared" si="1"/>
        <v>594</v>
      </c>
    </row>
    <row r="8" spans="1:7" ht="20.100000000000001" customHeight="1" x14ac:dyDescent="0.15">
      <c r="A8" s="92">
        <v>7</v>
      </c>
      <c r="B8" s="92">
        <f t="shared" si="0"/>
        <v>700</v>
      </c>
      <c r="C8" s="95">
        <f t="shared" si="1"/>
        <v>693</v>
      </c>
    </row>
    <row r="9" spans="1:7" ht="20.100000000000001" customHeight="1" x14ac:dyDescent="0.15">
      <c r="A9" s="92">
        <v>8</v>
      </c>
      <c r="B9" s="92">
        <f t="shared" si="0"/>
        <v>800</v>
      </c>
      <c r="C9" s="95">
        <f t="shared" si="1"/>
        <v>792</v>
      </c>
    </row>
    <row r="10" spans="1:7" ht="20.100000000000001" customHeight="1" x14ac:dyDescent="0.15">
      <c r="A10" s="92">
        <v>9</v>
      </c>
      <c r="B10" s="92">
        <f t="shared" si="0"/>
        <v>900</v>
      </c>
      <c r="C10" s="95">
        <f t="shared" si="1"/>
        <v>891</v>
      </c>
    </row>
    <row r="11" spans="1:7" ht="20.100000000000001" customHeight="1" x14ac:dyDescent="0.15">
      <c r="A11" s="92">
        <v>10</v>
      </c>
      <c r="B11" s="92">
        <f t="shared" si="0"/>
        <v>1000</v>
      </c>
      <c r="C11" s="95">
        <f t="shared" si="1"/>
        <v>990</v>
      </c>
    </row>
    <row r="12" spans="1:7" ht="20.100000000000001" customHeight="1" x14ac:dyDescent="0.15">
      <c r="A12" s="55"/>
      <c r="B12" s="5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G17"/>
  <sheetViews>
    <sheetView showGridLines="0" zoomScaleNormal="100" workbookViewId="0"/>
  </sheetViews>
  <sheetFormatPr defaultColWidth="13.625" defaultRowHeight="20.100000000000001" customHeight="1" x14ac:dyDescent="0.15"/>
  <cols>
    <col min="1" max="4" width="13.625" style="22"/>
    <col min="5" max="5" width="3.625" style="12" customWidth="1"/>
    <col min="6" max="6" width="15.625" style="22" customWidth="1"/>
    <col min="7" max="16384" width="13.625" style="22"/>
  </cols>
  <sheetData>
    <row r="1" spans="1:7" ht="20.100000000000001" customHeight="1" x14ac:dyDescent="0.15">
      <c r="A1" s="100" t="s">
        <v>26</v>
      </c>
      <c r="B1" s="99" t="s">
        <v>191</v>
      </c>
      <c r="C1" s="99" t="s">
        <v>204</v>
      </c>
      <c r="D1" s="99" t="s">
        <v>193</v>
      </c>
    </row>
    <row r="2" spans="1:7" ht="20.100000000000001" customHeight="1" x14ac:dyDescent="0.15">
      <c r="A2" s="97">
        <v>0</v>
      </c>
      <c r="B2" s="98" t="b">
        <f>A2&gt;0</f>
        <v>0</v>
      </c>
      <c r="C2" s="98">
        <f>B2*A2</f>
        <v>0</v>
      </c>
      <c r="D2" s="98">
        <f>SUM(C2:C17)</f>
        <v>782</v>
      </c>
      <c r="F2" s="23" t="s">
        <v>115</v>
      </c>
    </row>
    <row r="3" spans="1:7" ht="20.100000000000001" customHeight="1" x14ac:dyDescent="0.15">
      <c r="A3" s="97">
        <v>90</v>
      </c>
      <c r="B3" s="98" t="b">
        <f t="shared" ref="B3:B17" si="0">A3&gt;0</f>
        <v>1</v>
      </c>
      <c r="C3" s="98">
        <f t="shared" ref="C3:C17" si="1">B3*A3</f>
        <v>90</v>
      </c>
    </row>
    <row r="4" spans="1:7" ht="20.100000000000001" customHeight="1" x14ac:dyDescent="0.15">
      <c r="A4" s="97">
        <v>-89</v>
      </c>
      <c r="B4" s="98" t="b">
        <f t="shared" si="0"/>
        <v>0</v>
      </c>
      <c r="C4" s="98">
        <f t="shared" si="1"/>
        <v>0</v>
      </c>
      <c r="F4" s="37" t="s">
        <v>22</v>
      </c>
      <c r="G4" s="43">
        <f t="array" ref="G4">SUM(IF(A2:A17&gt;0,A2:A17,0))</f>
        <v>782</v>
      </c>
    </row>
    <row r="5" spans="1:7" ht="20.100000000000001" customHeight="1" x14ac:dyDescent="0.15">
      <c r="A5" s="97">
        <v>-67</v>
      </c>
      <c r="B5" s="98" t="b">
        <f t="shared" si="0"/>
        <v>0</v>
      </c>
      <c r="C5" s="98">
        <f t="shared" si="1"/>
        <v>0</v>
      </c>
      <c r="F5" s="37" t="s">
        <v>23</v>
      </c>
      <c r="G5" s="43">
        <f t="array" ref="G5">SUM((A2:A17&gt;0)*A2:A17)</f>
        <v>782</v>
      </c>
    </row>
    <row r="6" spans="1:7" ht="20.100000000000001" customHeight="1" x14ac:dyDescent="0.15">
      <c r="A6" s="97">
        <v>56</v>
      </c>
      <c r="B6" s="98" t="b">
        <f t="shared" si="0"/>
        <v>1</v>
      </c>
      <c r="C6" s="98">
        <f t="shared" si="1"/>
        <v>56</v>
      </c>
    </row>
    <row r="7" spans="1:7" ht="20.100000000000001" customHeight="1" x14ac:dyDescent="0.15">
      <c r="A7" s="97">
        <v>200</v>
      </c>
      <c r="B7" s="98" t="b">
        <f t="shared" si="0"/>
        <v>1</v>
      </c>
      <c r="C7" s="98">
        <f t="shared" si="1"/>
        <v>200</v>
      </c>
      <c r="F7" s="22" t="s">
        <v>161</v>
      </c>
    </row>
    <row r="8" spans="1:7" ht="20.100000000000001" customHeight="1" x14ac:dyDescent="0.15">
      <c r="A8" s="97">
        <v>0</v>
      </c>
      <c r="B8" s="98" t="b">
        <f t="shared" si="0"/>
        <v>0</v>
      </c>
      <c r="C8" s="98">
        <f t="shared" si="1"/>
        <v>0</v>
      </c>
      <c r="F8" s="22" t="s">
        <v>205</v>
      </c>
    </row>
    <row r="9" spans="1:7" ht="20.100000000000001" customHeight="1" x14ac:dyDescent="0.15">
      <c r="A9" s="97">
        <v>90</v>
      </c>
      <c r="B9" s="98" t="b">
        <f t="shared" si="0"/>
        <v>1</v>
      </c>
      <c r="C9" s="98">
        <f t="shared" si="1"/>
        <v>90</v>
      </c>
      <c r="F9" s="22" t="s">
        <v>206</v>
      </c>
    </row>
    <row r="10" spans="1:7" ht="20.100000000000001" customHeight="1" x14ac:dyDescent="0.15">
      <c r="A10" s="97">
        <v>-89</v>
      </c>
      <c r="B10" s="98" t="b">
        <f t="shared" si="0"/>
        <v>0</v>
      </c>
      <c r="C10" s="98">
        <f t="shared" si="1"/>
        <v>0</v>
      </c>
    </row>
    <row r="11" spans="1:7" ht="20.100000000000001" customHeight="1" x14ac:dyDescent="0.15">
      <c r="A11" s="97">
        <v>-67</v>
      </c>
      <c r="B11" s="98" t="b">
        <f t="shared" si="0"/>
        <v>0</v>
      </c>
      <c r="C11" s="98">
        <f t="shared" si="1"/>
        <v>0</v>
      </c>
      <c r="F11" s="84"/>
    </row>
    <row r="12" spans="1:7" ht="20.100000000000001" customHeight="1" x14ac:dyDescent="0.15">
      <c r="A12" s="97">
        <v>56</v>
      </c>
      <c r="B12" s="98" t="b">
        <f t="shared" si="0"/>
        <v>1</v>
      </c>
      <c r="C12" s="98">
        <f t="shared" si="1"/>
        <v>56</v>
      </c>
    </row>
    <row r="13" spans="1:7" ht="20.100000000000001" customHeight="1" x14ac:dyDescent="0.15">
      <c r="A13" s="97">
        <v>200</v>
      </c>
      <c r="B13" s="98" t="b">
        <f t="shared" si="0"/>
        <v>1</v>
      </c>
      <c r="C13" s="98">
        <f t="shared" si="1"/>
        <v>200</v>
      </c>
    </row>
    <row r="14" spans="1:7" ht="20.100000000000001" customHeight="1" x14ac:dyDescent="0.15">
      <c r="A14" s="97">
        <v>0</v>
      </c>
      <c r="B14" s="98" t="b">
        <f t="shared" si="0"/>
        <v>0</v>
      </c>
      <c r="C14" s="98">
        <f t="shared" si="1"/>
        <v>0</v>
      </c>
    </row>
    <row r="15" spans="1:7" ht="20.100000000000001" customHeight="1" x14ac:dyDescent="0.15">
      <c r="A15" s="97">
        <v>90</v>
      </c>
      <c r="B15" s="98" t="b">
        <f t="shared" si="0"/>
        <v>1</v>
      </c>
      <c r="C15" s="98">
        <f t="shared" si="1"/>
        <v>90</v>
      </c>
    </row>
    <row r="16" spans="1:7" ht="20.100000000000001" customHeight="1" x14ac:dyDescent="0.15">
      <c r="A16" s="97">
        <v>-89</v>
      </c>
      <c r="B16" s="98" t="b">
        <f t="shared" si="0"/>
        <v>0</v>
      </c>
      <c r="C16" s="98">
        <f t="shared" si="1"/>
        <v>0</v>
      </c>
    </row>
    <row r="17" spans="1:3" ht="20.100000000000001" customHeight="1" x14ac:dyDescent="0.15">
      <c r="A17" s="97">
        <v>-67</v>
      </c>
      <c r="B17" s="98" t="b">
        <f t="shared" si="0"/>
        <v>0</v>
      </c>
      <c r="C17" s="98">
        <f t="shared" si="1"/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G38"/>
  <sheetViews>
    <sheetView showGridLines="0" workbookViewId="0">
      <selection activeCell="B1" sqref="B1"/>
    </sheetView>
  </sheetViews>
  <sheetFormatPr defaultColWidth="13.625" defaultRowHeight="20.100000000000001" customHeight="1" x14ac:dyDescent="0.15"/>
  <cols>
    <col min="1" max="1" width="8.375" style="18" customWidth="1"/>
    <col min="2" max="2" width="25.75" style="18" bestFit="1" customWidth="1"/>
    <col min="3" max="3" width="19.375" style="33" bestFit="1" customWidth="1"/>
    <col min="4" max="5" width="24.625" style="33" bestFit="1" customWidth="1"/>
    <col min="6" max="6" width="3.625" style="12" customWidth="1"/>
    <col min="7" max="7" width="13.625" style="18" customWidth="1"/>
    <col min="8" max="16384" width="13.625" style="18"/>
  </cols>
  <sheetData>
    <row r="1" spans="1:7" ht="20.25" x14ac:dyDescent="0.15">
      <c r="A1" s="45" t="s">
        <v>27</v>
      </c>
      <c r="B1" s="45" t="s">
        <v>28</v>
      </c>
      <c r="C1" s="46" t="s">
        <v>165</v>
      </c>
      <c r="D1" s="46" t="s">
        <v>166</v>
      </c>
      <c r="E1" s="46" t="s">
        <v>167</v>
      </c>
      <c r="G1" s="26" t="s">
        <v>114</v>
      </c>
    </row>
    <row r="2" spans="1:7" ht="20.100000000000001" customHeight="1" x14ac:dyDescent="0.15">
      <c r="A2" s="50" t="s">
        <v>29</v>
      </c>
      <c r="B2" s="24" t="s">
        <v>30</v>
      </c>
      <c r="C2" s="50" t="str">
        <f t="array" ref="C2:C11">IF((LEN(B2:B11)=15)+(LEN(B2:B11)=18),"正确","错误")</f>
        <v>正确</v>
      </c>
      <c r="D2" s="50" t="str">
        <f>IF(OR(LEN(B2)={15;18}),"正确","错误")</f>
        <v>正确</v>
      </c>
      <c r="E2" s="50" t="str">
        <f>IF(OR(LEN(B2)=15,LEN(B2)=18),"正确","错误")</f>
        <v>正确</v>
      </c>
      <c r="G2" s="27" t="s">
        <v>207</v>
      </c>
    </row>
    <row r="3" spans="1:7" ht="20.100000000000001" customHeight="1" x14ac:dyDescent="0.15">
      <c r="A3" s="50" t="s">
        <v>31</v>
      </c>
      <c r="B3" s="24" t="s">
        <v>32</v>
      </c>
      <c r="C3" s="50" t="str">
        <v>错误</v>
      </c>
      <c r="D3" s="50" t="str">
        <f t="array" ref="D3">IF(OR(LEN(B3)={15;18}),"正确","错误")</f>
        <v>错误</v>
      </c>
      <c r="E3" s="50" t="str">
        <f t="shared" ref="E3:E11" si="0">IF(OR(LEN(B3)=15,LEN(B3)=18),"正确","错误")</f>
        <v>错误</v>
      </c>
    </row>
    <row r="4" spans="1:7" ht="20.100000000000001" customHeight="1" x14ac:dyDescent="0.15">
      <c r="A4" s="50" t="s">
        <v>33</v>
      </c>
      <c r="B4" s="24" t="s">
        <v>34</v>
      </c>
      <c r="C4" s="50" t="str">
        <v>正确</v>
      </c>
      <c r="D4" s="50" t="str">
        <f t="array" ref="D4">IF(OR(LEN(B4)={15;18}),"正确","错误")</f>
        <v>正确</v>
      </c>
      <c r="E4" s="50" t="str">
        <f t="shared" si="0"/>
        <v>正确</v>
      </c>
    </row>
    <row r="5" spans="1:7" ht="20.100000000000001" customHeight="1" x14ac:dyDescent="0.15">
      <c r="A5" s="50" t="s">
        <v>35</v>
      </c>
      <c r="B5" s="24" t="s">
        <v>36</v>
      </c>
      <c r="C5" s="50" t="str">
        <v>正确</v>
      </c>
      <c r="D5" s="50" t="str">
        <f t="array" ref="D5">IF(OR(LEN(B5)={15;18}),"正确","错误")</f>
        <v>正确</v>
      </c>
      <c r="E5" s="50" t="str">
        <f t="shared" si="0"/>
        <v>正确</v>
      </c>
    </row>
    <row r="6" spans="1:7" ht="20.100000000000001" customHeight="1" x14ac:dyDescent="0.15">
      <c r="A6" s="50" t="s">
        <v>37</v>
      </c>
      <c r="B6" s="24" t="s">
        <v>38</v>
      </c>
      <c r="C6" s="50" t="str">
        <v>正确</v>
      </c>
      <c r="D6" s="50" t="str">
        <f t="array" ref="D6">IF(OR(LEN(B6)={15;18}),"正确","错误")</f>
        <v>正确</v>
      </c>
      <c r="E6" s="50" t="str">
        <f t="shared" si="0"/>
        <v>正确</v>
      </c>
    </row>
    <row r="7" spans="1:7" ht="20.100000000000001" customHeight="1" x14ac:dyDescent="0.15">
      <c r="A7" s="50" t="s">
        <v>39</v>
      </c>
      <c r="B7" s="24" t="s">
        <v>40</v>
      </c>
      <c r="C7" s="50" t="str">
        <v>正确</v>
      </c>
      <c r="D7" s="50" t="str">
        <f t="array" ref="D7">IF(OR(LEN(B7)={15;18}),"正确","错误")</f>
        <v>正确</v>
      </c>
      <c r="E7" s="50" t="str">
        <f t="shared" si="0"/>
        <v>正确</v>
      </c>
    </row>
    <row r="8" spans="1:7" ht="20.100000000000001" customHeight="1" x14ac:dyDescent="0.15">
      <c r="A8" s="50" t="s">
        <v>41</v>
      </c>
      <c r="B8" s="25" t="s">
        <v>42</v>
      </c>
      <c r="C8" s="50" t="str">
        <v>正确</v>
      </c>
      <c r="D8" s="50" t="str">
        <f t="array" ref="D8">IF(OR(LEN(B8)={15;18}),"正确","错误")</f>
        <v>正确</v>
      </c>
      <c r="E8" s="50" t="str">
        <f t="shared" si="0"/>
        <v>正确</v>
      </c>
    </row>
    <row r="9" spans="1:7" ht="20.100000000000001" customHeight="1" x14ac:dyDescent="0.15">
      <c r="A9" s="50" t="s">
        <v>43</v>
      </c>
      <c r="B9" s="25" t="s">
        <v>44</v>
      </c>
      <c r="C9" s="50" t="str">
        <v>正确</v>
      </c>
      <c r="D9" s="50" t="str">
        <f t="array" ref="D9">IF(OR(LEN(B9)={15;18}),"正确","错误")</f>
        <v>正确</v>
      </c>
      <c r="E9" s="50" t="str">
        <f t="shared" si="0"/>
        <v>正确</v>
      </c>
    </row>
    <row r="10" spans="1:7" ht="20.100000000000001" customHeight="1" x14ac:dyDescent="0.15">
      <c r="A10" s="50" t="s">
        <v>45</v>
      </c>
      <c r="B10" s="25" t="s">
        <v>46</v>
      </c>
      <c r="C10" s="50" t="str">
        <v>错误</v>
      </c>
      <c r="D10" s="50" t="str">
        <f t="array" ref="D10">IF(OR(LEN(B10)={15;18}),"正确","错误")</f>
        <v>错误</v>
      </c>
      <c r="E10" s="50" t="str">
        <f t="shared" si="0"/>
        <v>错误</v>
      </c>
    </row>
    <row r="11" spans="1:7" ht="20.100000000000001" customHeight="1" x14ac:dyDescent="0.15">
      <c r="A11" s="50" t="s">
        <v>47</v>
      </c>
      <c r="B11" s="24" t="s">
        <v>48</v>
      </c>
      <c r="C11" s="50" t="str">
        <v>错误</v>
      </c>
      <c r="D11" s="50" t="str">
        <f t="array" ref="D11">IF(OR(LEN(B11)={15;18}),"正确","错误")</f>
        <v>错误</v>
      </c>
      <c r="E11" s="50" t="str">
        <f t="shared" si="0"/>
        <v>错误</v>
      </c>
    </row>
    <row r="14" spans="1:7" ht="20.100000000000001" customHeight="1" x14ac:dyDescent="0.15">
      <c r="A14" s="45" t="s">
        <v>27</v>
      </c>
      <c r="B14" s="51" t="s">
        <v>28</v>
      </c>
      <c r="C14" s="53" t="s">
        <v>170</v>
      </c>
      <c r="D14" s="53"/>
    </row>
    <row r="15" spans="1:7" ht="20.100000000000001" customHeight="1" x14ac:dyDescent="0.15">
      <c r="A15" s="50" t="s">
        <v>29</v>
      </c>
      <c r="B15" s="24" t="s">
        <v>30</v>
      </c>
      <c r="C15" s="52" t="s">
        <v>168</v>
      </c>
      <c r="D15" s="52" t="s">
        <v>169</v>
      </c>
      <c r="G15" s="18" t="s">
        <v>208</v>
      </c>
    </row>
    <row r="16" spans="1:7" ht="20.100000000000001" customHeight="1" x14ac:dyDescent="0.15">
      <c r="A16" s="50" t="s">
        <v>31</v>
      </c>
      <c r="B16" s="24" t="s">
        <v>32</v>
      </c>
      <c r="C16" s="52"/>
      <c r="D16" s="52"/>
    </row>
    <row r="17" spans="1:7" ht="20.100000000000001" customHeight="1" x14ac:dyDescent="0.15">
      <c r="A17" s="50" t="s">
        <v>33</v>
      </c>
      <c r="B17" s="24" t="s">
        <v>34</v>
      </c>
      <c r="C17" s="52"/>
      <c r="D17" s="52"/>
    </row>
    <row r="18" spans="1:7" ht="20.100000000000001" customHeight="1" x14ac:dyDescent="0.15">
      <c r="A18" s="50" t="s">
        <v>35</v>
      </c>
      <c r="B18" s="24" t="s">
        <v>36</v>
      </c>
      <c r="C18" s="52"/>
      <c r="D18" s="52"/>
      <c r="G18" s="18" t="s">
        <v>209</v>
      </c>
    </row>
    <row r="19" spans="1:7" ht="20.100000000000001" customHeight="1" x14ac:dyDescent="0.15">
      <c r="A19" s="50" t="s">
        <v>37</v>
      </c>
      <c r="B19" s="24" t="s">
        <v>38</v>
      </c>
      <c r="C19" s="52"/>
      <c r="D19" s="52"/>
    </row>
    <row r="20" spans="1:7" ht="20.100000000000001" customHeight="1" x14ac:dyDescent="0.15">
      <c r="A20" s="50" t="s">
        <v>39</v>
      </c>
      <c r="B20" s="24" t="s">
        <v>40</v>
      </c>
      <c r="C20" s="52"/>
      <c r="D20" s="52"/>
    </row>
    <row r="21" spans="1:7" ht="20.100000000000001" customHeight="1" x14ac:dyDescent="0.15">
      <c r="A21" s="50" t="s">
        <v>41</v>
      </c>
      <c r="B21" s="25" t="s">
        <v>42</v>
      </c>
      <c r="C21" s="52"/>
      <c r="D21" s="52"/>
      <c r="G21" s="18" t="s">
        <v>210</v>
      </c>
    </row>
    <row r="22" spans="1:7" ht="20.100000000000001" customHeight="1" x14ac:dyDescent="0.15">
      <c r="A22" s="50" t="s">
        <v>43</v>
      </c>
      <c r="B22" s="25" t="s">
        <v>44</v>
      </c>
      <c r="C22" s="52"/>
      <c r="D22" s="52"/>
    </row>
    <row r="23" spans="1:7" ht="20.100000000000001" customHeight="1" x14ac:dyDescent="0.15">
      <c r="A23" s="50" t="s">
        <v>45</v>
      </c>
      <c r="B23" s="25" t="s">
        <v>46</v>
      </c>
      <c r="C23" s="52"/>
      <c r="D23" s="52"/>
    </row>
    <row r="24" spans="1:7" ht="20.100000000000001" customHeight="1" x14ac:dyDescent="0.15">
      <c r="A24" s="50" t="s">
        <v>47</v>
      </c>
      <c r="B24" s="24" t="s">
        <v>48</v>
      </c>
      <c r="C24" s="52"/>
      <c r="D24" s="52"/>
    </row>
    <row r="25" spans="1:7" ht="20.100000000000001" customHeight="1" x14ac:dyDescent="0.15">
      <c r="C25" s="18"/>
      <c r="D25" s="18"/>
    </row>
    <row r="26" spans="1:7" ht="20.100000000000001" customHeight="1" x14ac:dyDescent="0.15">
      <c r="A26" s="47"/>
      <c r="B26" s="48"/>
      <c r="C26" s="47"/>
      <c r="D26" s="47"/>
    </row>
    <row r="27" spans="1:7" ht="20.100000000000001" customHeight="1" x14ac:dyDescent="0.15">
      <c r="A27" s="45" t="s">
        <v>27</v>
      </c>
      <c r="B27" s="51" t="s">
        <v>28</v>
      </c>
      <c r="C27" s="53" t="s">
        <v>171</v>
      </c>
      <c r="D27" s="53"/>
    </row>
    <row r="28" spans="1:7" ht="20.100000000000001" customHeight="1" x14ac:dyDescent="0.15">
      <c r="A28" s="50" t="s">
        <v>29</v>
      </c>
      <c r="B28" s="24" t="s">
        <v>30</v>
      </c>
      <c r="C28" s="50" t="s">
        <v>168</v>
      </c>
      <c r="D28" s="50" t="s">
        <v>169</v>
      </c>
    </row>
    <row r="29" spans="1:7" ht="20.100000000000001" customHeight="1" x14ac:dyDescent="0.15">
      <c r="A29" s="50" t="s">
        <v>31</v>
      </c>
      <c r="B29" s="24" t="s">
        <v>32</v>
      </c>
      <c r="C29" s="50" t="s">
        <v>168</v>
      </c>
      <c r="D29" s="50" t="s">
        <v>169</v>
      </c>
    </row>
    <row r="30" spans="1:7" ht="20.100000000000001" customHeight="1" x14ac:dyDescent="0.15">
      <c r="A30" s="50" t="s">
        <v>33</v>
      </c>
      <c r="B30" s="24" t="s">
        <v>34</v>
      </c>
      <c r="C30" s="50" t="s">
        <v>168</v>
      </c>
      <c r="D30" s="50" t="s">
        <v>169</v>
      </c>
    </row>
    <row r="31" spans="1:7" ht="20.100000000000001" customHeight="1" x14ac:dyDescent="0.15">
      <c r="A31" s="50" t="s">
        <v>35</v>
      </c>
      <c r="B31" s="24" t="s">
        <v>36</v>
      </c>
      <c r="C31" s="50" t="s">
        <v>168</v>
      </c>
      <c r="D31" s="50" t="s">
        <v>169</v>
      </c>
    </row>
    <row r="32" spans="1:7" ht="20.100000000000001" customHeight="1" x14ac:dyDescent="0.15">
      <c r="A32" s="50" t="s">
        <v>37</v>
      </c>
      <c r="B32" s="24" t="s">
        <v>38</v>
      </c>
      <c r="C32" s="50" t="s">
        <v>168</v>
      </c>
      <c r="D32" s="50" t="s">
        <v>169</v>
      </c>
    </row>
    <row r="33" spans="1:4" ht="20.100000000000001" customHeight="1" x14ac:dyDescent="0.15">
      <c r="A33" s="50" t="s">
        <v>39</v>
      </c>
      <c r="B33" s="24" t="s">
        <v>40</v>
      </c>
      <c r="C33" s="50" t="s">
        <v>168</v>
      </c>
      <c r="D33" s="50" t="s">
        <v>169</v>
      </c>
    </row>
    <row r="34" spans="1:4" ht="20.100000000000001" customHeight="1" x14ac:dyDescent="0.15">
      <c r="A34" s="50" t="s">
        <v>41</v>
      </c>
      <c r="B34" s="25" t="s">
        <v>42</v>
      </c>
      <c r="C34" s="50" t="s">
        <v>168</v>
      </c>
      <c r="D34" s="50" t="s">
        <v>169</v>
      </c>
    </row>
    <row r="35" spans="1:4" ht="20.100000000000001" customHeight="1" x14ac:dyDescent="0.15">
      <c r="A35" s="50" t="s">
        <v>43</v>
      </c>
      <c r="B35" s="25" t="s">
        <v>44</v>
      </c>
      <c r="C35" s="50" t="s">
        <v>168</v>
      </c>
      <c r="D35" s="50" t="s">
        <v>169</v>
      </c>
    </row>
    <row r="36" spans="1:4" ht="20.100000000000001" customHeight="1" x14ac:dyDescent="0.15">
      <c r="A36" s="50" t="s">
        <v>45</v>
      </c>
      <c r="B36" s="25" t="s">
        <v>46</v>
      </c>
      <c r="C36" s="50" t="s">
        <v>168</v>
      </c>
      <c r="D36" s="50" t="s">
        <v>169</v>
      </c>
    </row>
    <row r="37" spans="1:4" ht="20.100000000000001" customHeight="1" x14ac:dyDescent="0.15">
      <c r="A37" s="50" t="s">
        <v>47</v>
      </c>
      <c r="B37" s="24" t="s">
        <v>48</v>
      </c>
      <c r="C37" s="50" t="s">
        <v>168</v>
      </c>
      <c r="D37" s="50" t="s">
        <v>169</v>
      </c>
    </row>
    <row r="38" spans="1:4" ht="20.100000000000001" customHeight="1" x14ac:dyDescent="0.15">
      <c r="C38" s="18"/>
      <c r="D38" s="18"/>
    </row>
  </sheetData>
  <mergeCells count="4">
    <mergeCell ref="C15:C24"/>
    <mergeCell ref="D15:D24"/>
    <mergeCell ref="C14:D14"/>
    <mergeCell ref="C27:D2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L20"/>
  <sheetViews>
    <sheetView showGridLines="0" zoomScaleNormal="100" workbookViewId="0"/>
  </sheetViews>
  <sheetFormatPr defaultColWidth="13.625" defaultRowHeight="20.25" x14ac:dyDescent="0.15"/>
  <cols>
    <col min="1" max="4" width="13.625" style="31"/>
    <col min="5" max="5" width="3.625" style="12" customWidth="1"/>
    <col min="6" max="16384" width="13.625" style="19"/>
  </cols>
  <sheetData>
    <row r="1" spans="1:12" x14ac:dyDescent="0.15">
      <c r="A1" s="49" t="s">
        <v>49</v>
      </c>
      <c r="B1" s="49" t="s">
        <v>50</v>
      </c>
      <c r="C1" s="49" t="s">
        <v>51</v>
      </c>
      <c r="D1" s="49" t="s">
        <v>52</v>
      </c>
      <c r="I1" s="28" t="s">
        <v>191</v>
      </c>
      <c r="J1" s="28" t="s">
        <v>192</v>
      </c>
      <c r="K1" s="28" t="s">
        <v>193</v>
      </c>
      <c r="L1" s="28" t="s">
        <v>211</v>
      </c>
    </row>
    <row r="2" spans="1:12" x14ac:dyDescent="0.15">
      <c r="A2" s="28" t="s">
        <v>53</v>
      </c>
      <c r="B2" s="28" t="s">
        <v>54</v>
      </c>
      <c r="C2" s="28" t="s">
        <v>55</v>
      </c>
      <c r="D2" s="28">
        <v>2400</v>
      </c>
      <c r="F2" s="19" t="s">
        <v>116</v>
      </c>
      <c r="I2" s="28" t="b">
        <f>B2="一车间"</f>
        <v>1</v>
      </c>
      <c r="J2" s="28" t="b">
        <f>C2="男"</f>
        <v>1</v>
      </c>
      <c r="K2" s="28">
        <f>I2*J2*D2</f>
        <v>2400</v>
      </c>
      <c r="L2" s="28">
        <f>SUM(K2:K10)</f>
        <v>4400</v>
      </c>
    </row>
    <row r="3" spans="1:12" x14ac:dyDescent="0.15">
      <c r="A3" s="28" t="s">
        <v>56</v>
      </c>
      <c r="B3" s="28" t="s">
        <v>57</v>
      </c>
      <c r="C3" s="28" t="s">
        <v>58</v>
      </c>
      <c r="D3" s="29">
        <v>1700</v>
      </c>
      <c r="F3" s="44">
        <f t="array" ref="F3">SUM((C2:C10="男")*(B2:B10="一车间")*D2:D10)</f>
        <v>4400</v>
      </c>
      <c r="G3" s="30"/>
      <c r="I3" s="28" t="b">
        <f t="shared" ref="I3:I10" si="0">B3="一车间"</f>
        <v>0</v>
      </c>
      <c r="J3" s="28" t="b">
        <f t="shared" ref="J3:J10" si="1">C3="男"</f>
        <v>0</v>
      </c>
      <c r="K3" s="28">
        <f t="shared" ref="K3:K10" si="2">I3*J3*D3</f>
        <v>0</v>
      </c>
    </row>
    <row r="4" spans="1:12" x14ac:dyDescent="0.15">
      <c r="A4" s="28" t="s">
        <v>59</v>
      </c>
      <c r="B4" s="28" t="s">
        <v>54</v>
      </c>
      <c r="C4" s="28" t="s">
        <v>60</v>
      </c>
      <c r="D4" s="29">
        <v>2000</v>
      </c>
      <c r="F4" s="30" t="s">
        <v>117</v>
      </c>
      <c r="G4" s="30"/>
      <c r="I4" s="28" t="b">
        <f t="shared" si="0"/>
        <v>1</v>
      </c>
      <c r="J4" s="28" t="b">
        <f t="shared" si="1"/>
        <v>1</v>
      </c>
      <c r="K4" s="28">
        <f t="shared" si="2"/>
        <v>2000</v>
      </c>
    </row>
    <row r="5" spans="1:12" x14ac:dyDescent="0.15">
      <c r="A5" s="28" t="s">
        <v>61</v>
      </c>
      <c r="B5" s="28" t="s">
        <v>62</v>
      </c>
      <c r="C5" s="28" t="s">
        <v>58</v>
      </c>
      <c r="D5" s="29">
        <v>1700</v>
      </c>
      <c r="F5" s="30" t="s">
        <v>162</v>
      </c>
      <c r="G5" s="30"/>
      <c r="H5" s="30"/>
      <c r="I5" s="28" t="b">
        <f t="shared" si="0"/>
        <v>1</v>
      </c>
      <c r="J5" s="28" t="b">
        <f t="shared" si="1"/>
        <v>0</v>
      </c>
      <c r="K5" s="28">
        <f t="shared" si="2"/>
        <v>0</v>
      </c>
    </row>
    <row r="6" spans="1:12" x14ac:dyDescent="0.15">
      <c r="A6" s="28" t="s">
        <v>63</v>
      </c>
      <c r="B6" s="28" t="s">
        <v>64</v>
      </c>
      <c r="C6" s="28" t="s">
        <v>60</v>
      </c>
      <c r="D6" s="29">
        <v>1900</v>
      </c>
      <c r="F6" s="30" t="s">
        <v>160</v>
      </c>
      <c r="G6" s="30"/>
      <c r="H6" s="30"/>
      <c r="I6" s="28" t="b">
        <f t="shared" si="0"/>
        <v>0</v>
      </c>
      <c r="J6" s="28" t="b">
        <f t="shared" si="1"/>
        <v>1</v>
      </c>
      <c r="K6" s="28">
        <f t="shared" si="2"/>
        <v>0</v>
      </c>
    </row>
    <row r="7" spans="1:12" x14ac:dyDescent="0.15">
      <c r="A7" s="28" t="s">
        <v>65</v>
      </c>
      <c r="B7" s="28" t="s">
        <v>62</v>
      </c>
      <c r="C7" s="28" t="s">
        <v>58</v>
      </c>
      <c r="D7" s="29">
        <v>1800</v>
      </c>
      <c r="F7" s="30"/>
      <c r="G7" s="30"/>
      <c r="H7" s="30"/>
      <c r="I7" s="28" t="b">
        <f t="shared" si="0"/>
        <v>1</v>
      </c>
      <c r="J7" s="28" t="b">
        <f t="shared" si="1"/>
        <v>0</v>
      </c>
      <c r="K7" s="28">
        <f t="shared" si="2"/>
        <v>0</v>
      </c>
    </row>
    <row r="8" spans="1:12" x14ac:dyDescent="0.15">
      <c r="A8" s="28" t="s">
        <v>66</v>
      </c>
      <c r="B8" s="28" t="s">
        <v>67</v>
      </c>
      <c r="C8" s="28" t="s">
        <v>68</v>
      </c>
      <c r="D8" s="29">
        <v>2000</v>
      </c>
      <c r="F8" s="30"/>
      <c r="G8" s="30"/>
      <c r="H8" s="30"/>
      <c r="I8" s="28" t="b">
        <f t="shared" si="0"/>
        <v>0</v>
      </c>
      <c r="J8" s="28" t="b">
        <f t="shared" si="1"/>
        <v>0</v>
      </c>
      <c r="K8" s="28">
        <f t="shared" si="2"/>
        <v>0</v>
      </c>
    </row>
    <row r="9" spans="1:12" x14ac:dyDescent="0.15">
      <c r="A9" s="28" t="s">
        <v>69</v>
      </c>
      <c r="B9" s="28" t="s">
        <v>70</v>
      </c>
      <c r="C9" s="28" t="s">
        <v>58</v>
      </c>
      <c r="D9" s="29">
        <v>1700</v>
      </c>
      <c r="F9" s="30"/>
      <c r="G9" s="30"/>
      <c r="H9" s="30"/>
      <c r="I9" s="28" t="b">
        <f t="shared" si="0"/>
        <v>0</v>
      </c>
      <c r="J9" s="28" t="b">
        <f t="shared" si="1"/>
        <v>0</v>
      </c>
      <c r="K9" s="28">
        <f t="shared" si="2"/>
        <v>0</v>
      </c>
    </row>
    <row r="10" spans="1:12" x14ac:dyDescent="0.15">
      <c r="A10" s="28" t="s">
        <v>71</v>
      </c>
      <c r="B10" s="28" t="s">
        <v>64</v>
      </c>
      <c r="C10" s="28" t="s">
        <v>60</v>
      </c>
      <c r="D10" s="29">
        <v>2300</v>
      </c>
      <c r="F10" s="30"/>
      <c r="G10" s="30"/>
      <c r="H10" s="30"/>
      <c r="I10" s="28" t="b">
        <f t="shared" si="0"/>
        <v>0</v>
      </c>
      <c r="J10" s="28" t="b">
        <f t="shared" si="1"/>
        <v>1</v>
      </c>
      <c r="K10" s="28">
        <f t="shared" si="2"/>
        <v>0</v>
      </c>
    </row>
    <row r="11" spans="1:12" x14ac:dyDescent="0.15">
      <c r="D11" s="32"/>
      <c r="F11" s="30"/>
      <c r="G11" s="30"/>
      <c r="H11" s="30"/>
      <c r="I11" s="30"/>
    </row>
    <row r="12" spans="1:12" x14ac:dyDescent="0.15">
      <c r="D12" s="32"/>
      <c r="F12" s="30"/>
      <c r="G12" s="30"/>
      <c r="H12" s="30"/>
      <c r="I12" s="30"/>
    </row>
    <row r="13" spans="1:12" x14ac:dyDescent="0.15">
      <c r="D13" s="32"/>
      <c r="F13" s="30"/>
      <c r="G13" s="30"/>
      <c r="H13" s="30"/>
      <c r="I13" s="30"/>
    </row>
    <row r="14" spans="1:12" x14ac:dyDescent="0.15">
      <c r="D14" s="32"/>
      <c r="F14" s="30"/>
      <c r="G14" s="30"/>
      <c r="H14" s="30"/>
      <c r="I14" s="30"/>
    </row>
    <row r="15" spans="1:12" x14ac:dyDescent="0.15">
      <c r="D15" s="32"/>
      <c r="F15" s="30"/>
      <c r="G15" s="30"/>
      <c r="H15" s="30"/>
      <c r="I15" s="30"/>
    </row>
    <row r="16" spans="1:12" x14ac:dyDescent="0.15">
      <c r="D16" s="32"/>
      <c r="F16" s="30"/>
      <c r="G16" s="30"/>
      <c r="H16" s="30"/>
      <c r="I16" s="30"/>
    </row>
    <row r="17" spans="4:9" x14ac:dyDescent="0.15">
      <c r="D17" s="32"/>
      <c r="F17" s="30"/>
      <c r="G17" s="30"/>
      <c r="H17" s="30"/>
      <c r="I17" s="30"/>
    </row>
    <row r="18" spans="4:9" x14ac:dyDescent="0.15">
      <c r="D18" s="32"/>
      <c r="F18" s="30"/>
      <c r="G18" s="30"/>
      <c r="H18" s="30"/>
      <c r="I18" s="30"/>
    </row>
    <row r="19" spans="4:9" x14ac:dyDescent="0.15">
      <c r="D19" s="32"/>
      <c r="F19" s="30"/>
      <c r="G19" s="30"/>
      <c r="H19" s="30"/>
      <c r="I19" s="30"/>
    </row>
    <row r="20" spans="4:9" x14ac:dyDescent="0.15">
      <c r="D20" s="32"/>
      <c r="F20" s="30"/>
      <c r="G20" s="30"/>
      <c r="H20" s="30"/>
      <c r="I20" s="30"/>
    </row>
  </sheetData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"/>
  <sheetViews>
    <sheetView showGridLines="0" zoomScaleNormal="100" workbookViewId="0">
      <selection activeCell="D8" sqref="D8"/>
    </sheetView>
  </sheetViews>
  <sheetFormatPr defaultColWidth="13.625" defaultRowHeight="20.100000000000001" customHeight="1" x14ac:dyDescent="0.15"/>
  <cols>
    <col min="1" max="3" width="13.625" style="33" customWidth="1"/>
    <col min="4" max="4" width="20.125" style="33" customWidth="1"/>
    <col min="5" max="5" width="20.125" style="27" bestFit="1" customWidth="1"/>
    <col min="6" max="6" width="20.75" style="18" bestFit="1" customWidth="1"/>
    <col min="7" max="16384" width="13.625" style="18"/>
  </cols>
  <sheetData>
    <row r="1" spans="1:6" ht="20.100000000000001" customHeight="1" x14ac:dyDescent="0.15">
      <c r="A1" s="58" t="s">
        <v>27</v>
      </c>
      <c r="B1" s="58" t="s">
        <v>51</v>
      </c>
      <c r="C1" s="58" t="s">
        <v>72</v>
      </c>
      <c r="D1" s="60" t="s">
        <v>73</v>
      </c>
      <c r="E1" s="61"/>
      <c r="F1" s="62"/>
    </row>
    <row r="2" spans="1:6" ht="18.75" x14ac:dyDescent="0.15">
      <c r="A2" s="59"/>
      <c r="B2" s="59"/>
      <c r="C2" s="59"/>
      <c r="D2" s="57" t="s">
        <v>173</v>
      </c>
      <c r="E2" s="57" t="s">
        <v>174</v>
      </c>
      <c r="F2" s="57" t="s">
        <v>175</v>
      </c>
    </row>
    <row r="3" spans="1:6" ht="20.100000000000001" customHeight="1" x14ac:dyDescent="0.15">
      <c r="A3" s="36" t="s">
        <v>74</v>
      </c>
      <c r="B3" s="36" t="s">
        <v>75</v>
      </c>
      <c r="C3" s="36">
        <v>55</v>
      </c>
      <c r="D3" s="56" t="str">
        <f>IF(OR(AND(B3="男",C3&gt;=60),AND(B3="女",C3&gt;=55)),"是","否")</f>
        <v>否</v>
      </c>
      <c r="E3" s="63" t="str">
        <f>IF((B3="男")*(C3&gt;=60)+(B3="女")*(C3&gt;=55),"是","否")</f>
        <v>否</v>
      </c>
      <c r="F3" s="63" t="str">
        <f t="array" ref="F3:F12">IF((B3:B12="男")*(C3:C12&gt;=60)+(B3:B12="女")*(C3:C12&gt;=55),"是","否")</f>
        <v>否</v>
      </c>
    </row>
    <row r="4" spans="1:6" ht="20.100000000000001" customHeight="1" x14ac:dyDescent="0.15">
      <c r="A4" s="50" t="s">
        <v>31</v>
      </c>
      <c r="B4" s="50" t="s">
        <v>68</v>
      </c>
      <c r="C4" s="50">
        <v>46</v>
      </c>
      <c r="D4" s="56" t="str">
        <f t="shared" ref="D4:D12" si="0">IF(OR(AND(B4="男",C4&gt;=60),AND(B4="女",C4&gt;=55)),"是","否")</f>
        <v>否</v>
      </c>
      <c r="E4" s="63" t="str">
        <f t="shared" ref="E4:E12" si="1">IF((B4="男")*(C4&gt;=60)+(B4="女")*(C4&gt;=55),"是","否")</f>
        <v>否</v>
      </c>
      <c r="F4" s="63" t="str">
        <v>否</v>
      </c>
    </row>
    <row r="5" spans="1:6" ht="20.100000000000001" customHeight="1" x14ac:dyDescent="0.15">
      <c r="A5" s="50" t="s">
        <v>33</v>
      </c>
      <c r="B5" s="50" t="s">
        <v>58</v>
      </c>
      <c r="C5" s="50">
        <v>57</v>
      </c>
      <c r="D5" s="56" t="str">
        <f t="shared" si="0"/>
        <v>是</v>
      </c>
      <c r="E5" s="63" t="str">
        <f t="shared" si="1"/>
        <v>是</v>
      </c>
      <c r="F5" s="63" t="str">
        <v>是</v>
      </c>
    </row>
    <row r="6" spans="1:6" ht="20.100000000000001" customHeight="1" x14ac:dyDescent="0.15">
      <c r="A6" s="50" t="s">
        <v>35</v>
      </c>
      <c r="B6" s="50" t="s">
        <v>76</v>
      </c>
      <c r="C6" s="50">
        <v>53</v>
      </c>
      <c r="D6" s="56" t="str">
        <f t="shared" si="0"/>
        <v>否</v>
      </c>
      <c r="E6" s="63" t="str">
        <f t="shared" si="1"/>
        <v>否</v>
      </c>
      <c r="F6" s="63" t="str">
        <v>否</v>
      </c>
    </row>
    <row r="7" spans="1:6" ht="20.100000000000001" customHeight="1" x14ac:dyDescent="0.15">
      <c r="A7" s="50" t="s">
        <v>37</v>
      </c>
      <c r="B7" s="50" t="s">
        <v>76</v>
      </c>
      <c r="C7" s="50">
        <v>65</v>
      </c>
      <c r="D7" s="56" t="str">
        <f t="shared" si="0"/>
        <v>是</v>
      </c>
      <c r="E7" s="63" t="str">
        <f t="shared" si="1"/>
        <v>是</v>
      </c>
      <c r="F7" s="63" t="str">
        <v>是</v>
      </c>
    </row>
    <row r="8" spans="1:6" ht="20.100000000000001" customHeight="1" x14ac:dyDescent="0.15">
      <c r="A8" s="50" t="s">
        <v>39</v>
      </c>
      <c r="B8" s="50" t="s">
        <v>77</v>
      </c>
      <c r="C8" s="50">
        <v>53</v>
      </c>
      <c r="D8" s="56" t="str">
        <f t="shared" si="0"/>
        <v>否</v>
      </c>
      <c r="E8" s="63" t="str">
        <f t="shared" si="1"/>
        <v>否</v>
      </c>
      <c r="F8" s="63" t="str">
        <v>否</v>
      </c>
    </row>
    <row r="9" spans="1:6" ht="20.100000000000001" customHeight="1" x14ac:dyDescent="0.15">
      <c r="A9" s="50" t="s">
        <v>41</v>
      </c>
      <c r="B9" s="50" t="s">
        <v>58</v>
      </c>
      <c r="C9" s="50">
        <v>59</v>
      </c>
      <c r="D9" s="56" t="str">
        <f t="shared" si="0"/>
        <v>是</v>
      </c>
      <c r="E9" s="63" t="str">
        <f t="shared" si="1"/>
        <v>是</v>
      </c>
      <c r="F9" s="63" t="str">
        <v>是</v>
      </c>
    </row>
    <row r="10" spans="1:6" ht="20.100000000000001" customHeight="1" x14ac:dyDescent="0.15">
      <c r="A10" s="50" t="s">
        <v>43</v>
      </c>
      <c r="B10" s="50" t="s">
        <v>76</v>
      </c>
      <c r="C10" s="50">
        <v>46</v>
      </c>
      <c r="D10" s="56" t="str">
        <f t="shared" si="0"/>
        <v>否</v>
      </c>
      <c r="E10" s="63" t="str">
        <f t="shared" si="1"/>
        <v>否</v>
      </c>
      <c r="F10" s="63" t="str">
        <v>否</v>
      </c>
    </row>
    <row r="11" spans="1:6" ht="20.100000000000001" customHeight="1" x14ac:dyDescent="0.15">
      <c r="A11" s="50" t="s">
        <v>45</v>
      </c>
      <c r="B11" s="50" t="s">
        <v>76</v>
      </c>
      <c r="C11" s="50">
        <v>60</v>
      </c>
      <c r="D11" s="56" t="str">
        <f t="shared" si="0"/>
        <v>是</v>
      </c>
      <c r="E11" s="63" t="str">
        <f t="shared" si="1"/>
        <v>是</v>
      </c>
      <c r="F11" s="63" t="str">
        <v>是</v>
      </c>
    </row>
    <row r="12" spans="1:6" ht="20.100000000000001" customHeight="1" x14ac:dyDescent="0.15">
      <c r="A12" s="50" t="s">
        <v>47</v>
      </c>
      <c r="B12" s="50" t="s">
        <v>58</v>
      </c>
      <c r="C12" s="50">
        <v>60</v>
      </c>
      <c r="D12" s="56" t="str">
        <f t="shared" si="0"/>
        <v>是</v>
      </c>
      <c r="E12" s="63" t="str">
        <f t="shared" si="1"/>
        <v>是</v>
      </c>
      <c r="F12" s="63" t="str">
        <v>是</v>
      </c>
    </row>
    <row r="13" spans="1:6" ht="20.100000000000001" customHeight="1" x14ac:dyDescent="0.15">
      <c r="A13" s="34" t="s">
        <v>179</v>
      </c>
    </row>
    <row r="14" spans="1:6" ht="20.100000000000001" customHeight="1" x14ac:dyDescent="0.15">
      <c r="A14" s="18"/>
      <c r="D14" s="18"/>
    </row>
    <row r="15" spans="1:6" ht="20.100000000000001" customHeight="1" x14ac:dyDescent="0.15">
      <c r="A15" s="64" t="s">
        <v>176</v>
      </c>
    </row>
    <row r="16" spans="1:6" ht="20.100000000000001" customHeight="1" x14ac:dyDescent="0.15">
      <c r="A16" s="64" t="s">
        <v>177</v>
      </c>
      <c r="B16" s="18"/>
    </row>
    <row r="17" spans="1:4" ht="20.100000000000001" customHeight="1" x14ac:dyDescent="0.15">
      <c r="A17" s="65" t="s">
        <v>178</v>
      </c>
    </row>
    <row r="19" spans="1:4" ht="20.100000000000001" customHeight="1" x14ac:dyDescent="0.15">
      <c r="C19" s="18"/>
      <c r="D19" s="18"/>
    </row>
    <row r="20" spans="1:4" ht="20.100000000000001" customHeight="1" x14ac:dyDescent="0.15">
      <c r="A20" s="35"/>
      <c r="B20" s="27"/>
    </row>
  </sheetData>
  <mergeCells count="4">
    <mergeCell ref="A1:A2"/>
    <mergeCell ref="B1:B2"/>
    <mergeCell ref="C1:C2"/>
    <mergeCell ref="D1:F1"/>
  </mergeCells>
  <phoneticPr fontId="3" type="noConversion"/>
  <conditionalFormatting sqref="D3:F12">
    <cfRule type="containsText" dxfId="0" priority="1" operator="containsText" text="是">
      <formula>NOT(ISERROR(SEARCH("是",D3)))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5"/>
  <sheetViews>
    <sheetView showGridLines="0" zoomScaleNormal="100" workbookViewId="0">
      <selection activeCell="J14" sqref="A1:XFD1048576"/>
    </sheetView>
  </sheetViews>
  <sheetFormatPr defaultColWidth="11.375" defaultRowHeight="20.100000000000001" customHeight="1" x14ac:dyDescent="0.15"/>
  <cols>
    <col min="1" max="1" width="12.5" style="18" customWidth="1"/>
    <col min="2" max="5" width="9.25" style="18" bestFit="1" customWidth="1"/>
    <col min="6" max="6" width="21.75" style="18" bestFit="1" customWidth="1"/>
    <col min="7" max="7" width="6.75" style="18" bestFit="1" customWidth="1"/>
    <col min="8" max="8" width="22.25" style="18" bestFit="1" customWidth="1"/>
    <col min="9" max="9" width="6.75" style="18" bestFit="1" customWidth="1"/>
    <col min="10" max="10" width="19.25" style="18" bestFit="1" customWidth="1"/>
    <col min="11" max="16384" width="11.375" style="18"/>
  </cols>
  <sheetData>
    <row r="1" spans="1:10" ht="18.75" x14ac:dyDescent="0.15">
      <c r="A1" s="66" t="s">
        <v>78</v>
      </c>
      <c r="B1" s="66" t="s">
        <v>79</v>
      </c>
      <c r="C1" s="66" t="s">
        <v>80</v>
      </c>
      <c r="D1" s="66" t="s">
        <v>81</v>
      </c>
      <c r="E1" s="66" t="s">
        <v>82</v>
      </c>
      <c r="F1" s="69" t="s">
        <v>185</v>
      </c>
      <c r="G1" s="70" t="s">
        <v>183</v>
      </c>
      <c r="H1" s="69" t="s">
        <v>181</v>
      </c>
      <c r="I1" s="70" t="s">
        <v>184</v>
      </c>
      <c r="J1" s="69" t="s">
        <v>182</v>
      </c>
    </row>
    <row r="2" spans="1:10" ht="20.100000000000001" customHeight="1" x14ac:dyDescent="0.15">
      <c r="A2" s="2" t="s">
        <v>83</v>
      </c>
      <c r="B2" s="2" t="s">
        <v>84</v>
      </c>
      <c r="C2" s="2" t="s">
        <v>85</v>
      </c>
      <c r="D2" s="2" t="s">
        <v>85</v>
      </c>
      <c r="E2" s="2" t="s">
        <v>85</v>
      </c>
      <c r="F2" s="50" t="b">
        <f>AND(B2="通过",C2="通过",D2="通过",E2="通过")</f>
        <v>0</v>
      </c>
      <c r="G2" s="33"/>
      <c r="H2" s="50" t="b">
        <f t="array" ref="H2">AND(B2:E2="通过")</f>
        <v>0</v>
      </c>
      <c r="I2" s="33"/>
      <c r="J2" s="71">
        <f t="array" ref="J2:J10">(B2:B10="通过")*(C2:C10="通过")*(D2:D10="通过")*(E2:E10="通过")</f>
        <v>0</v>
      </c>
    </row>
    <row r="3" spans="1:10" ht="20.100000000000001" customHeight="1" x14ac:dyDescent="0.15">
      <c r="A3" s="2" t="s">
        <v>31</v>
      </c>
      <c r="B3" s="2" t="s">
        <v>84</v>
      </c>
      <c r="C3" s="2" t="s">
        <v>85</v>
      </c>
      <c r="D3" s="2" t="s">
        <v>84</v>
      </c>
      <c r="E3" s="2" t="s">
        <v>85</v>
      </c>
      <c r="F3" s="50" t="b">
        <f t="shared" ref="F3:F10" si="0">AND(B3="通过",C3="通过",D3="通过",E3="通过")</f>
        <v>0</v>
      </c>
      <c r="G3" s="33"/>
      <c r="H3" s="50" t="b">
        <f t="array" ref="H3">AND(B3:E3="通过")</f>
        <v>0</v>
      </c>
      <c r="I3" s="33"/>
      <c r="J3" s="71">
        <v>0</v>
      </c>
    </row>
    <row r="4" spans="1:10" ht="20.100000000000001" customHeight="1" x14ac:dyDescent="0.15">
      <c r="A4" s="67" t="s">
        <v>33</v>
      </c>
      <c r="B4" s="67" t="s">
        <v>84</v>
      </c>
      <c r="C4" s="67" t="s">
        <v>84</v>
      </c>
      <c r="D4" s="67" t="s">
        <v>84</v>
      </c>
      <c r="E4" s="67" t="s">
        <v>84</v>
      </c>
      <c r="F4" s="50" t="b">
        <f t="shared" si="0"/>
        <v>1</v>
      </c>
      <c r="G4" s="33"/>
      <c r="H4" s="50" t="b">
        <f t="array" ref="H4">AND(B4:E4="通过")</f>
        <v>1</v>
      </c>
      <c r="I4" s="33"/>
      <c r="J4" s="71">
        <v>1</v>
      </c>
    </row>
    <row r="5" spans="1:10" ht="20.100000000000001" customHeight="1" x14ac:dyDescent="0.15">
      <c r="A5" s="2" t="s">
        <v>35</v>
      </c>
      <c r="B5" s="2" t="s">
        <v>84</v>
      </c>
      <c r="C5" s="2" t="s">
        <v>84</v>
      </c>
      <c r="D5" s="2" t="s">
        <v>85</v>
      </c>
      <c r="E5" s="2" t="s">
        <v>84</v>
      </c>
      <c r="F5" s="50" t="b">
        <f t="shared" si="0"/>
        <v>0</v>
      </c>
      <c r="G5" s="33"/>
      <c r="H5" s="50" t="b">
        <f t="array" ref="H5">AND(B5:E5="通过")</f>
        <v>0</v>
      </c>
      <c r="I5" s="33"/>
      <c r="J5" s="71">
        <v>0</v>
      </c>
    </row>
    <row r="6" spans="1:10" ht="20.100000000000001" customHeight="1" x14ac:dyDescent="0.15">
      <c r="A6" s="2" t="s">
        <v>37</v>
      </c>
      <c r="B6" s="2" t="s">
        <v>85</v>
      </c>
      <c r="C6" s="2" t="s">
        <v>85</v>
      </c>
      <c r="D6" s="2" t="s">
        <v>85</v>
      </c>
      <c r="E6" s="2" t="s">
        <v>85</v>
      </c>
      <c r="F6" s="50" t="b">
        <f t="shared" si="0"/>
        <v>0</v>
      </c>
      <c r="G6" s="33"/>
      <c r="H6" s="50" t="b">
        <f t="array" ref="H6">AND(B6:E6="通过")</f>
        <v>0</v>
      </c>
      <c r="I6" s="33"/>
      <c r="J6" s="71">
        <v>0</v>
      </c>
    </row>
    <row r="7" spans="1:10" ht="20.100000000000001" customHeight="1" x14ac:dyDescent="0.15">
      <c r="A7" s="2" t="s">
        <v>39</v>
      </c>
      <c r="B7" s="2" t="s">
        <v>84</v>
      </c>
      <c r="C7" s="2" t="s">
        <v>84</v>
      </c>
      <c r="D7" s="2" t="s">
        <v>85</v>
      </c>
      <c r="E7" s="2" t="s">
        <v>84</v>
      </c>
      <c r="F7" s="50" t="b">
        <f t="shared" si="0"/>
        <v>0</v>
      </c>
      <c r="G7" s="33"/>
      <c r="H7" s="50" t="b">
        <f t="array" ref="H7">AND(B7:E7="通过")</f>
        <v>0</v>
      </c>
      <c r="I7" s="33"/>
      <c r="J7" s="71">
        <v>0</v>
      </c>
    </row>
    <row r="8" spans="1:10" ht="20.100000000000001" customHeight="1" x14ac:dyDescent="0.15">
      <c r="A8" s="68" t="s">
        <v>41</v>
      </c>
      <c r="B8" s="67" t="s">
        <v>84</v>
      </c>
      <c r="C8" s="67" t="s">
        <v>84</v>
      </c>
      <c r="D8" s="67" t="s">
        <v>84</v>
      </c>
      <c r="E8" s="67" t="s">
        <v>84</v>
      </c>
      <c r="F8" s="50" t="b">
        <f t="shared" si="0"/>
        <v>1</v>
      </c>
      <c r="G8" s="33"/>
      <c r="H8" s="50" t="b">
        <f t="array" ref="H8">AND(B8:E8="通过")</f>
        <v>1</v>
      </c>
      <c r="I8" s="33"/>
      <c r="J8" s="71">
        <v>1</v>
      </c>
    </row>
    <row r="9" spans="1:10" ht="20.100000000000001" customHeight="1" x14ac:dyDescent="0.15">
      <c r="A9" s="2" t="s">
        <v>43</v>
      </c>
      <c r="B9" s="2" t="s">
        <v>84</v>
      </c>
      <c r="C9" s="2" t="s">
        <v>84</v>
      </c>
      <c r="D9" s="2" t="s">
        <v>85</v>
      </c>
      <c r="E9" s="2" t="s">
        <v>85</v>
      </c>
      <c r="F9" s="50" t="b">
        <f t="shared" si="0"/>
        <v>0</v>
      </c>
      <c r="G9" s="33"/>
      <c r="H9" s="50" t="b">
        <f t="array" ref="H9">AND(B9:E9="通过")</f>
        <v>0</v>
      </c>
      <c r="I9" s="33"/>
      <c r="J9" s="71">
        <v>0</v>
      </c>
    </row>
    <row r="10" spans="1:10" ht="20.100000000000001" customHeight="1" x14ac:dyDescent="0.15">
      <c r="A10" s="2" t="s">
        <v>45</v>
      </c>
      <c r="B10" s="2" t="s">
        <v>85</v>
      </c>
      <c r="C10" s="2" t="s">
        <v>85</v>
      </c>
      <c r="D10" s="2" t="s">
        <v>85</v>
      </c>
      <c r="E10" s="2" t="s">
        <v>84</v>
      </c>
      <c r="F10" s="50" t="b">
        <f t="shared" si="0"/>
        <v>0</v>
      </c>
      <c r="G10" s="33"/>
      <c r="H10" s="50" t="b">
        <f t="array" ref="H10">AND(B10:E10="通过")</f>
        <v>0</v>
      </c>
      <c r="I10" s="33"/>
      <c r="J10" s="71">
        <v>0</v>
      </c>
    </row>
    <row r="12" spans="1:10" ht="20.100000000000001" customHeight="1" x14ac:dyDescent="0.15">
      <c r="A12" s="3" t="s">
        <v>180</v>
      </c>
    </row>
    <row r="13" spans="1:10" ht="20.100000000000001" customHeight="1" x14ac:dyDescent="0.15">
      <c r="A13" s="64" t="s">
        <v>186</v>
      </c>
    </row>
    <row r="14" spans="1:10" ht="20.100000000000001" customHeight="1" x14ac:dyDescent="0.15">
      <c r="A14" s="64" t="s">
        <v>187</v>
      </c>
    </row>
    <row r="15" spans="1:10" ht="20.100000000000001" customHeight="1" x14ac:dyDescent="0.15">
      <c r="A15" s="64" t="s">
        <v>188</v>
      </c>
    </row>
  </sheetData>
  <phoneticPr fontId="3" type="noConversion"/>
  <pageMargins left="0.7" right="0.7" top="0.75" bottom="0.75" header="0.3" footer="0.3"/>
  <pageSetup paperSize="9" orientation="portrait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"/>
  <sheetViews>
    <sheetView showGridLines="0" workbookViewId="0">
      <selection activeCell="J9" sqref="A1:XFD1048576"/>
    </sheetView>
  </sheetViews>
  <sheetFormatPr defaultColWidth="13.625" defaultRowHeight="20.100000000000001" customHeight="1" x14ac:dyDescent="0.15"/>
  <cols>
    <col min="1" max="1" width="10.625" style="22" customWidth="1"/>
    <col min="2" max="4" width="11" style="22" customWidth="1"/>
    <col min="5" max="5" width="3.625" style="109" customWidth="1"/>
    <col min="6" max="6" width="10.625" style="22" customWidth="1"/>
    <col min="7" max="7" width="10.625" style="75" customWidth="1"/>
    <col min="8" max="16384" width="13.625" style="22"/>
  </cols>
  <sheetData>
    <row r="1" spans="1:8" ht="18.75" x14ac:dyDescent="0.15">
      <c r="A1" s="72" t="s">
        <v>86</v>
      </c>
      <c r="B1" s="72" t="s">
        <v>87</v>
      </c>
      <c r="C1" s="72" t="s">
        <v>88</v>
      </c>
      <c r="D1" s="72" t="s">
        <v>89</v>
      </c>
      <c r="F1" s="72" t="s">
        <v>90</v>
      </c>
      <c r="G1" s="73" t="s">
        <v>91</v>
      </c>
      <c r="H1" s="39" t="s">
        <v>163</v>
      </c>
    </row>
    <row r="2" spans="1:8" ht="20.100000000000001" customHeight="1" x14ac:dyDescent="0.15">
      <c r="A2" s="38" t="s">
        <v>92</v>
      </c>
      <c r="B2" s="38">
        <v>39</v>
      </c>
      <c r="C2" s="38">
        <v>75</v>
      </c>
      <c r="D2" s="38">
        <v>38</v>
      </c>
      <c r="F2" s="38" t="s">
        <v>93</v>
      </c>
      <c r="G2" s="74">
        <f t="array" ref="G2">SUM(IF($A$2:$A$12=F2,$B$2:$D$12,0))</f>
        <v>500</v>
      </c>
      <c r="H2" s="41" t="s">
        <v>164</v>
      </c>
    </row>
    <row r="3" spans="1:8" ht="20.100000000000001" customHeight="1" x14ac:dyDescent="0.15">
      <c r="A3" s="37" t="s">
        <v>94</v>
      </c>
      <c r="B3" s="37">
        <v>85</v>
      </c>
      <c r="C3" s="37">
        <v>34</v>
      </c>
      <c r="D3" s="37">
        <v>17</v>
      </c>
      <c r="F3" s="37" t="s">
        <v>95</v>
      </c>
      <c r="G3" s="74">
        <f t="array" ref="G3">SUM(IF($A$2:$A$12=F3,$B$2:$D$12,0))</f>
        <v>520</v>
      </c>
    </row>
    <row r="4" spans="1:8" ht="20.100000000000001" customHeight="1" x14ac:dyDescent="0.15">
      <c r="A4" s="37" t="s">
        <v>96</v>
      </c>
      <c r="B4" s="37">
        <v>10</v>
      </c>
      <c r="C4" s="37">
        <v>71</v>
      </c>
      <c r="D4" s="37">
        <v>80</v>
      </c>
      <c r="F4" s="37" t="s">
        <v>96</v>
      </c>
      <c r="G4" s="74">
        <f t="array" ref="G4">SUM(IF($A$2:$A$12=F4,$B$2:$D$12,0))</f>
        <v>307</v>
      </c>
    </row>
    <row r="5" spans="1:8" ht="20.100000000000001" customHeight="1" x14ac:dyDescent="0.15">
      <c r="A5" s="37" t="s">
        <v>97</v>
      </c>
      <c r="B5" s="37">
        <v>90</v>
      </c>
      <c r="C5" s="37">
        <v>53</v>
      </c>
      <c r="D5" s="37">
        <v>47</v>
      </c>
      <c r="F5" s="37" t="s">
        <v>98</v>
      </c>
      <c r="G5" s="74">
        <f t="array" ref="G5">SUM(IF($A$2:$A$12=F5,$B$2:$D$12,0))</f>
        <v>368</v>
      </c>
    </row>
    <row r="6" spans="1:8" ht="20.100000000000001" customHeight="1" x14ac:dyDescent="0.15">
      <c r="A6" s="37" t="s">
        <v>93</v>
      </c>
      <c r="B6" s="37">
        <v>75</v>
      </c>
      <c r="C6" s="37">
        <v>58</v>
      </c>
      <c r="D6" s="37">
        <v>55</v>
      </c>
    </row>
    <row r="7" spans="1:8" ht="20.100000000000001" customHeight="1" x14ac:dyDescent="0.15">
      <c r="A7" s="37" t="s">
        <v>92</v>
      </c>
      <c r="B7" s="37">
        <v>13</v>
      </c>
      <c r="C7" s="37">
        <v>87</v>
      </c>
      <c r="D7" s="37">
        <v>60</v>
      </c>
    </row>
    <row r="8" spans="1:8" ht="20.100000000000001" customHeight="1" x14ac:dyDescent="0.15">
      <c r="A8" s="37" t="s">
        <v>94</v>
      </c>
      <c r="B8" s="37">
        <v>78</v>
      </c>
      <c r="C8" s="37">
        <v>50</v>
      </c>
      <c r="D8" s="37">
        <v>75</v>
      </c>
    </row>
    <row r="9" spans="1:8" ht="20.100000000000001" customHeight="1" x14ac:dyDescent="0.15">
      <c r="A9" s="37" t="s">
        <v>97</v>
      </c>
      <c r="B9" s="37">
        <v>17</v>
      </c>
      <c r="C9" s="37">
        <v>22</v>
      </c>
      <c r="D9" s="37">
        <v>30</v>
      </c>
    </row>
    <row r="10" spans="1:8" ht="20.100000000000001" customHeight="1" x14ac:dyDescent="0.15">
      <c r="A10" s="37" t="s">
        <v>95</v>
      </c>
      <c r="B10" s="37">
        <v>50</v>
      </c>
      <c r="C10" s="37">
        <v>58</v>
      </c>
      <c r="D10" s="37">
        <v>73</v>
      </c>
    </row>
    <row r="11" spans="1:8" ht="20.100000000000001" customHeight="1" x14ac:dyDescent="0.15">
      <c r="A11" s="37" t="s">
        <v>96</v>
      </c>
      <c r="B11" s="37">
        <v>33</v>
      </c>
      <c r="C11" s="37">
        <v>98</v>
      </c>
      <c r="D11" s="37">
        <v>15</v>
      </c>
    </row>
    <row r="12" spans="1:8" ht="20.100000000000001" customHeight="1" x14ac:dyDescent="0.15">
      <c r="A12" s="37" t="s">
        <v>97</v>
      </c>
      <c r="B12" s="37">
        <v>82</v>
      </c>
      <c r="C12" s="37">
        <v>17</v>
      </c>
      <c r="D12" s="37">
        <v>10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F11"/>
  <sheetViews>
    <sheetView showGridLines="0" workbookViewId="0">
      <selection activeCell="J13" sqref="A1:XFD1048576"/>
    </sheetView>
  </sheetViews>
  <sheetFormatPr defaultColWidth="13.625" defaultRowHeight="20.100000000000001" customHeight="1" x14ac:dyDescent="0.15"/>
  <cols>
    <col min="1" max="1" width="12.5" style="104" customWidth="1"/>
    <col min="2" max="2" width="10.5" style="104" customWidth="1"/>
    <col min="3" max="3" width="3.625" style="103" customWidth="1"/>
    <col min="4" max="4" width="24.125" style="104" customWidth="1"/>
    <col min="5" max="5" width="34.875" style="104" bestFit="1" customWidth="1"/>
    <col min="6" max="6" width="3.625" style="103" customWidth="1"/>
    <col min="7" max="16384" width="13.625" style="104"/>
  </cols>
  <sheetData>
    <row r="1" spans="1:5" ht="18.75" x14ac:dyDescent="0.15">
      <c r="A1" s="101" t="s">
        <v>99</v>
      </c>
      <c r="B1" s="102" t="s">
        <v>100</v>
      </c>
    </row>
    <row r="2" spans="1:5" ht="20.100000000000001" customHeight="1" x14ac:dyDescent="0.15">
      <c r="A2" s="105" t="s">
        <v>103</v>
      </c>
      <c r="B2" s="105">
        <v>117</v>
      </c>
      <c r="D2" s="106" t="s">
        <v>118</v>
      </c>
    </row>
    <row r="3" spans="1:5" ht="20.100000000000001" customHeight="1" x14ac:dyDescent="0.15">
      <c r="A3" s="105" t="s">
        <v>104</v>
      </c>
      <c r="B3" s="105">
        <v>120</v>
      </c>
    </row>
    <row r="4" spans="1:5" ht="20.100000000000001" customHeight="1" x14ac:dyDescent="0.15">
      <c r="A4" s="105" t="s">
        <v>105</v>
      </c>
      <c r="B4" s="105">
        <v>117</v>
      </c>
      <c r="D4" s="107" t="s">
        <v>101</v>
      </c>
      <c r="E4" s="107" t="s">
        <v>102</v>
      </c>
    </row>
    <row r="5" spans="1:5" ht="20.100000000000001" customHeight="1" x14ac:dyDescent="0.15">
      <c r="A5" s="105" t="s">
        <v>106</v>
      </c>
      <c r="B5" s="105">
        <v>87</v>
      </c>
      <c r="D5" s="105">
        <f t="array" ref="D5">SUM((B2:B11&gt;100)*B2:B11)</f>
        <v>690</v>
      </c>
      <c r="E5" s="105">
        <f t="array" ref="E5">SUM(((B2:B11&lt;100)+(B2:B11&gt;110))*B2:B11)</f>
        <v>929</v>
      </c>
    </row>
    <row r="6" spans="1:5" ht="20.100000000000001" customHeight="1" x14ac:dyDescent="0.15">
      <c r="A6" s="105" t="s">
        <v>107</v>
      </c>
      <c r="B6" s="105">
        <v>83</v>
      </c>
    </row>
    <row r="7" spans="1:5" ht="20.100000000000001" customHeight="1" x14ac:dyDescent="0.15">
      <c r="A7" s="105" t="s">
        <v>108</v>
      </c>
      <c r="B7" s="105">
        <v>98</v>
      </c>
    </row>
    <row r="8" spans="1:5" ht="20.100000000000001" customHeight="1" x14ac:dyDescent="0.15">
      <c r="A8" s="105" t="s">
        <v>109</v>
      </c>
      <c r="B8" s="105">
        <v>115</v>
      </c>
    </row>
    <row r="9" spans="1:5" ht="20.100000000000001" customHeight="1" x14ac:dyDescent="0.15">
      <c r="A9" s="105" t="s">
        <v>110</v>
      </c>
      <c r="B9" s="105">
        <v>81</v>
      </c>
    </row>
    <row r="10" spans="1:5" ht="20.100000000000001" customHeight="1" x14ac:dyDescent="0.15">
      <c r="A10" s="105" t="s">
        <v>111</v>
      </c>
      <c r="B10" s="105">
        <v>111</v>
      </c>
    </row>
    <row r="11" spans="1:5" ht="20.100000000000001" customHeight="1" x14ac:dyDescent="0.15">
      <c r="A11" s="105" t="s">
        <v>112</v>
      </c>
      <c r="B11" s="108">
        <v>110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1理解数组</vt:lpstr>
      <vt:lpstr>2公式产生数组</vt:lpstr>
      <vt:lpstr>3.B列与A列之差的和</vt:lpstr>
      <vt:lpstr>4计算正数之和</vt:lpstr>
      <vt:lpstr>5判断身份证长度是否正确</vt:lpstr>
      <vt:lpstr>6多条件求和</vt:lpstr>
      <vt:lpstr>7判断男女退休否</vt:lpstr>
      <vt:lpstr>8判断是否通过</vt:lpstr>
      <vt:lpstr>9统计3天同品牌之和</vt:lpstr>
      <vt:lpstr>10产量大于100的和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mzq</dc:creator>
  <cp:lastModifiedBy>joe</cp:lastModifiedBy>
  <dcterms:created xsi:type="dcterms:W3CDTF">2016-04-05T02:18:44Z</dcterms:created>
  <dcterms:modified xsi:type="dcterms:W3CDTF">2021-08-15T06:46:31Z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4e37f8c7-ab7d-4b36-a6fc-3b81c05b7d60</vt:lpwstr>
  </property>
</Properties>
</file>