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CO_face\"/>
    </mc:Choice>
  </mc:AlternateContent>
  <xr:revisionPtr revIDLastSave="0" documentId="13_ncr:1_{9F42502B-91C5-49CE-B57E-41F98A62B4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logistic" sheetId="4" r:id="rId2"/>
    <sheet name="google_trend" sheetId="3" r:id="rId3"/>
    <sheet name="工作表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0" i="1" l="1"/>
  <c r="J237" i="1"/>
  <c r="J232" i="1"/>
  <c r="J226" i="1"/>
  <c r="J218" i="1"/>
  <c r="J214" i="1"/>
  <c r="J208" i="1"/>
  <c r="J204" i="1"/>
  <c r="J200" i="1"/>
  <c r="J203" i="1"/>
  <c r="J198" i="1"/>
  <c r="J199" i="1"/>
  <c r="J197" i="1"/>
  <c r="J191" i="1"/>
  <c r="J190" i="1"/>
  <c r="J184" i="1"/>
  <c r="J181" i="1"/>
  <c r="J180" i="1"/>
  <c r="J177" i="1"/>
  <c r="J167" i="1"/>
  <c r="J166" i="1"/>
  <c r="J165" i="1"/>
  <c r="J164" i="1"/>
  <c r="J163" i="1"/>
  <c r="J162" i="1"/>
  <c r="J150" i="1"/>
  <c r="J141" i="1"/>
  <c r="J132" i="1"/>
  <c r="J119" i="1"/>
  <c r="J118" i="1"/>
  <c r="J117" i="1"/>
  <c r="J111" i="1"/>
  <c r="J110" i="1"/>
  <c r="J101" i="1"/>
  <c r="J92" i="1"/>
  <c r="J88" i="1"/>
  <c r="J85" i="1"/>
  <c r="J80" i="1"/>
  <c r="J74" i="1"/>
  <c r="J73" i="1"/>
  <c r="J71" i="1"/>
  <c r="J64" i="1"/>
  <c r="J62" i="1"/>
  <c r="J61" i="1"/>
  <c r="J59" i="1"/>
  <c r="J58" i="1"/>
  <c r="J57" i="1"/>
  <c r="J55" i="1"/>
  <c r="J45" i="1"/>
  <c r="J42" i="1"/>
  <c r="J41" i="1"/>
  <c r="J39" i="1"/>
  <c r="J28" i="1"/>
  <c r="J27" i="1"/>
  <c r="J23" i="1"/>
  <c r="J19" i="1"/>
  <c r="J18" i="1"/>
  <c r="J17" i="1"/>
  <c r="J16" i="1"/>
  <c r="J14" i="1"/>
  <c r="J11" i="1"/>
  <c r="J7" i="1"/>
  <c r="J3" i="1"/>
  <c r="J238" i="1"/>
  <c r="J234" i="1"/>
  <c r="J233" i="1"/>
  <c r="J223" i="1"/>
  <c r="J206" i="1"/>
  <c r="J196" i="1"/>
  <c r="J193" i="1"/>
  <c r="J186" i="1"/>
  <c r="J175" i="1"/>
  <c r="J172" i="1"/>
  <c r="J168" i="1"/>
  <c r="J161" i="1"/>
  <c r="J160" i="1"/>
  <c r="J159" i="1"/>
  <c r="J157" i="1"/>
  <c r="J155" i="1"/>
  <c r="J153" i="1"/>
  <c r="J149" i="1"/>
  <c r="J146" i="1"/>
  <c r="J142" i="1"/>
  <c r="J133" i="1"/>
  <c r="J130" i="1"/>
  <c r="J127" i="1"/>
  <c r="J125" i="1"/>
  <c r="J124" i="1"/>
  <c r="J123" i="1"/>
  <c r="J116" i="1"/>
  <c r="J97" i="1"/>
  <c r="J96" i="1"/>
  <c r="J95" i="1"/>
  <c r="J94" i="1"/>
  <c r="J89" i="1"/>
  <c r="J82" i="1"/>
  <c r="J77" i="1"/>
  <c r="J75" i="1"/>
  <c r="J68" i="1"/>
  <c r="J65" i="1"/>
  <c r="J54" i="1"/>
  <c r="J53" i="1"/>
  <c r="J50" i="1"/>
  <c r="J44" i="1"/>
  <c r="J40" i="1"/>
  <c r="J36" i="1"/>
  <c r="J29" i="1"/>
  <c r="J24" i="1"/>
  <c r="J22" i="1"/>
  <c r="J15" i="1"/>
  <c r="J13" i="1"/>
  <c r="J8" i="1"/>
  <c r="E63" i="3"/>
  <c r="E62" i="3"/>
  <c r="E61" i="3"/>
  <c r="E60" i="3"/>
  <c r="E59" i="3"/>
  <c r="E58" i="3"/>
  <c r="E57" i="3"/>
  <c r="E56" i="3"/>
  <c r="E55" i="3"/>
  <c r="E54" i="3"/>
  <c r="E53" i="3"/>
  <c r="E52" i="3"/>
  <c r="E50" i="3"/>
  <c r="E49" i="3"/>
  <c r="E48" i="3"/>
  <c r="E47" i="3"/>
  <c r="E46" i="3"/>
  <c r="E45" i="3"/>
  <c r="E43" i="3"/>
  <c r="E41" i="3"/>
  <c r="E40" i="3"/>
  <c r="E39" i="3"/>
  <c r="E37" i="3"/>
  <c r="E36" i="3"/>
  <c r="E35" i="3"/>
  <c r="E34" i="3"/>
  <c r="E32" i="3"/>
  <c r="E31" i="3"/>
  <c r="E29" i="3"/>
  <c r="E28" i="3"/>
  <c r="E26" i="3"/>
  <c r="E24" i="3"/>
  <c r="E23" i="3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<sst xmlns="http://schemas.openxmlformats.org/spreadsheetml/2006/main" count="4885" uniqueCount="1484">
  <si>
    <t>ICO Name</t>
  </si>
  <si>
    <t>TICKER</t>
  </si>
  <si>
    <t>Founder</t>
  </si>
  <si>
    <t>names</t>
  </si>
  <si>
    <t>google_trend</t>
  </si>
  <si>
    <t>cap</t>
  </si>
  <si>
    <t>Remark</t>
  </si>
  <si>
    <t>duration</t>
  </si>
  <si>
    <t>country</t>
  </si>
  <si>
    <t>year</t>
  </si>
  <si>
    <t>Contacts</t>
  </si>
  <si>
    <t>Followers</t>
  </si>
  <si>
    <t>Non_white</t>
  </si>
  <si>
    <t>Female</t>
  </si>
  <si>
    <t>KYC</t>
  </si>
  <si>
    <t>Raised</t>
  </si>
  <si>
    <t>Total supply</t>
  </si>
  <si>
    <t>FWHR</t>
  </si>
  <si>
    <t>Trust</t>
  </si>
  <si>
    <t>Dom</t>
  </si>
  <si>
    <t>Attr</t>
  </si>
  <si>
    <t>Teamsize</t>
  </si>
  <si>
    <t>airbloc</t>
  </si>
  <si>
    <t>ABL</t>
  </si>
  <si>
    <t>Sungpil Nam</t>
  </si>
  <si>
    <t>Singapore</t>
  </si>
  <si>
    <t>500+</t>
  </si>
  <si>
    <t>arbidex</t>
  </si>
  <si>
    <t>ABX</t>
  </si>
  <si>
    <t>Kamilya Arslanova</t>
  </si>
  <si>
    <t>UK</t>
  </si>
  <si>
    <t>the-abyss</t>
  </si>
  <si>
    <t>ABYSS</t>
  </si>
  <si>
    <t>Konstantin Boyko-Romanovsky</t>
  </si>
  <si>
    <t>abyss</t>
  </si>
  <si>
    <t>Malta</t>
  </si>
  <si>
    <t>adbank</t>
  </si>
  <si>
    <t>ADB</t>
  </si>
  <si>
    <t>Jon Gillham</t>
  </si>
  <si>
    <t>Canada</t>
  </si>
  <si>
    <t>adshares</t>
  </si>
  <si>
    <t>ADST</t>
  </si>
  <si>
    <t>Marshall Islands</t>
  </si>
  <si>
    <t>adex</t>
  </si>
  <si>
    <t>ADX</t>
  </si>
  <si>
    <t>Ivo Georgiev</t>
  </si>
  <si>
    <t>ambire adex</t>
  </si>
  <si>
    <t>Ambire</t>
  </si>
  <si>
    <t>Russia</t>
  </si>
  <si>
    <t>aeternity</t>
  </si>
  <si>
    <t>AE</t>
  </si>
  <si>
    <t>Yanislav Malahov</t>
  </si>
  <si>
    <t>Bulgaria</t>
  </si>
  <si>
    <t>aenco</t>
  </si>
  <si>
    <t>AEN</t>
  </si>
  <si>
    <t>Ian Huen</t>
  </si>
  <si>
    <t>aen smart token</t>
  </si>
  <si>
    <t>Samoa</t>
  </si>
  <si>
    <t>singularitynet</t>
  </si>
  <si>
    <t>AGI</t>
  </si>
  <si>
    <t>Dr. Ben Goertzel</t>
  </si>
  <si>
    <t>Switzerland</t>
  </si>
  <si>
    <t>aidcoin</t>
  </si>
  <si>
    <t>AID</t>
  </si>
  <si>
    <t>Francesco Nazari Fusetti</t>
  </si>
  <si>
    <t>alt-estate</t>
  </si>
  <si>
    <t>ALT</t>
  </si>
  <si>
    <t>Vladimir Shmidt</t>
  </si>
  <si>
    <t>altestate</t>
  </si>
  <si>
    <t>British Virgin Islands</t>
  </si>
  <si>
    <t>ambrosus</t>
  </si>
  <si>
    <t>AMB</t>
  </si>
  <si>
    <t>Angel Versetti</t>
  </si>
  <si>
    <t>airdao</t>
  </si>
  <si>
    <t>AirDAO</t>
  </si>
  <si>
    <t>amon</t>
  </si>
  <si>
    <t>AMN</t>
  </si>
  <si>
    <t>Daniele Izzo</t>
  </si>
  <si>
    <t>Estonia</t>
  </si>
  <si>
    <t>aragon</t>
  </si>
  <si>
    <t>ANT</t>
  </si>
  <si>
    <t>Luis Cuende</t>
  </si>
  <si>
    <t>Spain</t>
  </si>
  <si>
    <t>appcoins</t>
  </si>
  <si>
    <t>APPC</t>
  </si>
  <si>
    <t>Paulo Trezentos</t>
  </si>
  <si>
    <t>araw</t>
  </si>
  <si>
    <t>ARAW</t>
  </si>
  <si>
    <t>Carlo Pascoli</t>
  </si>
  <si>
    <t>maecenas</t>
  </si>
  <si>
    <t>ART</t>
  </si>
  <si>
    <t>Marcelo Garcia Casil</t>
  </si>
  <si>
    <t>atlant</t>
  </si>
  <si>
    <t>ATL</t>
  </si>
  <si>
    <t>Julian Svirsky</t>
  </si>
  <si>
    <t>auctus</t>
  </si>
  <si>
    <t>AUC</t>
  </si>
  <si>
    <t>Raphael Vantroost</t>
  </si>
  <si>
    <t>aventus</t>
  </si>
  <si>
    <t>AVT</t>
  </si>
  <si>
    <t>Alan Vey</t>
  </si>
  <si>
    <t>axpire</t>
  </si>
  <si>
    <t>AXP</t>
  </si>
  <si>
    <t>Gary R Markham</t>
  </si>
  <si>
    <t>moola</t>
  </si>
  <si>
    <t>Moola</t>
  </si>
  <si>
    <t>USA</t>
  </si>
  <si>
    <t>basic-attention</t>
  </si>
  <si>
    <t>BAT</t>
  </si>
  <si>
    <t>Brendan Eich</t>
  </si>
  <si>
    <t>basic attention token</t>
  </si>
  <si>
    <t>babb</t>
  </si>
  <si>
    <t>BAX</t>
  </si>
  <si>
    <t>Rushd Averroes</t>
  </si>
  <si>
    <t>bcdiploma</t>
  </si>
  <si>
    <t>BCDT</t>
  </si>
  <si>
    <t>Luc JARRY-LACOMBE</t>
  </si>
  <si>
    <t>evidenz</t>
  </si>
  <si>
    <t>EvidenZ</t>
  </si>
  <si>
    <t>France</t>
  </si>
  <si>
    <t>bitdegree</t>
  </si>
  <si>
    <t>BDG</t>
  </si>
  <si>
    <t>Andrius Putna</t>
  </si>
  <si>
    <t>Lithuania</t>
  </si>
  <si>
    <t>rentberry</t>
  </si>
  <si>
    <t>BERRY</t>
  </si>
  <si>
    <t>Alex Lubinsky</t>
  </si>
  <si>
    <t>Gibraltar</t>
  </si>
  <si>
    <t>bluzelle</t>
  </si>
  <si>
    <t>BLZ</t>
  </si>
  <si>
    <t>Pavel Bains</t>
  </si>
  <si>
    <t>bancor</t>
  </si>
  <si>
    <t>BNT</t>
  </si>
  <si>
    <t>Eyal Hertzog</t>
  </si>
  <si>
    <t>Israel</t>
  </si>
  <si>
    <t>bob-s-repair</t>
  </si>
  <si>
    <t>BOB</t>
  </si>
  <si>
    <t>Frideric Prandecki</t>
  </si>
  <si>
    <t>bob's repair</t>
  </si>
  <si>
    <t>bolt</t>
  </si>
  <si>
    <t>BOLT</t>
  </si>
  <si>
    <t>Jamal Hassim</t>
  </si>
  <si>
    <t>botxcoin</t>
  </si>
  <si>
    <t>BOTX</t>
  </si>
  <si>
    <t>Agusman Surya</t>
  </si>
  <si>
    <t>blockport</t>
  </si>
  <si>
    <t>BPT</t>
  </si>
  <si>
    <t>Sebastiaan Lichter</t>
  </si>
  <si>
    <t>bux token</t>
  </si>
  <si>
    <t>BUX Token</t>
  </si>
  <si>
    <t>Netherlands</t>
  </si>
  <si>
    <t>bread</t>
  </si>
  <si>
    <t>BRD</t>
  </si>
  <si>
    <t>Adam Traidman</t>
  </si>
  <si>
    <t>bitnautic</t>
  </si>
  <si>
    <t>BTNT</t>
  </si>
  <si>
    <t>Gianfranco Pierini</t>
  </si>
  <si>
    <t>bitnautic token</t>
  </si>
  <si>
    <t>bezant</t>
  </si>
  <si>
    <t>BZNT</t>
  </si>
  <si>
    <t>Steve Tay</t>
  </si>
  <si>
    <t>crypto20</t>
  </si>
  <si>
    <t>C20</t>
  </si>
  <si>
    <t>Daniel Schwartzkopff</t>
  </si>
  <si>
    <t>carboneum</t>
  </si>
  <si>
    <t>C8</t>
  </si>
  <si>
    <t>Max Kortrakul</t>
  </si>
  <si>
    <t>change-bank</t>
  </si>
  <si>
    <t>CAG</t>
  </si>
  <si>
    <t>Kristjan Kangro</t>
  </si>
  <si>
    <t>change</t>
  </si>
  <si>
    <t>cardstack</t>
  </si>
  <si>
    <t>CARD</t>
  </si>
  <si>
    <t>Chris Tse</t>
  </si>
  <si>
    <t>cashaa</t>
  </si>
  <si>
    <t>CAS</t>
  </si>
  <si>
    <t>Kumar Gaurav</t>
  </si>
  <si>
    <t>ceek</t>
  </si>
  <si>
    <t>CEEK</t>
  </si>
  <si>
    <t>Mary Spio</t>
  </si>
  <si>
    <t>ceek vr</t>
  </si>
  <si>
    <t>celer-network</t>
  </si>
  <si>
    <t>CELR</t>
  </si>
  <si>
    <t>Mo Dong</t>
  </si>
  <si>
    <t>celer network</t>
  </si>
  <si>
    <t>centrality</t>
  </si>
  <si>
    <t>CENNZ</t>
  </si>
  <si>
    <t>Aaron McDonald</t>
  </si>
  <si>
    <t>cennznet</t>
  </si>
  <si>
    <t>connectjob</t>
  </si>
  <si>
    <t>CJT</t>
  </si>
  <si>
    <t>Yoni Assouline</t>
  </si>
  <si>
    <t>cloudbric</t>
  </si>
  <si>
    <t>CLB</t>
  </si>
  <si>
    <t>Taejoon Chung</t>
  </si>
  <si>
    <t>cybermiles</t>
  </si>
  <si>
    <t>CMT</t>
  </si>
  <si>
    <t>Dr. Lucas Lu</t>
  </si>
  <si>
    <t>cosmochain</t>
  </si>
  <si>
    <t>COSM</t>
  </si>
  <si>
    <t>Howon Song</t>
  </si>
  <si>
    <t>cosmo coin</t>
  </si>
  <si>
    <t>Hong Kong</t>
  </si>
  <si>
    <t>cotrader</t>
  </si>
  <si>
    <t>COT</t>
  </si>
  <si>
    <t>Gary Bernstein</t>
  </si>
  <si>
    <t>Saint Kitts and Nevis</t>
  </si>
  <si>
    <t>covesting</t>
  </si>
  <si>
    <t>COV</t>
  </si>
  <si>
    <t>Dmitrij Pruglo</t>
  </si>
  <si>
    <t>cryptopay</t>
  </si>
  <si>
    <t>CPAY</t>
  </si>
  <si>
    <t>George Basiladze</t>
  </si>
  <si>
    <t>carry</t>
  </si>
  <si>
    <t>CRE</t>
  </si>
  <si>
    <t>Grant Sohn</t>
  </si>
  <si>
    <t>crypterium</t>
  </si>
  <si>
    <t>CRPT</t>
  </si>
  <si>
    <t>Gleb Markov</t>
  </si>
  <si>
    <t>credits</t>
  </si>
  <si>
    <t>CS</t>
  </si>
  <si>
    <t>Igor Chugunov</t>
  </si>
  <si>
    <t>carvertical</t>
  </si>
  <si>
    <t>cV</t>
  </si>
  <si>
    <t>Rokas Medonis</t>
  </si>
  <si>
    <t>civic</t>
  </si>
  <si>
    <t>CVC</t>
  </si>
  <si>
    <t>Vinny Lingham</t>
  </si>
  <si>
    <t>cargox</t>
  </si>
  <si>
    <t>CXO</t>
  </si>
  <si>
    <t>Stefan Kukman</t>
  </si>
  <si>
    <t>Slovenia</t>
  </si>
  <si>
    <t>dav</t>
  </si>
  <si>
    <t>DAV</t>
  </si>
  <si>
    <t>Noam Copel</t>
  </si>
  <si>
    <t>dav coin</t>
  </si>
  <si>
    <t>dentacoin</t>
  </si>
  <si>
    <t>DCN</t>
  </si>
  <si>
    <t>Dimitar Dimitrakiev</t>
  </si>
  <si>
    <t>debitum-network</t>
  </si>
  <si>
    <t>DEB</t>
  </si>
  <si>
    <t>Donatas Juodelis</t>
  </si>
  <si>
    <t>debitum</t>
  </si>
  <si>
    <t>dent</t>
  </si>
  <si>
    <t>DENT</t>
  </si>
  <si>
    <t>Tero Katajainen</t>
  </si>
  <si>
    <t>China</t>
  </si>
  <si>
    <t>digitex</t>
  </si>
  <si>
    <t>DGTX</t>
  </si>
  <si>
    <t>Adam Todd</t>
  </si>
  <si>
    <t>Seychelles</t>
  </si>
  <si>
    <t>the-divi-project</t>
  </si>
  <si>
    <t>DIVI</t>
  </si>
  <si>
    <t>Nick Saponaro</t>
  </si>
  <si>
    <t>divi</t>
  </si>
  <si>
    <t>dmarket</t>
  </si>
  <si>
    <t>DMT</t>
  </si>
  <si>
    <t>Volodymyr Panchenko</t>
  </si>
  <si>
    <t>Ukraine</t>
  </si>
  <si>
    <t>dock-io</t>
  </si>
  <si>
    <t>DOCK</t>
  </si>
  <si>
    <t>Nick Macario</t>
  </si>
  <si>
    <t>dock</t>
  </si>
  <si>
    <t>dovu</t>
  </si>
  <si>
    <t>DOV</t>
  </si>
  <si>
    <t>Irfon Watkins</t>
  </si>
  <si>
    <t>dragonchain</t>
  </si>
  <si>
    <t>DRGN</t>
  </si>
  <si>
    <t>Joe Roets</t>
  </si>
  <si>
    <t>domraider</t>
  </si>
  <si>
    <t>DRT</t>
  </si>
  <si>
    <t>Tristan COLOMBET</t>
  </si>
  <si>
    <t>datarius</t>
  </si>
  <si>
    <t>DTRC</t>
  </si>
  <si>
    <t>Aleksey Vuyko</t>
  </si>
  <si>
    <t>datarius credit</t>
  </si>
  <si>
    <t>databrokerdao</t>
  </si>
  <si>
    <t>DTX</t>
  </si>
  <si>
    <t>Matthew van Niekerk</t>
  </si>
  <si>
    <t>databroker</t>
  </si>
  <si>
    <t>Belgium</t>
  </si>
  <si>
    <t>dxchain</t>
  </si>
  <si>
    <t>DX</t>
  </si>
  <si>
    <t>Allan Zhang</t>
  </si>
  <si>
    <t>dxchain token</t>
  </si>
  <si>
    <t>eidoo</t>
  </si>
  <si>
    <t>EDO</t>
  </si>
  <si>
    <t>Natale M. Ferrara</t>
  </si>
  <si>
    <t>pnetwork</t>
  </si>
  <si>
    <t>pNetwork</t>
  </si>
  <si>
    <t>effect-ai</t>
  </si>
  <si>
    <t>EFX</t>
  </si>
  <si>
    <t>Chris Dawe</t>
  </si>
  <si>
    <t>effect network</t>
  </si>
  <si>
    <t>Holland</t>
  </si>
  <si>
    <t>egretia</t>
  </si>
  <si>
    <t>EGT</t>
  </si>
  <si>
    <t>Peter Huang</t>
  </si>
  <si>
    <t>electrify-asia</t>
  </si>
  <si>
    <t>ELEC</t>
  </si>
  <si>
    <t>Julius Tan</t>
  </si>
  <si>
    <t>electrify.asia</t>
  </si>
  <si>
    <t>elysian</t>
  </si>
  <si>
    <t>ELY</t>
  </si>
  <si>
    <t>Leo Ameri</t>
  </si>
  <si>
    <t>Belize</t>
  </si>
  <si>
    <t>enigma-catalyst</t>
  </si>
  <si>
    <t>ENG</t>
  </si>
  <si>
    <t>Guy Zyskind</t>
  </si>
  <si>
    <t>enigma</t>
  </si>
  <si>
    <t>enjin-coin</t>
  </si>
  <si>
    <t>ENJ</t>
  </si>
  <si>
    <t>Maxim Blagov</t>
  </si>
  <si>
    <t>enjin coin</t>
  </si>
  <si>
    <t>eos</t>
  </si>
  <si>
    <t>EOS</t>
  </si>
  <si>
    <t>Brendan Blumer</t>
  </si>
  <si>
    <t>quadrant</t>
  </si>
  <si>
    <t>eQUAD</t>
  </si>
  <si>
    <t>Mike Davie</t>
  </si>
  <si>
    <t>quadrantprotocol</t>
  </si>
  <si>
    <t>essentia</t>
  </si>
  <si>
    <t>ESS</t>
  </si>
  <si>
    <t>Mirco Mongiardino</t>
  </si>
  <si>
    <t>electroneum</t>
  </si>
  <si>
    <t>ETN</t>
  </si>
  <si>
    <t>Richard Ells</t>
  </si>
  <si>
    <t>devery</t>
  </si>
  <si>
    <t>EVE</t>
  </si>
  <si>
    <t>Andrew Rasheed</t>
  </si>
  <si>
    <t>evedo</t>
  </si>
  <si>
    <t>EVED</t>
  </si>
  <si>
    <t>Stoyan Angelov</t>
  </si>
  <si>
    <t>everycoin</t>
  </si>
  <si>
    <t>EVY</t>
  </si>
  <si>
    <t>Aaron Jin</t>
  </si>
  <si>
    <t>Thailand</t>
  </si>
  <si>
    <t>faceter</t>
  </si>
  <si>
    <t>FACE</t>
  </si>
  <si>
    <t>Robert Wayne Pothier</t>
  </si>
  <si>
    <t>South Africa</t>
  </si>
  <si>
    <t>friendz</t>
  </si>
  <si>
    <t>FDZ</t>
  </si>
  <si>
    <t>Alessandro Cadoni</t>
  </si>
  <si>
    <t>fetch-ai</t>
  </si>
  <si>
    <t>FET</t>
  </si>
  <si>
    <t>Humayun Sheikh</t>
  </si>
  <si>
    <t>fetch.ai</t>
  </si>
  <si>
    <t>filecoin</t>
  </si>
  <si>
    <t>FIL</t>
  </si>
  <si>
    <t>Juan Benet</t>
  </si>
  <si>
    <t>fortknoxster</t>
  </si>
  <si>
    <t>FKX</t>
  </si>
  <si>
    <t>Rasmus Birger Christiansen</t>
  </si>
  <si>
    <t>flixxo</t>
  </si>
  <si>
    <t>Flixx</t>
  </si>
  <si>
    <t>Adri?n Garelik</t>
  </si>
  <si>
    <t>Argentina</t>
  </si>
  <si>
    <t>gameflip</t>
  </si>
  <si>
    <t>FLP</t>
  </si>
  <si>
    <t>JT Nguyen</t>
  </si>
  <si>
    <t>foam</t>
  </si>
  <si>
    <t>FOAM</t>
  </si>
  <si>
    <t>Ryan John King</t>
  </si>
  <si>
    <t>fusion</t>
  </si>
  <si>
    <t>FSN</t>
  </si>
  <si>
    <t>Dejun Qian</t>
  </si>
  <si>
    <t>fantom</t>
  </si>
  <si>
    <t>FTM</t>
  </si>
  <si>
    <t>Ahn Byung</t>
  </si>
  <si>
    <t>Bahamas</t>
  </si>
  <si>
    <t>fintrux</t>
  </si>
  <si>
    <t>FTX</t>
  </si>
  <si>
    <t>Nelson Lin</t>
  </si>
  <si>
    <t>fintrux network</t>
  </si>
  <si>
    <t>etherparty</t>
  </si>
  <si>
    <t>FUEL</t>
  </si>
  <si>
    <t>Kevin Hobbs</t>
  </si>
  <si>
    <t>daostack</t>
  </si>
  <si>
    <t>GEN</t>
  </si>
  <si>
    <t>Matan Field</t>
  </si>
  <si>
    <t>parkgene</t>
  </si>
  <si>
    <t>GENE</t>
  </si>
  <si>
    <t>Louis Hatzis</t>
  </si>
  <si>
    <t>SINGAPORE</t>
  </si>
  <si>
    <t>gamb</t>
  </si>
  <si>
    <t>GMB</t>
  </si>
  <si>
    <t>Luis Krug</t>
  </si>
  <si>
    <t>gnosis</t>
  </si>
  <si>
    <t>GNO</t>
  </si>
  <si>
    <t>Martin K?ppelmann</t>
  </si>
  <si>
    <t>Germany</t>
  </si>
  <si>
    <t>golem</t>
  </si>
  <si>
    <t>GNT</t>
  </si>
  <si>
    <t>Julian Zawistowski</t>
  </si>
  <si>
    <t>Poland</t>
  </si>
  <si>
    <t>game-stars</t>
  </si>
  <si>
    <t>GST</t>
  </si>
  <si>
    <t>Sergey Sevidov</t>
  </si>
  <si>
    <t>game stars</t>
  </si>
  <si>
    <t>genesis-vision</t>
  </si>
  <si>
    <t>GVT</t>
  </si>
  <si>
    <t>Ruslan Kamensky</t>
  </si>
  <si>
    <t>genesis vision</t>
  </si>
  <si>
    <t>havven</t>
  </si>
  <si>
    <t>HAV</t>
  </si>
  <si>
    <t>Kain Warwick</t>
  </si>
  <si>
    <t>synthetix</t>
  </si>
  <si>
    <t>Synthetix</t>
  </si>
  <si>
    <t>Australia</t>
  </si>
  <si>
    <t>gohelpfund</t>
  </si>
  <si>
    <t>HELP</t>
  </si>
  <si>
    <t>Daniel Tirzuman</t>
  </si>
  <si>
    <t>Romania</t>
  </si>
  <si>
    <t>hacken</t>
  </si>
  <si>
    <t>HKN</t>
  </si>
  <si>
    <t>Dyma Budorin</t>
  </si>
  <si>
    <t>hacken token</t>
  </si>
  <si>
    <t>humaniq</t>
  </si>
  <si>
    <t>HMQ</t>
  </si>
  <si>
    <t>Dinis Guarda</t>
  </si>
  <si>
    <t>holo</t>
  </si>
  <si>
    <t>HOLO</t>
  </si>
  <si>
    <t>Arthur Brock</t>
  </si>
  <si>
    <t>hoqu</t>
  </si>
  <si>
    <t>HQX</t>
  </si>
  <si>
    <t>Alexey Shmonov</t>
  </si>
  <si>
    <t>hycon</t>
  </si>
  <si>
    <t>HYC</t>
  </si>
  <si>
    <t>Taewon Kim</t>
  </si>
  <si>
    <t>South Korea</t>
  </si>
  <si>
    <t>icon</t>
  </si>
  <si>
    <t>ICX</t>
  </si>
  <si>
    <t>Min Kim</t>
  </si>
  <si>
    <t>Japan</t>
  </si>
  <si>
    <t>indahash</t>
  </si>
  <si>
    <t>IDH</t>
  </si>
  <si>
    <t>Barbara Soltysinska</t>
  </si>
  <si>
    <t>investfeed</t>
  </si>
  <si>
    <t>IFT</t>
  </si>
  <si>
    <t>Ronald Chernesky</t>
  </si>
  <si>
    <t>ignis</t>
  </si>
  <si>
    <t>IGNIS</t>
  </si>
  <si>
    <t>Kristina Kalcheva</t>
  </si>
  <si>
    <t>iht-coin</t>
  </si>
  <si>
    <t>IHT</t>
  </si>
  <si>
    <t>Ricky Ng</t>
  </si>
  <si>
    <t>iht real estate protocol</t>
  </si>
  <si>
    <t>indorse</t>
  </si>
  <si>
    <t>IND</t>
  </si>
  <si>
    <t>David Moskowitz</t>
  </si>
  <si>
    <t>indorse token</t>
  </si>
  <si>
    <t>internxt</t>
  </si>
  <si>
    <t>INXT</t>
  </si>
  <si>
    <t>Fran Villalba Segarra</t>
  </si>
  <si>
    <t>insurepal</t>
  </si>
  <si>
    <t>IPL</t>
  </si>
  <si>
    <t>Matt Peterman</t>
  </si>
  <si>
    <t>vouchforme</t>
  </si>
  <si>
    <t>VouchForMe</t>
  </si>
  <si>
    <t>Liechtenstein</t>
  </si>
  <si>
    <t>iqeon</t>
  </si>
  <si>
    <t>IQN</t>
  </si>
  <si>
    <t>Vadim Dovguchits</t>
  </si>
  <si>
    <t>jibrel-network</t>
  </si>
  <si>
    <t>JNT</t>
  </si>
  <si>
    <t>Yazan Barghuthi</t>
  </si>
  <si>
    <t>tranche finance</t>
  </si>
  <si>
    <t>Tranche Finance</t>
  </si>
  <si>
    <t>joint-ventures</t>
  </si>
  <si>
    <t>Joint</t>
  </si>
  <si>
    <t>Ahmet Arslan</t>
  </si>
  <si>
    <t>joint ventures</t>
  </si>
  <si>
    <t>Turkey</t>
  </si>
  <si>
    <t>karatgold-coin</t>
  </si>
  <si>
    <t>KBC</t>
  </si>
  <si>
    <t>Harald Seiz</t>
  </si>
  <si>
    <t>karatgold coin</t>
  </si>
  <si>
    <t>selfkey</t>
  </si>
  <si>
    <t>KEY</t>
  </si>
  <si>
    <t>Edmund Lowell</t>
  </si>
  <si>
    <t>Cayman Islands</t>
  </si>
  <si>
    <t>kin</t>
  </si>
  <si>
    <t>KIN</t>
  </si>
  <si>
    <t>Ted Livingston</t>
  </si>
  <si>
    <t>kryll-io</t>
  </si>
  <si>
    <t>KRL</t>
  </si>
  <si>
    <t>Luca BENEVOLO</t>
  </si>
  <si>
    <t>kryll</t>
  </si>
  <si>
    <t>latoken</t>
  </si>
  <si>
    <t>LA</t>
  </si>
  <si>
    <t>Valentin Preobrazhenskiy</t>
  </si>
  <si>
    <t>lambda-1</t>
  </si>
  <si>
    <t>LAMB</t>
  </si>
  <si>
    <t>He Xiaongyang</t>
  </si>
  <si>
    <t>lambda</t>
  </si>
  <si>
    <t>lemochain</t>
  </si>
  <si>
    <t>LEMO</t>
  </si>
  <si>
    <t>Andrew Ma</t>
  </si>
  <si>
    <t>loopring</t>
  </si>
  <si>
    <t>LRC</t>
  </si>
  <si>
    <t>Daniel Wang</t>
  </si>
  <si>
    <t>lunyr</t>
  </si>
  <si>
    <t>LUN</t>
  </si>
  <si>
    <t>Arnold Pham</t>
  </si>
  <si>
    <t>lympo</t>
  </si>
  <si>
    <t>LYM</t>
  </si>
  <si>
    <t>Ada Jonu??</t>
  </si>
  <si>
    <t>decentraland</t>
  </si>
  <si>
    <t>MANA</t>
  </si>
  <si>
    <t>Ariel Meilich</t>
  </si>
  <si>
    <t>midas</t>
  </si>
  <si>
    <t>MAS</t>
  </si>
  <si>
    <t>David Nguyen</t>
  </si>
  <si>
    <t>matic-network</t>
  </si>
  <si>
    <t>MATIC</t>
  </si>
  <si>
    <t>Jaynti Kanani</t>
  </si>
  <si>
    <t>polygon</t>
  </si>
  <si>
    <t>Polygon</t>
  </si>
  <si>
    <t>India</t>
  </si>
  <si>
    <t>medibloc</t>
  </si>
  <si>
    <t>MED</t>
  </si>
  <si>
    <t>Dr. Allen Wookyun Kho</t>
  </si>
  <si>
    <t>metronome</t>
  </si>
  <si>
    <t>MET</t>
  </si>
  <si>
    <t>Jeff Garzik</t>
  </si>
  <si>
    <t>metadium</t>
  </si>
  <si>
    <t>META</t>
  </si>
  <si>
    <t>Hoon (Justin) Park</t>
  </si>
  <si>
    <t>mossland</t>
  </si>
  <si>
    <t>MOC</t>
  </si>
  <si>
    <t>Wooram Son</t>
  </si>
  <si>
    <t>morpheus-network</t>
  </si>
  <si>
    <t>MORPH</t>
  </si>
  <si>
    <t>Danny Weinberger</t>
  </si>
  <si>
    <t>morpheus network</t>
  </si>
  <si>
    <t>docademic</t>
  </si>
  <si>
    <t>MTC</t>
  </si>
  <si>
    <t>Charles Nader</t>
  </si>
  <si>
    <t>doc.com</t>
  </si>
  <si>
    <t>DOC.COM</t>
  </si>
  <si>
    <t>Mexico</t>
  </si>
  <si>
    <t>monetha</t>
  </si>
  <si>
    <t>MTH</t>
  </si>
  <si>
    <t>Andrej Ruckij</t>
  </si>
  <si>
    <t>multivac</t>
  </si>
  <si>
    <t>MTV</t>
  </si>
  <si>
    <t>Frank Lyu</t>
  </si>
  <si>
    <t>matryx</t>
  </si>
  <si>
    <t>MTX</t>
  </si>
  <si>
    <t>Steve McCloskey</t>
  </si>
  <si>
    <t>mysterium</t>
  </si>
  <si>
    <t>MYST</t>
  </si>
  <si>
    <t>Robertas Visinskis</t>
  </si>
  <si>
    <t>nucleus</t>
  </si>
  <si>
    <t>nCash</t>
  </si>
  <si>
    <t>Abhishek Pitti</t>
  </si>
  <si>
    <t>nucleus vision</t>
  </si>
  <si>
    <t>USA, INDIA</t>
  </si>
  <si>
    <t>neurochain</t>
  </si>
  <si>
    <t>NCC</t>
  </si>
  <si>
    <t>Frederic GOUJON</t>
  </si>
  <si>
    <t>polyswarm</t>
  </si>
  <si>
    <t>NCT</t>
  </si>
  <si>
    <t>Steve Bassi</t>
  </si>
  <si>
    <t>neo</t>
  </si>
  <si>
    <t>NEO</t>
  </si>
  <si>
    <t>Da Hongfei</t>
  </si>
  <si>
    <t>nimiq</t>
  </si>
  <si>
    <t>NET</t>
  </si>
  <si>
    <t>Robin Linus</t>
  </si>
  <si>
    <t>Sweden</t>
  </si>
  <si>
    <t>newton</t>
  </si>
  <si>
    <t>NEW</t>
  </si>
  <si>
    <t>Xu Jizhe</t>
  </si>
  <si>
    <t>nexo</t>
  </si>
  <si>
    <t>NEXO</t>
  </si>
  <si>
    <t>Kosta Kantchev</t>
  </si>
  <si>
    <t>naga</t>
  </si>
  <si>
    <t>NGC</t>
  </si>
  <si>
    <t>Benjamin Bilski</t>
  </si>
  <si>
    <t>one-ledger</t>
  </si>
  <si>
    <t>OLT</t>
  </si>
  <si>
    <t>David Cao</t>
  </si>
  <si>
    <t>oneledger</t>
  </si>
  <si>
    <t>tenx</t>
  </si>
  <si>
    <t>PAY</t>
  </si>
  <si>
    <t>Toby Hoenisch</t>
  </si>
  <si>
    <t>phi-token</t>
  </si>
  <si>
    <t>PHI</t>
  </si>
  <si>
    <t>Daniele Bernardi</t>
  </si>
  <si>
    <t>phi token</t>
  </si>
  <si>
    <t>pibble</t>
  </si>
  <si>
    <t>PIB</t>
  </si>
  <si>
    <t>Treasure Lee</t>
  </si>
  <si>
    <t>playkey</t>
  </si>
  <si>
    <t>PKT</t>
  </si>
  <si>
    <t>Egor Gurjev</t>
  </si>
  <si>
    <t>plair</t>
  </si>
  <si>
    <t>PLA_1</t>
  </si>
  <si>
    <t>Patrick Tang</t>
  </si>
  <si>
    <t>polybius</t>
  </si>
  <si>
    <t>PLBT</t>
  </si>
  <si>
    <t>Sergei Potapenko</t>
  </si>
  <si>
    <t>pillar</t>
  </si>
  <si>
    <t>PLR</t>
  </si>
  <si>
    <t>David Siegel</t>
  </si>
  <si>
    <t>poa-network</t>
  </si>
  <si>
    <t>POA</t>
  </si>
  <si>
    <t>Igor Barinov</t>
  </si>
  <si>
    <t>poa network</t>
  </si>
  <si>
    <t>power-ledger</t>
  </si>
  <si>
    <t>POWR</t>
  </si>
  <si>
    <t>Jemma Green</t>
  </si>
  <si>
    <t>powerledger</t>
  </si>
  <si>
    <t>populous</t>
  </si>
  <si>
    <t>PPT</t>
  </si>
  <si>
    <t>Steve Nico Williams</t>
  </si>
  <si>
    <t>propy</t>
  </si>
  <si>
    <t>PRO</t>
  </si>
  <si>
    <t>Natalia Karayaneva</t>
  </si>
  <si>
    <t>patientory</t>
  </si>
  <si>
    <t>PTOY</t>
  </si>
  <si>
    <t>Chrissa McFarlane</t>
  </si>
  <si>
    <t>play-game</t>
  </si>
  <si>
    <t>PXG</t>
  </si>
  <si>
    <t>Anton Soeharyo</t>
  </si>
  <si>
    <t>Indonesia</t>
  </si>
  <si>
    <t>qash-by-quoine</t>
  </si>
  <si>
    <t>QASH</t>
  </si>
  <si>
    <t>Mike Kayamori</t>
  </si>
  <si>
    <t>qash</t>
  </si>
  <si>
    <t>quarkchain</t>
  </si>
  <si>
    <t>QKC</t>
  </si>
  <si>
    <t>Qi Zhou</t>
  </si>
  <si>
    <t>qlc-chain</t>
  </si>
  <si>
    <t>QLC</t>
  </si>
  <si>
    <t>Susan Zhou</t>
  </si>
  <si>
    <t>qlc chain</t>
  </si>
  <si>
    <t>quant-network</t>
  </si>
  <si>
    <t>QNT</t>
  </si>
  <si>
    <t>Gilbert Verdian</t>
  </si>
  <si>
    <t>quant</t>
  </si>
  <si>
    <t>quantstamp</t>
  </si>
  <si>
    <t>QSP</t>
  </si>
  <si>
    <t>Richard Ma</t>
  </si>
  <si>
    <t>qtum</t>
  </si>
  <si>
    <t>QTUM</t>
  </si>
  <si>
    <t>Patrick Dai</t>
  </si>
  <si>
    <t>revain</t>
  </si>
  <si>
    <t>R</t>
  </si>
  <si>
    <t>Rinat Arslanov</t>
  </si>
  <si>
    <t>remme</t>
  </si>
  <si>
    <t>REM</t>
  </si>
  <si>
    <t>Alex Momot</t>
  </si>
  <si>
    <t>redfox-labs</t>
  </si>
  <si>
    <t>RFOX</t>
  </si>
  <si>
    <t>Ben Fairbank</t>
  </si>
  <si>
    <t>rfox</t>
  </si>
  <si>
    <t>Vietnam</t>
  </si>
  <si>
    <t>iexec</t>
  </si>
  <si>
    <t>RLC</t>
  </si>
  <si>
    <t>Gilles Fedak</t>
  </si>
  <si>
    <t>iexec rlc</t>
  </si>
  <si>
    <t>sureremit</t>
  </si>
  <si>
    <t>RMT</t>
  </si>
  <si>
    <t>Olaoluwa Samuel-Biyi</t>
  </si>
  <si>
    <t>rate3</t>
  </si>
  <si>
    <t>RTE</t>
  </si>
  <si>
    <t>Goh Jian Kai</t>
  </si>
  <si>
    <t>rotharium</t>
  </si>
  <si>
    <t>RTH</t>
  </si>
  <si>
    <t>Tomislav Matic</t>
  </si>
  <si>
    <t>santiment</t>
  </si>
  <si>
    <t>SAN</t>
  </si>
  <si>
    <t>Maksim Balashevich</t>
  </si>
  <si>
    <t>santiment network token</t>
  </si>
  <si>
    <t>social</t>
  </si>
  <si>
    <t>SCL</t>
  </si>
  <si>
    <t>Jade Mulholland</t>
  </si>
  <si>
    <t>sociall</t>
  </si>
  <si>
    <t>scorum</t>
  </si>
  <si>
    <t>SCR</t>
  </si>
  <si>
    <t>Vladislav Artemyev</t>
  </si>
  <si>
    <t>Belarus</t>
  </si>
  <si>
    <t>sentinel-chain</t>
  </si>
  <si>
    <t>SENC</t>
  </si>
  <si>
    <t>Roy Lai</t>
  </si>
  <si>
    <t>sentinel chain</t>
  </si>
  <si>
    <t>sense</t>
  </si>
  <si>
    <t>SENSE</t>
  </si>
  <si>
    <t>Kenton Prescott</t>
  </si>
  <si>
    <t>sether</t>
  </si>
  <si>
    <t>SETH</t>
  </si>
  <si>
    <t>Ovidiu Oancea</t>
  </si>
  <si>
    <t>shping</t>
  </si>
  <si>
    <t>SHPING</t>
  </si>
  <si>
    <t>Gennady Volchek</t>
  </si>
  <si>
    <t>six-network</t>
  </si>
  <si>
    <t>SIX</t>
  </si>
  <si>
    <t>Vachara Aemavat</t>
  </si>
  <si>
    <t>six</t>
  </si>
  <si>
    <t>skrumble-network</t>
  </si>
  <si>
    <t>SKM</t>
  </si>
  <si>
    <t>Eric Lifson</t>
  </si>
  <si>
    <t>skrumble network</t>
  </si>
  <si>
    <t>Toronto, Canada</t>
  </si>
  <si>
    <t>smartmesh</t>
  </si>
  <si>
    <t>SMT</t>
  </si>
  <si>
    <t>Henry Wang</t>
  </si>
  <si>
    <t>suncontract</t>
  </si>
  <si>
    <t>SNC</t>
  </si>
  <si>
    <t>Gregor Novak</t>
  </si>
  <si>
    <t>status</t>
  </si>
  <si>
    <t>SNT</t>
  </si>
  <si>
    <t>Carl Bennetts</t>
  </si>
  <si>
    <t>spankchain</t>
  </si>
  <si>
    <t>SPANK</t>
  </si>
  <si>
    <t>Ameen Soleimani</t>
  </si>
  <si>
    <t>sophiatx</t>
  </si>
  <si>
    <t>SPHTX</t>
  </si>
  <si>
    <t>Jaroslav Kacina</t>
  </si>
  <si>
    <t>sapien</t>
  </si>
  <si>
    <t>SPN</t>
  </si>
  <si>
    <t>Ankit Bhatia</t>
  </si>
  <si>
    <t>sirin-labs</t>
  </si>
  <si>
    <t>SRN</t>
  </si>
  <si>
    <t>Moshe Hogeg</t>
  </si>
  <si>
    <t>sirin labs token</t>
  </si>
  <si>
    <t>storj</t>
  </si>
  <si>
    <t>STORJ</t>
  </si>
  <si>
    <t>Shawn Wilkinson</t>
  </si>
  <si>
    <t>storiqa</t>
  </si>
  <si>
    <t>STQ</t>
  </si>
  <si>
    <t>Ruslan Tugushev</t>
  </si>
  <si>
    <t>stox</t>
  </si>
  <si>
    <t>STX</t>
  </si>
  <si>
    <t>Ophir Gertner</t>
  </si>
  <si>
    <t>substratum</t>
  </si>
  <si>
    <t>SUB</t>
  </si>
  <si>
    <t>Justin Tabb</t>
  </si>
  <si>
    <t>suretly</t>
  </si>
  <si>
    <t>SUR</t>
  </si>
  <si>
    <t>Eugene Lobachev</t>
  </si>
  <si>
    <t>swarm-fund</t>
  </si>
  <si>
    <t>SWM</t>
  </si>
  <si>
    <t>Philipp Pieper</t>
  </si>
  <si>
    <t>swarm</t>
  </si>
  <si>
    <t>lamden</t>
  </si>
  <si>
    <t>TAU</t>
  </si>
  <si>
    <t>Stuart Farmer</t>
  </si>
  <si>
    <t>tokenbox</t>
  </si>
  <si>
    <t>TBX</t>
  </si>
  <si>
    <t>Vladimir Smerkis</t>
  </si>
  <si>
    <t>tokendesk</t>
  </si>
  <si>
    <t>TDS</t>
  </si>
  <si>
    <t>Gintaras Tamosiunas</t>
  </si>
  <si>
    <t>tokenomy</t>
  </si>
  <si>
    <t>TEN</t>
  </si>
  <si>
    <t>Oscar Darmawan</t>
  </si>
  <si>
    <t>ternio</t>
  </si>
  <si>
    <t>TERN</t>
  </si>
  <si>
    <t>Daniel Gouldman</t>
  </si>
  <si>
    <t>true-flip</t>
  </si>
  <si>
    <t>TFL</t>
  </si>
  <si>
    <t>Eric Benz</t>
  </si>
  <si>
    <t>trueflip</t>
  </si>
  <si>
    <t>Costa Rica</t>
  </si>
  <si>
    <t>theta-network</t>
  </si>
  <si>
    <t>THETA</t>
  </si>
  <si>
    <t>Mitch Liu</t>
  </si>
  <si>
    <t>theta network</t>
  </si>
  <si>
    <t>blocktix</t>
  </si>
  <si>
    <t>TIX</t>
  </si>
  <si>
    <t>Rob Schins</t>
  </si>
  <si>
    <t>traxia</t>
  </si>
  <si>
    <t>TMT</t>
  </si>
  <si>
    <t>Tobias Pf?tze</t>
  </si>
  <si>
    <t>origintrail</t>
  </si>
  <si>
    <t>TRACE</t>
  </si>
  <si>
    <t>Tomaz Levak</t>
  </si>
  <si>
    <t>wetrust</t>
  </si>
  <si>
    <t>TRST</t>
  </si>
  <si>
    <t>George Li</t>
  </si>
  <si>
    <t>travelnote</t>
  </si>
  <si>
    <t>TVNT</t>
  </si>
  <si>
    <t>Taufik Hidayat</t>
  </si>
  <si>
    <t>typerium</t>
  </si>
  <si>
    <t>TYPE</t>
  </si>
  <si>
    <t>Alexander Haigh</t>
  </si>
  <si>
    <t>ubex</t>
  </si>
  <si>
    <t>UBEX</t>
  </si>
  <si>
    <t>Artem Chestnov</t>
  </si>
  <si>
    <t>unibright</t>
  </si>
  <si>
    <t>UBT</t>
  </si>
  <si>
    <t>Marten Jung</t>
  </si>
  <si>
    <t>unification</t>
  </si>
  <si>
    <t>UND</t>
  </si>
  <si>
    <t>Neyma Jahan</t>
  </si>
  <si>
    <t>uptoken</t>
  </si>
  <si>
    <t>UP</t>
  </si>
  <si>
    <t>Neil Bergquist</t>
  </si>
  <si>
    <t>utrust</t>
  </si>
  <si>
    <t>UTK</t>
  </si>
  <si>
    <t>Nuno Correia</t>
  </si>
  <si>
    <t>smart-valor</t>
  </si>
  <si>
    <t>VALOR</t>
  </si>
  <si>
    <t>Olga Feldmeier</t>
  </si>
  <si>
    <t>valor token</t>
  </si>
  <si>
    <t>veriblock</t>
  </si>
  <si>
    <t>VBK</t>
  </si>
  <si>
    <t>Justin Fisher</t>
  </si>
  <si>
    <t>blockv</t>
  </si>
  <si>
    <t>VEE</t>
  </si>
  <si>
    <t>Reeve Collins</t>
  </si>
  <si>
    <t>veritaseum</t>
  </si>
  <si>
    <t>VERI</t>
  </si>
  <si>
    <t>Reggie Middleton</t>
  </si>
  <si>
    <t>vexanium</t>
  </si>
  <si>
    <t>VEX</t>
  </si>
  <si>
    <t>Danny Baskara</t>
  </si>
  <si>
    <t>vegawallet</t>
  </si>
  <si>
    <t>VGW</t>
  </si>
  <si>
    <t>Tarek Hajri</t>
  </si>
  <si>
    <t>vegawallet token</t>
  </si>
  <si>
    <t>viberate</t>
  </si>
  <si>
    <t>VIB</t>
  </si>
  <si>
    <t>Matej Gregor?i?</t>
  </si>
  <si>
    <t>v-id</t>
  </si>
  <si>
    <t>VIDT</t>
  </si>
  <si>
    <t>Wico Van Helden</t>
  </si>
  <si>
    <t>vidt dao</t>
  </si>
  <si>
    <t>vinchain</t>
  </si>
  <si>
    <t>VIN</t>
  </si>
  <si>
    <t>Alex Miles</t>
  </si>
  <si>
    <t>wabi</t>
  </si>
  <si>
    <t>WABI</t>
  </si>
  <si>
    <t>Alexander Busarov</t>
  </si>
  <si>
    <t>well</t>
  </si>
  <si>
    <t>WELL</t>
  </si>
  <si>
    <t>Ildar Fazulyanov</t>
  </si>
  <si>
    <t>wixlar-coin-ico</t>
  </si>
  <si>
    <t>WIX</t>
  </si>
  <si>
    <t>Alexis Thomas</t>
  </si>
  <si>
    <t>Cyprus</t>
  </si>
  <si>
    <t>wpp</t>
  </si>
  <si>
    <t>WPP</t>
  </si>
  <si>
    <t>Rafael Ben</t>
  </si>
  <si>
    <t>wpp token</t>
  </si>
  <si>
    <t>wepower</t>
  </si>
  <si>
    <t>WPR</t>
  </si>
  <si>
    <t>Nikolaj Martyniuk</t>
  </si>
  <si>
    <t>welltrado</t>
  </si>
  <si>
    <t>WTL</t>
  </si>
  <si>
    <t>Tomas Medeckis</t>
  </si>
  <si>
    <t>x8-project</t>
  </si>
  <si>
    <t>X8X</t>
  </si>
  <si>
    <t>Gregor Ko?elj</t>
  </si>
  <si>
    <t>x8x token</t>
  </si>
  <si>
    <t>xriba</t>
  </si>
  <si>
    <t>XRA</t>
  </si>
  <si>
    <t>Gianluca Massini Rosati</t>
  </si>
  <si>
    <t>tezos</t>
  </si>
  <si>
    <t>XTZ</t>
  </si>
  <si>
    <t>Arthur Breitman</t>
  </si>
  <si>
    <t>xyo-network</t>
  </si>
  <si>
    <t>XYO</t>
  </si>
  <si>
    <t>Arie Trouw</t>
  </si>
  <si>
    <t>xyo</t>
  </si>
  <si>
    <t>zap-store</t>
  </si>
  <si>
    <t>ZAP</t>
  </si>
  <si>
    <t>Nick Spanos</t>
  </si>
  <si>
    <t>zap</t>
  </si>
  <si>
    <t>FWHR</t>
    <phoneticPr fontId="19" type="noConversion"/>
  </si>
  <si>
    <t>Trust</t>
    <phoneticPr fontId="19" type="noConversion"/>
  </si>
  <si>
    <t>Dom</t>
    <phoneticPr fontId="19" type="noConversion"/>
  </si>
  <si>
    <t>Attr</t>
    <phoneticPr fontId="19" type="noConversion"/>
  </si>
  <si>
    <t>volume_season1</t>
  </si>
  <si>
    <t>volume_season2</t>
  </si>
  <si>
    <t>volume_season3</t>
  </si>
  <si>
    <t>volume_season4</t>
  </si>
  <si>
    <t>volume_season5</t>
  </si>
  <si>
    <t>volume_season6</t>
  </si>
  <si>
    <t>volume_season7</t>
  </si>
  <si>
    <t>volume_season8</t>
  </si>
  <si>
    <t>price_season5</t>
  </si>
  <si>
    <t>price_season6</t>
  </si>
  <si>
    <t>price_season7</t>
  </si>
  <si>
    <t>price_season8</t>
  </si>
  <si>
    <t>price_season1</t>
  </si>
  <si>
    <t>price_season2</t>
  </si>
  <si>
    <t>price_season3</t>
  </si>
  <si>
    <t>price_season4</t>
  </si>
  <si>
    <t>season1</t>
  </si>
  <si>
    <t>season2</t>
  </si>
  <si>
    <t>season3</t>
  </si>
  <si>
    <t>season4</t>
  </si>
  <si>
    <t>aeternity</t>
    <phoneticPr fontId="19" type="noConversion"/>
  </si>
  <si>
    <t>auctus</t>
    <phoneticPr fontId="19" type="noConversion"/>
  </si>
  <si>
    <t>bread</t>
    <phoneticPr fontId="19" type="noConversion"/>
  </si>
  <si>
    <t>gamb</t>
    <phoneticPr fontId="19" type="noConversion"/>
  </si>
  <si>
    <t>playgame</t>
    <phoneticPr fontId="19" type="noConversion"/>
  </si>
  <si>
    <t>Kepple</t>
    <phoneticPr fontId="19" type="noConversion"/>
  </si>
  <si>
    <t>exchanges</t>
    <phoneticPr fontId="19" type="noConversion"/>
  </si>
  <si>
    <t>wixlar</t>
    <phoneticPr fontId="19" type="noConversion"/>
  </si>
  <si>
    <t>degree</t>
    <phoneticPr fontId="19" type="noConversion"/>
  </si>
  <si>
    <t>department</t>
    <phoneticPr fontId="19" type="noConversion"/>
  </si>
  <si>
    <t>work</t>
    <phoneticPr fontId="19" type="noConversion"/>
  </si>
  <si>
    <t>Jacek Zemło</t>
  </si>
  <si>
    <t>trend_score</t>
    <phoneticPr fontId="19" type="noConversion"/>
  </si>
  <si>
    <t>Mary Spio</t>
    <phoneticPr fontId="19" type="noConversion"/>
  </si>
  <si>
    <t>Martin Köppelmann</t>
  </si>
  <si>
    <t>Ada Jonuse</t>
  </si>
  <si>
    <t>Tobias Pfütze</t>
  </si>
  <si>
    <t xml:space="preserve">Matej Gregorcic </t>
  </si>
  <si>
    <t>degree_2</t>
    <phoneticPr fontId="19" type="noConversion"/>
  </si>
  <si>
    <t>department_2</t>
    <phoneticPr fontId="19" type="noConversion"/>
  </si>
  <si>
    <t>work_2</t>
    <phoneticPr fontId="19" type="noConversion"/>
  </si>
  <si>
    <t>trend_score</t>
    <phoneticPr fontId="19" type="noConversion"/>
  </si>
  <si>
    <t>1:學士, 2:碩士, 3:博士</t>
    <phoneticPr fontId="19" type="noConversion"/>
  </si>
  <si>
    <t>1:理工, 2:其他</t>
    <phoneticPr fontId="19" type="noConversion"/>
  </si>
  <si>
    <t>1:有理工學歷</t>
    <phoneticPr fontId="19" type="noConversion"/>
  </si>
  <si>
    <t>1:有研究所學歷</t>
    <phoneticPr fontId="19" type="noConversion"/>
  </si>
  <si>
    <t>1:有理工科經驗</t>
    <phoneticPr fontId="19" type="noConversion"/>
  </si>
  <si>
    <t>google_trend2</t>
  </si>
  <si>
    <t>tokenstars-ace</t>
  </si>
  <si>
    <t>ACE</t>
  </si>
  <si>
    <t>Pavel Stukolov</t>
  </si>
  <si>
    <t>adhive</t>
  </si>
  <si>
    <t>ADH</t>
  </si>
  <si>
    <t>Vadim Budaev</t>
  </si>
  <si>
    <t>Jacek Zem?o</t>
  </si>
  <si>
    <t>alis</t>
  </si>
  <si>
    <t>ALiS</t>
  </si>
  <si>
    <t>Masahiro Yasu</t>
  </si>
  <si>
    <t>asura-coin</t>
  </si>
  <si>
    <t>ASA</t>
  </si>
  <si>
    <t>New Zealand</t>
  </si>
  <si>
    <t>Peter Shen</t>
  </si>
  <si>
    <t>atonomi</t>
  </si>
  <si>
    <t>ATMI</t>
  </si>
  <si>
    <t>Vaughan Emery</t>
  </si>
  <si>
    <t>b2bx</t>
  </si>
  <si>
    <t>B2BX</t>
  </si>
  <si>
    <t>Artur Azizov</t>
  </si>
  <si>
    <t>block-chain</t>
  </si>
  <si>
    <t>BC</t>
  </si>
  <si>
    <t>Ivan Smirnov</t>
  </si>
  <si>
    <t>bitcrystals</t>
  </si>
  <si>
    <t>BCY</t>
  </si>
  <si>
    <t>Shaban Shaame</t>
  </si>
  <si>
    <t>beat-1</t>
  </si>
  <si>
    <t>BEAT</t>
  </si>
  <si>
    <t>Daniel Hanelt</t>
  </si>
  <si>
    <t>the-bee-token</t>
  </si>
  <si>
    <t>BEE</t>
  </si>
  <si>
    <t>Jonathan Chou</t>
  </si>
  <si>
    <t>bitcoen</t>
  </si>
  <si>
    <t>BEN</t>
  </si>
  <si>
    <t>Slava Semenchuk</t>
  </si>
  <si>
    <t>daocasino</t>
  </si>
  <si>
    <t>BET</t>
  </si>
  <si>
    <t>DAOBet</t>
  </si>
  <si>
    <t>Ilya Tarutov</t>
  </si>
  <si>
    <t>betterbetting</t>
  </si>
  <si>
    <t>BETR</t>
  </si>
  <si>
    <t>Adriaan Brink</t>
  </si>
  <si>
    <t>biocoin</t>
  </si>
  <si>
    <t>BIO</t>
  </si>
  <si>
    <t>Boris Akimov</t>
  </si>
  <si>
    <t>bitcoinus</t>
  </si>
  <si>
    <t>BITS</t>
  </si>
  <si>
    <t>Xavier Murtza</t>
  </si>
  <si>
    <t>bankex</t>
  </si>
  <si>
    <t>BKX</t>
  </si>
  <si>
    <t>Igor Khmel</t>
  </si>
  <si>
    <t>blackmoon</t>
  </si>
  <si>
    <t>BMC</t>
  </si>
  <si>
    <t>blackmoon crypto</t>
  </si>
  <si>
    <t>Oleg Seydak</t>
  </si>
  <si>
    <t>bankera</t>
  </si>
  <si>
    <t>BNK</t>
  </si>
  <si>
    <t>bolttcoin</t>
  </si>
  <si>
    <t>BOLTT</t>
  </si>
  <si>
    <t>Arnav Kishore</t>
  </si>
  <si>
    <t>bqt</t>
  </si>
  <si>
    <t>BQTX</t>
  </si>
  <si>
    <t>Edward W. Mandel</t>
  </si>
  <si>
    <t>biotron-io</t>
  </si>
  <si>
    <t>BTRN</t>
  </si>
  <si>
    <t>Pavol Magic</t>
  </si>
  <si>
    <t>budbo</t>
  </si>
  <si>
    <t>BUBO</t>
  </si>
  <si>
    <t>Rick Burnett</t>
  </si>
  <si>
    <t>bittwatt</t>
  </si>
  <si>
    <t>BWT</t>
  </si>
  <si>
    <t>Daniela Cristina Stoicescu</t>
  </si>
  <si>
    <t>blue-whale</t>
  </si>
  <si>
    <t>BWX</t>
  </si>
  <si>
    <t>Wonhong Lee</t>
  </si>
  <si>
    <t>commerceblock</t>
  </si>
  <si>
    <t>CBT</t>
  </si>
  <si>
    <t>Nicholas Gregory</t>
  </si>
  <si>
    <t>crystal-clear</t>
  </si>
  <si>
    <t>CCT</t>
  </si>
  <si>
    <t>cedex</t>
  </si>
  <si>
    <t>CEDEX</t>
  </si>
  <si>
    <t>Saar Levi</t>
  </si>
  <si>
    <t>swissborg</t>
  </si>
  <si>
    <t>CHSB</t>
  </si>
  <si>
    <t>Cyrus Fazel</t>
  </si>
  <si>
    <t>chainium</t>
  </si>
  <si>
    <t>CHX</t>
  </si>
  <si>
    <t>Sascha Ragtschaa</t>
  </si>
  <si>
    <t>colu-local-network</t>
  </si>
  <si>
    <t>CLN</t>
  </si>
  <si>
    <t>Amos Meiri</t>
  </si>
  <si>
    <t>contractnet</t>
  </si>
  <si>
    <t>CNET</t>
  </si>
  <si>
    <t>lanon Wee Hong Loong</t>
  </si>
  <si>
    <t>coinvest</t>
  </si>
  <si>
    <t>COIN</t>
  </si>
  <si>
    <t>Damon Nam</t>
  </si>
  <si>
    <t>coss</t>
  </si>
  <si>
    <t>COSS</t>
  </si>
  <si>
    <t>Rune Evensen</t>
  </si>
  <si>
    <t>cryptaur</t>
  </si>
  <si>
    <t>CPT</t>
  </si>
  <si>
    <t>Dmitry Buriak</t>
  </si>
  <si>
    <t>copytrack</t>
  </si>
  <si>
    <t>CPY</t>
  </si>
  <si>
    <t>Marcus Schmitt</t>
  </si>
  <si>
    <t>cryptaldash</t>
  </si>
  <si>
    <t>CRD</t>
  </si>
  <si>
    <t>Amine Larhrib</t>
  </si>
  <si>
    <t>crypviser</t>
  </si>
  <si>
    <t>CVCOIN</t>
  </si>
  <si>
    <t>Vadim Andryan</t>
  </si>
  <si>
    <t>daneel</t>
  </si>
  <si>
    <t>DAN</t>
  </si>
  <si>
    <t>Joseph Bedminster</t>
  </si>
  <si>
    <t>datum</t>
  </si>
  <si>
    <t>DAT</t>
  </si>
  <si>
    <t>Roger Haenni</t>
  </si>
  <si>
    <t>darico</t>
  </si>
  <si>
    <t>DEC</t>
  </si>
  <si>
    <t>Mojtaba Asadian</t>
  </si>
  <si>
    <t>dragonglass</t>
  </si>
  <si>
    <t>DGS</t>
  </si>
  <si>
    <t>Gleb Skibitsky</t>
  </si>
  <si>
    <t>encrypgen</t>
  </si>
  <si>
    <t>DNA</t>
  </si>
  <si>
    <t>David Koepsell</t>
  </si>
  <si>
    <t>bidooh</t>
  </si>
  <si>
    <t>DOOH</t>
  </si>
  <si>
    <t>Abdul Alim</t>
  </si>
  <si>
    <t>dreamteam</t>
  </si>
  <si>
    <t>DREAM</t>
  </si>
  <si>
    <t>Alexander Kokhanovsky</t>
  </si>
  <si>
    <t>datawallet</t>
  </si>
  <si>
    <t>DXT</t>
  </si>
  <si>
    <t>Serafin Lion Engel</t>
  </si>
  <si>
    <t>omnitude</t>
  </si>
  <si>
    <t>ECOM</t>
  </si>
  <si>
    <t>Chris Painter</t>
  </si>
  <si>
    <t>eligma</t>
  </si>
  <si>
    <t>ELI</t>
  </si>
  <si>
    <t>Dejan Roljic</t>
  </si>
  <si>
    <t>emphy</t>
  </si>
  <si>
    <t>EPY</t>
  </si>
  <si>
    <t>Dmitri Nogin</t>
  </si>
  <si>
    <t>etheera</t>
  </si>
  <si>
    <t>ETA</t>
  </si>
  <si>
    <t>Alexandar Bojat</t>
  </si>
  <si>
    <t>energi-token</t>
  </si>
  <si>
    <t>ETK</t>
  </si>
  <si>
    <t>Omar Rahim</t>
  </si>
  <si>
    <t>envion</t>
  </si>
  <si>
    <t>EVN</t>
  </si>
  <si>
    <t>Matthias Woestmann</t>
  </si>
  <si>
    <t>experty</t>
  </si>
  <si>
    <t>EXY</t>
  </si>
  <si>
    <t>Kamil Przeorski</t>
  </si>
  <si>
    <t>Adri獺n Garelik</t>
  </si>
  <si>
    <t>fluzfluz</t>
  </si>
  <si>
    <t>FLUZ</t>
  </si>
  <si>
    <t>Colombia</t>
  </si>
  <si>
    <t>Maurice Harary</t>
  </si>
  <si>
    <t>fundrequest</t>
  </si>
  <si>
    <t>FND</t>
  </si>
  <si>
    <t>Karel Striegel</t>
  </si>
  <si>
    <t>forty-seven-bank</t>
  </si>
  <si>
    <t>FSBT</t>
  </si>
  <si>
    <t>Latvia</t>
  </si>
  <si>
    <t>Aleksandrs Malins</t>
  </si>
  <si>
    <t>fabric-token</t>
  </si>
  <si>
    <t>FT</t>
  </si>
  <si>
    <t>Nikolay Nikov</t>
  </si>
  <si>
    <t>farmatrust</t>
  </si>
  <si>
    <t>FTT</t>
  </si>
  <si>
    <t>Raja Sharif</t>
  </si>
  <si>
    <t>funfair</t>
  </si>
  <si>
    <t>FUN</t>
  </si>
  <si>
    <t>Jez San</t>
  </si>
  <si>
    <t>fundfantasy</t>
  </si>
  <si>
    <t>FUNDZ</t>
  </si>
  <si>
    <t>Tal Zander</t>
  </si>
  <si>
    <t>gatcoin</t>
  </si>
  <si>
    <t>GAT</t>
  </si>
  <si>
    <t>Simon Cheong</t>
  </si>
  <si>
    <t>Martin K繹ppelmann</t>
  </si>
  <si>
    <t>matchpool</t>
  </si>
  <si>
    <t>GUP</t>
  </si>
  <si>
    <t>guppy</t>
  </si>
  <si>
    <t>Yonatan Ben Shimon</t>
  </si>
  <si>
    <t>gazecoin</t>
  </si>
  <si>
    <t>GZE</t>
  </si>
  <si>
    <t>Jonny Peters</t>
  </si>
  <si>
    <t>hellogold</t>
  </si>
  <si>
    <t>HGT</t>
  </si>
  <si>
    <t>Malaysia</t>
  </si>
  <si>
    <t>Robin Lee</t>
  </si>
  <si>
    <t>hold</t>
  </si>
  <si>
    <t>HOLD</t>
  </si>
  <si>
    <t>Guilherme Almeida</t>
  </si>
  <si>
    <t>horizon-state</t>
  </si>
  <si>
    <t>HST</t>
  </si>
  <si>
    <t>Jamie Skella</t>
  </si>
  <si>
    <t>icechain</t>
  </si>
  <si>
    <t>ICHX</t>
  </si>
  <si>
    <t>Daniel Ling</t>
  </si>
  <si>
    <t>iconomi</t>
  </si>
  <si>
    <t>ICN</t>
  </si>
  <si>
    <t>Tim M. Zagar</t>
  </si>
  <si>
    <t>incent</t>
  </si>
  <si>
    <t>INCNT</t>
  </si>
  <si>
    <t>Rob Wilson</t>
  </si>
  <si>
    <t>incodium</t>
  </si>
  <si>
    <t>INCO</t>
  </si>
  <si>
    <t>Sun-Chan(Martin) Jang</t>
  </si>
  <si>
    <t>incx</t>
  </si>
  <si>
    <t>INCX</t>
  </si>
  <si>
    <t>Sanjoy Gaddipati</t>
  </si>
  <si>
    <t>infinitus-token</t>
  </si>
  <si>
    <t>INF</t>
  </si>
  <si>
    <t>Xanne Leo</t>
  </si>
  <si>
    <t>iungo</t>
  </si>
  <si>
    <t>ING</t>
  </si>
  <si>
    <t>ins</t>
  </si>
  <si>
    <t>INS</t>
  </si>
  <si>
    <t>Peter Fedchenkov</t>
  </si>
  <si>
    <t>iotw</t>
  </si>
  <si>
    <t>IOTW</t>
  </si>
  <si>
    <t>Frederick Kwok Yin Leung</t>
  </si>
  <si>
    <t>ip-sharing-exchange</t>
  </si>
  <si>
    <t>IPSX</t>
  </si>
  <si>
    <t>George Bunea</t>
  </si>
  <si>
    <t>intelligent-trading-foundation</t>
  </si>
  <si>
    <t>ITT</t>
  </si>
  <si>
    <t>Czech Republic</t>
  </si>
  <si>
    <t>Benjamin Lakoff</t>
  </si>
  <si>
    <t>jet8</t>
  </si>
  <si>
    <t>J8T</t>
  </si>
  <si>
    <t>Bruce Aitken</t>
  </si>
  <si>
    <t>jinbi</t>
  </si>
  <si>
    <t>JNB</t>
  </si>
  <si>
    <t>Andre Rafnsson</t>
  </si>
  <si>
    <t>jsecoin</t>
  </si>
  <si>
    <t>JSE</t>
  </si>
  <si>
    <t>James Bachini</t>
  </si>
  <si>
    <t>kybernetwork</t>
  </si>
  <si>
    <t>KNC</t>
  </si>
  <si>
    <t>Loi Luu</t>
  </si>
  <si>
    <t>kora-network</t>
  </si>
  <si>
    <t>KNT</t>
  </si>
  <si>
    <t>karma</t>
  </si>
  <si>
    <t>KRM</t>
  </si>
  <si>
    <t>George Goognin</t>
  </si>
  <si>
    <t>kuende</t>
  </si>
  <si>
    <t>KUE</t>
  </si>
  <si>
    <t>Pavel Antohe</t>
  </si>
  <si>
    <t>kwhcoin</t>
  </si>
  <si>
    <t>KWH</t>
  </si>
  <si>
    <t>Girard Newkirk</t>
  </si>
  <si>
    <t>lala-world</t>
  </si>
  <si>
    <t>LALA</t>
  </si>
  <si>
    <t>Sankalp Shangari</t>
  </si>
  <si>
    <t>ethlend</t>
  </si>
  <si>
    <t>LEND</t>
  </si>
  <si>
    <t>Stani Kulechov</t>
  </si>
  <si>
    <t>leverj</t>
  </si>
  <si>
    <t>LEV</t>
  </si>
  <si>
    <t>Bharath Rao</t>
  </si>
  <si>
    <t>winding-tree</t>
  </si>
  <si>
    <t>Lif</t>
  </si>
  <si>
    <t>Maksim Izmaylov</t>
  </si>
  <si>
    <t>loci-coin</t>
  </si>
  <si>
    <t>LOCI</t>
  </si>
  <si>
    <t>John Wise</t>
  </si>
  <si>
    <t>liquidity-network</t>
  </si>
  <si>
    <t>LQD</t>
  </si>
  <si>
    <t>liquidity network</t>
  </si>
  <si>
    <t>lendroid</t>
  </si>
  <si>
    <t>LST</t>
  </si>
  <si>
    <t>Vignesh Sundaresan</t>
  </si>
  <si>
    <t>loyalcoin</t>
  </si>
  <si>
    <t>LYL</t>
  </si>
  <si>
    <t>Philippines</t>
  </si>
  <si>
    <t>Patrick Paul Palacios</t>
  </si>
  <si>
    <t>Ada Jonu禳?</t>
  </si>
  <si>
    <t>syncfab</t>
  </si>
  <si>
    <t>MFG</t>
  </si>
  <si>
    <t>Jeremy Goodwin</t>
  </si>
  <si>
    <t>markspace</t>
  </si>
  <si>
    <t>MRK</t>
  </si>
  <si>
    <t>Yana Kontorovich</t>
  </si>
  <si>
    <t>marginless</t>
  </si>
  <si>
    <t>MRS</t>
  </si>
  <si>
    <t>Lukas Jonaitis</t>
  </si>
  <si>
    <t>modultrade</t>
  </si>
  <si>
    <t>MTRC</t>
  </si>
  <si>
    <t>Evgeny Kaplin</t>
  </si>
  <si>
    <t>restart-energy</t>
  </si>
  <si>
    <t>MWAT</t>
  </si>
  <si>
    <t>nebula-ai</t>
  </si>
  <si>
    <t>NBAI</t>
  </si>
  <si>
    <t>Charles Cao</t>
  </si>
  <si>
    <t>next-exchange</t>
  </si>
  <si>
    <t>NEXT</t>
  </si>
  <si>
    <t>Christiaan van Steenbergen</t>
  </si>
  <si>
    <t>omisego</t>
  </si>
  <si>
    <t>OMG</t>
  </si>
  <si>
    <t>Jun Hasegawa</t>
  </si>
  <si>
    <t>project-shivom</t>
  </si>
  <si>
    <t>OMX</t>
  </si>
  <si>
    <t>Isle of Man</t>
  </si>
  <si>
    <t>Axel Schumacher</t>
  </si>
  <si>
    <t>on-live</t>
  </si>
  <si>
    <t>ONL</t>
  </si>
  <si>
    <t>Daniel Bayer</t>
  </si>
  <si>
    <t>origami-network</t>
  </si>
  <si>
    <t>ORI</t>
  </si>
  <si>
    <t>Julien Bruitte</t>
  </si>
  <si>
    <t>osa</t>
  </si>
  <si>
    <t>OSA</t>
  </si>
  <si>
    <t>Alex Isaiev</t>
  </si>
  <si>
    <t>patron</t>
  </si>
  <si>
    <t>PAT</t>
  </si>
  <si>
    <t>Atsushi Hisatsumi</t>
  </si>
  <si>
    <t>primalbase</t>
  </si>
  <si>
    <t>PBT</t>
  </si>
  <si>
    <t>Dmitry Faller</t>
  </si>
  <si>
    <t>peculium</t>
  </si>
  <si>
    <t>PCL</t>
  </si>
  <si>
    <t>Rashid Oukhai</t>
  </si>
  <si>
    <t>payfair</t>
  </si>
  <si>
    <t>PFR</t>
  </si>
  <si>
    <t>pikciochain</t>
  </si>
  <si>
    <t>PKC</t>
  </si>
  <si>
    <t>Didier Collin De Casaubon</t>
  </si>
  <si>
    <t>playcoin</t>
  </si>
  <si>
    <t>PLY</t>
  </si>
  <si>
    <t>Korea</t>
  </si>
  <si>
    <t>Dennis Kim</t>
  </si>
  <si>
    <t>paymon</t>
  </si>
  <si>
    <t>PMNT</t>
  </si>
  <si>
    <t>Gleim Semyon</t>
  </si>
  <si>
    <t>paypie</t>
  </si>
  <si>
    <t>PPP</t>
  </si>
  <si>
    <t>Nick Chandi</t>
  </si>
  <si>
    <t>playgame</t>
  </si>
  <si>
    <t>ripio-credit-network</t>
  </si>
  <si>
    <t>RCN</t>
  </si>
  <si>
    <t>Sebastian Serrano</t>
  </si>
  <si>
    <t>real</t>
  </si>
  <si>
    <t>REAL</t>
  </si>
  <si>
    <t>Enrique Dubois</t>
  </si>
  <si>
    <t>request-network</t>
  </si>
  <si>
    <t>REQ</t>
  </si>
  <si>
    <t>Christophe LASSUYT</t>
  </si>
  <si>
    <t>rightmesh</t>
  </si>
  <si>
    <t>RMESH</t>
  </si>
  <si>
    <t>Chris Jensen</t>
  </si>
  <si>
    <t>red-pulse</t>
  </si>
  <si>
    <t>RPX</t>
  </si>
  <si>
    <t>Jonathan Ha, CFA</t>
  </si>
  <si>
    <t>seal</t>
  </si>
  <si>
    <t>SEAL</t>
  </si>
  <si>
    <t>Bart Verschoor</t>
  </si>
  <si>
    <t>signals</t>
  </si>
  <si>
    <t>SGN</t>
  </si>
  <si>
    <t>skychain</t>
  </si>
  <si>
    <t>SKCH</t>
  </si>
  <si>
    <t>Gennady Popov</t>
  </si>
  <si>
    <t>smartlands</t>
  </si>
  <si>
    <t>SLT</t>
  </si>
  <si>
    <t>Ilia Obraztcov</t>
  </si>
  <si>
    <t>sonder</t>
  </si>
  <si>
    <t>SNR</t>
  </si>
  <si>
    <t>Jokubas Drazdas</t>
  </si>
  <si>
    <t>sola</t>
  </si>
  <si>
    <t>SOL</t>
  </si>
  <si>
    <t>Ilya Zudin</t>
  </si>
  <si>
    <t>starbase</t>
  </si>
  <si>
    <t>STAR</t>
  </si>
  <si>
    <t>Tomoaki Sato</t>
  </si>
  <si>
    <t>stk</t>
  </si>
  <si>
    <t>STK</t>
  </si>
  <si>
    <t>Miro Pavletic</t>
  </si>
  <si>
    <t>storm</t>
  </si>
  <si>
    <t>STORM</t>
  </si>
  <si>
    <t>Simon Yu</t>
  </si>
  <si>
    <t>switcheo-network</t>
  </si>
  <si>
    <t>SWH</t>
  </si>
  <si>
    <t>Ivan Poon</t>
  </si>
  <si>
    <t>taas</t>
  </si>
  <si>
    <t>TAAS</t>
  </si>
  <si>
    <t>Ruslan Gavrilyuk</t>
  </si>
  <si>
    <t>tokenstars-team</t>
  </si>
  <si>
    <t>TEAM</t>
  </si>
  <si>
    <t>tiesnetwork</t>
  </si>
  <si>
    <t>TIE</t>
  </si>
  <si>
    <t>Alexander Neymark</t>
  </si>
  <si>
    <t>tradeio</t>
  </si>
  <si>
    <t>TIOX</t>
  </si>
  <si>
    <t>Jim Preissler</t>
  </si>
  <si>
    <t>tokencard</t>
  </si>
  <si>
    <t>TKN</t>
  </si>
  <si>
    <t>Mel Gelderman</t>
  </si>
  <si>
    <t>thekey</t>
  </si>
  <si>
    <t>TKY</t>
  </si>
  <si>
    <t>Catherine LI</t>
  </si>
  <si>
    <t>Tobias Pf羹tze</t>
  </si>
  <si>
    <t>tierion</t>
  </si>
  <si>
    <t>TNT</t>
  </si>
  <si>
    <t>Wayne Vaughan</t>
  </si>
  <si>
    <t>tokenpay</t>
  </si>
  <si>
    <t>TPAY</t>
  </si>
  <si>
    <t>trakinvest</t>
  </si>
  <si>
    <t>TRAK</t>
  </si>
  <si>
    <t>Bobby Bhatia</t>
  </si>
  <si>
    <t>ttc-protocol</t>
  </si>
  <si>
    <t>TTC</t>
  </si>
  <si>
    <t>Brian (Hyeon Woo) Cheong</t>
  </si>
  <si>
    <t>tv-two</t>
  </si>
  <si>
    <t>TTV</t>
  </si>
  <si>
    <t>Jan Phillip Hofste</t>
  </si>
  <si>
    <t>ubcoin-market</t>
  </si>
  <si>
    <t>UBC</t>
  </si>
  <si>
    <t>United Arab Emirates</t>
  </si>
  <si>
    <t>Felix Khachatryan</t>
  </si>
  <si>
    <t>universa</t>
  </si>
  <si>
    <t>UTN</t>
  </si>
  <si>
    <t>Alexander Borodich</t>
  </si>
  <si>
    <t>vodi-x</t>
  </si>
  <si>
    <t>VDX</t>
  </si>
  <si>
    <t>vodi x</t>
  </si>
  <si>
    <t>Darren Lu</t>
  </si>
  <si>
    <t>vetri</t>
  </si>
  <si>
    <t>VLD</t>
  </si>
  <si>
    <t>Daniel Gasteiger</t>
  </si>
  <si>
    <t>provoco</t>
  </si>
  <si>
    <t>VOCO</t>
  </si>
  <si>
    <t>Andrius Kontrimavicius</t>
  </si>
  <si>
    <t>vezt</t>
  </si>
  <si>
    <t>VZT</t>
  </si>
  <si>
    <t>Steve Stewart</t>
  </si>
  <si>
    <t>worldwide-asset-exchange</t>
  </si>
  <si>
    <t>WAX</t>
  </si>
  <si>
    <t>William E. Quigley</t>
  </si>
  <si>
    <t>webn</t>
  </si>
  <si>
    <t>WEBN</t>
  </si>
  <si>
    <t>Jeffry Danga</t>
  </si>
  <si>
    <t>whenhub</t>
  </si>
  <si>
    <t>WHEN</t>
  </si>
  <si>
    <t>Quin Harker</t>
  </si>
  <si>
    <t>wixlar</t>
  </si>
  <si>
    <t>crowdwiz</t>
  </si>
  <si>
    <t>WIZ</t>
  </si>
  <si>
    <t>Michael Golod</t>
  </si>
  <si>
    <t>Gregor Ko鱉elj</t>
  </si>
  <si>
    <t>eterbase</t>
  </si>
  <si>
    <t>XBASE</t>
  </si>
  <si>
    <t>Robert Auxt</t>
  </si>
  <si>
    <t>bitex</t>
  </si>
  <si>
    <t>XBX</t>
  </si>
  <si>
    <t>Harith Motoshiromizu</t>
  </si>
  <si>
    <t>xtrd</t>
  </si>
  <si>
    <t>XTRD</t>
  </si>
  <si>
    <t>Alexander Kravets</t>
  </si>
  <si>
    <t>degree</t>
  </si>
  <si>
    <t>degree_2</t>
  </si>
  <si>
    <t>department</t>
  </si>
  <si>
    <t>work</t>
  </si>
  <si>
    <t>bankera</t>
    <phoneticPr fontId="19" type="noConversion"/>
  </si>
  <si>
    <t>Vytautas Karalevičius</t>
  </si>
  <si>
    <t>Ričardas Bernotavičius</t>
  </si>
  <si>
    <t>karma</t>
    <phoneticPr fontId="19" type="noConversion"/>
  </si>
  <si>
    <t>leverj</t>
    <phoneticPr fontId="19" type="noConversion"/>
  </si>
  <si>
    <t>Arthur Gervais</t>
    <phoneticPr fontId="19" type="noConversion"/>
  </si>
  <si>
    <t>Armand Doru Domuta</t>
    <phoneticPr fontId="19" type="noConversion"/>
  </si>
  <si>
    <t>Pavel Němec</t>
  </si>
  <si>
    <t>Alex Lubinsky</t>
    <phoneticPr fontId="19" type="noConversion"/>
  </si>
  <si>
    <t>Alexander Veretennikov</t>
    <phoneticPr fontId="19" type="noConversion"/>
  </si>
  <si>
    <t>Dickson Nsofor</t>
    <phoneticPr fontId="19" type="noConversion"/>
  </si>
  <si>
    <t>Denis Salangin</t>
    <phoneticPr fontId="19" type="noConversion"/>
  </si>
  <si>
    <t>Derek Capo</t>
    <phoneticPr fontId="19" type="noConversion"/>
  </si>
  <si>
    <t>trading</t>
  </si>
  <si>
    <t>grow1</t>
    <phoneticPr fontId="19" type="noConversion"/>
  </si>
  <si>
    <t>grow2</t>
    <phoneticPr fontId="19" type="noConversion"/>
  </si>
  <si>
    <t>grow3</t>
    <phoneticPr fontId="19" type="noConversion"/>
  </si>
  <si>
    <t>grow4</t>
    <phoneticPr fontId="19" type="noConversion"/>
  </si>
  <si>
    <t>grow5</t>
    <phoneticPr fontId="19" type="noConversion"/>
  </si>
  <si>
    <t>grow6</t>
    <phoneticPr fontId="19" type="noConversion"/>
  </si>
  <si>
    <t>grow7</t>
    <phoneticPr fontId="19" type="noConversion"/>
  </si>
  <si>
    <t>Season_1</t>
  </si>
  <si>
    <t>Season_2</t>
  </si>
  <si>
    <t>Season_3</t>
  </si>
  <si>
    <t>Season_4</t>
  </si>
  <si>
    <t>Season_5</t>
  </si>
  <si>
    <t>Season_6</t>
  </si>
  <si>
    <t>Season_7</t>
  </si>
  <si>
    <t>Season_8</t>
  </si>
  <si>
    <t>one_season_1</t>
  </si>
  <si>
    <t>one_season_2</t>
  </si>
  <si>
    <t>one_season_3</t>
  </si>
  <si>
    <t>one_season_4</t>
  </si>
  <si>
    <t>one_season_5</t>
  </si>
  <si>
    <t>one_season_6</t>
  </si>
  <si>
    <t>one_season_7</t>
  </si>
  <si>
    <t>one_season_8</t>
    <phoneticPr fontId="19" type="noConversion"/>
  </si>
  <si>
    <t>two_season_1</t>
  </si>
  <si>
    <t>two_season_2</t>
  </si>
  <si>
    <t>two_season_3</t>
  </si>
  <si>
    <t>two_season_4</t>
  </si>
  <si>
    <t>two_season_5</t>
  </si>
  <si>
    <t>two_season_6</t>
  </si>
  <si>
    <t>two_season_7</t>
  </si>
  <si>
    <t>two_season_8</t>
  </si>
  <si>
    <t>Date</t>
  </si>
  <si>
    <t>grow2_1</t>
  </si>
  <si>
    <t>grow2_2</t>
  </si>
  <si>
    <t>grow2_3</t>
  </si>
  <si>
    <t>grow2_4</t>
  </si>
  <si>
    <t>grow2_5</t>
  </si>
  <si>
    <t>grow2_6</t>
  </si>
  <si>
    <t>grow2_7</t>
  </si>
  <si>
    <t>grow2_8</t>
  </si>
  <si>
    <t>3m_return</t>
  </si>
  <si>
    <t>6m_return</t>
  </si>
  <si>
    <t>1y_return</t>
  </si>
  <si>
    <t>3m_market</t>
  </si>
  <si>
    <t>6m_market</t>
  </si>
  <si>
    <t>1y_market</t>
  </si>
  <si>
    <t>1d_return</t>
  </si>
  <si>
    <t>1d_excess</t>
  </si>
  <si>
    <t>3m_excess</t>
  </si>
  <si>
    <t>6m_excess</t>
  </si>
  <si>
    <t>1y_excess</t>
  </si>
  <si>
    <t>1d_excess2</t>
    <phoneticPr fontId="19" type="noConversion"/>
  </si>
  <si>
    <t>3m_excess2</t>
    <phoneticPr fontId="19" type="noConversion"/>
  </si>
  <si>
    <t>6m_excess2</t>
    <phoneticPr fontId="19" type="noConversion"/>
  </si>
  <si>
    <t>1y_excess2</t>
    <phoneticPr fontId="19" type="noConversion"/>
  </si>
  <si>
    <t>btc_s2</t>
  </si>
  <si>
    <t>btc_s3</t>
  </si>
  <si>
    <t>btc_s4</t>
  </si>
  <si>
    <t>btc_s5</t>
  </si>
  <si>
    <t>btc_s6</t>
  </si>
  <si>
    <t>btc_s7</t>
  </si>
  <si>
    <t>btc_s8</t>
  </si>
  <si>
    <t>btc_s1</t>
  </si>
  <si>
    <t>btc_s1_mu</t>
  </si>
  <si>
    <t>btc_s2_mu</t>
  </si>
  <si>
    <t>btc_s3_mu</t>
  </si>
  <si>
    <t>btc_s4_mu</t>
  </si>
  <si>
    <t>btc_s5_mu</t>
  </si>
  <si>
    <t>btc_s6_mu</t>
  </si>
  <si>
    <t>btc_s7_mu</t>
  </si>
  <si>
    <t>btc_s8_mu</t>
  </si>
  <si>
    <t>d1_price</t>
    <phoneticPr fontId="19" type="noConversion"/>
  </si>
  <si>
    <t>18m_return</t>
  </si>
  <si>
    <t>2y_return</t>
  </si>
  <si>
    <t>18m_market</t>
  </si>
  <si>
    <t>2y_market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</si>
</sst>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rgb="FF444969"/>
      <name val="Open Sans"/>
      <family val="2"/>
    </font>
    <font>
      <sz val="8"/>
      <color rgb="FF4D5156"/>
      <name val="Arial"/>
      <family val="2"/>
    </font>
    <font>
      <b/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0" borderId="1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1"/>
  <sheetViews>
    <sheetView topLeftCell="AA1" workbookViewId="0">
      <pane ySplit="1" topLeftCell="A44" activePane="bottomLeft" state="frozen"/>
      <selection pane="bottomLeft" activeCell="I61" sqref="I61"/>
    </sheetView>
  </sheetViews>
  <sheetFormatPr defaultRowHeight="16.2" x14ac:dyDescent="0.3"/>
  <cols>
    <col min="12" max="12" width="19.6640625" customWidth="1"/>
    <col min="43" max="43" width="8.88671875" style="4"/>
    <col min="49" max="49" width="9" customWidth="1"/>
  </cols>
  <sheetData>
    <row r="1" spans="1:50" x14ac:dyDescent="0.3">
      <c r="A1" t="s">
        <v>0</v>
      </c>
      <c r="B1" t="s">
        <v>1</v>
      </c>
      <c r="C1" t="s">
        <v>903</v>
      </c>
      <c r="D1" t="s">
        <v>3</v>
      </c>
      <c r="E1" t="s">
        <v>5</v>
      </c>
      <c r="F1" t="s">
        <v>17</v>
      </c>
      <c r="G1" t="s">
        <v>18</v>
      </c>
      <c r="H1" t="s">
        <v>19</v>
      </c>
      <c r="I1" t="s">
        <v>20</v>
      </c>
      <c r="J1" t="s">
        <v>909</v>
      </c>
      <c r="K1" t="s">
        <v>4</v>
      </c>
      <c r="L1" t="s">
        <v>2</v>
      </c>
      <c r="M1" t="s">
        <v>905</v>
      </c>
      <c r="N1" t="s">
        <v>915</v>
      </c>
      <c r="O1" t="s">
        <v>906</v>
      </c>
      <c r="P1" t="s">
        <v>916</v>
      </c>
      <c r="Q1" t="s">
        <v>907</v>
      </c>
      <c r="R1" t="s">
        <v>917</v>
      </c>
      <c r="S1" t="s">
        <v>877</v>
      </c>
      <c r="T1" t="s">
        <v>878</v>
      </c>
      <c r="U1" t="s">
        <v>879</v>
      </c>
      <c r="V1" t="s">
        <v>880</v>
      </c>
      <c r="W1" t="s">
        <v>881</v>
      </c>
      <c r="X1" t="s">
        <v>882</v>
      </c>
      <c r="Y1" t="s">
        <v>883</v>
      </c>
      <c r="Z1" t="s">
        <v>884</v>
      </c>
      <c r="AA1" t="s">
        <v>885</v>
      </c>
      <c r="AB1" t="s">
        <v>886</v>
      </c>
      <c r="AC1" t="s">
        <v>887</v>
      </c>
      <c r="AD1" t="s">
        <v>888</v>
      </c>
      <c r="AE1" t="s">
        <v>889</v>
      </c>
      <c r="AF1" t="s">
        <v>890</v>
      </c>
      <c r="AG1" t="s">
        <v>891</v>
      </c>
      <c r="AH1" t="s">
        <v>892</v>
      </c>
      <c r="AI1" t="s">
        <v>893</v>
      </c>
      <c r="AJ1" t="s">
        <v>894</v>
      </c>
      <c r="AK1" t="s">
        <v>895</v>
      </c>
      <c r="AL1" t="s">
        <v>896</v>
      </c>
      <c r="AM1" t="s">
        <v>6</v>
      </c>
      <c r="AN1" t="s">
        <v>7</v>
      </c>
      <c r="AO1" t="s">
        <v>8</v>
      </c>
      <c r="AP1" t="s">
        <v>9</v>
      </c>
      <c r="AQ1" s="4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21</v>
      </c>
    </row>
    <row r="2" spans="1:50" x14ac:dyDescent="0.3">
      <c r="A2" t="s">
        <v>22</v>
      </c>
      <c r="B2" t="s">
        <v>23</v>
      </c>
      <c r="C2">
        <v>0</v>
      </c>
      <c r="D2" t="s">
        <v>22</v>
      </c>
      <c r="E2">
        <v>1</v>
      </c>
      <c r="F2">
        <v>1.8918918918918901</v>
      </c>
      <c r="G2">
        <v>0.16836006939411099</v>
      </c>
      <c r="H2">
        <v>-6.6489040851593004E-2</v>
      </c>
      <c r="I2">
        <v>4.8240840435028E-2</v>
      </c>
      <c r="K2">
        <v>0</v>
      </c>
      <c r="L2" t="s">
        <v>24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626530.76666666602</v>
      </c>
      <c r="T2">
        <v>343856.91695308802</v>
      </c>
      <c r="U2">
        <v>411175.00172714802</v>
      </c>
      <c r="V2">
        <v>523718.13833136001</v>
      </c>
      <c r="W2">
        <v>626530.76666666602</v>
      </c>
      <c r="X2">
        <v>343856.91695308802</v>
      </c>
      <c r="Y2">
        <v>411175.00172714802</v>
      </c>
      <c r="Z2">
        <v>523718.13833136001</v>
      </c>
      <c r="AA2">
        <v>9.0564360225048896E-3</v>
      </c>
      <c r="AB2">
        <v>6.8596757602792198E-3</v>
      </c>
      <c r="AC2">
        <v>6.2548453489231102E-3</v>
      </c>
      <c r="AD2">
        <v>7.0592772309631098E-3</v>
      </c>
      <c r="AE2">
        <v>2.9627279999999999E-2</v>
      </c>
      <c r="AF2">
        <v>8.3721475593486593E-3</v>
      </c>
      <c r="AG2">
        <v>1.4829769238808001E-2</v>
      </c>
      <c r="AH2">
        <v>2.0143127702222201E-2</v>
      </c>
      <c r="AI2">
        <v>4506573.2555338703</v>
      </c>
      <c r="AJ2">
        <v>1409600.01475431</v>
      </c>
      <c r="AK2">
        <v>3899223.82765404</v>
      </c>
      <c r="AL2">
        <v>4561378.2806813102</v>
      </c>
      <c r="AN2">
        <v>1</v>
      </c>
      <c r="AO2" t="s">
        <v>25</v>
      </c>
      <c r="AP2">
        <v>2018</v>
      </c>
      <c r="AQ2" s="4" t="s">
        <v>26</v>
      </c>
      <c r="AR2">
        <v>1896</v>
      </c>
      <c r="AS2">
        <v>1</v>
      </c>
      <c r="AT2">
        <v>0</v>
      </c>
      <c r="AU2">
        <v>1</v>
      </c>
      <c r="AV2">
        <v>2300000</v>
      </c>
      <c r="AW2">
        <v>373217500</v>
      </c>
      <c r="AX2">
        <v>21</v>
      </c>
    </row>
    <row r="3" spans="1:50" x14ac:dyDescent="0.3">
      <c r="A3" t="s">
        <v>27</v>
      </c>
      <c r="B3" t="s">
        <v>28</v>
      </c>
      <c r="C3">
        <v>0</v>
      </c>
      <c r="D3" t="s">
        <v>27</v>
      </c>
      <c r="E3">
        <v>1</v>
      </c>
      <c r="F3">
        <v>2.0759493670886</v>
      </c>
      <c r="G3">
        <v>-9.41458344459533E-3</v>
      </c>
      <c r="H3">
        <v>5.1098823547363198E-2</v>
      </c>
      <c r="I3">
        <v>-0.21018728613853399</v>
      </c>
      <c r="J3">
        <f>6/7</f>
        <v>0.8571428571428571</v>
      </c>
      <c r="K3">
        <v>1</v>
      </c>
      <c r="L3" t="s">
        <v>29</v>
      </c>
      <c r="M3">
        <v>0</v>
      </c>
      <c r="N3">
        <v>1</v>
      </c>
      <c r="O3">
        <v>0</v>
      </c>
      <c r="P3">
        <v>2</v>
      </c>
      <c r="Q3">
        <v>0</v>
      </c>
      <c r="R3">
        <v>2</v>
      </c>
      <c r="S3">
        <v>266016.56777777697</v>
      </c>
      <c r="T3">
        <v>58764.564049394699</v>
      </c>
      <c r="U3">
        <v>50940.424502197697</v>
      </c>
      <c r="V3">
        <v>64482.824811508501</v>
      </c>
      <c r="W3">
        <v>266016.56777777697</v>
      </c>
      <c r="X3">
        <v>58764.564049394699</v>
      </c>
      <c r="Y3">
        <v>50940.424502197697</v>
      </c>
      <c r="Z3">
        <v>64482.824811508501</v>
      </c>
      <c r="AA3">
        <v>1.1134996428681499E-2</v>
      </c>
      <c r="AB3">
        <v>5.9961203217789999E-3</v>
      </c>
      <c r="AC3">
        <v>6.0216114153602198E-3</v>
      </c>
      <c r="AD3">
        <v>1.5791493743082499E-2</v>
      </c>
      <c r="AE3">
        <v>8.3333072222222193E-2</v>
      </c>
      <c r="AF3">
        <v>4.6382394911111097E-2</v>
      </c>
      <c r="AG3">
        <v>3.1032485902222198E-2</v>
      </c>
      <c r="AH3">
        <v>1.7361081875631301E-2</v>
      </c>
      <c r="AI3">
        <v>1437153.1691683601</v>
      </c>
      <c r="AJ3">
        <v>724243.81334080605</v>
      </c>
      <c r="AK3">
        <v>445517.39316990302</v>
      </c>
      <c r="AL3">
        <v>250980.67350317101</v>
      </c>
      <c r="AN3">
        <v>18</v>
      </c>
      <c r="AO3" t="s">
        <v>30</v>
      </c>
      <c r="AP3">
        <v>2018</v>
      </c>
      <c r="AQ3" s="4" t="s">
        <v>26</v>
      </c>
      <c r="AR3">
        <v>770</v>
      </c>
      <c r="AS3">
        <v>0</v>
      </c>
      <c r="AT3">
        <v>1</v>
      </c>
      <c r="AU3">
        <v>0</v>
      </c>
      <c r="AV3">
        <v>16239980</v>
      </c>
      <c r="AW3">
        <v>25000000</v>
      </c>
      <c r="AX3">
        <v>6</v>
      </c>
    </row>
    <row r="4" spans="1:50" x14ac:dyDescent="0.3">
      <c r="A4" t="s">
        <v>31</v>
      </c>
      <c r="B4" t="s">
        <v>32</v>
      </c>
      <c r="C4">
        <v>1</v>
      </c>
      <c r="D4" t="s">
        <v>34</v>
      </c>
      <c r="E4">
        <v>1</v>
      </c>
      <c r="F4">
        <v>1.9729729729729699</v>
      </c>
      <c r="G4">
        <v>7.8134313225746103E-3</v>
      </c>
      <c r="H4">
        <v>0.112101927399635</v>
      </c>
      <c r="I4">
        <v>-0.10110521316528299</v>
      </c>
      <c r="K4">
        <v>0</v>
      </c>
      <c r="L4" t="s">
        <v>33</v>
      </c>
      <c r="M4">
        <v>1</v>
      </c>
      <c r="N4">
        <v>2</v>
      </c>
      <c r="O4">
        <v>0</v>
      </c>
      <c r="P4">
        <v>2</v>
      </c>
      <c r="Q4">
        <v>1</v>
      </c>
      <c r="R4">
        <v>1</v>
      </c>
      <c r="S4">
        <v>1014681.84333333</v>
      </c>
      <c r="T4">
        <v>246673.39171271899</v>
      </c>
      <c r="U4">
        <v>197935.832188581</v>
      </c>
      <c r="V4">
        <v>417980.16196583898</v>
      </c>
      <c r="W4">
        <v>1014681.84333333</v>
      </c>
      <c r="X4">
        <v>246673.39171271899</v>
      </c>
      <c r="Y4">
        <v>197935.832188581</v>
      </c>
      <c r="Z4">
        <v>417980.16196583898</v>
      </c>
      <c r="AA4">
        <v>2.5546752650000001E-2</v>
      </c>
      <c r="AB4">
        <v>1.11039712776154E-2</v>
      </c>
      <c r="AC4">
        <v>9.3380356513770007E-3</v>
      </c>
      <c r="AD4">
        <v>7.0327844727469998E-3</v>
      </c>
      <c r="AE4">
        <v>3.2052173144444397E-2</v>
      </c>
      <c r="AF4">
        <v>1.0055186436982199E-2</v>
      </c>
      <c r="AG4">
        <v>6.1997577004815497E-3</v>
      </c>
      <c r="AH4">
        <v>1.1386144812932699E-2</v>
      </c>
      <c r="AI4">
        <v>6050576.1619241098</v>
      </c>
      <c r="AJ4">
        <v>2068949.13726577</v>
      </c>
      <c r="AK4">
        <v>1327802.85005515</v>
      </c>
      <c r="AL4">
        <v>2549749.8285079999</v>
      </c>
      <c r="AN4">
        <v>28</v>
      </c>
      <c r="AO4" t="s">
        <v>35</v>
      </c>
      <c r="AP4">
        <v>2018</v>
      </c>
      <c r="AQ4" s="4" t="s">
        <v>26</v>
      </c>
      <c r="AR4">
        <v>1260</v>
      </c>
      <c r="AS4">
        <v>0</v>
      </c>
      <c r="AT4">
        <v>0</v>
      </c>
      <c r="AU4">
        <v>1</v>
      </c>
      <c r="AV4">
        <v>15352418</v>
      </c>
      <c r="AW4">
        <v>508628132</v>
      </c>
      <c r="AX4">
        <v>12</v>
      </c>
    </row>
    <row r="5" spans="1:50" x14ac:dyDescent="0.3">
      <c r="A5" t="s">
        <v>36</v>
      </c>
      <c r="B5" t="s">
        <v>37</v>
      </c>
      <c r="C5">
        <v>0</v>
      </c>
      <c r="D5" t="s">
        <v>36</v>
      </c>
      <c r="E5">
        <v>1</v>
      </c>
      <c r="F5">
        <v>1.9753086419753001</v>
      </c>
      <c r="G5">
        <v>0.13574601709842599</v>
      </c>
      <c r="H5">
        <v>4.3288484215736299E-2</v>
      </c>
      <c r="I5">
        <v>-2.3947715759277299E-2</v>
      </c>
      <c r="J5">
        <v>1</v>
      </c>
      <c r="K5">
        <v>1</v>
      </c>
      <c r="L5" t="s">
        <v>38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62425.674007161397</v>
      </c>
      <c r="T5">
        <v>43741.082255588102</v>
      </c>
      <c r="U5">
        <v>56171.514444444401</v>
      </c>
      <c r="V5">
        <v>37403.680708515501</v>
      </c>
      <c r="W5">
        <v>62425.674007161397</v>
      </c>
      <c r="X5">
        <v>43741.082255588102</v>
      </c>
      <c r="Y5">
        <v>56171.514444444401</v>
      </c>
      <c r="Z5">
        <v>37403.680708515501</v>
      </c>
      <c r="AA5">
        <v>1.9788448035048798E-3</v>
      </c>
      <c r="AB5">
        <v>1.28820411484777E-3</v>
      </c>
      <c r="AC5">
        <v>6.4253425209700001E-4</v>
      </c>
      <c r="AD5">
        <v>4.2388929619311099E-4</v>
      </c>
      <c r="AE5">
        <v>1.8801584382222201E-2</v>
      </c>
      <c r="AF5">
        <v>1.1801089252337501E-2</v>
      </c>
      <c r="AG5">
        <v>3.686075E-3</v>
      </c>
      <c r="AH5">
        <v>1.5717267768605499E-3</v>
      </c>
      <c r="AI5">
        <v>6830665.5018234402</v>
      </c>
      <c r="AJ5">
        <v>4567205.148821</v>
      </c>
      <c r="AK5">
        <v>1898254.4805721701</v>
      </c>
      <c r="AL5">
        <v>738808.32962266996</v>
      </c>
      <c r="AN5">
        <v>31</v>
      </c>
      <c r="AO5" t="s">
        <v>39</v>
      </c>
      <c r="AP5">
        <v>2017</v>
      </c>
      <c r="AQ5" s="4" t="s">
        <v>26</v>
      </c>
      <c r="AR5">
        <v>1163</v>
      </c>
      <c r="AS5">
        <v>0</v>
      </c>
      <c r="AT5">
        <v>0</v>
      </c>
      <c r="AU5">
        <v>0</v>
      </c>
      <c r="AV5">
        <v>15000000</v>
      </c>
      <c r="AW5">
        <v>1000000000</v>
      </c>
      <c r="AX5">
        <v>5</v>
      </c>
    </row>
    <row r="6" spans="1:50" x14ac:dyDescent="0.3">
      <c r="A6" t="s">
        <v>40</v>
      </c>
      <c r="B6" t="s">
        <v>41</v>
      </c>
      <c r="C6">
        <v>1</v>
      </c>
      <c r="D6" t="s">
        <v>40</v>
      </c>
      <c r="E6">
        <v>1</v>
      </c>
      <c r="F6">
        <v>1.84615384615384</v>
      </c>
      <c r="G6">
        <v>0.15527506172656999</v>
      </c>
      <c r="H6">
        <v>2.0959049463272001E-2</v>
      </c>
      <c r="I6">
        <v>0.16077396273612901</v>
      </c>
      <c r="K6">
        <v>0</v>
      </c>
      <c r="L6" s="5" t="s">
        <v>908</v>
      </c>
      <c r="M6">
        <v>0</v>
      </c>
      <c r="N6">
        <v>1</v>
      </c>
      <c r="O6">
        <v>1</v>
      </c>
      <c r="P6">
        <v>1</v>
      </c>
      <c r="Q6">
        <v>0</v>
      </c>
      <c r="R6">
        <v>2</v>
      </c>
      <c r="S6">
        <v>6971.3453457196601</v>
      </c>
      <c r="T6">
        <v>102360.67569207</v>
      </c>
      <c r="U6">
        <v>16247.668882921</v>
      </c>
      <c r="V6">
        <v>14107.6967582465</v>
      </c>
      <c r="W6">
        <v>6971.3453457196601</v>
      </c>
      <c r="X6">
        <v>102360.67569207</v>
      </c>
      <c r="Y6">
        <v>16247.668882921</v>
      </c>
      <c r="Z6">
        <v>14107.6967582465</v>
      </c>
      <c r="AA6">
        <v>0.16425020000000001</v>
      </c>
      <c r="AB6">
        <v>6.9522642900000001E-2</v>
      </c>
      <c r="AC6">
        <v>5.5920764745555497E-2</v>
      </c>
      <c r="AD6">
        <v>0.20305054922999999</v>
      </c>
      <c r="AE6">
        <v>0.19395522210222199</v>
      </c>
      <c r="AF6">
        <v>0.57918711966888803</v>
      </c>
      <c r="AG6">
        <v>0.26464825603666597</v>
      </c>
      <c r="AH6">
        <v>0.21596555019333299</v>
      </c>
      <c r="AI6">
        <v>1764988.8283683299</v>
      </c>
      <c r="AJ6">
        <v>8720650.9783297703</v>
      </c>
      <c r="AK6">
        <v>4513429.2630249998</v>
      </c>
      <c r="AL6">
        <v>3680548.5112874401</v>
      </c>
      <c r="AN6">
        <v>177</v>
      </c>
      <c r="AO6" t="s">
        <v>42</v>
      </c>
      <c r="AP6">
        <v>2017</v>
      </c>
      <c r="AQ6" s="4">
        <v>100</v>
      </c>
      <c r="AR6">
        <v>117</v>
      </c>
      <c r="AS6">
        <v>0</v>
      </c>
      <c r="AT6">
        <v>0</v>
      </c>
      <c r="AU6">
        <v>0</v>
      </c>
      <c r="AV6">
        <v>11900000</v>
      </c>
      <c r="AW6">
        <v>38758206</v>
      </c>
      <c r="AX6">
        <v>3</v>
      </c>
    </row>
    <row r="7" spans="1:50" x14ac:dyDescent="0.3">
      <c r="A7" t="s">
        <v>43</v>
      </c>
      <c r="B7" t="s">
        <v>44</v>
      </c>
      <c r="C7">
        <v>1</v>
      </c>
      <c r="D7" t="s">
        <v>46</v>
      </c>
      <c r="E7">
        <v>1</v>
      </c>
      <c r="F7">
        <v>1.97435897435897</v>
      </c>
      <c r="G7">
        <v>0.19694216549396501</v>
      </c>
      <c r="H7">
        <v>-0.17263402044773099</v>
      </c>
      <c r="I7">
        <v>-4.3573155999183599E-2</v>
      </c>
      <c r="J7">
        <f>10/8</f>
        <v>1.25</v>
      </c>
      <c r="K7">
        <v>1</v>
      </c>
      <c r="L7" t="s">
        <v>45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6736490.4111111099</v>
      </c>
      <c r="T7">
        <v>9334851.6666666605</v>
      </c>
      <c r="U7">
        <v>15210460.111111101</v>
      </c>
      <c r="V7">
        <v>5892732.7444444401</v>
      </c>
      <c r="W7">
        <v>6736490.4111111099</v>
      </c>
      <c r="X7">
        <v>9334851.6666666605</v>
      </c>
      <c r="Y7">
        <v>15210460.111111101</v>
      </c>
      <c r="Z7">
        <v>5892732.7444444401</v>
      </c>
      <c r="AA7">
        <v>0.29759495422888799</v>
      </c>
      <c r="AB7">
        <v>0.177476029626666</v>
      </c>
      <c r="AC7">
        <v>0.117494053172222</v>
      </c>
      <c r="AD7">
        <v>0.16511035673111099</v>
      </c>
      <c r="AE7">
        <v>0.70775984260666602</v>
      </c>
      <c r="AF7">
        <v>1.3457317411888801</v>
      </c>
      <c r="AG7">
        <v>1.71465983854333</v>
      </c>
      <c r="AH7">
        <v>0.74396351443222197</v>
      </c>
      <c r="AI7">
        <v>35381785.658383302</v>
      </c>
      <c r="AJ7">
        <v>79470842.969288796</v>
      </c>
      <c r="AK7">
        <v>92712369.524971098</v>
      </c>
      <c r="AL7">
        <v>50919081.9984999</v>
      </c>
      <c r="AM7" t="s">
        <v>47</v>
      </c>
      <c r="AN7">
        <v>1</v>
      </c>
      <c r="AO7" t="s">
        <v>48</v>
      </c>
      <c r="AP7">
        <v>2017</v>
      </c>
      <c r="AQ7" s="4" t="s">
        <v>26</v>
      </c>
      <c r="AR7">
        <v>951</v>
      </c>
      <c r="AS7">
        <v>0</v>
      </c>
      <c r="AT7">
        <v>0</v>
      </c>
      <c r="AU7">
        <v>0</v>
      </c>
      <c r="AV7">
        <v>10000000</v>
      </c>
      <c r="AW7">
        <v>114316507.59999999</v>
      </c>
      <c r="AX7">
        <v>16</v>
      </c>
    </row>
    <row r="8" spans="1:50" x14ac:dyDescent="0.3">
      <c r="A8" t="s">
        <v>49</v>
      </c>
      <c r="B8" t="s">
        <v>50</v>
      </c>
      <c r="C8">
        <v>1</v>
      </c>
      <c r="D8" t="s">
        <v>897</v>
      </c>
      <c r="E8">
        <v>1</v>
      </c>
      <c r="F8">
        <v>1.92771084337349</v>
      </c>
      <c r="G8">
        <v>0.21561111509799899</v>
      </c>
      <c r="H8">
        <v>-0.25559633970260598</v>
      </c>
      <c r="I8">
        <v>-0.21744646131992301</v>
      </c>
      <c r="J8">
        <f>9/8</f>
        <v>1.125</v>
      </c>
      <c r="K8">
        <v>1</v>
      </c>
      <c r="L8" t="s">
        <v>51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17982.769156900998</v>
      </c>
      <c r="T8">
        <v>857494.60108506901</v>
      </c>
      <c r="U8">
        <v>3992001.2222222202</v>
      </c>
      <c r="V8">
        <v>16073044.288888801</v>
      </c>
      <c r="W8">
        <v>17982.769156900998</v>
      </c>
      <c r="X8">
        <v>857494.60108506901</v>
      </c>
      <c r="Y8">
        <v>3992001.2222222202</v>
      </c>
      <c r="Z8">
        <v>16073044.288888801</v>
      </c>
      <c r="AA8">
        <v>2.1961173549122202</v>
      </c>
      <c r="AB8">
        <v>1.1329503777777701</v>
      </c>
      <c r="AC8">
        <v>0.44676423468555498</v>
      </c>
      <c r="AD8">
        <v>0.51306510966111096</v>
      </c>
      <c r="AE8">
        <v>1.24652103550111</v>
      </c>
      <c r="AF8">
        <v>0.4770587691</v>
      </c>
      <c r="AG8">
        <v>1.94276074038444</v>
      </c>
      <c r="AH8">
        <v>2.6967855652155501</v>
      </c>
      <c r="AI8">
        <v>91926622.853061095</v>
      </c>
      <c r="AJ8">
        <v>453669170.17827702</v>
      </c>
      <c r="AK8">
        <v>609533759.96228802</v>
      </c>
      <c r="AL8">
        <v>451553572.13370001</v>
      </c>
      <c r="AN8">
        <v>21</v>
      </c>
      <c r="AO8" t="s">
        <v>52</v>
      </c>
      <c r="AP8">
        <v>2017</v>
      </c>
      <c r="AQ8" s="4" t="s">
        <v>26</v>
      </c>
      <c r="AR8">
        <v>1666</v>
      </c>
      <c r="AS8">
        <v>0</v>
      </c>
      <c r="AT8">
        <v>0</v>
      </c>
      <c r="AU8">
        <v>0</v>
      </c>
      <c r="AV8">
        <v>24426689</v>
      </c>
      <c r="AW8">
        <v>370531362.5</v>
      </c>
      <c r="AX8">
        <v>15</v>
      </c>
    </row>
    <row r="9" spans="1:50" x14ac:dyDescent="0.3">
      <c r="A9" t="s">
        <v>53</v>
      </c>
      <c r="B9" t="s">
        <v>54</v>
      </c>
      <c r="C9">
        <v>1</v>
      </c>
      <c r="D9" t="s">
        <v>56</v>
      </c>
      <c r="E9">
        <v>1</v>
      </c>
      <c r="F9">
        <v>1.97435897435897</v>
      </c>
      <c r="G9">
        <v>1.7405591905117E-2</v>
      </c>
      <c r="H9">
        <v>-4.1200384497642503E-2</v>
      </c>
      <c r="I9">
        <v>-0.28243952989578203</v>
      </c>
      <c r="K9">
        <v>0</v>
      </c>
      <c r="L9" t="s">
        <v>55</v>
      </c>
      <c r="M9">
        <v>1</v>
      </c>
      <c r="N9">
        <v>2</v>
      </c>
      <c r="O9">
        <v>0</v>
      </c>
      <c r="P9">
        <v>2</v>
      </c>
      <c r="Q9">
        <v>0</v>
      </c>
      <c r="R9">
        <v>2</v>
      </c>
      <c r="S9">
        <v>96666.700423106406</v>
      </c>
      <c r="T9">
        <v>238851.07449203401</v>
      </c>
      <c r="U9">
        <v>129754.670080393</v>
      </c>
      <c r="V9">
        <v>166623.136291256</v>
      </c>
      <c r="W9">
        <v>96666.700423106406</v>
      </c>
      <c r="X9">
        <v>238851.07449203401</v>
      </c>
      <c r="Y9">
        <v>129754.670080393</v>
      </c>
      <c r="Z9">
        <v>166623.136291256</v>
      </c>
      <c r="AA9">
        <v>3.2641557734444403E-2</v>
      </c>
      <c r="AB9">
        <v>3.6193942145555498E-2</v>
      </c>
      <c r="AC9">
        <v>1.78781436798396E-2</v>
      </c>
      <c r="AD9">
        <v>5.4582832222222202E-3</v>
      </c>
      <c r="AE9">
        <v>1.7312428894444402E-2</v>
      </c>
      <c r="AF9">
        <v>2.8825232463333302E-2</v>
      </c>
      <c r="AG9">
        <v>4.3202053823333302E-2</v>
      </c>
      <c r="AH9">
        <v>3.0979795595555502E-2</v>
      </c>
      <c r="AI9">
        <v>791424.06776681996</v>
      </c>
      <c r="AJ9">
        <v>9168872.3110331893</v>
      </c>
      <c r="AK9">
        <v>9453907.8036224507</v>
      </c>
      <c r="AL9">
        <v>7713383.3867279701</v>
      </c>
      <c r="AN9">
        <v>29</v>
      </c>
      <c r="AO9" t="s">
        <v>57</v>
      </c>
      <c r="AP9">
        <v>2018</v>
      </c>
      <c r="AQ9" s="4">
        <v>120</v>
      </c>
      <c r="AR9">
        <v>146</v>
      </c>
      <c r="AS9">
        <v>1</v>
      </c>
      <c r="AT9">
        <v>0</v>
      </c>
      <c r="AU9">
        <v>0</v>
      </c>
      <c r="AV9">
        <v>16456000</v>
      </c>
      <c r="AW9">
        <v>4000000000</v>
      </c>
      <c r="AX9">
        <v>15</v>
      </c>
    </row>
    <row r="10" spans="1:50" x14ac:dyDescent="0.3">
      <c r="A10" t="s">
        <v>58</v>
      </c>
      <c r="B10" t="s">
        <v>59</v>
      </c>
      <c r="C10">
        <v>1</v>
      </c>
      <c r="D10" t="s">
        <v>58</v>
      </c>
      <c r="E10">
        <v>1</v>
      </c>
      <c r="F10">
        <v>1.875</v>
      </c>
      <c r="G10">
        <v>0.18526010215282401</v>
      </c>
      <c r="H10">
        <v>1.4093279838562E-2</v>
      </c>
      <c r="I10">
        <v>0.101824447512626</v>
      </c>
      <c r="J10">
        <v>2</v>
      </c>
      <c r="K10">
        <v>1</v>
      </c>
      <c r="L10" t="s">
        <v>60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1267146.2</v>
      </c>
      <c r="T10">
        <v>1889333.0777777701</v>
      </c>
      <c r="U10">
        <v>826807.12222222204</v>
      </c>
      <c r="V10">
        <v>800151.17365468305</v>
      </c>
      <c r="W10">
        <v>1267146.2</v>
      </c>
      <c r="X10">
        <v>1889333.0777777701</v>
      </c>
      <c r="Y10">
        <v>826807.12222222204</v>
      </c>
      <c r="Z10">
        <v>800151.17365468305</v>
      </c>
      <c r="AA10">
        <v>4.9720482279999999E-2</v>
      </c>
      <c r="AB10">
        <v>4.5799372041111099E-2</v>
      </c>
      <c r="AC10">
        <v>2.98543879122222E-2</v>
      </c>
      <c r="AD10">
        <v>2.0990841747777701E-2</v>
      </c>
      <c r="AE10">
        <v>0.36540041176222199</v>
      </c>
      <c r="AF10">
        <v>0.16366758884999999</v>
      </c>
      <c r="AG10">
        <v>5.60166834322222E-2</v>
      </c>
      <c r="AH10">
        <v>5.2105118557777698E-2</v>
      </c>
      <c r="AI10">
        <v>130807394.399647</v>
      </c>
      <c r="AJ10">
        <v>76329997.757633299</v>
      </c>
      <c r="AK10">
        <v>26758901.087925501</v>
      </c>
      <c r="AL10">
        <v>26253386.385908499</v>
      </c>
      <c r="AN10">
        <v>1</v>
      </c>
      <c r="AO10" t="s">
        <v>61</v>
      </c>
      <c r="AP10">
        <v>2017</v>
      </c>
      <c r="AQ10" s="4" t="s">
        <v>26</v>
      </c>
      <c r="AR10">
        <v>12041</v>
      </c>
      <c r="AS10">
        <v>0</v>
      </c>
      <c r="AT10">
        <v>0</v>
      </c>
      <c r="AU10">
        <v>1</v>
      </c>
      <c r="AV10">
        <v>36000000</v>
      </c>
      <c r="AW10">
        <v>1000000000</v>
      </c>
      <c r="AX10">
        <v>10</v>
      </c>
    </row>
    <row r="11" spans="1:50" x14ac:dyDescent="0.3">
      <c r="A11" t="s">
        <v>62</v>
      </c>
      <c r="B11" t="s">
        <v>63</v>
      </c>
      <c r="C11">
        <v>0</v>
      </c>
      <c r="D11" t="s">
        <v>62</v>
      </c>
      <c r="E11">
        <v>1</v>
      </c>
      <c r="F11">
        <v>1.74025974025974</v>
      </c>
      <c r="G11">
        <v>6.9951936602592399E-2</v>
      </c>
      <c r="H11">
        <v>6.1157792806625297E-3</v>
      </c>
      <c r="I11">
        <v>3.5281836986541699E-2</v>
      </c>
      <c r="J11">
        <f>10/8</f>
        <v>1.25</v>
      </c>
      <c r="K11">
        <v>1</v>
      </c>
      <c r="L11" t="s">
        <v>64</v>
      </c>
      <c r="M11">
        <v>0</v>
      </c>
      <c r="N11">
        <v>1</v>
      </c>
      <c r="O11">
        <v>0</v>
      </c>
      <c r="P11">
        <v>2</v>
      </c>
      <c r="Q11">
        <v>0</v>
      </c>
      <c r="R11">
        <v>2</v>
      </c>
      <c r="S11">
        <v>271823.81667751702</v>
      </c>
      <c r="T11">
        <v>766009.75736762094</v>
      </c>
      <c r="U11">
        <v>131942.40088888799</v>
      </c>
      <c r="V11">
        <v>145845.978443028</v>
      </c>
      <c r="W11">
        <v>271823.81667751702</v>
      </c>
      <c r="X11">
        <v>766009.75736762094</v>
      </c>
      <c r="Y11">
        <v>131942.40088888799</v>
      </c>
      <c r="Z11">
        <v>145845.978443028</v>
      </c>
      <c r="AA11">
        <v>4.6617477052222203E-2</v>
      </c>
      <c r="AB11">
        <v>5.0247107238888797E-2</v>
      </c>
      <c r="AC11">
        <v>1.35523111176632E-2</v>
      </c>
      <c r="AD11">
        <v>1.0822426046799101E-2</v>
      </c>
      <c r="AE11">
        <v>0.276371378703333</v>
      </c>
      <c r="AF11">
        <v>0.150971466714444</v>
      </c>
      <c r="AG11">
        <v>7.4224194644444394E-2</v>
      </c>
      <c r="AH11">
        <v>3.734806651E-2</v>
      </c>
      <c r="AI11">
        <v>6893829.8706372203</v>
      </c>
      <c r="AJ11">
        <v>4898177.6785739996</v>
      </c>
      <c r="AK11">
        <v>2519471.2583222799</v>
      </c>
      <c r="AL11">
        <v>1188477.56577561</v>
      </c>
      <c r="AN11">
        <v>16</v>
      </c>
      <c r="AO11" t="s">
        <v>61</v>
      </c>
      <c r="AP11">
        <v>2018</v>
      </c>
      <c r="AQ11" s="4" t="s">
        <v>26</v>
      </c>
      <c r="AR11">
        <v>5632</v>
      </c>
      <c r="AS11">
        <v>0</v>
      </c>
      <c r="AT11">
        <v>0</v>
      </c>
      <c r="AU11">
        <v>0</v>
      </c>
      <c r="AV11">
        <v>15854304.619999999</v>
      </c>
      <c r="AW11">
        <v>44800978.700000003</v>
      </c>
      <c r="AX11">
        <v>36</v>
      </c>
    </row>
    <row r="12" spans="1:50" x14ac:dyDescent="0.3">
      <c r="A12" t="s">
        <v>65</v>
      </c>
      <c r="B12" t="s">
        <v>66</v>
      </c>
      <c r="C12">
        <v>0</v>
      </c>
      <c r="D12" t="s">
        <v>68</v>
      </c>
      <c r="E12">
        <v>2</v>
      </c>
      <c r="F12">
        <v>2.2894736842105199</v>
      </c>
      <c r="G12">
        <v>-1.28413811326026E-2</v>
      </c>
      <c r="H12">
        <v>-0.13142994046211201</v>
      </c>
      <c r="I12">
        <v>-0.35145387053489602</v>
      </c>
      <c r="K12">
        <v>0</v>
      </c>
      <c r="L12" t="s">
        <v>67</v>
      </c>
      <c r="M12">
        <v>1</v>
      </c>
      <c r="N12">
        <v>2</v>
      </c>
      <c r="O12">
        <v>0</v>
      </c>
      <c r="P12">
        <v>2</v>
      </c>
      <c r="Q12">
        <v>0</v>
      </c>
      <c r="R12">
        <v>2</v>
      </c>
      <c r="S12">
        <v>9452.2181100820108</v>
      </c>
      <c r="T12">
        <v>12015.2746271995</v>
      </c>
      <c r="U12">
        <v>5860.19351016373</v>
      </c>
      <c r="V12">
        <v>1134.3060594501601</v>
      </c>
      <c r="W12">
        <v>9452.2181100820108</v>
      </c>
      <c r="X12">
        <v>12015.2746271995</v>
      </c>
      <c r="Y12">
        <v>5860.19351016373</v>
      </c>
      <c r="Z12">
        <v>1134.3060594501601</v>
      </c>
      <c r="AA12">
        <v>1.07184795233476E-4</v>
      </c>
      <c r="AB12">
        <v>1.38077599809243E-4</v>
      </c>
      <c r="AC12">
        <v>4.4272965835828498E-4</v>
      </c>
      <c r="AD12">
        <v>2.5854617616081701E-4</v>
      </c>
      <c r="AE12">
        <v>4.0894171621378502E-4</v>
      </c>
      <c r="AF12">
        <v>3.5754062151754402E-4</v>
      </c>
      <c r="AG12">
        <v>3.0052439194720298E-4</v>
      </c>
      <c r="AH12">
        <v>1.3527918640310899E-4</v>
      </c>
      <c r="AI12">
        <v>280689.77948460402</v>
      </c>
      <c r="AJ12">
        <v>252905.725356732</v>
      </c>
      <c r="AK12">
        <v>208190.93981582101</v>
      </c>
      <c r="AL12">
        <v>93310.062093637898</v>
      </c>
      <c r="AN12">
        <v>62</v>
      </c>
      <c r="AO12" t="s">
        <v>69</v>
      </c>
      <c r="AP12">
        <v>2018</v>
      </c>
      <c r="AQ12" s="4" t="s">
        <v>26</v>
      </c>
      <c r="AR12">
        <v>3797</v>
      </c>
      <c r="AS12">
        <v>0</v>
      </c>
      <c r="AT12">
        <v>0</v>
      </c>
      <c r="AU12">
        <v>1</v>
      </c>
      <c r="AV12">
        <v>4593121</v>
      </c>
      <c r="AW12">
        <v>1069639374</v>
      </c>
      <c r="AX12">
        <v>13</v>
      </c>
    </row>
    <row r="13" spans="1:50" x14ac:dyDescent="0.3">
      <c r="A13" t="s">
        <v>70</v>
      </c>
      <c r="B13" t="s">
        <v>71</v>
      </c>
      <c r="C13">
        <v>1</v>
      </c>
      <c r="D13" t="s">
        <v>73</v>
      </c>
      <c r="E13">
        <v>1</v>
      </c>
      <c r="F13">
        <v>2.0506329113924</v>
      </c>
      <c r="G13">
        <v>3.5447880625724702E-2</v>
      </c>
      <c r="H13">
        <v>5.3769201040267903E-2</v>
      </c>
      <c r="I13">
        <v>-0.11289645731449099</v>
      </c>
      <c r="J13">
        <f>9/8</f>
        <v>1.125</v>
      </c>
      <c r="K13">
        <v>1</v>
      </c>
      <c r="L13" t="s">
        <v>72</v>
      </c>
      <c r="M13">
        <v>1</v>
      </c>
      <c r="N13">
        <v>2</v>
      </c>
      <c r="O13">
        <v>0</v>
      </c>
      <c r="P13">
        <v>2</v>
      </c>
      <c r="Q13">
        <v>0</v>
      </c>
      <c r="R13">
        <v>2</v>
      </c>
      <c r="S13">
        <v>4536798.5900607603</v>
      </c>
      <c r="T13">
        <v>2844219.0655598901</v>
      </c>
      <c r="U13">
        <v>1757811.2111111099</v>
      </c>
      <c r="V13">
        <v>347427.496666666</v>
      </c>
      <c r="W13">
        <v>4536798.5900607603</v>
      </c>
      <c r="X13">
        <v>2844219.0655598901</v>
      </c>
      <c r="Y13">
        <v>1757811.2111111099</v>
      </c>
      <c r="Z13">
        <v>347427.496666666</v>
      </c>
      <c r="AA13">
        <v>0.121398077273333</v>
      </c>
      <c r="AB13">
        <v>6.23009449111111E-2</v>
      </c>
      <c r="AC13">
        <v>4.6489227950000003E-2</v>
      </c>
      <c r="AD13">
        <v>2.46860877122222E-2</v>
      </c>
      <c r="AE13">
        <v>0.50060023234999895</v>
      </c>
      <c r="AF13">
        <v>0.52724445528666597</v>
      </c>
      <c r="AG13">
        <v>0.46107490029777698</v>
      </c>
      <c r="AH13">
        <v>0.17409831035444401</v>
      </c>
      <c r="AI13">
        <v>68127882.384646595</v>
      </c>
      <c r="AJ13">
        <v>67628604.928227693</v>
      </c>
      <c r="AK13">
        <v>60645962.940286599</v>
      </c>
      <c r="AL13">
        <v>23164762.661248799</v>
      </c>
      <c r="AM13" t="s">
        <v>74</v>
      </c>
      <c r="AN13">
        <v>30</v>
      </c>
      <c r="AO13" t="s">
        <v>61</v>
      </c>
      <c r="AP13">
        <v>2017</v>
      </c>
      <c r="AQ13" s="4" t="s">
        <v>26</v>
      </c>
      <c r="AR13">
        <v>13180</v>
      </c>
      <c r="AS13">
        <v>0</v>
      </c>
      <c r="AT13">
        <v>0</v>
      </c>
      <c r="AU13">
        <v>0</v>
      </c>
      <c r="AV13">
        <v>30000000</v>
      </c>
      <c r="AW13">
        <v>428459761</v>
      </c>
      <c r="AX13">
        <v>20</v>
      </c>
    </row>
    <row r="14" spans="1:50" x14ac:dyDescent="0.3">
      <c r="A14" t="s">
        <v>75</v>
      </c>
      <c r="B14" t="s">
        <v>76</v>
      </c>
      <c r="C14">
        <v>0</v>
      </c>
      <c r="D14" t="s">
        <v>75</v>
      </c>
      <c r="E14">
        <v>1</v>
      </c>
      <c r="F14">
        <v>1.82278481012658</v>
      </c>
      <c r="G14">
        <v>0.28867369890213002</v>
      </c>
      <c r="H14">
        <v>-0.119227245450019</v>
      </c>
      <c r="I14">
        <v>-1.8428578972816401E-2</v>
      </c>
      <c r="J14">
        <f>10/4</f>
        <v>2.5</v>
      </c>
      <c r="K14">
        <v>1</v>
      </c>
      <c r="L14" t="s">
        <v>77</v>
      </c>
      <c r="M14">
        <v>1</v>
      </c>
      <c r="N14">
        <v>2</v>
      </c>
      <c r="O14">
        <v>1</v>
      </c>
      <c r="P14">
        <v>1</v>
      </c>
      <c r="Q14">
        <v>0</v>
      </c>
      <c r="R14">
        <v>2</v>
      </c>
      <c r="S14">
        <v>25523.2020587158</v>
      </c>
      <c r="T14">
        <v>8767.7450666666591</v>
      </c>
      <c r="U14">
        <v>2536.8044374752499</v>
      </c>
      <c r="V14">
        <v>2547.82948552876</v>
      </c>
      <c r="W14">
        <v>25523.2020587158</v>
      </c>
      <c r="X14">
        <v>8767.7450666666591</v>
      </c>
      <c r="Y14">
        <v>2536.8044374752499</v>
      </c>
      <c r="Z14">
        <v>2547.82948552876</v>
      </c>
      <c r="AA14">
        <v>1.62584731471966E-3</v>
      </c>
      <c r="AB14">
        <v>1.33557589273744E-3</v>
      </c>
      <c r="AC14">
        <v>1.1576904947103301E-3</v>
      </c>
      <c r="AD14">
        <v>9.8770037334488798E-4</v>
      </c>
      <c r="AE14">
        <v>1.3944704058434201E-2</v>
      </c>
      <c r="AF14">
        <v>2.00795288888888E-3</v>
      </c>
      <c r="AG14">
        <v>6.4003236394899997E-4</v>
      </c>
      <c r="AH14">
        <v>5.49317606730444E-4</v>
      </c>
      <c r="AI14">
        <v>775425.58677191101</v>
      </c>
      <c r="AJ14">
        <v>308341.298187949</v>
      </c>
      <c r="AK14">
        <v>187043.805176008</v>
      </c>
      <c r="AL14">
        <v>346863.20159073902</v>
      </c>
      <c r="AN14">
        <v>31</v>
      </c>
      <c r="AO14" t="s">
        <v>78</v>
      </c>
      <c r="AP14">
        <v>2018</v>
      </c>
      <c r="AQ14" s="4" t="s">
        <v>26</v>
      </c>
      <c r="AR14">
        <v>8902</v>
      </c>
      <c r="AS14">
        <v>0</v>
      </c>
      <c r="AT14">
        <v>0</v>
      </c>
      <c r="AU14">
        <v>1</v>
      </c>
      <c r="AV14">
        <v>1332600</v>
      </c>
      <c r="AW14">
        <v>1209963685</v>
      </c>
      <c r="AX14">
        <v>8</v>
      </c>
    </row>
    <row r="15" spans="1:50" x14ac:dyDescent="0.3">
      <c r="A15" t="s">
        <v>79</v>
      </c>
      <c r="B15" t="s">
        <v>80</v>
      </c>
      <c r="C15">
        <v>1</v>
      </c>
      <c r="D15" t="s">
        <v>79</v>
      </c>
      <c r="E15">
        <v>1</v>
      </c>
      <c r="F15">
        <v>1.8441558441558401</v>
      </c>
      <c r="G15">
        <v>1.21177956461906E-2</v>
      </c>
      <c r="H15">
        <v>6.3383281230926496E-3</v>
      </c>
      <c r="I15">
        <v>5.7489216327667202E-2</v>
      </c>
      <c r="J15">
        <f>9/8</f>
        <v>1.125</v>
      </c>
      <c r="K15">
        <v>1</v>
      </c>
      <c r="L15" t="s">
        <v>81</v>
      </c>
      <c r="M15">
        <v>4</v>
      </c>
      <c r="N15">
        <v>0</v>
      </c>
      <c r="O15">
        <v>3</v>
      </c>
      <c r="P15">
        <v>0</v>
      </c>
      <c r="Q15">
        <v>1</v>
      </c>
      <c r="R15">
        <v>1</v>
      </c>
      <c r="S15">
        <v>903609.72222222202</v>
      </c>
      <c r="T15">
        <v>561260.45555555495</v>
      </c>
      <c r="U15">
        <v>1992073.2888888801</v>
      </c>
      <c r="V15">
        <v>1355772.66666666</v>
      </c>
      <c r="W15">
        <v>903609.72222222202</v>
      </c>
      <c r="X15">
        <v>561260.45555555495</v>
      </c>
      <c r="Y15">
        <v>1992073.2888888801</v>
      </c>
      <c r="Z15">
        <v>1355772.66666666</v>
      </c>
      <c r="AA15">
        <v>2.4260628928811099</v>
      </c>
      <c r="AB15">
        <v>0.90925701111111101</v>
      </c>
      <c r="AC15">
        <v>0.48652520804333299</v>
      </c>
      <c r="AD15">
        <v>0.54048779266000002</v>
      </c>
      <c r="AE15">
        <v>2.4983856770788799</v>
      </c>
      <c r="AF15">
        <v>1.99506444666</v>
      </c>
      <c r="AG15">
        <v>4.3179161349866604</v>
      </c>
      <c r="AH15">
        <v>3.9740398936800001</v>
      </c>
      <c r="AI15">
        <v>78093449.478914395</v>
      </c>
      <c r="AJ15">
        <v>61803016.098534398</v>
      </c>
      <c r="AK15">
        <v>118386343.085181</v>
      </c>
      <c r="AL15">
        <v>98649778.156580999</v>
      </c>
      <c r="AN15">
        <v>1</v>
      </c>
      <c r="AO15" t="s">
        <v>82</v>
      </c>
      <c r="AP15">
        <v>2017</v>
      </c>
      <c r="AQ15" s="4" t="s">
        <v>26</v>
      </c>
      <c r="AR15">
        <v>3204</v>
      </c>
      <c r="AS15">
        <v>0</v>
      </c>
      <c r="AT15">
        <v>0</v>
      </c>
      <c r="AU15">
        <v>0</v>
      </c>
      <c r="AV15">
        <v>25000000</v>
      </c>
      <c r="AW15">
        <v>39609523.810000002</v>
      </c>
      <c r="AX15">
        <v>2</v>
      </c>
    </row>
    <row r="16" spans="1:50" x14ac:dyDescent="0.3">
      <c r="A16" t="s">
        <v>83</v>
      </c>
      <c r="B16" t="s">
        <v>84</v>
      </c>
      <c r="C16">
        <v>0</v>
      </c>
      <c r="D16" t="s">
        <v>83</v>
      </c>
      <c r="E16">
        <v>1</v>
      </c>
      <c r="F16">
        <v>2.0246913580246901</v>
      </c>
      <c r="G16">
        <v>3.4451454877853303E-2</v>
      </c>
      <c r="H16">
        <v>0.18411368131637501</v>
      </c>
      <c r="I16">
        <v>-0.18934990465641</v>
      </c>
      <c r="J16">
        <f>5/8</f>
        <v>0.625</v>
      </c>
      <c r="K16">
        <v>1</v>
      </c>
      <c r="L16" t="s">
        <v>85</v>
      </c>
      <c r="M16">
        <v>1</v>
      </c>
      <c r="N16">
        <v>3</v>
      </c>
      <c r="O16">
        <v>1</v>
      </c>
      <c r="P16">
        <v>1</v>
      </c>
      <c r="Q16">
        <v>1</v>
      </c>
      <c r="R16">
        <v>1</v>
      </c>
      <c r="S16">
        <v>11021226.822222199</v>
      </c>
      <c r="T16">
        <v>2719743.2555555501</v>
      </c>
      <c r="U16">
        <v>718375.73333333305</v>
      </c>
      <c r="V16">
        <v>417505.95578288601</v>
      </c>
      <c r="W16">
        <v>11021226.822222199</v>
      </c>
      <c r="X16">
        <v>2719743.2555555501</v>
      </c>
      <c r="Y16">
        <v>718375.73333333305</v>
      </c>
      <c r="Z16">
        <v>417505.95578288601</v>
      </c>
      <c r="AA16">
        <v>6.3365291592222206E-2</v>
      </c>
      <c r="AB16">
        <v>8.8542509640000003E-2</v>
      </c>
      <c r="AC16">
        <v>4.8734142546666602E-2</v>
      </c>
      <c r="AD16">
        <v>3.4294340047777698E-2</v>
      </c>
      <c r="AE16">
        <v>0.91989437971333299</v>
      </c>
      <c r="AF16">
        <v>0.41158754693222199</v>
      </c>
      <c r="AG16">
        <v>0.13646183778333301</v>
      </c>
      <c r="AH16">
        <v>7.9161950113333296E-2</v>
      </c>
      <c r="AI16">
        <v>78918731.195085496</v>
      </c>
      <c r="AJ16">
        <v>38622898.755517699</v>
      </c>
      <c r="AK16">
        <v>12630511.417396801</v>
      </c>
      <c r="AL16">
        <v>7422391.8021154003</v>
      </c>
      <c r="AN16">
        <v>7</v>
      </c>
      <c r="AO16" t="s">
        <v>25</v>
      </c>
      <c r="AP16">
        <v>2017</v>
      </c>
      <c r="AQ16" s="4" t="s">
        <v>26</v>
      </c>
      <c r="AR16">
        <v>5417</v>
      </c>
      <c r="AS16">
        <v>0</v>
      </c>
      <c r="AT16">
        <v>0</v>
      </c>
      <c r="AU16">
        <v>0</v>
      </c>
      <c r="AV16">
        <v>15300000</v>
      </c>
      <c r="AW16">
        <v>246203093</v>
      </c>
      <c r="AX16">
        <v>18</v>
      </c>
    </row>
    <row r="17" spans="1:50" x14ac:dyDescent="0.3">
      <c r="A17" t="s">
        <v>86</v>
      </c>
      <c r="B17" t="s">
        <v>87</v>
      </c>
      <c r="C17">
        <v>0</v>
      </c>
      <c r="D17" t="s">
        <v>86</v>
      </c>
      <c r="E17">
        <v>1</v>
      </c>
      <c r="F17">
        <v>1.9736842105263099</v>
      </c>
      <c r="G17">
        <v>0.21680821478366799</v>
      </c>
      <c r="H17">
        <v>-7.6523296535015106E-2</v>
      </c>
      <c r="I17">
        <v>3.1126797199249202E-2</v>
      </c>
      <c r="J17">
        <f>9/7</f>
        <v>1.2857142857142858</v>
      </c>
      <c r="K17">
        <v>1</v>
      </c>
      <c r="L17" t="s">
        <v>88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48861.892094148701</v>
      </c>
      <c r="T17">
        <v>52497.441439078902</v>
      </c>
      <c r="U17">
        <v>31685.464912412801</v>
      </c>
      <c r="V17">
        <v>87.078384489305506</v>
      </c>
      <c r="W17">
        <v>48861.892094148701</v>
      </c>
      <c r="X17">
        <v>52497.441439078902</v>
      </c>
      <c r="Y17">
        <v>31685.464912412801</v>
      </c>
      <c r="Z17">
        <v>87.078384489305506</v>
      </c>
      <c r="AA17" s="1">
        <v>6.0722941296666603E-6</v>
      </c>
      <c r="AB17" s="1">
        <v>8.8408750687777695E-6</v>
      </c>
      <c r="AC17" s="1">
        <v>4.0888428911777703E-5</v>
      </c>
      <c r="AD17">
        <v>1.20490666666666E-4</v>
      </c>
      <c r="AE17">
        <v>1.00019002179444E-4</v>
      </c>
      <c r="AF17" s="1">
        <v>2.9795441400666599E-5</v>
      </c>
      <c r="AG17" s="1">
        <v>1.5738290156555501E-5</v>
      </c>
      <c r="AH17" s="1">
        <v>9.9153625866666602E-6</v>
      </c>
      <c r="AI17">
        <v>264582.65617126098</v>
      </c>
      <c r="AJ17">
        <v>77327.472381689498</v>
      </c>
      <c r="AK17">
        <v>41297.246670181303</v>
      </c>
      <c r="AL17">
        <v>24481.291966757799</v>
      </c>
      <c r="AN17">
        <v>60</v>
      </c>
      <c r="AO17" t="s">
        <v>30</v>
      </c>
      <c r="AP17">
        <v>2018</v>
      </c>
      <c r="AQ17" s="4" t="s">
        <v>26</v>
      </c>
      <c r="AR17">
        <v>620</v>
      </c>
      <c r="AS17">
        <v>0</v>
      </c>
      <c r="AT17">
        <v>0</v>
      </c>
      <c r="AU17">
        <v>1</v>
      </c>
      <c r="AV17">
        <v>2500000</v>
      </c>
      <c r="AW17">
        <v>4665366360</v>
      </c>
      <c r="AX17">
        <v>13</v>
      </c>
    </row>
    <row r="18" spans="1:50" x14ac:dyDescent="0.3">
      <c r="A18" t="s">
        <v>89</v>
      </c>
      <c r="B18" t="s">
        <v>90</v>
      </c>
      <c r="C18">
        <v>0</v>
      </c>
      <c r="D18" t="s">
        <v>89</v>
      </c>
      <c r="E18">
        <v>1</v>
      </c>
      <c r="F18">
        <v>1.875</v>
      </c>
      <c r="G18">
        <v>9.5138743519783006E-2</v>
      </c>
      <c r="H18">
        <v>0.17449210584163599</v>
      </c>
      <c r="I18">
        <v>0.13361667096614799</v>
      </c>
      <c r="J18">
        <f>7/6</f>
        <v>1.1666666666666667</v>
      </c>
      <c r="K18">
        <v>1</v>
      </c>
      <c r="L18" t="s">
        <v>91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21989.3177225748</v>
      </c>
      <c r="T18">
        <v>6284.5268604702496</v>
      </c>
      <c r="U18">
        <v>22238.4545986546</v>
      </c>
      <c r="V18">
        <v>7907.5750405326398</v>
      </c>
      <c r="W18">
        <v>21989.3177225748</v>
      </c>
      <c r="X18">
        <v>6284.5268604702496</v>
      </c>
      <c r="Y18">
        <v>22238.4545986546</v>
      </c>
      <c r="Z18">
        <v>7907.5750405326398</v>
      </c>
      <c r="AA18">
        <v>9.4224726795555505E-2</v>
      </c>
      <c r="AB18">
        <v>3.2807361236666603E-2</v>
      </c>
      <c r="AC18">
        <v>0.11350464907222201</v>
      </c>
      <c r="AD18">
        <v>7.7005077217777704E-2</v>
      </c>
      <c r="AE18">
        <v>0.71431036392888803</v>
      </c>
      <c r="AF18">
        <v>0.84018285804111104</v>
      </c>
      <c r="AG18">
        <v>0.54785691035888895</v>
      </c>
      <c r="AH18">
        <v>0.18106201632666599</v>
      </c>
      <c r="AI18">
        <v>18496334.886671498</v>
      </c>
      <c r="AJ18">
        <v>22077877.252741002</v>
      </c>
      <c r="AK18">
        <v>14635211.243783301</v>
      </c>
      <c r="AL18">
        <v>6246242.8226856599</v>
      </c>
      <c r="AN18">
        <v>31</v>
      </c>
      <c r="AO18" t="s">
        <v>30</v>
      </c>
      <c r="AP18">
        <v>2017</v>
      </c>
      <c r="AQ18" s="4" t="s">
        <v>26</v>
      </c>
      <c r="AR18">
        <v>6374</v>
      </c>
      <c r="AS18">
        <v>0</v>
      </c>
      <c r="AT18">
        <v>0</v>
      </c>
      <c r="AU18">
        <v>0</v>
      </c>
      <c r="AV18">
        <v>15750000</v>
      </c>
      <c r="AW18">
        <v>100000000</v>
      </c>
      <c r="AX18">
        <v>8</v>
      </c>
    </row>
    <row r="19" spans="1:50" x14ac:dyDescent="0.3">
      <c r="A19" t="s">
        <v>92</v>
      </c>
      <c r="B19" t="s">
        <v>93</v>
      </c>
      <c r="C19">
        <v>1</v>
      </c>
      <c r="D19" t="s">
        <v>92</v>
      </c>
      <c r="E19">
        <v>1</v>
      </c>
      <c r="F19">
        <v>1.8181818181818099</v>
      </c>
      <c r="G19">
        <v>2.1646127104759199E-2</v>
      </c>
      <c r="H19">
        <v>6.9432288408279405E-2</v>
      </c>
      <c r="I19">
        <v>-0.15404880046844399</v>
      </c>
      <c r="J19">
        <f>4/8</f>
        <v>0.5</v>
      </c>
      <c r="K19">
        <v>1</v>
      </c>
      <c r="L19" t="s">
        <v>94</v>
      </c>
      <c r="M19">
        <v>0</v>
      </c>
      <c r="N19">
        <v>1</v>
      </c>
      <c r="O19">
        <v>0</v>
      </c>
      <c r="P19">
        <v>2</v>
      </c>
      <c r="Q19">
        <v>0</v>
      </c>
      <c r="R19">
        <v>2</v>
      </c>
      <c r="S19">
        <v>67118.559106445304</v>
      </c>
      <c r="T19">
        <v>54172.037982855902</v>
      </c>
      <c r="U19">
        <v>25031.365700954801</v>
      </c>
      <c r="V19">
        <v>17067.738888888802</v>
      </c>
      <c r="W19">
        <v>67118.559106445304</v>
      </c>
      <c r="X19">
        <v>54172.037982855902</v>
      </c>
      <c r="Y19">
        <v>25031.365700954801</v>
      </c>
      <c r="Z19">
        <v>17067.738888888802</v>
      </c>
      <c r="AA19">
        <v>2.5149864574444399E-2</v>
      </c>
      <c r="AB19">
        <v>2.3373413545555499E-2</v>
      </c>
      <c r="AC19">
        <v>2.78087836344444E-2</v>
      </c>
      <c r="AD19">
        <v>2.55962268E-2</v>
      </c>
      <c r="AE19">
        <v>0.59254141250666603</v>
      </c>
      <c r="AF19">
        <v>0.35724179811111101</v>
      </c>
      <c r="AG19">
        <v>0.110564537634444</v>
      </c>
      <c r="AH19">
        <v>4.6050662222222198E-2</v>
      </c>
      <c r="AI19">
        <v>6955153.6588436598</v>
      </c>
      <c r="AJ19">
        <v>5550120.8112694398</v>
      </c>
      <c r="AK19">
        <v>3474055.5699464399</v>
      </c>
      <c r="AL19">
        <v>1404432.4556813301</v>
      </c>
      <c r="AN19">
        <v>55</v>
      </c>
      <c r="AO19" t="s">
        <v>48</v>
      </c>
      <c r="AP19">
        <v>2017</v>
      </c>
      <c r="AQ19" s="4" t="s">
        <v>26</v>
      </c>
      <c r="AR19">
        <v>11000</v>
      </c>
      <c r="AS19">
        <v>0</v>
      </c>
      <c r="AT19">
        <v>0</v>
      </c>
      <c r="AU19">
        <v>0</v>
      </c>
      <c r="AV19">
        <v>6500000</v>
      </c>
      <c r="AW19">
        <v>54175040.68</v>
      </c>
      <c r="AX19">
        <v>12</v>
      </c>
    </row>
    <row r="20" spans="1:50" x14ac:dyDescent="0.3">
      <c r="A20" t="s">
        <v>95</v>
      </c>
      <c r="B20" t="s">
        <v>96</v>
      </c>
      <c r="C20">
        <v>1</v>
      </c>
      <c r="D20" t="s">
        <v>898</v>
      </c>
      <c r="E20">
        <v>1</v>
      </c>
      <c r="F20">
        <v>2</v>
      </c>
      <c r="G20">
        <v>3.9436683058738702E-2</v>
      </c>
      <c r="H20">
        <v>-1.4573439955711301E-2</v>
      </c>
      <c r="I20">
        <v>-0.202823922038078</v>
      </c>
      <c r="K20">
        <v>0</v>
      </c>
      <c r="L20" t="s">
        <v>97</v>
      </c>
      <c r="M20">
        <v>1</v>
      </c>
      <c r="N20">
        <v>2</v>
      </c>
      <c r="O20">
        <v>1</v>
      </c>
      <c r="P20">
        <v>1</v>
      </c>
      <c r="Q20">
        <v>0</v>
      </c>
      <c r="R20">
        <v>2</v>
      </c>
      <c r="S20">
        <v>153990.06512315499</v>
      </c>
      <c r="T20">
        <v>15893.041961111099</v>
      </c>
      <c r="U20">
        <v>18209.135388726201</v>
      </c>
      <c r="V20">
        <v>26499.313896152002</v>
      </c>
      <c r="W20">
        <v>153990.06512315499</v>
      </c>
      <c r="X20">
        <v>15893.041961111099</v>
      </c>
      <c r="Y20">
        <v>18209.135388726201</v>
      </c>
      <c r="Z20">
        <v>26499.313896152002</v>
      </c>
      <c r="AA20">
        <v>1.1768128239020299E-2</v>
      </c>
      <c r="AB20">
        <v>5.35655419197777E-3</v>
      </c>
      <c r="AC20">
        <v>3.78597405503677E-3</v>
      </c>
      <c r="AD20">
        <v>7.4878218119221003E-3</v>
      </c>
      <c r="AE20">
        <v>0.44772221164999998</v>
      </c>
      <c r="AF20">
        <v>7.9042095627777698E-2</v>
      </c>
      <c r="AG20">
        <v>3.4384233597777702E-2</v>
      </c>
      <c r="AH20">
        <v>1.68273288055555E-2</v>
      </c>
      <c r="AI20">
        <v>6700685.8945073299</v>
      </c>
      <c r="AJ20">
        <v>1229375.2198240799</v>
      </c>
      <c r="AK20">
        <v>526708.47141801298</v>
      </c>
      <c r="AL20">
        <v>354323.55750516301</v>
      </c>
      <c r="AN20">
        <v>24</v>
      </c>
      <c r="AO20" t="s">
        <v>69</v>
      </c>
      <c r="AP20">
        <v>2018</v>
      </c>
      <c r="AQ20" s="4" t="s">
        <v>26</v>
      </c>
      <c r="AR20">
        <v>6805</v>
      </c>
      <c r="AS20">
        <v>0</v>
      </c>
      <c r="AT20">
        <v>0</v>
      </c>
      <c r="AU20">
        <v>1</v>
      </c>
      <c r="AV20">
        <v>3770005</v>
      </c>
      <c r="AW20">
        <v>65829630.619999997</v>
      </c>
      <c r="AX20">
        <v>12</v>
      </c>
    </row>
    <row r="21" spans="1:50" x14ac:dyDescent="0.3">
      <c r="A21" t="s">
        <v>98</v>
      </c>
      <c r="B21" t="s">
        <v>99</v>
      </c>
      <c r="C21">
        <v>1</v>
      </c>
      <c r="D21" t="s">
        <v>98</v>
      </c>
      <c r="E21">
        <v>1</v>
      </c>
      <c r="F21">
        <v>1.97402597402597</v>
      </c>
      <c r="G21">
        <v>1.38884782791137E-2</v>
      </c>
      <c r="H21">
        <v>0.124014124274253</v>
      </c>
      <c r="I21">
        <v>-0.102226719260215</v>
      </c>
      <c r="K21">
        <v>0</v>
      </c>
      <c r="L21" t="s">
        <v>100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1113714.67217882</v>
      </c>
      <c r="T21">
        <v>1360516.12000868</v>
      </c>
      <c r="U21">
        <v>157432.76662326301</v>
      </c>
      <c r="V21">
        <v>56619.040091145798</v>
      </c>
      <c r="W21">
        <v>1113714.67217882</v>
      </c>
      <c r="X21">
        <v>1360516.12000868</v>
      </c>
      <c r="Y21">
        <v>157432.76662326301</v>
      </c>
      <c r="Z21">
        <v>56619.040091145798</v>
      </c>
      <c r="AA21">
        <v>0.42578909999999898</v>
      </c>
      <c r="AB21">
        <v>0.19592795203222199</v>
      </c>
      <c r="AC21">
        <v>0.244620311223333</v>
      </c>
      <c r="AD21">
        <v>0.18007876504444401</v>
      </c>
      <c r="AE21">
        <v>3.0274472183666599</v>
      </c>
      <c r="AF21">
        <v>3.89832045634888</v>
      </c>
      <c r="AG21">
        <v>1.3741979579055501</v>
      </c>
      <c r="AH21">
        <v>0.82417414710777703</v>
      </c>
      <c r="AI21">
        <v>16536424.666666601</v>
      </c>
      <c r="AJ21">
        <v>19447968</v>
      </c>
      <c r="AK21">
        <v>7446995.4000000004</v>
      </c>
      <c r="AL21">
        <v>4188964.0666666599</v>
      </c>
      <c r="AN21">
        <v>1</v>
      </c>
      <c r="AO21" t="s">
        <v>30</v>
      </c>
      <c r="AP21">
        <v>2017</v>
      </c>
      <c r="AQ21" s="4" t="s">
        <v>26</v>
      </c>
      <c r="AR21">
        <v>3780</v>
      </c>
      <c r="AS21">
        <v>0</v>
      </c>
      <c r="AT21">
        <v>0</v>
      </c>
      <c r="AU21">
        <v>0</v>
      </c>
      <c r="AV21">
        <v>18700000</v>
      </c>
      <c r="AW21">
        <v>10000000</v>
      </c>
      <c r="AX21">
        <v>7</v>
      </c>
    </row>
    <row r="22" spans="1:50" x14ac:dyDescent="0.3">
      <c r="A22" t="s">
        <v>101</v>
      </c>
      <c r="B22" t="s">
        <v>102</v>
      </c>
      <c r="C22">
        <v>1</v>
      </c>
      <c r="D22" t="s">
        <v>104</v>
      </c>
      <c r="E22">
        <v>1</v>
      </c>
      <c r="F22">
        <v>1.97402597402597</v>
      </c>
      <c r="G22">
        <v>1.5190243721008301E-4</v>
      </c>
      <c r="H22">
        <v>2.6427000761032101E-2</v>
      </c>
      <c r="I22">
        <v>-0.27763193845748901</v>
      </c>
      <c r="J22">
        <f>6/8</f>
        <v>0.75</v>
      </c>
      <c r="K22">
        <v>1</v>
      </c>
      <c r="L22" t="s">
        <v>103</v>
      </c>
      <c r="M22">
        <v>1</v>
      </c>
      <c r="N22">
        <v>2</v>
      </c>
      <c r="O22">
        <v>0</v>
      </c>
      <c r="P22">
        <v>2</v>
      </c>
      <c r="Q22">
        <v>0</v>
      </c>
      <c r="R22">
        <v>2</v>
      </c>
      <c r="S22">
        <v>169454.21876085</v>
      </c>
      <c r="T22">
        <v>63556.9972059461</v>
      </c>
      <c r="U22">
        <v>128753.585108941</v>
      </c>
      <c r="V22">
        <v>194828.421562654</v>
      </c>
      <c r="W22">
        <v>169454.21876085</v>
      </c>
      <c r="X22">
        <v>63556.9972059461</v>
      </c>
      <c r="Y22">
        <v>128753.585108941</v>
      </c>
      <c r="Z22">
        <v>194828.421562654</v>
      </c>
      <c r="AA22">
        <v>7.4302512528887704E-3</v>
      </c>
      <c r="AB22">
        <v>7.8334741556402195E-3</v>
      </c>
      <c r="AC22">
        <v>8.2966498537302199E-3</v>
      </c>
      <c r="AD22">
        <v>4.0280240345554399E-3</v>
      </c>
      <c r="AE22">
        <v>5.7952730360000003E-2</v>
      </c>
      <c r="AF22">
        <v>4.0107356574444399E-2</v>
      </c>
      <c r="AG22">
        <v>1.87808E-2</v>
      </c>
      <c r="AH22">
        <v>1.02649006971668E-2</v>
      </c>
      <c r="AI22">
        <v>13264827.7618255</v>
      </c>
      <c r="AJ22">
        <v>6871527.1444444396</v>
      </c>
      <c r="AK22">
        <v>4441261.7926145401</v>
      </c>
      <c r="AL22">
        <v>1878468.59764714</v>
      </c>
      <c r="AM22" t="s">
        <v>105</v>
      </c>
      <c r="AN22">
        <v>4</v>
      </c>
      <c r="AO22" t="s">
        <v>106</v>
      </c>
      <c r="AP22">
        <v>2018</v>
      </c>
      <c r="AQ22" s="4" t="s">
        <v>26</v>
      </c>
      <c r="AR22">
        <v>17520</v>
      </c>
      <c r="AS22">
        <v>0</v>
      </c>
      <c r="AT22">
        <v>0</v>
      </c>
      <c r="AU22">
        <v>1</v>
      </c>
      <c r="AV22">
        <v>20000000</v>
      </c>
      <c r="AW22">
        <v>344674001.39999998</v>
      </c>
      <c r="AX22">
        <v>4</v>
      </c>
    </row>
    <row r="23" spans="1:50" x14ac:dyDescent="0.3">
      <c r="A23" t="s">
        <v>107</v>
      </c>
      <c r="B23" t="s">
        <v>108</v>
      </c>
      <c r="C23">
        <v>1</v>
      </c>
      <c r="D23" t="s">
        <v>110</v>
      </c>
      <c r="E23">
        <v>1</v>
      </c>
      <c r="F23">
        <v>2.2250000000000001</v>
      </c>
      <c r="G23">
        <v>0.175835445523262</v>
      </c>
      <c r="H23">
        <v>-0.13990671932697299</v>
      </c>
      <c r="I23">
        <v>-2.5088176131248401E-2</v>
      </c>
      <c r="J23">
        <f>38/4</f>
        <v>9.5</v>
      </c>
      <c r="K23">
        <v>1</v>
      </c>
      <c r="L23" t="s">
        <v>109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4157125.5333333299</v>
      </c>
      <c r="T23">
        <v>3185801.4444444398</v>
      </c>
      <c r="U23">
        <v>18541947</v>
      </c>
      <c r="V23">
        <v>7378343.8888888797</v>
      </c>
      <c r="W23">
        <v>4157125.5333333299</v>
      </c>
      <c r="X23">
        <v>3185801.4444444398</v>
      </c>
      <c r="Y23">
        <v>18541947</v>
      </c>
      <c r="Z23">
        <v>7378343.8888888797</v>
      </c>
      <c r="AA23">
        <v>0.27865192111222198</v>
      </c>
      <c r="AB23">
        <v>0.219022477777777</v>
      </c>
      <c r="AC23">
        <v>0.139931585413333</v>
      </c>
      <c r="AD23">
        <v>0.28375478673555499</v>
      </c>
      <c r="AE23">
        <v>0.18140064842</v>
      </c>
      <c r="AF23">
        <v>0.197603844938888</v>
      </c>
      <c r="AG23">
        <v>0.467334189518889</v>
      </c>
      <c r="AH23">
        <v>0.32933403319999999</v>
      </c>
      <c r="AI23">
        <v>167614304.444444</v>
      </c>
      <c r="AJ23">
        <v>185068055.55555499</v>
      </c>
      <c r="AK23">
        <v>430070922.22222197</v>
      </c>
      <c r="AL23">
        <v>312311411.11111099</v>
      </c>
      <c r="AN23">
        <v>1</v>
      </c>
      <c r="AO23" t="s">
        <v>106</v>
      </c>
      <c r="AP23">
        <v>2017</v>
      </c>
      <c r="AQ23" s="4" t="s">
        <v>26</v>
      </c>
      <c r="AR23">
        <v>4944</v>
      </c>
      <c r="AS23">
        <v>0</v>
      </c>
      <c r="AT23">
        <v>0</v>
      </c>
      <c r="AU23">
        <v>0</v>
      </c>
      <c r="AV23">
        <v>15000000</v>
      </c>
      <c r="AW23">
        <v>1500000000</v>
      </c>
      <c r="AX23">
        <v>12</v>
      </c>
    </row>
    <row r="24" spans="1:50" x14ac:dyDescent="0.3">
      <c r="A24" t="s">
        <v>111</v>
      </c>
      <c r="B24" t="s">
        <v>112</v>
      </c>
      <c r="C24">
        <v>1</v>
      </c>
      <c r="D24" t="s">
        <v>111</v>
      </c>
      <c r="E24">
        <v>1</v>
      </c>
      <c r="F24">
        <v>2.2469135802469098</v>
      </c>
      <c r="G24">
        <v>-3.2719559967517797E-2</v>
      </c>
      <c r="H24">
        <v>0.10350821912288601</v>
      </c>
      <c r="I24">
        <v>-0.203005671501159</v>
      </c>
      <c r="J24">
        <f>10/8</f>
        <v>1.25</v>
      </c>
      <c r="K24">
        <v>1</v>
      </c>
      <c r="L24" t="s">
        <v>113</v>
      </c>
      <c r="M24">
        <v>1</v>
      </c>
      <c r="N24">
        <v>2</v>
      </c>
      <c r="O24">
        <v>1</v>
      </c>
      <c r="P24">
        <v>1</v>
      </c>
      <c r="Q24">
        <v>1</v>
      </c>
      <c r="R24">
        <v>1</v>
      </c>
      <c r="S24">
        <v>591584.46434461803</v>
      </c>
      <c r="T24">
        <v>170507.63660590199</v>
      </c>
      <c r="U24">
        <v>120849.823027359</v>
      </c>
      <c r="V24">
        <v>56013.978534174399</v>
      </c>
      <c r="W24">
        <v>591584.46434461803</v>
      </c>
      <c r="X24">
        <v>170507.63660590199</v>
      </c>
      <c r="Y24">
        <v>120849.823027359</v>
      </c>
      <c r="Z24">
        <v>56013.978534174399</v>
      </c>
      <c r="AA24">
        <v>2.0180141223411101E-4</v>
      </c>
      <c r="AB24">
        <v>1.22352847335333E-4</v>
      </c>
      <c r="AC24" s="1">
        <v>9.2392764859111097E-5</v>
      </c>
      <c r="AD24">
        <v>3.1906287557366598E-4</v>
      </c>
      <c r="AE24">
        <v>1.6049088512469999E-3</v>
      </c>
      <c r="AF24">
        <v>9.6836935578044402E-4</v>
      </c>
      <c r="AG24">
        <v>6.2472082934155501E-4</v>
      </c>
      <c r="AH24">
        <v>3.55158514362333E-4</v>
      </c>
      <c r="AI24">
        <v>29623912.566330701</v>
      </c>
      <c r="AJ24">
        <v>17125954.614436001</v>
      </c>
      <c r="AK24">
        <v>12053080.135831101</v>
      </c>
      <c r="AL24">
        <v>6716014.0909650503</v>
      </c>
      <c r="AN24">
        <v>15</v>
      </c>
      <c r="AO24" t="s">
        <v>30</v>
      </c>
      <c r="AP24">
        <v>2018</v>
      </c>
      <c r="AQ24" s="4" t="s">
        <v>26</v>
      </c>
      <c r="AR24">
        <v>14624</v>
      </c>
      <c r="AS24">
        <v>0</v>
      </c>
      <c r="AT24">
        <v>0</v>
      </c>
      <c r="AU24">
        <v>1</v>
      </c>
      <c r="AV24">
        <v>20000000</v>
      </c>
      <c r="AW24">
        <v>50000000000</v>
      </c>
      <c r="AX24">
        <v>13</v>
      </c>
    </row>
    <row r="25" spans="1:50" x14ac:dyDescent="0.3">
      <c r="A25" t="s">
        <v>114</v>
      </c>
      <c r="B25" t="s">
        <v>115</v>
      </c>
      <c r="C25">
        <v>1</v>
      </c>
      <c r="D25" t="s">
        <v>117</v>
      </c>
      <c r="E25">
        <v>1</v>
      </c>
      <c r="F25">
        <v>2.0249999999999999</v>
      </c>
      <c r="G25">
        <v>-4.6492621302604599E-2</v>
      </c>
      <c r="H25">
        <v>5.2815094590187003E-2</v>
      </c>
      <c r="I25">
        <v>-9.5091819763183594E-2</v>
      </c>
      <c r="K25">
        <v>0</v>
      </c>
      <c r="L25" t="s">
        <v>116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1357.7828513756699</v>
      </c>
      <c r="T25">
        <v>3462.3243281434602</v>
      </c>
      <c r="U25">
        <v>981.500978405404</v>
      </c>
      <c r="V25">
        <v>1433.55763265774</v>
      </c>
      <c r="W25">
        <v>1357.7828513756699</v>
      </c>
      <c r="X25">
        <v>3462.3243281434602</v>
      </c>
      <c r="Y25">
        <v>981.500978405404</v>
      </c>
      <c r="Z25">
        <v>1433.55763265774</v>
      </c>
      <c r="AA25">
        <v>3.2164405296666601E-2</v>
      </c>
      <c r="AB25">
        <v>3.76860360466666E-2</v>
      </c>
      <c r="AC25">
        <v>3.9019222637777698E-2</v>
      </c>
      <c r="AD25">
        <v>8.7200886721111107E-2</v>
      </c>
      <c r="AE25">
        <v>6.5568162505113296E-3</v>
      </c>
      <c r="AF25">
        <v>2.4205805497031E-2</v>
      </c>
      <c r="AG25">
        <v>2.7900722768888799E-2</v>
      </c>
      <c r="AH25">
        <v>2.2334646763333299E-2</v>
      </c>
      <c r="AI25">
        <v>197304.748602865</v>
      </c>
      <c r="AJ25">
        <v>771686.932773198</v>
      </c>
      <c r="AK25">
        <v>776200.96793347097</v>
      </c>
      <c r="AL25">
        <v>729404.253799111</v>
      </c>
      <c r="AM25" t="s">
        <v>118</v>
      </c>
      <c r="AN25">
        <v>29</v>
      </c>
      <c r="AO25" t="s">
        <v>119</v>
      </c>
      <c r="AP25">
        <v>2018</v>
      </c>
      <c r="AQ25" s="4" t="s">
        <v>26</v>
      </c>
      <c r="AR25">
        <v>10853</v>
      </c>
      <c r="AS25">
        <v>0</v>
      </c>
      <c r="AT25">
        <v>0</v>
      </c>
      <c r="AU25">
        <v>0</v>
      </c>
      <c r="AV25">
        <v>1670922</v>
      </c>
      <c r="AW25">
        <v>40835044.390000001</v>
      </c>
      <c r="AX25">
        <v>6</v>
      </c>
    </row>
    <row r="26" spans="1:50" x14ac:dyDescent="0.3">
      <c r="A26" t="s">
        <v>120</v>
      </c>
      <c r="B26" t="s">
        <v>121</v>
      </c>
      <c r="C26">
        <v>1</v>
      </c>
      <c r="D26" t="s">
        <v>120</v>
      </c>
      <c r="E26">
        <v>2</v>
      </c>
      <c r="F26">
        <v>2.02325581395348</v>
      </c>
      <c r="G26">
        <v>-2.0220018923282599E-2</v>
      </c>
      <c r="H26">
        <v>-5.1839202642440796E-3</v>
      </c>
      <c r="I26">
        <v>-0.106537997722625</v>
      </c>
      <c r="K26">
        <v>0</v>
      </c>
      <c r="L26" t="s">
        <v>122</v>
      </c>
      <c r="M26">
        <v>1</v>
      </c>
      <c r="N26">
        <v>2</v>
      </c>
      <c r="O26">
        <v>0</v>
      </c>
      <c r="P26">
        <v>2</v>
      </c>
      <c r="Q26">
        <v>1</v>
      </c>
      <c r="R26">
        <v>1</v>
      </c>
      <c r="S26">
        <v>92278.061610882403</v>
      </c>
      <c r="T26">
        <v>38043.363194215402</v>
      </c>
      <c r="U26">
        <v>6625.8308390971297</v>
      </c>
      <c r="V26">
        <v>1965.83761153912</v>
      </c>
      <c r="W26">
        <v>92278.061610882403</v>
      </c>
      <c r="X26">
        <v>38043.363194215402</v>
      </c>
      <c r="Y26">
        <v>6625.8308390971297</v>
      </c>
      <c r="Z26">
        <v>1965.83761153912</v>
      </c>
      <c r="AA26">
        <v>2.4935422162277298E-3</v>
      </c>
      <c r="AB26">
        <v>1.71616514846706E-3</v>
      </c>
      <c r="AC26">
        <v>7.3393581130947502E-4</v>
      </c>
      <c r="AD26">
        <v>9.6058155247291004E-4</v>
      </c>
      <c r="AE26">
        <v>4.0463296998199803E-2</v>
      </c>
      <c r="AF26">
        <v>1.48268044704173E-2</v>
      </c>
      <c r="AG26">
        <v>5.9855233198249803E-3</v>
      </c>
      <c r="AH26">
        <v>4.1857068473107198E-3</v>
      </c>
      <c r="AI26">
        <v>18661882.920465499</v>
      </c>
      <c r="AJ26">
        <v>6821895.99682838</v>
      </c>
      <c r="AK26">
        <v>2104454.1829357902</v>
      </c>
      <c r="AL26">
        <v>1285092.78627893</v>
      </c>
      <c r="AN26">
        <v>30</v>
      </c>
      <c r="AO26" t="s">
        <v>123</v>
      </c>
      <c r="AP26">
        <v>2017</v>
      </c>
      <c r="AQ26" s="4" t="s">
        <v>26</v>
      </c>
      <c r="AR26">
        <v>2305</v>
      </c>
      <c r="AS26">
        <v>0</v>
      </c>
      <c r="AT26">
        <v>0</v>
      </c>
      <c r="AU26">
        <v>0</v>
      </c>
      <c r="AV26">
        <v>22500000</v>
      </c>
      <c r="AW26">
        <v>514800000</v>
      </c>
      <c r="AX26">
        <v>22</v>
      </c>
    </row>
    <row r="27" spans="1:50" x14ac:dyDescent="0.3">
      <c r="A27" t="s">
        <v>124</v>
      </c>
      <c r="B27" t="s">
        <v>125</v>
      </c>
      <c r="C27">
        <v>1</v>
      </c>
      <c r="D27" t="s">
        <v>124</v>
      </c>
      <c r="E27">
        <v>1</v>
      </c>
      <c r="F27">
        <v>2.0253164556962</v>
      </c>
      <c r="G27">
        <v>0.243820145726203</v>
      </c>
      <c r="H27">
        <v>9.3422442674636799E-2</v>
      </c>
      <c r="I27">
        <v>8.2729548215866006E-2</v>
      </c>
      <c r="J27">
        <f>10/8</f>
        <v>1.25</v>
      </c>
      <c r="K27">
        <v>1</v>
      </c>
      <c r="L27" t="s">
        <v>126</v>
      </c>
      <c r="M27">
        <v>0</v>
      </c>
      <c r="N27">
        <v>1</v>
      </c>
      <c r="O27">
        <v>0</v>
      </c>
      <c r="P27">
        <v>2</v>
      </c>
      <c r="Q27">
        <v>0</v>
      </c>
      <c r="R27">
        <v>2</v>
      </c>
      <c r="S27">
        <v>93448.715831163194</v>
      </c>
      <c r="T27">
        <v>5064.0528457682303</v>
      </c>
      <c r="U27">
        <v>7905.2260675790203</v>
      </c>
      <c r="V27">
        <v>2282.5420768561999</v>
      </c>
      <c r="W27">
        <v>93448.715831163194</v>
      </c>
      <c r="X27">
        <v>5064.0528457682303</v>
      </c>
      <c r="Y27">
        <v>7905.2260675790203</v>
      </c>
      <c r="Z27">
        <v>2282.5420768561999</v>
      </c>
      <c r="AA27">
        <v>1.77969879523722E-3</v>
      </c>
      <c r="AB27">
        <v>6.28804168836333E-4</v>
      </c>
      <c r="AC27">
        <v>3.55341853411666E-4</v>
      </c>
      <c r="AD27">
        <v>2.4495151156722199E-4</v>
      </c>
      <c r="AE27">
        <v>4.91418421855555E-2</v>
      </c>
      <c r="AF27">
        <v>1.21651600033333E-2</v>
      </c>
      <c r="AG27">
        <v>4.8605261693327696E-3</v>
      </c>
      <c r="AH27">
        <v>2.03996921698255E-3</v>
      </c>
      <c r="AI27">
        <v>11503974.285473701</v>
      </c>
      <c r="AJ27">
        <v>3423472.4702150002</v>
      </c>
      <c r="AK27">
        <v>1341764.02234227</v>
      </c>
      <c r="AL27">
        <v>578773.72163675295</v>
      </c>
      <c r="AN27">
        <v>85</v>
      </c>
      <c r="AO27" t="s">
        <v>127</v>
      </c>
      <c r="AP27">
        <v>2017</v>
      </c>
      <c r="AQ27" s="4" t="s">
        <v>26</v>
      </c>
      <c r="AR27">
        <v>13115</v>
      </c>
      <c r="AS27">
        <v>0</v>
      </c>
      <c r="AT27">
        <v>0</v>
      </c>
      <c r="AU27">
        <v>0</v>
      </c>
      <c r="AV27">
        <v>15000000</v>
      </c>
      <c r="AW27">
        <v>301473027.69999999</v>
      </c>
      <c r="AX27">
        <v>25</v>
      </c>
    </row>
    <row r="28" spans="1:50" x14ac:dyDescent="0.3">
      <c r="A28" t="s">
        <v>128</v>
      </c>
      <c r="B28" t="s">
        <v>129</v>
      </c>
      <c r="C28">
        <v>1</v>
      </c>
      <c r="D28" t="s">
        <v>128</v>
      </c>
      <c r="E28">
        <v>1</v>
      </c>
      <c r="F28">
        <v>2.0266666666666602</v>
      </c>
      <c r="G28">
        <v>0.19382561743259399</v>
      </c>
      <c r="H28">
        <v>6.9330930709838798E-3</v>
      </c>
      <c r="I28">
        <v>-0.1348607391119</v>
      </c>
      <c r="J28">
        <f>7/8</f>
        <v>0.875</v>
      </c>
      <c r="K28">
        <v>1</v>
      </c>
      <c r="L28" t="s">
        <v>130</v>
      </c>
      <c r="M28">
        <v>0</v>
      </c>
      <c r="N28">
        <v>1</v>
      </c>
      <c r="O28">
        <v>0</v>
      </c>
      <c r="P28">
        <v>2</v>
      </c>
      <c r="Q28">
        <v>1</v>
      </c>
      <c r="R28">
        <v>1</v>
      </c>
      <c r="S28">
        <v>7174638.8111111103</v>
      </c>
      <c r="T28">
        <v>6325869.2222222202</v>
      </c>
      <c r="U28">
        <v>1122821.7888888801</v>
      </c>
      <c r="V28">
        <v>653283.27988183894</v>
      </c>
      <c r="W28">
        <v>7174638.8111111103</v>
      </c>
      <c r="X28">
        <v>6325869.2222222202</v>
      </c>
      <c r="Y28">
        <v>1122821.7888888801</v>
      </c>
      <c r="Z28">
        <v>653283.27988183894</v>
      </c>
      <c r="AA28">
        <v>5.7784070280000002E-2</v>
      </c>
      <c r="AB28">
        <v>5.7685218578888801E-2</v>
      </c>
      <c r="AC28">
        <v>3.2722522513333303E-2</v>
      </c>
      <c r="AD28">
        <v>2.2074281221111099E-2</v>
      </c>
      <c r="AE28">
        <v>0.50936563512111099</v>
      </c>
      <c r="AF28">
        <v>0.379669388015555</v>
      </c>
      <c r="AG28">
        <v>0.13745476666666601</v>
      </c>
      <c r="AH28">
        <v>6.3809478918888801E-2</v>
      </c>
      <c r="AI28">
        <v>78868240.149266601</v>
      </c>
      <c r="AJ28">
        <v>64540840.626268797</v>
      </c>
      <c r="AK28">
        <v>24849702.960936598</v>
      </c>
      <c r="AL28">
        <v>11866915.876650499</v>
      </c>
      <c r="AN28">
        <v>15</v>
      </c>
      <c r="AO28" t="s">
        <v>25</v>
      </c>
      <c r="AP28">
        <v>2018</v>
      </c>
      <c r="AQ28" s="4" t="s">
        <v>26</v>
      </c>
      <c r="AR28">
        <v>3295</v>
      </c>
      <c r="AS28">
        <v>0</v>
      </c>
      <c r="AT28">
        <v>0</v>
      </c>
      <c r="AU28">
        <v>0</v>
      </c>
      <c r="AV28">
        <v>19500000</v>
      </c>
      <c r="AW28">
        <v>500000000</v>
      </c>
      <c r="AX28">
        <v>12</v>
      </c>
    </row>
    <row r="29" spans="1:50" x14ac:dyDescent="0.3">
      <c r="A29" t="s">
        <v>131</v>
      </c>
      <c r="B29" t="s">
        <v>132</v>
      </c>
      <c r="C29">
        <v>1</v>
      </c>
      <c r="D29" t="s">
        <v>131</v>
      </c>
      <c r="E29">
        <v>1</v>
      </c>
      <c r="F29">
        <v>2.2133333333333298</v>
      </c>
      <c r="G29">
        <v>0.214534357190132</v>
      </c>
      <c r="H29">
        <v>-0.120544359087944</v>
      </c>
      <c r="I29">
        <v>-1.5558674931526101E-2</v>
      </c>
      <c r="J29">
        <f>8/8</f>
        <v>1</v>
      </c>
      <c r="K29">
        <v>1</v>
      </c>
      <c r="L29" s="8" t="s">
        <v>133</v>
      </c>
      <c r="M29">
        <v>4</v>
      </c>
      <c r="N29">
        <v>0</v>
      </c>
      <c r="O29">
        <v>3</v>
      </c>
      <c r="P29">
        <v>0</v>
      </c>
      <c r="Q29">
        <v>0</v>
      </c>
      <c r="R29">
        <v>2</v>
      </c>
      <c r="S29">
        <v>4222859.4233289901</v>
      </c>
      <c r="T29">
        <v>2350455.9777777698</v>
      </c>
      <c r="U29">
        <v>10053547.444444399</v>
      </c>
      <c r="V29">
        <v>11100083</v>
      </c>
      <c r="W29">
        <v>4222859.4233289901</v>
      </c>
      <c r="X29">
        <v>2350455.9777777698</v>
      </c>
      <c r="Y29">
        <v>10053547.444444399</v>
      </c>
      <c r="Z29">
        <v>11100083</v>
      </c>
      <c r="AA29">
        <v>2.3396416681800001</v>
      </c>
      <c r="AB29">
        <v>1.2541543617222199</v>
      </c>
      <c r="AC29">
        <v>0.57572954968666601</v>
      </c>
      <c r="AD29">
        <v>0.67781367082222199</v>
      </c>
      <c r="AE29">
        <v>3.04858522945444</v>
      </c>
      <c r="AF29">
        <v>2.3850486662677701</v>
      </c>
      <c r="AG29">
        <v>6.1524896648211103</v>
      </c>
      <c r="AH29">
        <v>3.8403092145911102</v>
      </c>
      <c r="AI29">
        <v>73026576.286520004</v>
      </c>
      <c r="AJ29">
        <v>72736706.840575501</v>
      </c>
      <c r="AK29">
        <v>191703936.75655499</v>
      </c>
      <c r="AL29">
        <v>183742296.68612701</v>
      </c>
      <c r="AN29">
        <v>1</v>
      </c>
      <c r="AO29" t="s">
        <v>134</v>
      </c>
      <c r="AP29">
        <v>2017</v>
      </c>
      <c r="AQ29" s="4" t="s">
        <v>26</v>
      </c>
      <c r="AR29">
        <v>1201</v>
      </c>
      <c r="AS29">
        <v>0</v>
      </c>
      <c r="AT29">
        <v>0</v>
      </c>
      <c r="AU29">
        <v>0</v>
      </c>
      <c r="AV29">
        <v>153000000</v>
      </c>
      <c r="AW29">
        <v>70858112.909999996</v>
      </c>
      <c r="AX29">
        <v>12</v>
      </c>
    </row>
    <row r="30" spans="1:50" x14ac:dyDescent="0.3">
      <c r="A30" t="s">
        <v>135</v>
      </c>
      <c r="B30" t="s">
        <v>136</v>
      </c>
      <c r="C30">
        <v>1</v>
      </c>
      <c r="D30" t="s">
        <v>138</v>
      </c>
      <c r="E30">
        <v>1</v>
      </c>
      <c r="F30">
        <v>2.2564102564102502</v>
      </c>
      <c r="G30">
        <v>0.13522566854953699</v>
      </c>
      <c r="H30">
        <v>-7.0371441543102195E-2</v>
      </c>
      <c r="I30">
        <v>-0.29037013649940402</v>
      </c>
      <c r="K30">
        <v>0</v>
      </c>
      <c r="L30" t="s">
        <v>137</v>
      </c>
      <c r="M30">
        <v>1</v>
      </c>
      <c r="N30">
        <v>2</v>
      </c>
      <c r="O30">
        <v>0</v>
      </c>
      <c r="P30">
        <v>2</v>
      </c>
      <c r="Q30">
        <v>0</v>
      </c>
      <c r="R30">
        <v>2</v>
      </c>
      <c r="S30">
        <v>296446.57</v>
      </c>
      <c r="T30">
        <v>243941.26684097701</v>
      </c>
      <c r="U30">
        <v>346519.81924476998</v>
      </c>
      <c r="V30">
        <v>361082.30395398301</v>
      </c>
      <c r="W30">
        <v>296446.57</v>
      </c>
      <c r="X30">
        <v>243941.26684097701</v>
      </c>
      <c r="Y30">
        <v>346519.81924476998</v>
      </c>
      <c r="Z30">
        <v>361082.30395398301</v>
      </c>
      <c r="AA30">
        <v>2.0119773858387701E-3</v>
      </c>
      <c r="AB30">
        <v>1.13498760773566E-3</v>
      </c>
      <c r="AC30">
        <v>2.08192170563777E-3</v>
      </c>
      <c r="AD30">
        <v>2.4375395080536602E-3</v>
      </c>
      <c r="AE30">
        <v>2.11342823388888E-2</v>
      </c>
      <c r="AF30">
        <v>2.2591729521238401E-2</v>
      </c>
      <c r="AG30">
        <v>3.4343973937782202E-3</v>
      </c>
      <c r="AH30">
        <v>3.4310964602178801E-3</v>
      </c>
      <c r="AI30">
        <v>1470485.09571895</v>
      </c>
      <c r="AJ30">
        <v>1619272.75701555</v>
      </c>
      <c r="AK30">
        <v>248780.93419928601</v>
      </c>
      <c r="AL30">
        <v>285096.37605443498</v>
      </c>
      <c r="AN30">
        <v>30</v>
      </c>
      <c r="AO30" t="s">
        <v>106</v>
      </c>
      <c r="AP30">
        <v>2018</v>
      </c>
      <c r="AQ30" s="4" t="s">
        <v>26</v>
      </c>
      <c r="AR30">
        <v>2180</v>
      </c>
      <c r="AS30">
        <v>0</v>
      </c>
      <c r="AT30">
        <v>0</v>
      </c>
      <c r="AU30">
        <v>1</v>
      </c>
      <c r="AV30">
        <v>18638214</v>
      </c>
      <c r="AW30">
        <v>360000000</v>
      </c>
      <c r="AX30">
        <v>10</v>
      </c>
    </row>
    <row r="31" spans="1:50" x14ac:dyDescent="0.3">
      <c r="A31" t="s">
        <v>139</v>
      </c>
      <c r="B31" t="s">
        <v>140</v>
      </c>
      <c r="C31">
        <v>1</v>
      </c>
      <c r="D31" t="s">
        <v>139</v>
      </c>
      <c r="E31">
        <v>1</v>
      </c>
      <c r="F31">
        <v>1.8823529411764699</v>
      </c>
      <c r="G31">
        <v>0.23736728727817499</v>
      </c>
      <c r="H31">
        <v>-0.23509134352207101</v>
      </c>
      <c r="I31">
        <v>-2.99012660980224E-3</v>
      </c>
      <c r="K31">
        <v>0</v>
      </c>
      <c r="L31" t="s">
        <v>141</v>
      </c>
      <c r="M31">
        <v>0</v>
      </c>
      <c r="N31">
        <v>1</v>
      </c>
      <c r="O31">
        <v>0</v>
      </c>
      <c r="P31">
        <v>2</v>
      </c>
      <c r="Q31">
        <v>0</v>
      </c>
      <c r="R31">
        <v>2</v>
      </c>
      <c r="S31">
        <v>2122198.22811912</v>
      </c>
      <c r="T31">
        <v>1684064.3627228001</v>
      </c>
      <c r="U31">
        <v>1446598.4293680501</v>
      </c>
      <c r="V31">
        <v>661800.80068176705</v>
      </c>
      <c r="W31">
        <v>2122198.22811912</v>
      </c>
      <c r="X31">
        <v>1684064.3627228001</v>
      </c>
      <c r="Y31">
        <v>1446598.4293680501</v>
      </c>
      <c r="Z31">
        <v>661800.80068176705</v>
      </c>
      <c r="AA31">
        <v>1.4620035174953299E-3</v>
      </c>
      <c r="AB31">
        <v>3.4578431929528802E-3</v>
      </c>
      <c r="AC31">
        <v>2.7781030000000001E-3</v>
      </c>
      <c r="AD31">
        <v>5.7004009999999999E-3</v>
      </c>
      <c r="AE31">
        <v>2.3789105631111099E-2</v>
      </c>
      <c r="AF31">
        <v>9.7030841084886597E-3</v>
      </c>
      <c r="AG31">
        <v>1.00580839181168E-2</v>
      </c>
      <c r="AH31">
        <v>4.2827096006825497E-3</v>
      </c>
      <c r="AI31">
        <v>7880263.6929648099</v>
      </c>
      <c r="AJ31">
        <v>3031515.4478436098</v>
      </c>
      <c r="AK31">
        <v>3612857.71615561</v>
      </c>
      <c r="AL31">
        <v>1540951.8029467701</v>
      </c>
      <c r="AN31">
        <v>4</v>
      </c>
      <c r="AO31" t="s">
        <v>30</v>
      </c>
      <c r="AP31">
        <v>2018</v>
      </c>
      <c r="AQ31" s="4" t="s">
        <v>26</v>
      </c>
      <c r="AR31">
        <v>1412</v>
      </c>
      <c r="AS31">
        <v>1</v>
      </c>
      <c r="AT31">
        <v>0</v>
      </c>
      <c r="AU31">
        <v>0</v>
      </c>
      <c r="AV31">
        <v>9000000</v>
      </c>
      <c r="AW31">
        <v>995000000</v>
      </c>
      <c r="AX31">
        <v>21</v>
      </c>
    </row>
    <row r="32" spans="1:50" x14ac:dyDescent="0.3">
      <c r="A32" t="s">
        <v>142</v>
      </c>
      <c r="B32" t="s">
        <v>143</v>
      </c>
      <c r="C32">
        <v>0</v>
      </c>
      <c r="D32" t="s">
        <v>142</v>
      </c>
      <c r="E32">
        <v>1</v>
      </c>
      <c r="F32">
        <v>1.81578947368421</v>
      </c>
      <c r="G32">
        <v>0.21688754856586401</v>
      </c>
      <c r="H32">
        <v>-1.07307583093643E-2</v>
      </c>
      <c r="I32">
        <v>0.12763053178787201</v>
      </c>
      <c r="K32">
        <v>0</v>
      </c>
      <c r="L32" t="s">
        <v>144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364059.16109157499</v>
      </c>
      <c r="T32">
        <v>433300.95004550798</v>
      </c>
      <c r="U32">
        <v>368192.92233203998</v>
      </c>
      <c r="V32">
        <v>410833.16092308401</v>
      </c>
      <c r="W32">
        <v>364059.16109157499</v>
      </c>
      <c r="X32">
        <v>433300.95004550798</v>
      </c>
      <c r="Y32">
        <v>368192.92233203998</v>
      </c>
      <c r="Z32">
        <v>410833.16092308401</v>
      </c>
      <c r="AA32">
        <v>5.17426710488888E-2</v>
      </c>
      <c r="AB32">
        <v>8.9244947055555496E-2</v>
      </c>
      <c r="AC32">
        <v>0.13023691811111099</v>
      </c>
      <c r="AD32">
        <v>0.22038079899999999</v>
      </c>
      <c r="AE32">
        <v>1.3258088353037999E-2</v>
      </c>
      <c r="AF32">
        <v>1.2323680748083E-2</v>
      </c>
      <c r="AG32">
        <v>2.2688930131111101E-2</v>
      </c>
      <c r="AH32">
        <v>4.12759192666666E-2</v>
      </c>
      <c r="AI32">
        <v>18912389.40504</v>
      </c>
      <c r="AJ32">
        <v>25530185.4065056</v>
      </c>
      <c r="AK32">
        <v>55833405.383014098</v>
      </c>
      <c r="AL32">
        <v>66242839.582972802</v>
      </c>
      <c r="AN32">
        <v>49</v>
      </c>
      <c r="AO32" t="s">
        <v>25</v>
      </c>
      <c r="AP32">
        <v>2018</v>
      </c>
      <c r="AQ32" s="4" t="s">
        <v>26</v>
      </c>
      <c r="AR32">
        <v>629</v>
      </c>
      <c r="AS32">
        <v>1</v>
      </c>
      <c r="AT32">
        <v>0</v>
      </c>
      <c r="AU32">
        <v>0</v>
      </c>
      <c r="AV32">
        <v>1250000</v>
      </c>
      <c r="AW32">
        <v>5000000000</v>
      </c>
      <c r="AX32">
        <v>4</v>
      </c>
    </row>
    <row r="33" spans="1:50" x14ac:dyDescent="0.3">
      <c r="A33" t="s">
        <v>145</v>
      </c>
      <c r="B33" t="s">
        <v>146</v>
      </c>
      <c r="C33">
        <v>1</v>
      </c>
      <c r="D33" t="s">
        <v>148</v>
      </c>
      <c r="E33">
        <v>1</v>
      </c>
      <c r="F33">
        <v>1.97468354430379</v>
      </c>
      <c r="G33">
        <v>-6.2663123011588995E-2</v>
      </c>
      <c r="H33">
        <v>0.43060010671615601</v>
      </c>
      <c r="I33">
        <v>8.3916172385215704E-2</v>
      </c>
      <c r="J33">
        <v>1</v>
      </c>
      <c r="K33">
        <v>1</v>
      </c>
      <c r="L33" t="s">
        <v>147</v>
      </c>
      <c r="M33">
        <v>1</v>
      </c>
      <c r="N33">
        <v>2</v>
      </c>
      <c r="O33">
        <v>0</v>
      </c>
      <c r="P33">
        <v>2</v>
      </c>
      <c r="Q33">
        <v>0</v>
      </c>
      <c r="R33">
        <v>2</v>
      </c>
      <c r="S33">
        <v>483348.93083304202</v>
      </c>
      <c r="T33">
        <v>530366.56499999994</v>
      </c>
      <c r="U33">
        <v>127246.431666666</v>
      </c>
      <c r="V33">
        <v>575377.47266666603</v>
      </c>
      <c r="W33">
        <v>483348.93083304202</v>
      </c>
      <c r="X33">
        <v>530366.56499999994</v>
      </c>
      <c r="Y33">
        <v>127246.431666666</v>
      </c>
      <c r="Z33">
        <v>575377.47266666603</v>
      </c>
      <c r="AA33">
        <v>0.44527375456333301</v>
      </c>
      <c r="AB33">
        <v>0.36056952379666601</v>
      </c>
      <c r="AC33">
        <v>0.16747262763666601</v>
      </c>
      <c r="AD33">
        <v>0.177840248915</v>
      </c>
      <c r="AE33">
        <v>0.178334968555555</v>
      </c>
      <c r="AF33">
        <v>0.52086141500000005</v>
      </c>
      <c r="AG33">
        <v>0.237940013222222</v>
      </c>
      <c r="AH33">
        <v>0.50526280895222198</v>
      </c>
      <c r="AI33">
        <v>9198321.1497282907</v>
      </c>
      <c r="AJ33">
        <v>27722559.830111101</v>
      </c>
      <c r="AK33">
        <v>12979954.1022222</v>
      </c>
      <c r="AL33">
        <v>27560420.325333301</v>
      </c>
      <c r="AM33" t="s">
        <v>149</v>
      </c>
      <c r="AN33">
        <v>35</v>
      </c>
      <c r="AO33" t="s">
        <v>150</v>
      </c>
      <c r="AP33">
        <v>2018</v>
      </c>
      <c r="AQ33" s="4" t="s">
        <v>26</v>
      </c>
      <c r="AR33">
        <v>16781</v>
      </c>
      <c r="AS33">
        <v>0</v>
      </c>
      <c r="AT33">
        <v>0</v>
      </c>
      <c r="AU33">
        <v>0</v>
      </c>
      <c r="AV33">
        <v>15118350</v>
      </c>
      <c r="AW33">
        <v>69434799.629999995</v>
      </c>
      <c r="AX33">
        <v>9</v>
      </c>
    </row>
    <row r="34" spans="1:50" x14ac:dyDescent="0.3">
      <c r="A34" t="s">
        <v>151</v>
      </c>
      <c r="B34" t="s">
        <v>152</v>
      </c>
      <c r="C34">
        <v>0</v>
      </c>
      <c r="D34" t="s">
        <v>899</v>
      </c>
      <c r="E34">
        <v>1</v>
      </c>
      <c r="F34">
        <v>2.0987654320987601</v>
      </c>
      <c r="G34">
        <v>8.5842087864875793E-3</v>
      </c>
      <c r="H34">
        <v>-3.4889355301856897E-2</v>
      </c>
      <c r="I34">
        <v>-0.21458762884140001</v>
      </c>
      <c r="J34">
        <v>1</v>
      </c>
      <c r="K34">
        <v>1</v>
      </c>
      <c r="L34" t="s">
        <v>153</v>
      </c>
      <c r="M34">
        <v>1</v>
      </c>
      <c r="N34">
        <v>2</v>
      </c>
      <c r="O34">
        <v>1</v>
      </c>
      <c r="P34">
        <v>1</v>
      </c>
      <c r="Q34">
        <v>1</v>
      </c>
      <c r="R34">
        <v>1</v>
      </c>
      <c r="S34">
        <v>10801091.3544487</v>
      </c>
      <c r="T34">
        <v>2526565.9333333299</v>
      </c>
      <c r="U34">
        <v>818207.64444444398</v>
      </c>
      <c r="V34">
        <v>350129.32103344298</v>
      </c>
      <c r="W34">
        <v>10801091.3544487</v>
      </c>
      <c r="X34">
        <v>2526565.9333333299</v>
      </c>
      <c r="Y34">
        <v>818207.64444444398</v>
      </c>
      <c r="Z34">
        <v>350129.32103344298</v>
      </c>
      <c r="AA34">
        <v>0.22197447105555501</v>
      </c>
      <c r="AB34">
        <v>0.38619610782111102</v>
      </c>
      <c r="AC34">
        <v>0.32981170407111099</v>
      </c>
      <c r="AD34">
        <v>0.28846912327777702</v>
      </c>
      <c r="AE34">
        <v>1.34642535216111</v>
      </c>
      <c r="AF34">
        <v>0.60214208861111096</v>
      </c>
      <c r="AG34">
        <v>0.39419792305000001</v>
      </c>
      <c r="AH34">
        <v>0.32993210417444402</v>
      </c>
      <c r="AI34">
        <v>77574505.657862201</v>
      </c>
      <c r="AJ34">
        <v>48038807.006018803</v>
      </c>
      <c r="AK34">
        <v>33264858.982448801</v>
      </c>
      <c r="AL34">
        <v>27465011.362833399</v>
      </c>
      <c r="AN34">
        <v>1</v>
      </c>
      <c r="AO34" t="s">
        <v>61</v>
      </c>
      <c r="AP34">
        <v>2017</v>
      </c>
      <c r="AQ34" s="4" t="s">
        <v>26</v>
      </c>
      <c r="AR34">
        <v>2113</v>
      </c>
      <c r="AS34">
        <v>0</v>
      </c>
      <c r="AT34">
        <v>0</v>
      </c>
      <c r="AU34">
        <v>0</v>
      </c>
      <c r="AV34">
        <v>32000000</v>
      </c>
      <c r="AW34">
        <v>88862718</v>
      </c>
      <c r="AX34">
        <v>6</v>
      </c>
    </row>
    <row r="35" spans="1:50" x14ac:dyDescent="0.3">
      <c r="A35" t="s">
        <v>154</v>
      </c>
      <c r="B35" t="s">
        <v>155</v>
      </c>
      <c r="C35">
        <v>1</v>
      </c>
      <c r="D35" t="s">
        <v>157</v>
      </c>
      <c r="E35">
        <v>1</v>
      </c>
      <c r="F35">
        <v>2.07407407407407</v>
      </c>
      <c r="G35">
        <v>0.181975647807121</v>
      </c>
      <c r="H35">
        <v>7.4120134115219102E-2</v>
      </c>
      <c r="I35">
        <v>-5.5309683084487898E-3</v>
      </c>
      <c r="K35">
        <v>0</v>
      </c>
      <c r="L35" t="s">
        <v>156</v>
      </c>
      <c r="M35">
        <v>4</v>
      </c>
      <c r="N35">
        <v>0</v>
      </c>
      <c r="O35">
        <v>3</v>
      </c>
      <c r="P35">
        <v>0</v>
      </c>
      <c r="Q35">
        <v>3</v>
      </c>
      <c r="R35">
        <v>0</v>
      </c>
      <c r="S35">
        <v>5829.0926570108004</v>
      </c>
      <c r="T35">
        <v>234412.03676780299</v>
      </c>
      <c r="U35">
        <v>1402380.98937593</v>
      </c>
      <c r="V35">
        <v>178282.45281992501</v>
      </c>
      <c r="W35">
        <v>5829.0926570108004</v>
      </c>
      <c r="X35">
        <v>234412.03676780299</v>
      </c>
      <c r="Y35">
        <v>1402380.98937593</v>
      </c>
      <c r="Z35">
        <v>178282.45281992501</v>
      </c>
      <c r="AA35">
        <v>3.82265576678911E-3</v>
      </c>
      <c r="AB35">
        <v>3.0188702033742201E-3</v>
      </c>
      <c r="AC35">
        <v>1.32916519766433E-3</v>
      </c>
      <c r="AD35">
        <v>1.26191492764966E-3</v>
      </c>
      <c r="AE35">
        <v>2.0902448956686401E-2</v>
      </c>
      <c r="AF35">
        <v>1.4382271912054901E-2</v>
      </c>
      <c r="AG35">
        <v>1.66289551744793E-2</v>
      </c>
      <c r="AH35">
        <v>5.5661156383697702E-3</v>
      </c>
      <c r="AI35">
        <v>333322.35636800202</v>
      </c>
      <c r="AJ35">
        <v>240206.04502768701</v>
      </c>
      <c r="AK35">
        <v>153736.00634481499</v>
      </c>
      <c r="AL35">
        <v>58182.087342601801</v>
      </c>
      <c r="AN35">
        <v>81</v>
      </c>
      <c r="AO35" t="s">
        <v>61</v>
      </c>
      <c r="AP35">
        <v>2018</v>
      </c>
      <c r="AQ35" s="4" t="s">
        <v>26</v>
      </c>
      <c r="AR35">
        <v>2167</v>
      </c>
      <c r="AS35">
        <v>0</v>
      </c>
      <c r="AT35">
        <v>0</v>
      </c>
      <c r="AU35">
        <v>1</v>
      </c>
      <c r="AV35">
        <v>16132900</v>
      </c>
      <c r="AW35">
        <v>49993220.590000004</v>
      </c>
      <c r="AX35">
        <v>13</v>
      </c>
    </row>
    <row r="36" spans="1:50" x14ac:dyDescent="0.3">
      <c r="A36" t="s">
        <v>158</v>
      </c>
      <c r="B36" t="s">
        <v>159</v>
      </c>
      <c r="C36">
        <v>0</v>
      </c>
      <c r="D36" t="s">
        <v>158</v>
      </c>
      <c r="E36">
        <v>1</v>
      </c>
      <c r="F36">
        <v>2.0243902439024302</v>
      </c>
      <c r="G36">
        <v>0.16423462331295</v>
      </c>
      <c r="H36">
        <v>-0.11573527753353099</v>
      </c>
      <c r="I36">
        <v>9.4349890947341905E-2</v>
      </c>
      <c r="J36">
        <f>13/8</f>
        <v>1.625</v>
      </c>
      <c r="K36">
        <v>1</v>
      </c>
      <c r="L36" t="s">
        <v>160</v>
      </c>
      <c r="M36">
        <v>0</v>
      </c>
      <c r="N36">
        <v>1</v>
      </c>
      <c r="O36">
        <v>0</v>
      </c>
      <c r="P36">
        <v>2</v>
      </c>
      <c r="Q36">
        <v>0</v>
      </c>
      <c r="R36">
        <v>2</v>
      </c>
      <c r="S36">
        <v>1352416.4111111099</v>
      </c>
      <c r="T36">
        <v>556071.61111111101</v>
      </c>
      <c r="U36">
        <v>723272.458734566</v>
      </c>
      <c r="V36">
        <v>656133.68069160904</v>
      </c>
      <c r="W36">
        <v>1352416.4111111099</v>
      </c>
      <c r="X36">
        <v>556071.61111111101</v>
      </c>
      <c r="Y36">
        <v>723272.458734566</v>
      </c>
      <c r="Z36">
        <v>656133.68069160904</v>
      </c>
      <c r="AA36">
        <v>2.9401029718888801E-2</v>
      </c>
      <c r="AB36">
        <v>8.7231157529985507E-3</v>
      </c>
      <c r="AC36">
        <v>4.7162641744007703E-3</v>
      </c>
      <c r="AD36">
        <v>5.4517545664757704E-3</v>
      </c>
      <c r="AE36">
        <v>0.10027160793777699</v>
      </c>
      <c r="AF36">
        <v>2.7488325555555498E-2</v>
      </c>
      <c r="AG36">
        <v>3.0032073271111102E-2</v>
      </c>
      <c r="AH36">
        <v>2.95372217888888E-2</v>
      </c>
      <c r="AI36">
        <v>9663821.5098454393</v>
      </c>
      <c r="AJ36">
        <v>13151425.3199066</v>
      </c>
      <c r="AK36">
        <v>13597975.921430601</v>
      </c>
      <c r="AL36">
        <v>13241798.3109046</v>
      </c>
      <c r="AN36">
        <v>8</v>
      </c>
      <c r="AO36" t="s">
        <v>25</v>
      </c>
      <c r="AP36">
        <v>2018</v>
      </c>
      <c r="AQ36" s="4" t="s">
        <v>26</v>
      </c>
      <c r="AR36">
        <v>1051</v>
      </c>
      <c r="AS36">
        <v>1</v>
      </c>
      <c r="AT36">
        <v>0</v>
      </c>
      <c r="AU36">
        <v>1</v>
      </c>
      <c r="AV36">
        <v>30000000</v>
      </c>
      <c r="AW36">
        <v>999999820</v>
      </c>
      <c r="AX36">
        <v>23</v>
      </c>
    </row>
    <row r="37" spans="1:50" x14ac:dyDescent="0.3">
      <c r="A37" t="s">
        <v>161</v>
      </c>
      <c r="B37" t="s">
        <v>162</v>
      </c>
      <c r="C37">
        <v>0</v>
      </c>
      <c r="D37" t="s">
        <v>161</v>
      </c>
      <c r="E37">
        <v>1</v>
      </c>
      <c r="F37">
        <v>2.1315789473684199</v>
      </c>
      <c r="G37">
        <v>6.3046053051948506E-2</v>
      </c>
      <c r="H37">
        <v>2.3128703236579898E-2</v>
      </c>
      <c r="I37">
        <v>-0.112407714128494</v>
      </c>
      <c r="J37">
        <v>1</v>
      </c>
      <c r="K37">
        <v>1</v>
      </c>
      <c r="L37" t="s">
        <v>163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2904700.2222222202</v>
      </c>
      <c r="T37">
        <v>992440.18902994797</v>
      </c>
      <c r="U37">
        <v>39237.127821180497</v>
      </c>
      <c r="V37">
        <v>12965.678402174401</v>
      </c>
      <c r="W37">
        <v>2904700.2222222202</v>
      </c>
      <c r="X37">
        <v>992440.18902994797</v>
      </c>
      <c r="Y37">
        <v>39237.127821180497</v>
      </c>
      <c r="Z37">
        <v>12965.678402174401</v>
      </c>
      <c r="AA37">
        <v>0.43533967889333303</v>
      </c>
      <c r="AB37">
        <v>0.76095492194666603</v>
      </c>
      <c r="AC37">
        <v>0.55841236322222199</v>
      </c>
      <c r="AD37">
        <v>0.44528728161111097</v>
      </c>
      <c r="AE37">
        <v>1.9223857826655499</v>
      </c>
      <c r="AF37">
        <v>1.39821872446333</v>
      </c>
      <c r="AG37">
        <v>0.77675134577333305</v>
      </c>
      <c r="AH37">
        <v>0.48976540691777698</v>
      </c>
      <c r="AI37">
        <v>65186230.157009996</v>
      </c>
      <c r="AJ37">
        <v>47919804.842001103</v>
      </c>
      <c r="AK37">
        <v>27911729.8804744</v>
      </c>
      <c r="AL37">
        <v>16837312.814881299</v>
      </c>
      <c r="AN37">
        <v>45</v>
      </c>
      <c r="AO37" t="s">
        <v>106</v>
      </c>
      <c r="AP37">
        <v>2017</v>
      </c>
      <c r="AQ37" s="4" t="s">
        <v>26</v>
      </c>
      <c r="AR37">
        <v>22854</v>
      </c>
      <c r="AS37">
        <v>0</v>
      </c>
      <c r="AT37">
        <v>0</v>
      </c>
      <c r="AU37">
        <v>0</v>
      </c>
      <c r="AV37">
        <v>38000000</v>
      </c>
      <c r="AW37">
        <v>40656081.979999997</v>
      </c>
      <c r="AX37">
        <v>6</v>
      </c>
    </row>
    <row r="38" spans="1:50" x14ac:dyDescent="0.3">
      <c r="A38" t="s">
        <v>164</v>
      </c>
      <c r="B38" t="s">
        <v>165</v>
      </c>
      <c r="C38">
        <v>0</v>
      </c>
      <c r="D38" t="s">
        <v>164</v>
      </c>
      <c r="E38">
        <v>1</v>
      </c>
      <c r="F38">
        <v>2.04819277108433</v>
      </c>
      <c r="G38">
        <v>-3.6861702799797003E-2</v>
      </c>
      <c r="H38">
        <v>7.0296421647071797E-2</v>
      </c>
      <c r="I38">
        <v>-0.150319844484329</v>
      </c>
      <c r="K38">
        <v>0</v>
      </c>
      <c r="L38" t="s">
        <v>166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1261.8548343954701</v>
      </c>
      <c r="T38">
        <v>760.04628853214194</v>
      </c>
      <c r="U38">
        <v>703.22458823338604</v>
      </c>
      <c r="V38">
        <v>530.78209672444802</v>
      </c>
      <c r="W38">
        <v>1261.8548343954701</v>
      </c>
      <c r="X38">
        <v>760.04628853214194</v>
      </c>
      <c r="Y38">
        <v>703.22458823338604</v>
      </c>
      <c r="Z38">
        <v>530.78209672444802</v>
      </c>
      <c r="AA38">
        <v>1.32827887928557E-2</v>
      </c>
      <c r="AB38">
        <v>9.8985922100042201E-3</v>
      </c>
      <c r="AC38">
        <v>2.4430745195371099E-3</v>
      </c>
      <c r="AD38">
        <v>6.4805318079858799E-3</v>
      </c>
      <c r="AE38">
        <v>8.6990781565446599E-3</v>
      </c>
      <c r="AF38">
        <v>1.15287494434217E-2</v>
      </c>
      <c r="AG38">
        <v>2.4855410986172E-2</v>
      </c>
      <c r="AH38">
        <v>2.73333976071643E-2</v>
      </c>
      <c r="AI38">
        <v>437239.56682615099</v>
      </c>
      <c r="AJ38">
        <v>806649.03411575197</v>
      </c>
      <c r="AK38">
        <v>1288489.3852647201</v>
      </c>
      <c r="AL38">
        <v>758407.93027801602</v>
      </c>
      <c r="AN38">
        <v>19</v>
      </c>
      <c r="AO38" t="s">
        <v>25</v>
      </c>
      <c r="AP38">
        <v>2018</v>
      </c>
      <c r="AQ38" s="4" t="s">
        <v>26</v>
      </c>
      <c r="AR38">
        <v>696</v>
      </c>
      <c r="AS38">
        <v>0</v>
      </c>
      <c r="AT38">
        <v>0</v>
      </c>
      <c r="AU38">
        <v>1</v>
      </c>
      <c r="AV38">
        <v>6337157</v>
      </c>
      <c r="AW38">
        <v>131456405.90000001</v>
      </c>
      <c r="AX38">
        <v>6</v>
      </c>
    </row>
    <row r="39" spans="1:50" x14ac:dyDescent="0.3">
      <c r="A39" t="s">
        <v>167</v>
      </c>
      <c r="B39" t="s">
        <v>168</v>
      </c>
      <c r="C39">
        <v>0</v>
      </c>
      <c r="D39" t="s">
        <v>170</v>
      </c>
      <c r="E39">
        <v>2</v>
      </c>
      <c r="F39">
        <v>2</v>
      </c>
      <c r="G39">
        <v>0.206951573491096</v>
      </c>
      <c r="H39">
        <v>-0.11060874164104401</v>
      </c>
      <c r="I39">
        <v>-9.5650315284729004E-2</v>
      </c>
      <c r="J39">
        <f>6/5</f>
        <v>1.2</v>
      </c>
      <c r="K39">
        <v>1</v>
      </c>
      <c r="L39" t="s">
        <v>169</v>
      </c>
      <c r="M39">
        <v>0</v>
      </c>
      <c r="N39">
        <v>1</v>
      </c>
      <c r="O39">
        <v>0</v>
      </c>
      <c r="P39">
        <v>2</v>
      </c>
      <c r="Q39">
        <v>0</v>
      </c>
      <c r="R39">
        <v>2</v>
      </c>
      <c r="S39">
        <v>661760.54229818506</v>
      </c>
      <c r="T39">
        <v>47838.6398511851</v>
      </c>
      <c r="U39">
        <v>143864.91430496701</v>
      </c>
      <c r="V39">
        <v>11860.3253008047</v>
      </c>
      <c r="W39">
        <v>661760.54229818506</v>
      </c>
      <c r="X39">
        <v>47838.6398511851</v>
      </c>
      <c r="Y39">
        <v>143864.91430496701</v>
      </c>
      <c r="Z39">
        <v>11860.3253008047</v>
      </c>
      <c r="AA39">
        <v>7.6866559590660494E-2</v>
      </c>
      <c r="AB39">
        <v>9.2219117779297699E-2</v>
      </c>
      <c r="AC39">
        <v>0.114456981762838</v>
      </c>
      <c r="AD39">
        <v>8.1993142748453096E-2</v>
      </c>
      <c r="AE39">
        <v>0.46252629008139701</v>
      </c>
      <c r="AF39">
        <v>0.17472897249361999</v>
      </c>
      <c r="AG39">
        <v>0.123276321045516</v>
      </c>
      <c r="AH39">
        <v>9.2306569867250401E-2</v>
      </c>
      <c r="AI39">
        <v>17164298.3594498</v>
      </c>
      <c r="AJ39">
        <v>6484189.7118849698</v>
      </c>
      <c r="AK39">
        <v>4575624.6933529703</v>
      </c>
      <c r="AL39">
        <v>3426707.4502294101</v>
      </c>
      <c r="AN39">
        <v>30</v>
      </c>
      <c r="AO39" t="s">
        <v>25</v>
      </c>
      <c r="AP39">
        <v>2017</v>
      </c>
      <c r="AQ39" s="4" t="s">
        <v>26</v>
      </c>
      <c r="AR39">
        <v>9899</v>
      </c>
      <c r="AS39">
        <v>0</v>
      </c>
      <c r="AT39">
        <v>0</v>
      </c>
      <c r="AU39">
        <v>0</v>
      </c>
      <c r="AV39">
        <v>17500000</v>
      </c>
      <c r="AW39">
        <v>79184115.819999993</v>
      </c>
      <c r="AX39">
        <v>10</v>
      </c>
    </row>
    <row r="40" spans="1:50" x14ac:dyDescent="0.3">
      <c r="A40" t="s">
        <v>171</v>
      </c>
      <c r="B40" t="s">
        <v>172</v>
      </c>
      <c r="C40">
        <v>1</v>
      </c>
      <c r="D40" t="s">
        <v>171</v>
      </c>
      <c r="E40">
        <v>1</v>
      </c>
      <c r="F40">
        <v>1.89873417721519</v>
      </c>
      <c r="G40">
        <v>0.20684699714183799</v>
      </c>
      <c r="H40">
        <v>5.08856624364852E-2</v>
      </c>
      <c r="I40">
        <v>9.5228940248489297E-2</v>
      </c>
      <c r="J40">
        <f>10/8</f>
        <v>1.25</v>
      </c>
      <c r="K40">
        <v>1</v>
      </c>
      <c r="L40" t="s">
        <v>173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569810.11111111101</v>
      </c>
      <c r="T40">
        <v>241993.730825598</v>
      </c>
      <c r="U40">
        <v>165460.25410644701</v>
      </c>
      <c r="V40">
        <v>166903.704451139</v>
      </c>
      <c r="W40">
        <v>569810.11111111101</v>
      </c>
      <c r="X40">
        <v>241993.730825598</v>
      </c>
      <c r="Y40">
        <v>165460.25410644701</v>
      </c>
      <c r="Z40">
        <v>166903.704451139</v>
      </c>
      <c r="AA40">
        <v>6.5189417882766598E-4</v>
      </c>
      <c r="AB40">
        <v>3.22996299466555E-4</v>
      </c>
      <c r="AC40">
        <v>4.1299889769966599E-4</v>
      </c>
      <c r="AD40">
        <v>6.7575201092155495E-4</v>
      </c>
      <c r="AE40">
        <v>3.5338590089924399E-3</v>
      </c>
      <c r="AF40">
        <v>1.42882160212066E-3</v>
      </c>
      <c r="AG40">
        <v>1.0333311428103299E-3</v>
      </c>
      <c r="AH40">
        <v>9.2172905789333296E-4</v>
      </c>
      <c r="AI40">
        <v>4224410.1270775897</v>
      </c>
      <c r="AJ40">
        <v>2086752.61683737</v>
      </c>
      <c r="AK40">
        <v>2101545.7632150599</v>
      </c>
      <c r="AL40">
        <v>1759528.03742856</v>
      </c>
      <c r="AN40">
        <v>30</v>
      </c>
      <c r="AO40" t="s">
        <v>61</v>
      </c>
      <c r="AP40">
        <v>2018</v>
      </c>
      <c r="AQ40" s="4" t="s">
        <v>26</v>
      </c>
      <c r="AR40">
        <v>2054</v>
      </c>
      <c r="AS40">
        <v>1</v>
      </c>
      <c r="AT40">
        <v>0</v>
      </c>
      <c r="AU40">
        <v>1</v>
      </c>
      <c r="AV40">
        <v>35000000</v>
      </c>
      <c r="AW40">
        <v>6000000000</v>
      </c>
      <c r="AX40">
        <v>18</v>
      </c>
    </row>
    <row r="41" spans="1:50" x14ac:dyDescent="0.3">
      <c r="A41" t="s">
        <v>174</v>
      </c>
      <c r="B41" t="s">
        <v>175</v>
      </c>
      <c r="C41">
        <v>1</v>
      </c>
      <c r="D41" t="s">
        <v>174</v>
      </c>
      <c r="E41">
        <v>1</v>
      </c>
      <c r="F41">
        <v>2.2400000000000002</v>
      </c>
      <c r="G41">
        <v>-4.4590510427951799E-2</v>
      </c>
      <c r="H41">
        <v>4.0739014744758599E-2</v>
      </c>
      <c r="I41">
        <v>-0.24143871665000899</v>
      </c>
      <c r="J41">
        <f>8/7</f>
        <v>1.1428571428571428</v>
      </c>
      <c r="K41">
        <v>1</v>
      </c>
      <c r="L41" t="s">
        <v>176</v>
      </c>
      <c r="M41">
        <v>1</v>
      </c>
      <c r="N41">
        <v>2</v>
      </c>
      <c r="O41">
        <v>1</v>
      </c>
      <c r="P41">
        <v>1</v>
      </c>
      <c r="Q41">
        <v>1</v>
      </c>
      <c r="R41">
        <v>1</v>
      </c>
      <c r="S41">
        <v>38062.406391058998</v>
      </c>
      <c r="T41">
        <v>432273.868880208</v>
      </c>
      <c r="U41">
        <v>106574.091111111</v>
      </c>
      <c r="V41">
        <v>226487.31718198501</v>
      </c>
      <c r="W41">
        <v>38062.406391058998</v>
      </c>
      <c r="X41">
        <v>432273.868880208</v>
      </c>
      <c r="Y41">
        <v>106574.091111111</v>
      </c>
      <c r="Z41">
        <v>226487.31718198501</v>
      </c>
      <c r="AA41">
        <v>7.8736181492528798E-3</v>
      </c>
      <c r="AB41">
        <v>8.3518033840462198E-3</v>
      </c>
      <c r="AC41">
        <v>5.8811720439244401E-3</v>
      </c>
      <c r="AD41">
        <v>5.36992793294566E-3</v>
      </c>
      <c r="AE41">
        <v>5.6989072365555497E-2</v>
      </c>
      <c r="AF41">
        <v>4.2055779933333301E-2</v>
      </c>
      <c r="AG41">
        <v>1.4876071111111101E-2</v>
      </c>
      <c r="AH41">
        <v>1.17870453813986E-2</v>
      </c>
      <c r="AI41">
        <v>15586762.983014099</v>
      </c>
      <c r="AJ41">
        <v>11515315.840361301</v>
      </c>
      <c r="AK41">
        <v>6707561.6129911803</v>
      </c>
      <c r="AL41">
        <v>5241760.1023671003</v>
      </c>
      <c r="AN41">
        <v>30</v>
      </c>
      <c r="AO41" t="s">
        <v>30</v>
      </c>
      <c r="AP41">
        <v>2017</v>
      </c>
      <c r="AQ41" s="4" t="s">
        <v>26</v>
      </c>
      <c r="AR41">
        <v>14794</v>
      </c>
      <c r="AS41">
        <v>1</v>
      </c>
      <c r="AT41">
        <v>0</v>
      </c>
      <c r="AU41">
        <v>0</v>
      </c>
      <c r="AV41">
        <v>18530000</v>
      </c>
      <c r="AW41">
        <v>1000000000</v>
      </c>
      <c r="AX41">
        <v>11</v>
      </c>
    </row>
    <row r="42" spans="1:50" x14ac:dyDescent="0.3">
      <c r="A42" t="s">
        <v>177</v>
      </c>
      <c r="B42" t="s">
        <v>178</v>
      </c>
      <c r="C42">
        <v>1</v>
      </c>
      <c r="D42" t="s">
        <v>180</v>
      </c>
      <c r="E42">
        <v>1</v>
      </c>
      <c r="F42">
        <v>2.2608695652173898</v>
      </c>
      <c r="G42">
        <v>0.170776978135108</v>
      </c>
      <c r="H42">
        <v>-2.0610719919204702E-2</v>
      </c>
      <c r="I42">
        <v>-0.28925174474716098</v>
      </c>
      <c r="J42">
        <f>9/8</f>
        <v>1.125</v>
      </c>
      <c r="K42">
        <v>1</v>
      </c>
      <c r="L42" t="s">
        <v>910</v>
      </c>
      <c r="M42">
        <v>1</v>
      </c>
      <c r="N42">
        <v>2</v>
      </c>
      <c r="O42">
        <v>1</v>
      </c>
      <c r="P42">
        <v>1</v>
      </c>
      <c r="Q42">
        <v>1</v>
      </c>
      <c r="R42">
        <v>1</v>
      </c>
      <c r="S42">
        <v>197741.25193033801</v>
      </c>
      <c r="T42">
        <v>123867.862781497</v>
      </c>
      <c r="U42">
        <v>55495.261543260502</v>
      </c>
      <c r="V42">
        <v>22461.975370847402</v>
      </c>
      <c r="W42">
        <v>197741.25193033801</v>
      </c>
      <c r="X42">
        <v>123867.862781497</v>
      </c>
      <c r="Y42">
        <v>55495.261543260502</v>
      </c>
      <c r="Z42">
        <v>22461.975370847402</v>
      </c>
      <c r="AA42">
        <v>3.17611746620344E-3</v>
      </c>
      <c r="AB42">
        <v>2.4562017891323301E-3</v>
      </c>
      <c r="AC42">
        <v>2.5907738922338799E-3</v>
      </c>
      <c r="AD42">
        <v>1.9541328233412202E-3</v>
      </c>
      <c r="AE42">
        <v>3.0385881752222201E-2</v>
      </c>
      <c r="AF42">
        <v>8.2658328640759903E-3</v>
      </c>
      <c r="AG42">
        <v>4.3512911845148801E-3</v>
      </c>
      <c r="AH42">
        <v>4.4315532407228804E-3</v>
      </c>
      <c r="AI42">
        <v>7751845.9804722201</v>
      </c>
      <c r="AJ42">
        <v>3398648.2175157801</v>
      </c>
      <c r="AK42">
        <v>2274165.9740627399</v>
      </c>
      <c r="AL42">
        <v>2041852.61903881</v>
      </c>
      <c r="AN42">
        <v>12</v>
      </c>
      <c r="AO42" t="s">
        <v>106</v>
      </c>
      <c r="AP42">
        <v>2018</v>
      </c>
      <c r="AQ42" s="4" t="s">
        <v>26</v>
      </c>
      <c r="AR42">
        <v>49057</v>
      </c>
      <c r="AS42">
        <v>1</v>
      </c>
      <c r="AT42">
        <v>1</v>
      </c>
      <c r="AU42">
        <v>1</v>
      </c>
      <c r="AV42">
        <v>17344575</v>
      </c>
      <c r="AW42">
        <v>1000000000</v>
      </c>
      <c r="AX42">
        <v>7</v>
      </c>
    </row>
    <row r="43" spans="1:50" x14ac:dyDescent="0.3">
      <c r="A43" t="s">
        <v>181</v>
      </c>
      <c r="B43" t="s">
        <v>182</v>
      </c>
      <c r="C43">
        <v>1</v>
      </c>
      <c r="D43" t="s">
        <v>184</v>
      </c>
      <c r="E43">
        <v>1</v>
      </c>
      <c r="F43">
        <v>1.8947368421052599</v>
      </c>
      <c r="G43">
        <v>0.211870446801185</v>
      </c>
      <c r="H43">
        <v>-5.2758052945137003E-2</v>
      </c>
      <c r="I43">
        <v>0.11759205162525101</v>
      </c>
      <c r="J43">
        <v>5</v>
      </c>
      <c r="K43">
        <v>1</v>
      </c>
      <c r="L43" t="s">
        <v>183</v>
      </c>
      <c r="M43">
        <v>1</v>
      </c>
      <c r="N43">
        <v>3</v>
      </c>
      <c r="O43">
        <v>1</v>
      </c>
      <c r="P43">
        <v>1</v>
      </c>
      <c r="Q43">
        <v>1</v>
      </c>
      <c r="R43">
        <v>1</v>
      </c>
      <c r="S43">
        <v>23122550.9610973</v>
      </c>
      <c r="T43">
        <v>7852250.5838559698</v>
      </c>
      <c r="U43">
        <v>5340932.2419354701</v>
      </c>
      <c r="V43">
        <v>4635164.7877543299</v>
      </c>
      <c r="W43">
        <v>23122550.9610973</v>
      </c>
      <c r="X43">
        <v>7852250.5838559698</v>
      </c>
      <c r="Y43">
        <v>5340932.2419354701</v>
      </c>
      <c r="Z43">
        <v>4635164.7877543299</v>
      </c>
      <c r="AA43">
        <v>2.2455707373385501E-3</v>
      </c>
      <c r="AB43">
        <v>7.5579535028155497E-3</v>
      </c>
      <c r="AC43">
        <v>5.0200905737208803E-3</v>
      </c>
      <c r="AD43">
        <v>1.2101426E-2</v>
      </c>
      <c r="AE43">
        <v>1.70615228978311E-2</v>
      </c>
      <c r="AF43">
        <v>1.0138633542431601E-2</v>
      </c>
      <c r="AG43">
        <v>4.6749223295235497E-3</v>
      </c>
      <c r="AH43">
        <v>3.6633693040573302E-3</v>
      </c>
      <c r="AI43">
        <v>37920613.109728903</v>
      </c>
      <c r="AJ43">
        <v>26083915.7203173</v>
      </c>
      <c r="AK43">
        <v>14823543.554981399</v>
      </c>
      <c r="AL43">
        <v>12042520.371785499</v>
      </c>
      <c r="AN43">
        <v>5</v>
      </c>
      <c r="AO43" t="s">
        <v>25</v>
      </c>
      <c r="AP43">
        <v>2019</v>
      </c>
      <c r="AQ43" s="4" t="s">
        <v>26</v>
      </c>
      <c r="AR43">
        <v>1409</v>
      </c>
      <c r="AS43">
        <v>1</v>
      </c>
      <c r="AT43">
        <v>0</v>
      </c>
      <c r="AU43">
        <v>0</v>
      </c>
      <c r="AV43">
        <v>3880597</v>
      </c>
      <c r="AW43">
        <v>10000000000</v>
      </c>
      <c r="AX43">
        <v>11</v>
      </c>
    </row>
    <row r="44" spans="1:50" x14ac:dyDescent="0.3">
      <c r="A44" t="s">
        <v>185</v>
      </c>
      <c r="B44" t="s">
        <v>186</v>
      </c>
      <c r="C44">
        <v>1</v>
      </c>
      <c r="D44" t="s">
        <v>188</v>
      </c>
      <c r="E44">
        <v>1</v>
      </c>
      <c r="F44">
        <v>2.08</v>
      </c>
      <c r="G44">
        <v>0.21227590739727001</v>
      </c>
      <c r="H44">
        <v>-0.235750272870063</v>
      </c>
      <c r="I44">
        <v>-0.22345231473445801</v>
      </c>
      <c r="J44">
        <f>29/6</f>
        <v>4.833333333333333</v>
      </c>
      <c r="K44">
        <v>1</v>
      </c>
      <c r="L44" t="s">
        <v>187</v>
      </c>
      <c r="M44">
        <v>4</v>
      </c>
      <c r="N44">
        <v>0</v>
      </c>
      <c r="O44">
        <v>3</v>
      </c>
      <c r="P44">
        <v>0</v>
      </c>
      <c r="Q44">
        <v>1</v>
      </c>
      <c r="R44">
        <v>1</v>
      </c>
      <c r="S44">
        <v>223153.86111111101</v>
      </c>
      <c r="T44">
        <v>420175.93526388903</v>
      </c>
      <c r="U44">
        <v>62197.589776841698</v>
      </c>
      <c r="V44">
        <v>20179.174044027201</v>
      </c>
      <c r="W44">
        <v>223153.86111111101</v>
      </c>
      <c r="X44">
        <v>420175.93526388903</v>
      </c>
      <c r="Y44">
        <v>62197.589776841698</v>
      </c>
      <c r="Z44">
        <v>20179.174044027201</v>
      </c>
      <c r="AA44">
        <v>3.4034286682222199E-2</v>
      </c>
      <c r="AB44">
        <v>3.0990488788888899E-2</v>
      </c>
      <c r="AC44">
        <v>9.4728545968888897E-2</v>
      </c>
      <c r="AD44">
        <v>0.105799363581111</v>
      </c>
      <c r="AE44">
        <v>0.32994145535777702</v>
      </c>
      <c r="AF44">
        <v>9.9774666751111102E-2</v>
      </c>
      <c r="AG44">
        <v>4.4511430630000001E-2</v>
      </c>
      <c r="AH44">
        <v>3.2800076858888798E-2</v>
      </c>
      <c r="AI44">
        <v>189429566.41233501</v>
      </c>
      <c r="AJ44">
        <v>55976671.3697166</v>
      </c>
      <c r="AK44">
        <v>30979279.239932399</v>
      </c>
      <c r="AL44">
        <v>21680245.070347201</v>
      </c>
      <c r="AN44">
        <v>31</v>
      </c>
      <c r="AP44">
        <v>2018</v>
      </c>
      <c r="AQ44" s="4" t="s">
        <v>26</v>
      </c>
      <c r="AR44">
        <v>3703</v>
      </c>
      <c r="AS44">
        <v>0</v>
      </c>
      <c r="AT44">
        <v>0</v>
      </c>
      <c r="AU44">
        <v>0</v>
      </c>
      <c r="AV44">
        <v>88524000</v>
      </c>
      <c r="AW44">
        <v>1200000000</v>
      </c>
      <c r="AX44">
        <v>50</v>
      </c>
    </row>
    <row r="45" spans="1:50" x14ac:dyDescent="0.3">
      <c r="A45" t="s">
        <v>189</v>
      </c>
      <c r="B45" t="s">
        <v>190</v>
      </c>
      <c r="C45">
        <v>0</v>
      </c>
      <c r="D45" t="s">
        <v>189</v>
      </c>
      <c r="E45">
        <v>2</v>
      </c>
      <c r="F45">
        <v>2.1842105263157801</v>
      </c>
      <c r="G45">
        <v>0.101493269205093</v>
      </c>
      <c r="H45">
        <v>-0.11622153222560801</v>
      </c>
      <c r="I45">
        <v>-5.8873683214187601E-2</v>
      </c>
      <c r="J45">
        <f>10/8</f>
        <v>1.25</v>
      </c>
      <c r="K45">
        <v>1</v>
      </c>
      <c r="L45" t="s">
        <v>191</v>
      </c>
      <c r="M45">
        <v>4</v>
      </c>
      <c r="N45">
        <v>0</v>
      </c>
      <c r="O45">
        <v>3</v>
      </c>
      <c r="P45">
        <v>0</v>
      </c>
      <c r="Q45">
        <v>3</v>
      </c>
      <c r="R45">
        <v>0</v>
      </c>
      <c r="S45">
        <v>70272.803566823699</v>
      </c>
      <c r="T45">
        <v>81.296482295739196</v>
      </c>
      <c r="U45">
        <v>14.2918173702435</v>
      </c>
      <c r="V45">
        <v>3.9628061818204601</v>
      </c>
      <c r="W45">
        <v>70272.803566823699</v>
      </c>
      <c r="X45">
        <v>81.296482295739196</v>
      </c>
      <c r="Y45">
        <v>14.2918173702435</v>
      </c>
      <c r="Z45">
        <v>3.9628061818204601</v>
      </c>
      <c r="AA45">
        <v>4.3232204094466998E-4</v>
      </c>
      <c r="AB45">
        <v>3.1411083464079998E-4</v>
      </c>
      <c r="AC45">
        <v>3.1914854880277298E-4</v>
      </c>
      <c r="AD45">
        <v>2.41855998716103E-4</v>
      </c>
      <c r="AE45">
        <v>3.1706566594313999E-2</v>
      </c>
      <c r="AF45">
        <v>2.12840696182176E-3</v>
      </c>
      <c r="AG45">
        <v>2.9248577765765002E-4</v>
      </c>
      <c r="AH45">
        <v>2.2551863027689301E-4</v>
      </c>
      <c r="AI45">
        <v>3274645.9627734101</v>
      </c>
      <c r="AJ45">
        <v>270442.139848502</v>
      </c>
      <c r="AK45">
        <v>25649.340118534299</v>
      </c>
      <c r="AL45">
        <v>30103.791069937801</v>
      </c>
      <c r="AN45">
        <v>77</v>
      </c>
      <c r="AO45" t="s">
        <v>127</v>
      </c>
      <c r="AP45">
        <v>2018</v>
      </c>
      <c r="AQ45" s="4">
        <v>455</v>
      </c>
      <c r="AR45">
        <v>461</v>
      </c>
      <c r="AS45">
        <v>0</v>
      </c>
      <c r="AT45">
        <v>0</v>
      </c>
      <c r="AU45">
        <v>0</v>
      </c>
      <c r="AV45">
        <v>10437623</v>
      </c>
      <c r="AW45">
        <v>166298156.80000001</v>
      </c>
      <c r="AX45">
        <v>24</v>
      </c>
    </row>
    <row r="46" spans="1:50" x14ac:dyDescent="0.3">
      <c r="A46" t="s">
        <v>192</v>
      </c>
      <c r="B46" t="s">
        <v>193</v>
      </c>
      <c r="C46">
        <v>1</v>
      </c>
      <c r="D46" t="s">
        <v>192</v>
      </c>
      <c r="E46">
        <v>1</v>
      </c>
      <c r="F46">
        <v>2.1842105263157801</v>
      </c>
      <c r="G46">
        <v>0.14598299562931</v>
      </c>
      <c r="H46">
        <v>-0.22687415778636899</v>
      </c>
      <c r="I46">
        <v>-0.113506734371185</v>
      </c>
      <c r="K46">
        <v>0</v>
      </c>
      <c r="L46" t="s">
        <v>194</v>
      </c>
      <c r="M46">
        <v>4</v>
      </c>
      <c r="N46">
        <v>0</v>
      </c>
      <c r="O46">
        <v>3</v>
      </c>
      <c r="P46">
        <v>0</v>
      </c>
      <c r="Q46">
        <v>3</v>
      </c>
      <c r="R46">
        <v>0</v>
      </c>
      <c r="S46">
        <v>169187.75268686001</v>
      </c>
      <c r="T46">
        <v>251507.14084040301</v>
      </c>
      <c r="U46">
        <v>48967.5715695463</v>
      </c>
      <c r="V46">
        <v>47962.042934728197</v>
      </c>
      <c r="W46">
        <v>169187.75268686001</v>
      </c>
      <c r="X46">
        <v>251507.14084040301</v>
      </c>
      <c r="Y46">
        <v>48967.5715695463</v>
      </c>
      <c r="Z46">
        <v>47962.042934728197</v>
      </c>
      <c r="AA46">
        <v>1.705536025796E-3</v>
      </c>
      <c r="AB46">
        <v>3.6299908020490002E-3</v>
      </c>
      <c r="AC46">
        <v>8.6025350258052205E-3</v>
      </c>
      <c r="AD46">
        <v>5.0760672222222199E-3</v>
      </c>
      <c r="AE46">
        <v>6.1795191574336604E-3</v>
      </c>
      <c r="AF46">
        <v>7.2281125524124397E-3</v>
      </c>
      <c r="AG46">
        <v>2.9541843647436601E-3</v>
      </c>
      <c r="AH46">
        <v>1.5887151636124401E-3</v>
      </c>
      <c r="AI46">
        <v>2241531.4309587302</v>
      </c>
      <c r="AJ46">
        <v>2655220.9111534799</v>
      </c>
      <c r="AK46">
        <v>1076259.1321461101</v>
      </c>
      <c r="AL46">
        <v>643413.26006250398</v>
      </c>
      <c r="AN46">
        <v>9</v>
      </c>
      <c r="AO46" t="s">
        <v>25</v>
      </c>
      <c r="AP46">
        <v>2018</v>
      </c>
      <c r="AQ46" s="4">
        <v>414</v>
      </c>
      <c r="AR46">
        <v>430</v>
      </c>
      <c r="AS46">
        <v>1</v>
      </c>
      <c r="AT46">
        <v>0</v>
      </c>
      <c r="AU46">
        <v>1</v>
      </c>
      <c r="AV46">
        <v>986750</v>
      </c>
      <c r="AW46">
        <v>989556846</v>
      </c>
      <c r="AX46">
        <v>15</v>
      </c>
    </row>
    <row r="47" spans="1:50" x14ac:dyDescent="0.3">
      <c r="A47" t="s">
        <v>195</v>
      </c>
      <c r="B47" t="s">
        <v>196</v>
      </c>
      <c r="C47">
        <v>1</v>
      </c>
      <c r="D47" t="s">
        <v>195</v>
      </c>
      <c r="E47">
        <v>1</v>
      </c>
      <c r="F47">
        <v>2.1111111111111098</v>
      </c>
      <c r="G47">
        <v>2.3163631558418201E-2</v>
      </c>
      <c r="H47">
        <v>-5.3757607936859103E-2</v>
      </c>
      <c r="I47">
        <v>-8.2956179976463304E-2</v>
      </c>
      <c r="K47">
        <v>0</v>
      </c>
      <c r="L47" t="s">
        <v>197</v>
      </c>
      <c r="M47">
        <v>1</v>
      </c>
      <c r="N47">
        <v>3</v>
      </c>
      <c r="O47">
        <v>1</v>
      </c>
      <c r="P47">
        <v>1</v>
      </c>
      <c r="Q47">
        <v>1</v>
      </c>
      <c r="R47">
        <v>1</v>
      </c>
      <c r="S47">
        <v>14245434.111111101</v>
      </c>
      <c r="T47">
        <v>41734086</v>
      </c>
      <c r="U47">
        <v>19095606.688888799</v>
      </c>
      <c r="V47">
        <v>8961767.4639133606</v>
      </c>
      <c r="W47">
        <v>14245434.111111101</v>
      </c>
      <c r="X47">
        <v>41734086</v>
      </c>
      <c r="Y47">
        <v>19095606.688888799</v>
      </c>
      <c r="Z47">
        <v>8961767.4639133606</v>
      </c>
      <c r="AA47">
        <v>2.81287552088888E-2</v>
      </c>
      <c r="AB47">
        <v>3.72578639577777E-2</v>
      </c>
      <c r="AC47">
        <v>4.5150769426666598E-2</v>
      </c>
      <c r="AD47">
        <v>2.11681080833333E-2</v>
      </c>
      <c r="AE47">
        <v>0.266193189723333</v>
      </c>
      <c r="AF47">
        <v>0.20024877463999999</v>
      </c>
      <c r="AG47">
        <v>0.161875566984444</v>
      </c>
      <c r="AH47">
        <v>9.4717116382222202E-2</v>
      </c>
      <c r="AI47">
        <v>98277143.579156607</v>
      </c>
      <c r="AJ47">
        <v>144901987.48537201</v>
      </c>
      <c r="AK47">
        <v>83938730.108050004</v>
      </c>
      <c r="AL47">
        <v>59509016.217797302</v>
      </c>
      <c r="AN47">
        <v>30</v>
      </c>
      <c r="AO47" t="s">
        <v>106</v>
      </c>
      <c r="AP47">
        <v>2017</v>
      </c>
      <c r="AQ47" s="4" t="s">
        <v>26</v>
      </c>
      <c r="AR47">
        <v>1189</v>
      </c>
      <c r="AS47">
        <v>1</v>
      </c>
      <c r="AT47">
        <v>0</v>
      </c>
      <c r="AU47">
        <v>0</v>
      </c>
      <c r="AV47">
        <v>30000000</v>
      </c>
      <c r="AW47">
        <v>1000000000</v>
      </c>
      <c r="AX47">
        <v>9</v>
      </c>
    </row>
    <row r="48" spans="1:50" x14ac:dyDescent="0.3">
      <c r="A48" t="s">
        <v>198</v>
      </c>
      <c r="B48" t="s">
        <v>199</v>
      </c>
      <c r="C48">
        <v>0</v>
      </c>
      <c r="D48" t="s">
        <v>201</v>
      </c>
      <c r="E48">
        <v>1</v>
      </c>
      <c r="F48">
        <v>1.9220779220779201</v>
      </c>
      <c r="G48">
        <v>6.6174045205116203E-2</v>
      </c>
      <c r="H48">
        <v>0.18881401419639501</v>
      </c>
      <c r="I48">
        <v>-0.111007019877433</v>
      </c>
      <c r="K48">
        <v>0</v>
      </c>
      <c r="L48" t="s">
        <v>200</v>
      </c>
      <c r="M48">
        <v>1</v>
      </c>
      <c r="N48">
        <v>2</v>
      </c>
      <c r="O48">
        <v>0</v>
      </c>
      <c r="P48">
        <v>2</v>
      </c>
      <c r="Q48">
        <v>0</v>
      </c>
      <c r="R48">
        <v>2</v>
      </c>
      <c r="S48">
        <v>1357255.3888888799</v>
      </c>
      <c r="T48">
        <v>231020.115316604</v>
      </c>
      <c r="U48">
        <v>19949821.183177501</v>
      </c>
      <c r="V48">
        <v>6315984.3814342897</v>
      </c>
      <c r="W48">
        <v>1357255.3888888799</v>
      </c>
      <c r="X48">
        <v>231020.115316604</v>
      </c>
      <c r="Y48">
        <v>19949821.183177501</v>
      </c>
      <c r="Z48">
        <v>6315984.3814342897</v>
      </c>
      <c r="AA48">
        <v>1.3136699888683699E-2</v>
      </c>
      <c r="AB48">
        <v>6.7980897895630003E-3</v>
      </c>
      <c r="AC48">
        <v>1.0957288084558399E-2</v>
      </c>
      <c r="AD48">
        <v>8.7853732110151107E-3</v>
      </c>
      <c r="AE48">
        <v>3.70955899766666E-2</v>
      </c>
      <c r="AF48">
        <v>1.38431235521342E-2</v>
      </c>
      <c r="AG48">
        <v>2.794409072841E-2</v>
      </c>
      <c r="AH48">
        <v>3.3331990620000002E-2</v>
      </c>
      <c r="AI48">
        <v>14453751.462777101</v>
      </c>
      <c r="AJ48">
        <v>8174258.5709674899</v>
      </c>
      <c r="AK48">
        <v>17674797.2178245</v>
      </c>
      <c r="AL48">
        <v>21315749.575226899</v>
      </c>
      <c r="AN48">
        <v>29</v>
      </c>
      <c r="AO48" t="s">
        <v>202</v>
      </c>
      <c r="AP48">
        <v>2018</v>
      </c>
      <c r="AQ48" s="4">
        <v>208</v>
      </c>
      <c r="AR48">
        <v>221</v>
      </c>
      <c r="AS48">
        <v>1</v>
      </c>
      <c r="AT48">
        <v>0</v>
      </c>
      <c r="AU48">
        <v>1</v>
      </c>
      <c r="AV48">
        <v>33360000</v>
      </c>
      <c r="AW48">
        <v>923000000</v>
      </c>
      <c r="AX48">
        <v>8</v>
      </c>
    </row>
    <row r="49" spans="1:50" x14ac:dyDescent="0.3">
      <c r="A49" t="s">
        <v>203</v>
      </c>
      <c r="B49" t="s">
        <v>204</v>
      </c>
      <c r="C49">
        <v>0</v>
      </c>
      <c r="D49" t="s">
        <v>203</v>
      </c>
      <c r="E49">
        <v>1</v>
      </c>
      <c r="F49">
        <v>1.85365853658536</v>
      </c>
      <c r="G49">
        <v>0.28462141752242998</v>
      </c>
      <c r="H49">
        <v>-0.15277473628520899</v>
      </c>
      <c r="I49">
        <v>1.9938573241233801E-2</v>
      </c>
      <c r="J49">
        <v>2</v>
      </c>
      <c r="K49">
        <v>1</v>
      </c>
      <c r="L49" t="s">
        <v>205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82169.454145041207</v>
      </c>
      <c r="T49">
        <v>72233.979001868196</v>
      </c>
      <c r="U49">
        <v>54449.950968526202</v>
      </c>
      <c r="V49">
        <v>64692.559840448703</v>
      </c>
      <c r="W49">
        <v>82169.454145041207</v>
      </c>
      <c r="X49">
        <v>72233.979001868196</v>
      </c>
      <c r="Y49">
        <v>54449.950968526202</v>
      </c>
      <c r="Z49">
        <v>64692.559840448703</v>
      </c>
      <c r="AA49" s="1">
        <v>3.1562222385444397E-5</v>
      </c>
      <c r="AB49">
        <v>1.6932232965211099E-4</v>
      </c>
      <c r="AC49">
        <v>1.23624498983333E-4</v>
      </c>
      <c r="AD49">
        <v>1.47991666666666E-4</v>
      </c>
      <c r="AE49" s="1">
        <v>8.1778769974777705E-5</v>
      </c>
      <c r="AF49" s="1">
        <v>4.4484087755555497E-5</v>
      </c>
      <c r="AG49" s="1">
        <v>2.1825668059333299E-5</v>
      </c>
      <c r="AH49" s="1">
        <v>2.76625495722222E-5</v>
      </c>
      <c r="AI49">
        <v>1054640.35734452</v>
      </c>
      <c r="AJ49">
        <v>561188.82968123397</v>
      </c>
      <c r="AK49">
        <v>315080.15204409597</v>
      </c>
      <c r="AL49">
        <v>419253.49115308002</v>
      </c>
      <c r="AN49">
        <v>16</v>
      </c>
      <c r="AO49" t="s">
        <v>206</v>
      </c>
      <c r="AP49">
        <v>2018</v>
      </c>
      <c r="AQ49" s="4" t="s">
        <v>26</v>
      </c>
      <c r="AR49">
        <v>11991</v>
      </c>
      <c r="AS49">
        <v>0</v>
      </c>
      <c r="AT49">
        <v>0</v>
      </c>
      <c r="AU49">
        <v>0</v>
      </c>
      <c r="AV49">
        <v>1000000</v>
      </c>
      <c r="AW49">
        <v>20000000000</v>
      </c>
      <c r="AX49">
        <v>24</v>
      </c>
    </row>
    <row r="50" spans="1:50" x14ac:dyDescent="0.3">
      <c r="A50" t="s">
        <v>207</v>
      </c>
      <c r="B50" t="s">
        <v>208</v>
      </c>
      <c r="C50">
        <v>1</v>
      </c>
      <c r="D50" t="s">
        <v>207</v>
      </c>
      <c r="E50">
        <v>1</v>
      </c>
      <c r="F50">
        <v>1.9012345679012299</v>
      </c>
      <c r="G50">
        <v>0.247225686907768</v>
      </c>
      <c r="H50">
        <v>4.6570152044296202E-2</v>
      </c>
      <c r="I50">
        <v>-0.28706973791122398</v>
      </c>
      <c r="J50">
        <f>6/8</f>
        <v>0.75</v>
      </c>
      <c r="K50">
        <v>1</v>
      </c>
      <c r="L50" t="s">
        <v>209</v>
      </c>
      <c r="M50">
        <v>0</v>
      </c>
      <c r="N50">
        <v>1</v>
      </c>
      <c r="O50">
        <v>0</v>
      </c>
      <c r="P50">
        <v>2</v>
      </c>
      <c r="Q50">
        <v>0</v>
      </c>
      <c r="R50">
        <v>2</v>
      </c>
      <c r="S50">
        <v>307789.97680121497</v>
      </c>
      <c r="T50">
        <v>99845.672092013803</v>
      </c>
      <c r="U50">
        <v>42110.382906250001</v>
      </c>
      <c r="V50">
        <v>30893.9741730971</v>
      </c>
      <c r="W50">
        <v>307789.97680121497</v>
      </c>
      <c r="X50">
        <v>99845.672092013803</v>
      </c>
      <c r="Y50">
        <v>42110.382906250001</v>
      </c>
      <c r="Z50">
        <v>30893.9741730971</v>
      </c>
      <c r="AA50">
        <v>0.16196083245222201</v>
      </c>
      <c r="AB50">
        <v>0.21279060053888799</v>
      </c>
      <c r="AC50">
        <v>0.107509269161111</v>
      </c>
      <c r="AD50">
        <v>7.8514437328888798E-2</v>
      </c>
      <c r="AE50">
        <v>1.1737917045722199</v>
      </c>
      <c r="AF50">
        <v>0.94336886670444398</v>
      </c>
      <c r="AG50">
        <v>0.84900653408555504</v>
      </c>
      <c r="AH50">
        <v>0.57274377194555504</v>
      </c>
      <c r="AI50">
        <v>18455526.25</v>
      </c>
      <c r="AJ50">
        <v>15454297.0555555</v>
      </c>
      <c r="AK50">
        <v>13922271.611111101</v>
      </c>
      <c r="AL50">
        <v>9299305.5678452197</v>
      </c>
      <c r="AN50">
        <v>52</v>
      </c>
      <c r="AO50" t="s">
        <v>127</v>
      </c>
      <c r="AP50">
        <v>2017</v>
      </c>
      <c r="AQ50" s="4" t="s">
        <v>26</v>
      </c>
      <c r="AR50">
        <v>754</v>
      </c>
      <c r="AS50">
        <v>0</v>
      </c>
      <c r="AT50">
        <v>0</v>
      </c>
      <c r="AU50">
        <v>0</v>
      </c>
      <c r="AV50">
        <v>33241750</v>
      </c>
      <c r="AW50">
        <v>20000000</v>
      </c>
      <c r="AX50">
        <v>12</v>
      </c>
    </row>
    <row r="51" spans="1:50" x14ac:dyDescent="0.3">
      <c r="A51" t="s">
        <v>210</v>
      </c>
      <c r="B51" t="s">
        <v>211</v>
      </c>
      <c r="C51">
        <v>1</v>
      </c>
      <c r="D51" t="s">
        <v>210</v>
      </c>
      <c r="E51">
        <v>2</v>
      </c>
      <c r="F51">
        <v>1.7804878048780399</v>
      </c>
      <c r="G51">
        <v>0.27177679538726801</v>
      </c>
      <c r="H51">
        <v>-0.20538291335105899</v>
      </c>
      <c r="I51">
        <v>-2.6271894574165299E-2</v>
      </c>
      <c r="K51">
        <v>0</v>
      </c>
      <c r="L51" t="s">
        <v>212</v>
      </c>
      <c r="M51">
        <v>1</v>
      </c>
      <c r="N51">
        <v>2</v>
      </c>
      <c r="O51">
        <v>0</v>
      </c>
      <c r="P51">
        <v>2</v>
      </c>
      <c r="Q51">
        <v>0</v>
      </c>
      <c r="R51">
        <v>2</v>
      </c>
      <c r="S51">
        <v>26542.118626068401</v>
      </c>
      <c r="T51">
        <v>32283.919971645999</v>
      </c>
      <c r="U51">
        <v>2436.5630835622401</v>
      </c>
      <c r="V51">
        <v>1205.4822722893</v>
      </c>
      <c r="W51">
        <v>26542.118626068401</v>
      </c>
      <c r="X51">
        <v>32283.919971645999</v>
      </c>
      <c r="Y51">
        <v>2436.5630835622401</v>
      </c>
      <c r="Z51">
        <v>1205.4822722893</v>
      </c>
      <c r="AA51">
        <v>1.6667910387903401E-2</v>
      </c>
      <c r="AB51">
        <v>2.2311750638566399E-2</v>
      </c>
      <c r="AC51">
        <v>2.0276321877127201E-2</v>
      </c>
      <c r="AD51">
        <v>2.1198563716205099E-2</v>
      </c>
      <c r="AE51">
        <v>0.12928476099480199</v>
      </c>
      <c r="AF51">
        <v>5.8011067001345298E-2</v>
      </c>
      <c r="AG51">
        <v>2.46806374203738E-2</v>
      </c>
      <c r="AH51">
        <v>2.1549361103074802E-2</v>
      </c>
      <c r="AI51">
        <v>5638121.5584765598</v>
      </c>
      <c r="AJ51">
        <v>3830782.7038415698</v>
      </c>
      <c r="AK51">
        <v>1476737.8675329401</v>
      </c>
      <c r="AL51">
        <v>744270.54915123305</v>
      </c>
      <c r="AN51">
        <v>28</v>
      </c>
      <c r="AO51" t="s">
        <v>30</v>
      </c>
      <c r="AP51">
        <v>2017</v>
      </c>
      <c r="AQ51" s="4" t="s">
        <v>26</v>
      </c>
      <c r="AR51">
        <v>1650</v>
      </c>
      <c r="AS51">
        <v>0</v>
      </c>
      <c r="AT51">
        <v>0</v>
      </c>
      <c r="AU51">
        <v>0</v>
      </c>
      <c r="AV51">
        <v>18000000</v>
      </c>
      <c r="AW51">
        <v>90414745</v>
      </c>
      <c r="AX51">
        <v>3</v>
      </c>
    </row>
    <row r="52" spans="1:50" x14ac:dyDescent="0.3">
      <c r="A52" t="s">
        <v>213</v>
      </c>
      <c r="B52" t="s">
        <v>214</v>
      </c>
      <c r="C52">
        <v>1</v>
      </c>
      <c r="D52" t="s">
        <v>213</v>
      </c>
      <c r="E52">
        <v>1</v>
      </c>
      <c r="F52">
        <v>2.1578947368421</v>
      </c>
      <c r="G52">
        <v>6.8358346819877597E-2</v>
      </c>
      <c r="H52">
        <v>-0.14559487998485501</v>
      </c>
      <c r="I52">
        <v>-8.82690548896789E-2</v>
      </c>
      <c r="K52">
        <v>0</v>
      </c>
      <c r="L52" t="s">
        <v>215</v>
      </c>
      <c r="M52">
        <v>0</v>
      </c>
      <c r="N52">
        <v>1</v>
      </c>
      <c r="O52">
        <v>0</v>
      </c>
      <c r="P52">
        <v>2</v>
      </c>
      <c r="Q52">
        <v>0</v>
      </c>
      <c r="R52">
        <v>2</v>
      </c>
      <c r="S52">
        <v>14362507.7820257</v>
      </c>
      <c r="T52">
        <v>2546150.6313761198</v>
      </c>
      <c r="U52">
        <v>1176249.9277571801</v>
      </c>
      <c r="V52">
        <v>1644025.14916968</v>
      </c>
      <c r="W52">
        <v>14362507.7820257</v>
      </c>
      <c r="X52">
        <v>2546150.6313761198</v>
      </c>
      <c r="Y52">
        <v>1176249.9277571801</v>
      </c>
      <c r="Z52">
        <v>1644025.14916968</v>
      </c>
      <c r="AA52">
        <v>1.9899621664998799E-3</v>
      </c>
      <c r="AB52">
        <v>1.9716811725306602E-3</v>
      </c>
      <c r="AC52">
        <v>1.9719015555555502E-3</v>
      </c>
      <c r="AD52">
        <v>1.7431310555555499E-2</v>
      </c>
      <c r="AE52">
        <v>3.3393588585555502E-2</v>
      </c>
      <c r="AF52">
        <v>6.407652649672E-3</v>
      </c>
      <c r="AG52">
        <v>2.6303477056884399E-3</v>
      </c>
      <c r="AH52">
        <v>1.9648203680958801E-3</v>
      </c>
      <c r="AI52">
        <v>14014550.7530639</v>
      </c>
      <c r="AJ52">
        <v>8100220.5409776</v>
      </c>
      <c r="AK52">
        <v>7813746.1676147999</v>
      </c>
      <c r="AL52">
        <v>9827456.69298991</v>
      </c>
      <c r="AN52">
        <v>14</v>
      </c>
      <c r="AP52">
        <v>2018</v>
      </c>
      <c r="AQ52" s="4" t="s">
        <v>26</v>
      </c>
      <c r="AR52">
        <v>1872</v>
      </c>
      <c r="AS52">
        <v>1</v>
      </c>
      <c r="AT52">
        <v>0</v>
      </c>
      <c r="AU52">
        <v>0</v>
      </c>
      <c r="AV52">
        <v>9039510</v>
      </c>
      <c r="AW52">
        <v>7632434880</v>
      </c>
      <c r="AX52">
        <v>13</v>
      </c>
    </row>
    <row r="53" spans="1:50" x14ac:dyDescent="0.3">
      <c r="A53" t="s">
        <v>216</v>
      </c>
      <c r="B53" t="s">
        <v>217</v>
      </c>
      <c r="C53">
        <v>1</v>
      </c>
      <c r="D53" t="s">
        <v>216</v>
      </c>
      <c r="E53">
        <v>1</v>
      </c>
      <c r="F53">
        <v>2.0493827160493798</v>
      </c>
      <c r="G53">
        <v>1.8696621060371399E-2</v>
      </c>
      <c r="H53">
        <v>-2.48239189386367E-2</v>
      </c>
      <c r="I53">
        <v>-0.29361006617545998</v>
      </c>
      <c r="J53">
        <f>7/7</f>
        <v>1</v>
      </c>
      <c r="K53">
        <v>1</v>
      </c>
      <c r="L53" t="s">
        <v>218</v>
      </c>
      <c r="M53">
        <v>0</v>
      </c>
      <c r="N53">
        <v>1</v>
      </c>
      <c r="O53">
        <v>0</v>
      </c>
      <c r="P53">
        <v>2</v>
      </c>
      <c r="Q53">
        <v>0</v>
      </c>
      <c r="R53">
        <v>2</v>
      </c>
      <c r="S53">
        <v>173005.98430989499</v>
      </c>
      <c r="T53">
        <v>942195.14774305501</v>
      </c>
      <c r="U53">
        <v>1937279.8888888799</v>
      </c>
      <c r="V53">
        <v>1270685.02531203</v>
      </c>
      <c r="W53">
        <v>173005.98430989499</v>
      </c>
      <c r="X53">
        <v>942195.14774305501</v>
      </c>
      <c r="Y53">
        <v>1937279.8888888799</v>
      </c>
      <c r="Z53">
        <v>1270685.02531203</v>
      </c>
      <c r="AA53">
        <v>0.15868895556111101</v>
      </c>
      <c r="AB53">
        <v>0.21655022900333301</v>
      </c>
      <c r="AC53">
        <v>0.41527363871999901</v>
      </c>
      <c r="AD53">
        <v>0.49089091806888802</v>
      </c>
      <c r="AE53">
        <v>0.80473300251555502</v>
      </c>
      <c r="AF53">
        <v>0.70684193704111098</v>
      </c>
      <c r="AG53">
        <v>0.43152716677444403</v>
      </c>
      <c r="AH53">
        <v>0.19158463280444399</v>
      </c>
      <c r="AI53">
        <v>52800795.7419888</v>
      </c>
      <c r="AJ53">
        <v>40521708.203302197</v>
      </c>
      <c r="AK53">
        <v>24842249.871319398</v>
      </c>
      <c r="AL53">
        <v>9619400.4195672404</v>
      </c>
      <c r="AN53">
        <v>75</v>
      </c>
      <c r="AO53" t="s">
        <v>78</v>
      </c>
      <c r="AP53">
        <v>2017</v>
      </c>
      <c r="AQ53" s="4" t="s">
        <v>26</v>
      </c>
      <c r="AR53">
        <v>18058</v>
      </c>
      <c r="AS53">
        <v>0</v>
      </c>
      <c r="AT53">
        <v>0</v>
      </c>
      <c r="AU53">
        <v>0</v>
      </c>
      <c r="AV53">
        <v>51656963</v>
      </c>
      <c r="AW53">
        <v>99427818</v>
      </c>
      <c r="AX53">
        <v>15</v>
      </c>
    </row>
    <row r="54" spans="1:50" x14ac:dyDescent="0.3">
      <c r="A54" t="s">
        <v>219</v>
      </c>
      <c r="B54" t="s">
        <v>220</v>
      </c>
      <c r="C54">
        <v>1</v>
      </c>
      <c r="D54" t="s">
        <v>219</v>
      </c>
      <c r="E54">
        <v>1</v>
      </c>
      <c r="F54">
        <v>1.7804878048780399</v>
      </c>
      <c r="G54">
        <v>7.1535691618919303E-2</v>
      </c>
      <c r="H54">
        <v>0.10048416256904601</v>
      </c>
      <c r="I54">
        <v>9.2738747596740695E-2</v>
      </c>
      <c r="J54">
        <f>6/8</f>
        <v>0.75</v>
      </c>
      <c r="K54">
        <v>1</v>
      </c>
      <c r="L54" t="s">
        <v>221</v>
      </c>
      <c r="M54">
        <v>0</v>
      </c>
      <c r="N54">
        <v>1</v>
      </c>
      <c r="O54">
        <v>0</v>
      </c>
      <c r="P54">
        <v>2</v>
      </c>
      <c r="Q54">
        <v>0</v>
      </c>
      <c r="R54">
        <v>2</v>
      </c>
      <c r="S54">
        <v>3077898.2444444401</v>
      </c>
      <c r="T54">
        <v>1531771.2555555501</v>
      </c>
      <c r="U54">
        <v>1153913.10627828</v>
      </c>
      <c r="V54">
        <v>1296976.41178182</v>
      </c>
      <c r="W54">
        <v>3077898.2444444401</v>
      </c>
      <c r="X54">
        <v>1531771.2555555501</v>
      </c>
      <c r="Y54">
        <v>1153913.10627828</v>
      </c>
      <c r="Z54">
        <v>1296976.41178182</v>
      </c>
      <c r="AA54">
        <v>8.6115131637777703E-2</v>
      </c>
      <c r="AB54">
        <v>7.2301881634444398E-2</v>
      </c>
      <c r="AC54">
        <v>9.7823898574444401E-2</v>
      </c>
      <c r="AD54">
        <v>7.2280515211111104E-2</v>
      </c>
      <c r="AE54">
        <v>0.66678537958666595</v>
      </c>
      <c r="AF54">
        <v>0.28319726766999997</v>
      </c>
      <c r="AG54">
        <v>0.17109401532555499</v>
      </c>
      <c r="AH54">
        <v>8.9720856845555502E-2</v>
      </c>
      <c r="AI54">
        <v>83677379.901555493</v>
      </c>
      <c r="AJ54">
        <v>36766466.763659999</v>
      </c>
      <c r="AK54">
        <v>23256939.87779</v>
      </c>
      <c r="AL54">
        <v>12505601.1776611</v>
      </c>
      <c r="AN54">
        <v>17</v>
      </c>
      <c r="AO54" t="s">
        <v>25</v>
      </c>
      <c r="AP54">
        <v>2018</v>
      </c>
      <c r="AQ54" s="4" t="s">
        <v>26</v>
      </c>
      <c r="AR54">
        <v>21147</v>
      </c>
      <c r="AS54">
        <v>0</v>
      </c>
      <c r="AT54">
        <v>0</v>
      </c>
      <c r="AU54">
        <v>0</v>
      </c>
      <c r="AV54">
        <v>22570000</v>
      </c>
      <c r="AW54">
        <v>249471071.19999999</v>
      </c>
      <c r="AX54">
        <v>9</v>
      </c>
    </row>
    <row r="55" spans="1:50" x14ac:dyDescent="0.3">
      <c r="A55" t="s">
        <v>222</v>
      </c>
      <c r="B55" t="s">
        <v>223</v>
      </c>
      <c r="C55">
        <v>0</v>
      </c>
      <c r="D55" t="s">
        <v>222</v>
      </c>
      <c r="E55">
        <v>1</v>
      </c>
      <c r="F55">
        <v>2.07407407407407</v>
      </c>
      <c r="G55">
        <v>0.10174998641014101</v>
      </c>
      <c r="H55">
        <v>7.6158791780471802E-2</v>
      </c>
      <c r="I55">
        <v>1.99438035488128E-2</v>
      </c>
      <c r="J55">
        <f>7/8</f>
        <v>0.875</v>
      </c>
      <c r="K55">
        <v>1</v>
      </c>
      <c r="L55" t="s">
        <v>224</v>
      </c>
      <c r="M55">
        <v>0</v>
      </c>
      <c r="N55">
        <v>1</v>
      </c>
      <c r="O55">
        <v>1</v>
      </c>
      <c r="P55">
        <v>1</v>
      </c>
      <c r="Q55">
        <v>0</v>
      </c>
      <c r="R55">
        <v>2</v>
      </c>
      <c r="S55">
        <v>656636.97560763895</v>
      </c>
      <c r="T55">
        <v>131518.32453342</v>
      </c>
      <c r="U55">
        <v>42681.388346354099</v>
      </c>
      <c r="V55">
        <v>35429.309487523598</v>
      </c>
      <c r="W55">
        <v>656636.97560763895</v>
      </c>
      <c r="X55">
        <v>131518.32453342</v>
      </c>
      <c r="Y55">
        <v>42681.388346354099</v>
      </c>
      <c r="Z55">
        <v>35429.309487523598</v>
      </c>
      <c r="AA55">
        <v>3.8475908284844401E-4</v>
      </c>
      <c r="AB55">
        <v>4.70633934979444E-4</v>
      </c>
      <c r="AC55">
        <v>2.7848190719366602E-4</v>
      </c>
      <c r="AD55">
        <v>3.3643725729511098E-4</v>
      </c>
      <c r="AE55">
        <v>5.6739122059346597E-3</v>
      </c>
      <c r="AF55">
        <v>2.56044810715433E-3</v>
      </c>
      <c r="AG55">
        <v>1.0011269653953301E-3</v>
      </c>
      <c r="AH55">
        <v>5.5890852477222198E-4</v>
      </c>
      <c r="AI55">
        <v>22323743.358326599</v>
      </c>
      <c r="AJ55">
        <v>11984663.0631082</v>
      </c>
      <c r="AK55">
        <v>5262522.2348898798</v>
      </c>
      <c r="AL55">
        <v>3156278.5030315099</v>
      </c>
      <c r="AN55">
        <v>99</v>
      </c>
      <c r="AO55" t="s">
        <v>78</v>
      </c>
      <c r="AP55">
        <v>2017</v>
      </c>
      <c r="AQ55" s="4" t="s">
        <v>26</v>
      </c>
      <c r="AR55">
        <v>6079</v>
      </c>
      <c r="AS55">
        <v>0</v>
      </c>
      <c r="AT55">
        <v>0</v>
      </c>
      <c r="AU55">
        <v>0</v>
      </c>
      <c r="AV55">
        <v>6256586</v>
      </c>
      <c r="AW55">
        <v>9835745292</v>
      </c>
      <c r="AX55">
        <v>14</v>
      </c>
    </row>
    <row r="56" spans="1:50" x14ac:dyDescent="0.3">
      <c r="A56" t="s">
        <v>225</v>
      </c>
      <c r="B56" t="s">
        <v>226</v>
      </c>
      <c r="C56">
        <v>1</v>
      </c>
      <c r="D56" t="s">
        <v>225</v>
      </c>
      <c r="E56">
        <v>1</v>
      </c>
      <c r="F56">
        <v>2.1333333333333302</v>
      </c>
      <c r="G56">
        <v>0.27734881639480502</v>
      </c>
      <c r="H56">
        <v>-0.255444645881652</v>
      </c>
      <c r="I56">
        <v>-5.2346244454383802E-2</v>
      </c>
      <c r="J56">
        <v>5</v>
      </c>
      <c r="K56">
        <v>1</v>
      </c>
      <c r="L56" t="s">
        <v>227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5469907.1111111101</v>
      </c>
      <c r="T56">
        <v>14012361.5222222</v>
      </c>
      <c r="U56">
        <v>8965249.7777777705</v>
      </c>
      <c r="V56">
        <v>8189035.4444444403</v>
      </c>
      <c r="W56">
        <v>5469907.1111111101</v>
      </c>
      <c r="X56">
        <v>14012361.5222222</v>
      </c>
      <c r="Y56">
        <v>8965249.7777777705</v>
      </c>
      <c r="Z56">
        <v>8189035.4444444403</v>
      </c>
      <c r="AA56">
        <v>0.14970785583333299</v>
      </c>
      <c r="AB56">
        <v>9.6066921431111105E-2</v>
      </c>
      <c r="AC56">
        <v>6.38457048622222E-2</v>
      </c>
      <c r="AD56">
        <v>8.2672427063333304E-2</v>
      </c>
      <c r="AE56">
        <v>0.40264913274000003</v>
      </c>
      <c r="AF56">
        <v>0.56296843786888795</v>
      </c>
      <c r="AG56">
        <v>0.43214509967888798</v>
      </c>
      <c r="AH56">
        <v>0.31675909989333301</v>
      </c>
      <c r="AI56">
        <v>126990368.181058</v>
      </c>
      <c r="AJ56">
        <v>175839956.395688</v>
      </c>
      <c r="AK56">
        <v>134931200.49649301</v>
      </c>
      <c r="AL56">
        <v>103089857.631115</v>
      </c>
      <c r="AN56">
        <v>1</v>
      </c>
      <c r="AO56" t="s">
        <v>106</v>
      </c>
      <c r="AP56">
        <v>2017</v>
      </c>
      <c r="AQ56" s="4" t="s">
        <v>26</v>
      </c>
      <c r="AR56">
        <v>26554</v>
      </c>
      <c r="AS56">
        <v>1</v>
      </c>
      <c r="AT56">
        <v>0</v>
      </c>
      <c r="AU56">
        <v>0</v>
      </c>
      <c r="AV56">
        <v>33000000</v>
      </c>
      <c r="AW56">
        <v>1000000000</v>
      </c>
      <c r="AX56">
        <v>2</v>
      </c>
    </row>
    <row r="57" spans="1:50" x14ac:dyDescent="0.3">
      <c r="A57" t="s">
        <v>228</v>
      </c>
      <c r="B57" t="s">
        <v>229</v>
      </c>
      <c r="C57">
        <v>1</v>
      </c>
      <c r="D57" t="s">
        <v>228</v>
      </c>
      <c r="E57">
        <v>1</v>
      </c>
      <c r="F57">
        <v>2.1481481481481399</v>
      </c>
      <c r="G57">
        <v>1.1460080742836E-2</v>
      </c>
      <c r="H57">
        <v>-4.9860797822475399E-2</v>
      </c>
      <c r="I57">
        <v>-0.28982424736022899</v>
      </c>
      <c r="J57">
        <f>4/8</f>
        <v>0.5</v>
      </c>
      <c r="K57">
        <v>1</v>
      </c>
      <c r="L57" t="s">
        <v>230</v>
      </c>
      <c r="M57">
        <v>0</v>
      </c>
      <c r="N57">
        <v>1</v>
      </c>
      <c r="O57">
        <v>0</v>
      </c>
      <c r="P57">
        <v>2</v>
      </c>
      <c r="Q57">
        <v>0</v>
      </c>
      <c r="R57">
        <v>2</v>
      </c>
      <c r="S57">
        <v>132557.029589843</v>
      </c>
      <c r="T57">
        <v>31953.4408539496</v>
      </c>
      <c r="U57">
        <v>26777.120777777702</v>
      </c>
      <c r="V57">
        <v>32801.615549507398</v>
      </c>
      <c r="W57">
        <v>132557.029589843</v>
      </c>
      <c r="X57">
        <v>31953.4408539496</v>
      </c>
      <c r="Y57">
        <v>26777.120777777702</v>
      </c>
      <c r="Z57">
        <v>32801.615549507398</v>
      </c>
      <c r="AA57">
        <v>1.5713812789357001E-2</v>
      </c>
      <c r="AB57">
        <v>1.2710316849622099E-2</v>
      </c>
      <c r="AC57">
        <v>1.0489996035214401E-2</v>
      </c>
      <c r="AD57">
        <v>8.8731483098249998E-3</v>
      </c>
      <c r="AE57">
        <v>9.4448569792222201E-2</v>
      </c>
      <c r="AF57">
        <v>5.5693952099999902E-2</v>
      </c>
      <c r="AG57">
        <v>2.7491539999999998E-2</v>
      </c>
      <c r="AH57">
        <v>2.166007599E-2</v>
      </c>
      <c r="AI57">
        <v>10312663.198263999</v>
      </c>
      <c r="AJ57">
        <v>5661629.1723352196</v>
      </c>
      <c r="AK57">
        <v>3162565.3237858298</v>
      </c>
      <c r="AL57">
        <v>2428581.1088819001</v>
      </c>
      <c r="AN57">
        <v>40</v>
      </c>
      <c r="AO57" t="s">
        <v>231</v>
      </c>
      <c r="AP57">
        <v>2018</v>
      </c>
      <c r="AQ57" s="4" t="s">
        <v>26</v>
      </c>
      <c r="AR57">
        <v>4500</v>
      </c>
      <c r="AS57">
        <v>0</v>
      </c>
      <c r="AT57">
        <v>0</v>
      </c>
      <c r="AU57">
        <v>0</v>
      </c>
      <c r="AV57">
        <v>6766164</v>
      </c>
      <c r="AW57">
        <v>215119015.59999999</v>
      </c>
      <c r="AX57">
        <v>10</v>
      </c>
    </row>
    <row r="58" spans="1:50" x14ac:dyDescent="0.3">
      <c r="A58" t="s">
        <v>232</v>
      </c>
      <c r="B58" t="s">
        <v>233</v>
      </c>
      <c r="C58">
        <v>0</v>
      </c>
      <c r="D58" t="s">
        <v>235</v>
      </c>
      <c r="E58">
        <v>1</v>
      </c>
      <c r="F58">
        <v>1.84615384615384</v>
      </c>
      <c r="G58">
        <v>7.3381841182708699E-2</v>
      </c>
      <c r="H58">
        <v>1.5245929360389701E-2</v>
      </c>
      <c r="I58">
        <v>-0.16029205918312001</v>
      </c>
      <c r="J58">
        <f>6/4</f>
        <v>1.5</v>
      </c>
      <c r="K58">
        <v>1</v>
      </c>
      <c r="L58" t="s">
        <v>234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224951.39444444401</v>
      </c>
      <c r="T58">
        <v>70176.890544212001</v>
      </c>
      <c r="U58">
        <v>28555.879449766198</v>
      </c>
      <c r="V58">
        <v>24646.655222313399</v>
      </c>
      <c r="W58">
        <v>224951.39444444401</v>
      </c>
      <c r="X58">
        <v>70176.890544212001</v>
      </c>
      <c r="Y58">
        <v>28555.879449766198</v>
      </c>
      <c r="Z58">
        <v>24646.655222313399</v>
      </c>
      <c r="AA58">
        <v>4.63247594369555E-4</v>
      </c>
      <c r="AB58">
        <v>1.95565955317333E-4</v>
      </c>
      <c r="AC58">
        <v>2.15525082521777E-4</v>
      </c>
      <c r="AD58">
        <v>3.94448732767222E-4</v>
      </c>
      <c r="AE58">
        <v>7.7917553333333297E-3</v>
      </c>
      <c r="AF58">
        <v>3.0274708060294398E-3</v>
      </c>
      <c r="AG58">
        <v>1.82486816828677E-3</v>
      </c>
      <c r="AH58">
        <v>1.3841774166435501E-3</v>
      </c>
      <c r="AI58">
        <v>2155093.8885969901</v>
      </c>
      <c r="AJ58">
        <v>1129313.6945376</v>
      </c>
      <c r="AK58">
        <v>863079.66395319905</v>
      </c>
      <c r="AL58">
        <v>584251.810563231</v>
      </c>
      <c r="AN58">
        <v>14</v>
      </c>
      <c r="AO58" t="s">
        <v>61</v>
      </c>
      <c r="AP58">
        <v>2018</v>
      </c>
      <c r="AQ58" s="4" t="s">
        <v>26</v>
      </c>
      <c r="AR58">
        <v>12032</v>
      </c>
      <c r="AS58">
        <v>0</v>
      </c>
      <c r="AT58">
        <v>0</v>
      </c>
      <c r="AU58">
        <v>1</v>
      </c>
      <c r="AV58">
        <v>18559653</v>
      </c>
      <c r="AW58">
        <v>1380276938</v>
      </c>
      <c r="AX58">
        <v>16</v>
      </c>
    </row>
    <row r="59" spans="1:50" x14ac:dyDescent="0.3">
      <c r="A59" t="s">
        <v>236</v>
      </c>
      <c r="B59" t="s">
        <v>237</v>
      </c>
      <c r="C59">
        <v>1</v>
      </c>
      <c r="D59" t="s">
        <v>236</v>
      </c>
      <c r="E59">
        <v>1</v>
      </c>
      <c r="F59">
        <v>1.9036144578313201</v>
      </c>
      <c r="G59">
        <v>7.6533198356628404E-2</v>
      </c>
      <c r="H59">
        <v>-4.6823054552078198E-2</v>
      </c>
      <c r="I59">
        <v>-0.24150623381137801</v>
      </c>
      <c r="J59">
        <f>6/8</f>
        <v>0.75</v>
      </c>
      <c r="K59">
        <v>1</v>
      </c>
      <c r="L59" t="s">
        <v>238</v>
      </c>
      <c r="M59">
        <v>4</v>
      </c>
      <c r="N59">
        <v>0</v>
      </c>
      <c r="O59">
        <v>3</v>
      </c>
      <c r="P59">
        <v>0</v>
      </c>
      <c r="Q59">
        <v>1</v>
      </c>
      <c r="R59">
        <v>1</v>
      </c>
      <c r="S59">
        <v>41239.529763454797</v>
      </c>
      <c r="T59">
        <v>2272060.8836751301</v>
      </c>
      <c r="U59">
        <v>356007.77337239502</v>
      </c>
      <c r="V59">
        <v>290161.49569444399</v>
      </c>
      <c r="W59">
        <v>41239.529763454797</v>
      </c>
      <c r="X59">
        <v>2272060.8836751301</v>
      </c>
      <c r="Y59">
        <v>356007.77337239502</v>
      </c>
      <c r="Z59">
        <v>290161.49569444399</v>
      </c>
      <c r="AA59">
        <v>3.0892685555555501E-4</v>
      </c>
      <c r="AB59">
        <v>1.4884424441088801E-4</v>
      </c>
      <c r="AC59" s="1">
        <v>5.4778218078777702E-5</v>
      </c>
      <c r="AD59" s="1">
        <v>4.92562724481111E-5</v>
      </c>
      <c r="AE59">
        <v>1.81750467486666E-4</v>
      </c>
      <c r="AF59">
        <v>1.18020975787644E-3</v>
      </c>
      <c r="AG59">
        <v>6.8983568635322195E-4</v>
      </c>
      <c r="AH59">
        <v>5.65606377501333E-4</v>
      </c>
      <c r="AI59">
        <v>27758023.559296601</v>
      </c>
      <c r="AJ59">
        <v>315812683.66572201</v>
      </c>
      <c r="AK59">
        <v>205501626.605214</v>
      </c>
      <c r="AL59">
        <v>170683205.08854401</v>
      </c>
      <c r="AN59">
        <v>31</v>
      </c>
      <c r="AO59" t="s">
        <v>150</v>
      </c>
      <c r="AP59">
        <v>2017</v>
      </c>
      <c r="AQ59" s="4">
        <v>372</v>
      </c>
      <c r="AR59">
        <v>391</v>
      </c>
      <c r="AS59">
        <v>0</v>
      </c>
      <c r="AT59">
        <v>0</v>
      </c>
      <c r="AU59">
        <v>0</v>
      </c>
      <c r="AV59">
        <v>2100000</v>
      </c>
      <c r="AW59" s="1">
        <v>7900000000000</v>
      </c>
      <c r="AX59">
        <v>18</v>
      </c>
    </row>
    <row r="60" spans="1:50" x14ac:dyDescent="0.3">
      <c r="A60" t="s">
        <v>239</v>
      </c>
      <c r="B60" t="s">
        <v>240</v>
      </c>
      <c r="C60">
        <v>0</v>
      </c>
      <c r="D60" t="s">
        <v>242</v>
      </c>
      <c r="E60">
        <v>1</v>
      </c>
      <c r="F60">
        <v>2.0246913580246901</v>
      </c>
      <c r="G60">
        <v>-2.3382827639579699E-3</v>
      </c>
      <c r="H60">
        <v>-0.201165646314621</v>
      </c>
      <c r="I60">
        <v>-0.25370818376541099</v>
      </c>
      <c r="K60">
        <v>0</v>
      </c>
      <c r="L60" t="s">
        <v>241</v>
      </c>
      <c r="M60">
        <v>1</v>
      </c>
      <c r="N60">
        <v>2</v>
      </c>
      <c r="O60">
        <v>0</v>
      </c>
      <c r="P60">
        <v>2</v>
      </c>
      <c r="Q60">
        <v>0</v>
      </c>
      <c r="R60">
        <v>2</v>
      </c>
      <c r="S60">
        <v>70471.157910156195</v>
      </c>
      <c r="T60">
        <v>81191.387362196096</v>
      </c>
      <c r="U60">
        <v>46700.562269604503</v>
      </c>
      <c r="V60">
        <v>9587.9918220797608</v>
      </c>
      <c r="W60">
        <v>70471.157910156195</v>
      </c>
      <c r="X60">
        <v>81191.387362196096</v>
      </c>
      <c r="Y60">
        <v>46700.562269604503</v>
      </c>
      <c r="Z60">
        <v>9587.9918220797608</v>
      </c>
      <c r="AA60">
        <v>3.879628337307E-3</v>
      </c>
      <c r="AB60">
        <v>3.2360523001722201E-3</v>
      </c>
      <c r="AC60">
        <v>3.3962847406598801E-3</v>
      </c>
      <c r="AD60">
        <v>3.11296244444444E-3</v>
      </c>
      <c r="AE60">
        <v>6.2984152219999895E-2</v>
      </c>
      <c r="AF60">
        <v>2.4346174452222199E-2</v>
      </c>
      <c r="AG60">
        <v>1.32572068071632E-2</v>
      </c>
      <c r="AH60">
        <v>4.3895797467474401E-3</v>
      </c>
      <c r="AI60">
        <v>10155117.9092634</v>
      </c>
      <c r="AJ60">
        <v>4256258.0678977696</v>
      </c>
      <c r="AK60">
        <v>2302026.8321409998</v>
      </c>
      <c r="AL60">
        <v>818422.10074643802</v>
      </c>
      <c r="AN60">
        <v>31</v>
      </c>
      <c r="AO60" t="s">
        <v>123</v>
      </c>
      <c r="AP60">
        <v>2018</v>
      </c>
      <c r="AQ60" s="4" t="s">
        <v>26</v>
      </c>
      <c r="AR60">
        <v>1767</v>
      </c>
      <c r="AS60">
        <v>0</v>
      </c>
      <c r="AT60">
        <v>0</v>
      </c>
      <c r="AU60">
        <v>0</v>
      </c>
      <c r="AV60">
        <v>16574400</v>
      </c>
      <c r="AW60">
        <v>400000000</v>
      </c>
      <c r="AX60">
        <v>5</v>
      </c>
    </row>
    <row r="61" spans="1:50" x14ac:dyDescent="0.3">
      <c r="A61" t="s">
        <v>243</v>
      </c>
      <c r="B61" t="s">
        <v>244</v>
      </c>
      <c r="C61">
        <v>1</v>
      </c>
      <c r="D61" t="s">
        <v>243</v>
      </c>
      <c r="E61">
        <v>1</v>
      </c>
      <c r="F61">
        <v>2.0240963855421601</v>
      </c>
      <c r="G61">
        <v>3.8994535803794798E-2</v>
      </c>
      <c r="H61">
        <v>0.13336022198200201</v>
      </c>
      <c r="I61">
        <v>-0.103231370449066</v>
      </c>
      <c r="J61">
        <f>7/8</f>
        <v>0.875</v>
      </c>
      <c r="K61">
        <v>1</v>
      </c>
      <c r="L61" t="s">
        <v>245</v>
      </c>
      <c r="M61">
        <v>1</v>
      </c>
      <c r="N61">
        <v>2</v>
      </c>
      <c r="O61">
        <v>1</v>
      </c>
      <c r="P61">
        <v>1</v>
      </c>
      <c r="Q61">
        <v>1</v>
      </c>
      <c r="R61">
        <v>1</v>
      </c>
      <c r="S61">
        <v>28106.159672037698</v>
      </c>
      <c r="T61">
        <v>13281087.341514699</v>
      </c>
      <c r="U61">
        <v>3063275.4555555498</v>
      </c>
      <c r="V61">
        <v>6080758.6111111101</v>
      </c>
      <c r="W61">
        <v>28106.159672037698</v>
      </c>
      <c r="X61">
        <v>13281087.341514699</v>
      </c>
      <c r="Y61">
        <v>3063275.4555555498</v>
      </c>
      <c r="Z61">
        <v>6080758.6111111101</v>
      </c>
      <c r="AA61">
        <v>2.4815050000000002E-3</v>
      </c>
      <c r="AB61">
        <v>1.37194245541222E-3</v>
      </c>
      <c r="AC61">
        <v>9.55685006565444E-4</v>
      </c>
      <c r="AD61">
        <v>1.46048682526233E-3</v>
      </c>
      <c r="AE61">
        <v>7.9828588091455498E-4</v>
      </c>
      <c r="AF61">
        <v>2.67566373766558E-2</v>
      </c>
      <c r="AG61">
        <v>1.6154477799561199E-2</v>
      </c>
      <c r="AH61">
        <v>5.7860505743716597E-3</v>
      </c>
      <c r="AI61">
        <v>6198658.0274348799</v>
      </c>
      <c r="AJ61">
        <v>251447533.745179</v>
      </c>
      <c r="AK61">
        <v>158788944.28839499</v>
      </c>
      <c r="AL61">
        <v>56858912.981739998</v>
      </c>
      <c r="AN61">
        <v>14</v>
      </c>
      <c r="AO61" t="s">
        <v>246</v>
      </c>
      <c r="AP61">
        <v>2017</v>
      </c>
      <c r="AQ61" s="4">
        <v>211</v>
      </c>
      <c r="AR61">
        <v>415</v>
      </c>
      <c r="AS61">
        <v>0</v>
      </c>
      <c r="AT61">
        <v>0</v>
      </c>
      <c r="AU61">
        <v>0</v>
      </c>
      <c r="AV61">
        <v>4300000</v>
      </c>
      <c r="AW61" s="1">
        <v>100000000000</v>
      </c>
      <c r="AX61">
        <v>8</v>
      </c>
    </row>
    <row r="62" spans="1:50" x14ac:dyDescent="0.3">
      <c r="A62" t="s">
        <v>247</v>
      </c>
      <c r="B62" t="s">
        <v>248</v>
      </c>
      <c r="C62">
        <v>1</v>
      </c>
      <c r="D62" t="s">
        <v>247</v>
      </c>
      <c r="E62">
        <v>1</v>
      </c>
      <c r="F62">
        <v>1.95</v>
      </c>
      <c r="G62">
        <v>-3.2748393714427899E-2</v>
      </c>
      <c r="H62">
        <v>0.47892588376998901</v>
      </c>
      <c r="I62">
        <v>-5.1200270652771003E-2</v>
      </c>
      <c r="J62">
        <f>7/8</f>
        <v>0.875</v>
      </c>
      <c r="K62">
        <v>1</v>
      </c>
      <c r="L62" t="s">
        <v>249</v>
      </c>
      <c r="M62">
        <v>4</v>
      </c>
      <c r="N62">
        <v>0</v>
      </c>
      <c r="O62">
        <v>3</v>
      </c>
      <c r="P62">
        <v>0</v>
      </c>
      <c r="Q62">
        <v>0</v>
      </c>
      <c r="R62">
        <v>2</v>
      </c>
      <c r="S62">
        <v>62051.584117431601</v>
      </c>
      <c r="T62">
        <v>623754.54444444401</v>
      </c>
      <c r="U62">
        <v>386954.36893527402</v>
      </c>
      <c r="V62">
        <v>1768921.6579513701</v>
      </c>
      <c r="W62">
        <v>62051.584117431601</v>
      </c>
      <c r="X62">
        <v>623754.54444444401</v>
      </c>
      <c r="Y62">
        <v>386954.36893527402</v>
      </c>
      <c r="Z62">
        <v>1768921.6579513701</v>
      </c>
      <c r="AA62">
        <v>4.1338006006666601E-2</v>
      </c>
      <c r="AB62">
        <v>4.2879700873333301E-2</v>
      </c>
      <c r="AC62">
        <v>4.2426425322222197E-2</v>
      </c>
      <c r="AD62">
        <v>3.9587243966666602E-2</v>
      </c>
      <c r="AE62">
        <v>8.7387401896184408E-3</v>
      </c>
      <c r="AF62">
        <v>6.98471255555555E-2</v>
      </c>
      <c r="AG62">
        <v>4.5843599075555498E-2</v>
      </c>
      <c r="AH62">
        <v>7.5163077838888898E-2</v>
      </c>
      <c r="AI62">
        <v>5619803.8555555502</v>
      </c>
      <c r="AJ62">
        <v>44514063.3680555</v>
      </c>
      <c r="AK62">
        <v>31498122.386326201</v>
      </c>
      <c r="AL62">
        <v>52220180.828957602</v>
      </c>
      <c r="AN62">
        <v>31</v>
      </c>
      <c r="AO62" t="s">
        <v>250</v>
      </c>
      <c r="AP62">
        <v>2018</v>
      </c>
      <c r="AQ62" s="4" t="s">
        <v>26</v>
      </c>
      <c r="AR62">
        <v>1466</v>
      </c>
      <c r="AS62">
        <v>0</v>
      </c>
      <c r="AT62">
        <v>0</v>
      </c>
      <c r="AU62">
        <v>0</v>
      </c>
      <c r="AV62">
        <v>5200000</v>
      </c>
      <c r="AW62">
        <v>1000000000</v>
      </c>
      <c r="AX62">
        <v>5</v>
      </c>
    </row>
    <row r="63" spans="1:50" x14ac:dyDescent="0.3">
      <c r="A63" t="s">
        <v>251</v>
      </c>
      <c r="B63" t="s">
        <v>252</v>
      </c>
      <c r="C63">
        <v>1</v>
      </c>
      <c r="D63" t="s">
        <v>254</v>
      </c>
      <c r="E63">
        <v>1</v>
      </c>
      <c r="F63">
        <v>2.1866666666666599</v>
      </c>
      <c r="G63">
        <v>0.103392928838729</v>
      </c>
      <c r="H63">
        <v>5.9086173772811799E-2</v>
      </c>
      <c r="I63">
        <v>-5.3706407546997001E-2</v>
      </c>
      <c r="K63">
        <v>0</v>
      </c>
      <c r="L63" t="s">
        <v>253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31173.836972988</v>
      </c>
      <c r="T63">
        <v>11056.257144912101</v>
      </c>
      <c r="U63">
        <v>43720.559821780902</v>
      </c>
      <c r="V63">
        <v>132926.48181348</v>
      </c>
      <c r="W63">
        <v>31173.836972988</v>
      </c>
      <c r="X63">
        <v>11056.257144912101</v>
      </c>
      <c r="Y63">
        <v>43720.559821780902</v>
      </c>
      <c r="Z63">
        <v>132926.48181348</v>
      </c>
      <c r="AA63">
        <v>1.26830008901264E-2</v>
      </c>
      <c r="AB63">
        <v>1.3086079999345E-2</v>
      </c>
      <c r="AC63">
        <v>2.3956694935555699E-2</v>
      </c>
      <c r="AD63">
        <v>5.8143572541111098E-2</v>
      </c>
      <c r="AE63">
        <v>6.7887685851624399E-3</v>
      </c>
      <c r="AF63">
        <v>3.1150087116155502E-3</v>
      </c>
      <c r="AG63">
        <v>4.7296536710233301E-3</v>
      </c>
      <c r="AH63">
        <v>1.0104243334622299E-2</v>
      </c>
      <c r="AI63">
        <v>2808950.4990963</v>
      </c>
      <c r="AJ63">
        <v>2996020.57231504</v>
      </c>
      <c r="AK63">
        <v>4421534.9821623899</v>
      </c>
      <c r="AL63">
        <v>14168893.231273901</v>
      </c>
      <c r="AN63">
        <v>27</v>
      </c>
      <c r="AP63">
        <v>2017</v>
      </c>
      <c r="AQ63" s="4" t="s">
        <v>26</v>
      </c>
      <c r="AR63">
        <v>1286</v>
      </c>
      <c r="AS63">
        <v>0</v>
      </c>
      <c r="AT63">
        <v>0</v>
      </c>
      <c r="AU63">
        <v>0</v>
      </c>
      <c r="AV63">
        <v>3200000</v>
      </c>
      <c r="AW63">
        <v>99998707</v>
      </c>
      <c r="AX63">
        <v>11</v>
      </c>
    </row>
    <row r="64" spans="1:50" x14ac:dyDescent="0.3">
      <c r="A64" t="s">
        <v>255</v>
      </c>
      <c r="B64" t="s">
        <v>256</v>
      </c>
      <c r="C64">
        <v>1</v>
      </c>
      <c r="D64" t="s">
        <v>255</v>
      </c>
      <c r="E64">
        <v>1</v>
      </c>
      <c r="F64">
        <v>2.0499999999999998</v>
      </c>
      <c r="G64">
        <v>0.119084909558296</v>
      </c>
      <c r="H64">
        <v>-0.14005853235721499</v>
      </c>
      <c r="I64">
        <v>1.9872218370437601E-2</v>
      </c>
      <c r="J64">
        <f>7/8</f>
        <v>0.875</v>
      </c>
      <c r="K64">
        <v>1</v>
      </c>
      <c r="L64" t="s">
        <v>257</v>
      </c>
      <c r="M64">
        <v>1</v>
      </c>
      <c r="N64">
        <v>2</v>
      </c>
      <c r="O64">
        <v>0</v>
      </c>
      <c r="P64">
        <v>2</v>
      </c>
      <c r="Q64">
        <v>1</v>
      </c>
      <c r="R64">
        <v>1</v>
      </c>
      <c r="S64">
        <v>1919549.6481723301</v>
      </c>
      <c r="T64">
        <v>4047950.9256727402</v>
      </c>
      <c r="U64">
        <v>2982696.4122222201</v>
      </c>
      <c r="V64">
        <v>1813274.03490195</v>
      </c>
      <c r="W64">
        <v>1919549.6481723301</v>
      </c>
      <c r="X64">
        <v>4047950.9256727402</v>
      </c>
      <c r="Y64">
        <v>2982696.4122222201</v>
      </c>
      <c r="Z64">
        <v>1813274.03490195</v>
      </c>
      <c r="AA64">
        <v>0.22946676668777699</v>
      </c>
      <c r="AB64">
        <v>0.19611734284444399</v>
      </c>
      <c r="AC64">
        <v>8.5533659537777695E-2</v>
      </c>
      <c r="AD64">
        <v>0.171582948552222</v>
      </c>
      <c r="AE64">
        <v>0.59148031207777696</v>
      </c>
      <c r="AF64">
        <v>0.27907884579888798</v>
      </c>
      <c r="AG64">
        <v>0.252894233333333</v>
      </c>
      <c r="AH64">
        <v>0.25056557623777698</v>
      </c>
      <c r="AI64">
        <v>20376525.487915002</v>
      </c>
      <c r="AJ64">
        <v>9792152.0471651107</v>
      </c>
      <c r="AK64">
        <v>13938732.4397937</v>
      </c>
      <c r="AL64">
        <v>11071048.3178315</v>
      </c>
      <c r="AN64">
        <v>17</v>
      </c>
      <c r="AO64" t="s">
        <v>258</v>
      </c>
      <c r="AP64">
        <v>2017</v>
      </c>
      <c r="AQ64" s="4" t="s">
        <v>26</v>
      </c>
      <c r="AR64">
        <v>7790</v>
      </c>
      <c r="AS64">
        <v>0</v>
      </c>
      <c r="AT64">
        <v>0</v>
      </c>
      <c r="AU64">
        <v>0</v>
      </c>
      <c r="AV64">
        <v>19069000</v>
      </c>
      <c r="AW64">
        <v>56921773.170000002</v>
      </c>
      <c r="AX64">
        <v>4</v>
      </c>
    </row>
    <row r="65" spans="1:50" x14ac:dyDescent="0.3">
      <c r="A65" t="s">
        <v>259</v>
      </c>
      <c r="B65" t="s">
        <v>260</v>
      </c>
      <c r="C65">
        <v>1</v>
      </c>
      <c r="D65" t="s">
        <v>262</v>
      </c>
      <c r="E65">
        <v>1</v>
      </c>
      <c r="F65">
        <v>2.1219512195121899</v>
      </c>
      <c r="G65">
        <v>0.16440214216709101</v>
      </c>
      <c r="H65">
        <v>6.5180957317352295E-2</v>
      </c>
      <c r="I65">
        <v>-4.2290225625038098E-2</v>
      </c>
      <c r="J65">
        <f>9/6</f>
        <v>1.5</v>
      </c>
      <c r="K65">
        <v>1</v>
      </c>
      <c r="L65" t="s">
        <v>261</v>
      </c>
      <c r="M65">
        <v>4</v>
      </c>
      <c r="N65">
        <v>0</v>
      </c>
      <c r="O65">
        <v>3</v>
      </c>
      <c r="P65">
        <v>0</v>
      </c>
      <c r="Q65">
        <v>0</v>
      </c>
      <c r="R65">
        <v>2</v>
      </c>
      <c r="S65">
        <v>2351498.4666666598</v>
      </c>
      <c r="T65">
        <v>2159019.7777777701</v>
      </c>
      <c r="U65">
        <v>2183034.2321443902</v>
      </c>
      <c r="V65">
        <v>1091949.9847289301</v>
      </c>
      <c r="W65">
        <v>2351498.4666666598</v>
      </c>
      <c r="X65">
        <v>2159019.7777777701</v>
      </c>
      <c r="Y65">
        <v>2183034.2321443902</v>
      </c>
      <c r="Z65">
        <v>1091949.9847289301</v>
      </c>
      <c r="AA65">
        <v>1.41494466666666E-2</v>
      </c>
      <c r="AB65">
        <v>9.2558623250979903E-3</v>
      </c>
      <c r="AC65">
        <v>9.7933118488826593E-3</v>
      </c>
      <c r="AD65">
        <v>7.0134310435262196E-3</v>
      </c>
      <c r="AE65">
        <v>0.10071407473555501</v>
      </c>
      <c r="AF65">
        <v>2.4275143294444398E-2</v>
      </c>
      <c r="AG65">
        <v>1.61339773458678E-2</v>
      </c>
      <c r="AH65">
        <v>1.15132958640947E-2</v>
      </c>
      <c r="AI65">
        <v>24928327.645841099</v>
      </c>
      <c r="AJ65">
        <v>9349973.6027142201</v>
      </c>
      <c r="AK65">
        <v>6451035.9658135399</v>
      </c>
      <c r="AL65">
        <v>4793740.7199597396</v>
      </c>
      <c r="AN65">
        <v>13</v>
      </c>
      <c r="AO65" t="s">
        <v>106</v>
      </c>
      <c r="AP65">
        <v>2018</v>
      </c>
      <c r="AQ65" s="4" t="s">
        <v>26</v>
      </c>
      <c r="AR65">
        <v>2384</v>
      </c>
      <c r="AS65">
        <v>0</v>
      </c>
      <c r="AT65">
        <v>0</v>
      </c>
      <c r="AU65">
        <v>1</v>
      </c>
      <c r="AV65">
        <v>20000000</v>
      </c>
      <c r="AW65">
        <v>1000000000</v>
      </c>
      <c r="AX65">
        <v>12</v>
      </c>
    </row>
    <row r="66" spans="1:50" x14ac:dyDescent="0.3">
      <c r="A66" t="s">
        <v>263</v>
      </c>
      <c r="B66" t="s">
        <v>264</v>
      </c>
      <c r="C66">
        <v>1</v>
      </c>
      <c r="D66" t="s">
        <v>263</v>
      </c>
      <c r="E66">
        <v>1</v>
      </c>
      <c r="F66">
        <v>1.8510638297872299</v>
      </c>
      <c r="G66">
        <v>-1.5483245253562899E-2</v>
      </c>
      <c r="H66">
        <v>0.15420076251029899</v>
      </c>
      <c r="I66">
        <v>0.14313143491745001</v>
      </c>
      <c r="K66">
        <v>0</v>
      </c>
      <c r="L66" t="s">
        <v>265</v>
      </c>
      <c r="M66">
        <v>4</v>
      </c>
      <c r="N66">
        <v>0</v>
      </c>
      <c r="O66">
        <v>3</v>
      </c>
      <c r="P66">
        <v>0</v>
      </c>
      <c r="Q66">
        <v>0</v>
      </c>
      <c r="R66">
        <v>2</v>
      </c>
      <c r="S66">
        <v>109919.897067599</v>
      </c>
      <c r="T66">
        <v>11705.611430528401</v>
      </c>
      <c r="U66">
        <v>11514.811916012201</v>
      </c>
      <c r="V66">
        <v>111927.19266493</v>
      </c>
      <c r="W66">
        <v>109919.897067599</v>
      </c>
      <c r="X66">
        <v>11705.611430528401</v>
      </c>
      <c r="Y66">
        <v>11514.811916012201</v>
      </c>
      <c r="Z66">
        <v>111927.19266493</v>
      </c>
      <c r="AA66">
        <v>7.72920601372555E-3</v>
      </c>
      <c r="AB66">
        <v>3.7165072532683299E-3</v>
      </c>
      <c r="AC66">
        <v>2.6429588553813299E-3</v>
      </c>
      <c r="AD66">
        <v>9.3574621411411099E-4</v>
      </c>
      <c r="AE66">
        <v>0.33533341445999998</v>
      </c>
      <c r="AF66">
        <v>0.13604049537444399</v>
      </c>
      <c r="AG66">
        <v>9.5290402034444402E-2</v>
      </c>
      <c r="AH66">
        <v>2.3727116645555501E-2</v>
      </c>
      <c r="AI66">
        <v>16063557.395994199</v>
      </c>
      <c r="AJ66">
        <v>7719914.39375911</v>
      </c>
      <c r="AK66">
        <v>6455183.9800332198</v>
      </c>
      <c r="AL66">
        <v>4715605.9217142202</v>
      </c>
      <c r="AN66">
        <v>14</v>
      </c>
      <c r="AO66" t="s">
        <v>30</v>
      </c>
      <c r="AP66">
        <v>2017</v>
      </c>
      <c r="AQ66" s="4" t="s">
        <v>26</v>
      </c>
      <c r="AR66">
        <v>7907</v>
      </c>
      <c r="AS66">
        <v>0</v>
      </c>
      <c r="AT66">
        <v>0</v>
      </c>
      <c r="AU66">
        <v>0</v>
      </c>
      <c r="AV66">
        <v>12000000</v>
      </c>
      <c r="AW66">
        <v>963761390</v>
      </c>
      <c r="AX66">
        <v>6</v>
      </c>
    </row>
    <row r="67" spans="1:50" x14ac:dyDescent="0.3">
      <c r="A67" t="s">
        <v>266</v>
      </c>
      <c r="B67" t="s">
        <v>267</v>
      </c>
      <c r="C67">
        <v>1</v>
      </c>
      <c r="D67" t="s">
        <v>266</v>
      </c>
      <c r="E67">
        <v>1</v>
      </c>
      <c r="F67">
        <v>2.0253164556962</v>
      </c>
      <c r="G67">
        <v>0.112308606505394</v>
      </c>
      <c r="H67">
        <v>-1.3582095503807E-2</v>
      </c>
      <c r="I67">
        <v>-0.25009477138519198</v>
      </c>
      <c r="J67">
        <v>1</v>
      </c>
      <c r="K67">
        <v>1</v>
      </c>
      <c r="L67" t="s">
        <v>268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4795251.9222222203</v>
      </c>
      <c r="T67">
        <v>2492528.2777777701</v>
      </c>
      <c r="U67">
        <v>1187046.68888888</v>
      </c>
      <c r="V67">
        <v>782214.87777777703</v>
      </c>
      <c r="W67">
        <v>4795251.9222222203</v>
      </c>
      <c r="X67">
        <v>2492528.2777777701</v>
      </c>
      <c r="Y67">
        <v>1187046.68888888</v>
      </c>
      <c r="Z67">
        <v>782214.87777777703</v>
      </c>
      <c r="AA67">
        <v>9.3825855672222194E-2</v>
      </c>
      <c r="AB67">
        <v>0.10330533227222199</v>
      </c>
      <c r="AC67">
        <v>8.3807215528888895E-2</v>
      </c>
      <c r="AD67">
        <v>4.2995055957777702E-2</v>
      </c>
      <c r="AE67">
        <v>2.03853786852555</v>
      </c>
      <c r="AF67">
        <v>0.98135945730888796</v>
      </c>
      <c r="AG67">
        <v>0.33438829874777698</v>
      </c>
      <c r="AH67">
        <v>0.220936822222222</v>
      </c>
      <c r="AI67">
        <v>448110303.60202098</v>
      </c>
      <c r="AJ67">
        <v>215864371.3601</v>
      </c>
      <c r="AK67">
        <v>72557809.873154402</v>
      </c>
      <c r="AL67">
        <v>48888665.166338399</v>
      </c>
      <c r="AN67">
        <v>31</v>
      </c>
      <c r="AO67" t="s">
        <v>106</v>
      </c>
      <c r="AP67">
        <v>2017</v>
      </c>
      <c r="AQ67" s="4" t="s">
        <v>26</v>
      </c>
      <c r="AR67">
        <v>4507</v>
      </c>
      <c r="AS67">
        <v>0</v>
      </c>
      <c r="AT67">
        <v>0</v>
      </c>
      <c r="AU67">
        <v>0</v>
      </c>
      <c r="AV67">
        <v>13700000</v>
      </c>
      <c r="AW67">
        <v>433494437</v>
      </c>
      <c r="AX67">
        <v>8</v>
      </c>
    </row>
    <row r="68" spans="1:50" x14ac:dyDescent="0.3">
      <c r="A68" t="s">
        <v>269</v>
      </c>
      <c r="B68" t="s">
        <v>270</v>
      </c>
      <c r="C68">
        <v>1</v>
      </c>
      <c r="D68" t="s">
        <v>269</v>
      </c>
      <c r="E68">
        <v>1</v>
      </c>
      <c r="F68">
        <v>2.02597402597402</v>
      </c>
      <c r="G68">
        <v>7.0787444710731506E-2</v>
      </c>
      <c r="H68">
        <v>-5.2409470081329302E-3</v>
      </c>
      <c r="I68">
        <v>-0.12075549364089901</v>
      </c>
      <c r="J68">
        <f>9/8</f>
        <v>1.125</v>
      </c>
      <c r="K68">
        <v>1</v>
      </c>
      <c r="L68" t="s">
        <v>271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84016.270156521205</v>
      </c>
      <c r="T68">
        <v>69329.871187676297</v>
      </c>
      <c r="U68">
        <v>184134.87533365801</v>
      </c>
      <c r="V68">
        <v>86875.163333333301</v>
      </c>
      <c r="W68">
        <v>84016.270156521205</v>
      </c>
      <c r="X68">
        <v>69329.871187676297</v>
      </c>
      <c r="Y68">
        <v>184134.87533365801</v>
      </c>
      <c r="Z68">
        <v>86875.163333333301</v>
      </c>
      <c r="AA68">
        <v>4.1746575801153299E-3</v>
      </c>
      <c r="AB68">
        <v>1.9107593528261101E-3</v>
      </c>
      <c r="AC68">
        <v>3.7226406128805498E-3</v>
      </c>
      <c r="AD68">
        <v>1.5824133527260001E-3</v>
      </c>
      <c r="AE68">
        <v>5.8749328636666598E-2</v>
      </c>
      <c r="AF68">
        <v>4.2249671045555499E-2</v>
      </c>
      <c r="AG68">
        <v>1.7312425153539701E-2</v>
      </c>
      <c r="AH68">
        <v>6.7091062427086599E-3</v>
      </c>
      <c r="AI68">
        <v>32196695.001005501</v>
      </c>
      <c r="AJ68">
        <v>16501863.509444401</v>
      </c>
      <c r="AK68">
        <v>8318442.8701111097</v>
      </c>
      <c r="AL68">
        <v>3486824.0831666598</v>
      </c>
      <c r="AN68">
        <v>27</v>
      </c>
      <c r="AO68" t="s">
        <v>119</v>
      </c>
      <c r="AP68">
        <v>2017</v>
      </c>
      <c r="AQ68" s="4" t="s">
        <v>26</v>
      </c>
      <c r="AR68">
        <v>7249</v>
      </c>
      <c r="AS68">
        <v>0</v>
      </c>
      <c r="AT68">
        <v>0</v>
      </c>
      <c r="AU68">
        <v>0</v>
      </c>
      <c r="AV68">
        <v>45000000</v>
      </c>
      <c r="AW68">
        <v>1300000000</v>
      </c>
      <c r="AX68">
        <v>33</v>
      </c>
    </row>
    <row r="69" spans="1:50" x14ac:dyDescent="0.3">
      <c r="A69" t="s">
        <v>272</v>
      </c>
      <c r="B69" t="s">
        <v>273</v>
      </c>
      <c r="C69">
        <v>0</v>
      </c>
      <c r="D69" t="s">
        <v>275</v>
      </c>
      <c r="E69">
        <v>1</v>
      </c>
      <c r="F69">
        <v>1.9512195121951199</v>
      </c>
      <c r="G69">
        <v>-2.9192566871643E-2</v>
      </c>
      <c r="H69">
        <v>0.191381335258483</v>
      </c>
      <c r="I69">
        <v>-3.7380456924438398E-3</v>
      </c>
      <c r="K69">
        <v>0</v>
      </c>
      <c r="L69" t="s">
        <v>274</v>
      </c>
      <c r="M69">
        <v>1</v>
      </c>
      <c r="N69">
        <v>2</v>
      </c>
      <c r="O69">
        <v>0</v>
      </c>
      <c r="P69">
        <v>2</v>
      </c>
      <c r="Q69">
        <v>0</v>
      </c>
      <c r="R69">
        <v>2</v>
      </c>
      <c r="S69">
        <v>230655.09442274299</v>
      </c>
      <c r="T69">
        <v>339845.35555555503</v>
      </c>
      <c r="U69">
        <v>1346833.32028545</v>
      </c>
      <c r="V69">
        <v>1477066.6929665999</v>
      </c>
      <c r="W69">
        <v>230655.09442274299</v>
      </c>
      <c r="X69">
        <v>339845.35555555503</v>
      </c>
      <c r="Y69">
        <v>1346833.32028545</v>
      </c>
      <c r="Z69">
        <v>1477066.6929665999</v>
      </c>
      <c r="AA69">
        <v>6.8568017063644403E-4</v>
      </c>
      <c r="AB69">
        <v>5.4780429507100001E-4</v>
      </c>
      <c r="AC69">
        <v>3.3099378687911099E-4</v>
      </c>
      <c r="AD69">
        <v>1.93897984429444E-4</v>
      </c>
      <c r="AE69">
        <v>6.3613697740109998E-3</v>
      </c>
      <c r="AF69">
        <v>1.32236103333333E-3</v>
      </c>
      <c r="AG69">
        <v>7.6876223134566602E-4</v>
      </c>
      <c r="AH69">
        <v>9.9751792400155502E-4</v>
      </c>
      <c r="AI69">
        <v>679548.30053361098</v>
      </c>
      <c r="AJ69">
        <v>162267.502045795</v>
      </c>
      <c r="AK69">
        <v>91960.152159259495</v>
      </c>
      <c r="AL69">
        <v>125029.537964652</v>
      </c>
      <c r="AN69">
        <v>19</v>
      </c>
      <c r="AP69">
        <v>2017</v>
      </c>
      <c r="AQ69" s="4" t="s">
        <v>26</v>
      </c>
      <c r="AR69">
        <v>554</v>
      </c>
      <c r="AS69">
        <v>0</v>
      </c>
      <c r="AT69">
        <v>0</v>
      </c>
      <c r="AU69">
        <v>0</v>
      </c>
      <c r="AV69">
        <v>1611752</v>
      </c>
      <c r="AW69">
        <v>239992867.30000001</v>
      </c>
      <c r="AX69">
        <v>10</v>
      </c>
    </row>
    <row r="70" spans="1:50" x14ac:dyDescent="0.3">
      <c r="A70" t="s">
        <v>276</v>
      </c>
      <c r="B70" t="s">
        <v>277</v>
      </c>
      <c r="C70">
        <v>1</v>
      </c>
      <c r="D70" t="s">
        <v>279</v>
      </c>
      <c r="E70">
        <v>1</v>
      </c>
      <c r="F70">
        <v>2.1866666666666599</v>
      </c>
      <c r="G70">
        <v>0.25138485431671098</v>
      </c>
      <c r="H70">
        <v>9.2432543635368306E-2</v>
      </c>
      <c r="I70">
        <v>6.1747938394546502E-2</v>
      </c>
      <c r="K70">
        <v>0</v>
      </c>
      <c r="L70" t="s">
        <v>278</v>
      </c>
      <c r="M70">
        <v>1</v>
      </c>
      <c r="N70">
        <v>2</v>
      </c>
      <c r="O70">
        <v>0</v>
      </c>
      <c r="P70">
        <v>2</v>
      </c>
      <c r="Q70">
        <v>0</v>
      </c>
      <c r="R70">
        <v>2</v>
      </c>
      <c r="S70">
        <v>677553.66221510398</v>
      </c>
      <c r="T70">
        <v>37786.004227309801</v>
      </c>
      <c r="U70">
        <v>24161.593087938702</v>
      </c>
      <c r="V70">
        <v>53043.844475759201</v>
      </c>
      <c r="W70">
        <v>677553.66221510398</v>
      </c>
      <c r="X70">
        <v>37786.004227309801</v>
      </c>
      <c r="Y70">
        <v>24161.593087938702</v>
      </c>
      <c r="Z70">
        <v>53043.844475759201</v>
      </c>
      <c r="AA70">
        <v>2.4404986086666601E-2</v>
      </c>
      <c r="AB70">
        <v>2.3526793952222201E-2</v>
      </c>
      <c r="AC70">
        <v>1.9018718427777699E-2</v>
      </c>
      <c r="AD70">
        <v>1.62775794066666E-2</v>
      </c>
      <c r="AE70">
        <v>2.25541010588888E-2</v>
      </c>
      <c r="AF70">
        <v>1.43044086207004E-2</v>
      </c>
      <c r="AG70">
        <v>1.4562489872737601E-2</v>
      </c>
      <c r="AH70">
        <v>2.72066074055555E-2</v>
      </c>
      <c r="AI70">
        <v>419571.65719376598</v>
      </c>
      <c r="AJ70">
        <v>288700.04104582802</v>
      </c>
      <c r="AK70">
        <v>1103716.5027370299</v>
      </c>
      <c r="AL70">
        <v>1869731.1678329001</v>
      </c>
      <c r="AN70">
        <v>65</v>
      </c>
      <c r="AO70" t="s">
        <v>280</v>
      </c>
      <c r="AP70">
        <v>2018</v>
      </c>
      <c r="AQ70" s="4" t="s">
        <v>26</v>
      </c>
      <c r="AR70">
        <v>16541</v>
      </c>
      <c r="AS70">
        <v>0</v>
      </c>
      <c r="AT70">
        <v>0</v>
      </c>
      <c r="AU70">
        <v>1</v>
      </c>
      <c r="AV70">
        <v>3544538</v>
      </c>
      <c r="AW70">
        <v>225000000</v>
      </c>
      <c r="AX70">
        <v>10</v>
      </c>
    </row>
    <row r="71" spans="1:50" x14ac:dyDescent="0.3">
      <c r="A71" t="s">
        <v>281</v>
      </c>
      <c r="B71" t="s">
        <v>282</v>
      </c>
      <c r="C71">
        <v>1</v>
      </c>
      <c r="D71" t="s">
        <v>284</v>
      </c>
      <c r="E71">
        <v>1</v>
      </c>
      <c r="F71">
        <v>2.2105263157894699</v>
      </c>
      <c r="G71">
        <v>6.96663558483123E-3</v>
      </c>
      <c r="H71">
        <v>-0.124241277575492</v>
      </c>
      <c r="I71">
        <v>-2.9316946864128099E-2</v>
      </c>
      <c r="J71">
        <f>13/8</f>
        <v>1.625</v>
      </c>
      <c r="K71">
        <v>1</v>
      </c>
      <c r="L71" t="s">
        <v>283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140134.64888888801</v>
      </c>
      <c r="T71">
        <v>140003.66104528701</v>
      </c>
      <c r="U71">
        <v>198062.756685851</v>
      </c>
      <c r="V71">
        <v>133865.39398758201</v>
      </c>
      <c r="W71">
        <v>140134.64888888801</v>
      </c>
      <c r="X71">
        <v>140003.66104528701</v>
      </c>
      <c r="Y71">
        <v>198062.756685851</v>
      </c>
      <c r="Z71">
        <v>133865.39398758201</v>
      </c>
      <c r="AA71">
        <v>3.9622259627044399E-4</v>
      </c>
      <c r="AB71">
        <v>1.21233513714488E-3</v>
      </c>
      <c r="AC71">
        <v>1.4782433144428799E-3</v>
      </c>
      <c r="AD71">
        <v>1.87446458056188E-3</v>
      </c>
      <c r="AE71">
        <v>3.8381303333333299E-4</v>
      </c>
      <c r="AF71">
        <v>2.1491913840644399E-4</v>
      </c>
      <c r="AG71">
        <v>2.52014289916777E-4</v>
      </c>
      <c r="AH71">
        <v>3.0208943055766598E-4</v>
      </c>
      <c r="AI71">
        <v>2775695.6179782501</v>
      </c>
      <c r="AJ71">
        <v>5269314.4407476503</v>
      </c>
      <c r="AK71">
        <v>10465902.814064801</v>
      </c>
      <c r="AL71">
        <v>12451016.799292101</v>
      </c>
      <c r="AN71">
        <v>3</v>
      </c>
      <c r="AO71" t="s">
        <v>25</v>
      </c>
      <c r="AP71">
        <v>2018</v>
      </c>
      <c r="AQ71" s="4" t="s">
        <v>26</v>
      </c>
      <c r="AR71">
        <v>3964</v>
      </c>
      <c r="AS71">
        <v>1</v>
      </c>
      <c r="AT71">
        <v>0</v>
      </c>
      <c r="AU71">
        <v>1</v>
      </c>
      <c r="AV71">
        <v>3052468</v>
      </c>
      <c r="AW71" s="1">
        <v>100000000000</v>
      </c>
      <c r="AX71">
        <v>12</v>
      </c>
    </row>
    <row r="72" spans="1:50" x14ac:dyDescent="0.3">
      <c r="A72" t="s">
        <v>285</v>
      </c>
      <c r="B72" t="s">
        <v>286</v>
      </c>
      <c r="C72">
        <v>1</v>
      </c>
      <c r="D72" t="s">
        <v>288</v>
      </c>
      <c r="E72">
        <v>1</v>
      </c>
      <c r="F72">
        <v>2.3456790123456699</v>
      </c>
      <c r="G72">
        <v>0.24083547294139801</v>
      </c>
      <c r="H72">
        <v>-0.11751607060432399</v>
      </c>
      <c r="I72">
        <v>-2.60762423276901E-2</v>
      </c>
      <c r="J72">
        <v>6</v>
      </c>
      <c r="K72">
        <v>1</v>
      </c>
      <c r="L72" t="s">
        <v>287</v>
      </c>
      <c r="M72">
        <v>4</v>
      </c>
      <c r="N72">
        <v>0</v>
      </c>
      <c r="O72">
        <v>3</v>
      </c>
      <c r="P72">
        <v>0</v>
      </c>
      <c r="Q72">
        <v>1</v>
      </c>
      <c r="R72">
        <v>1</v>
      </c>
      <c r="S72">
        <v>4057970.5192843</v>
      </c>
      <c r="T72">
        <v>1752628.3856665499</v>
      </c>
      <c r="U72">
        <v>19521590.693569899</v>
      </c>
      <c r="V72">
        <v>26429180.684444401</v>
      </c>
      <c r="W72">
        <v>4057970.5192843</v>
      </c>
      <c r="X72">
        <v>1752628.3856665499</v>
      </c>
      <c r="Y72">
        <v>19521590.693569899</v>
      </c>
      <c r="Z72">
        <v>26429180.684444401</v>
      </c>
      <c r="AA72">
        <v>0.98169731915333303</v>
      </c>
      <c r="AB72">
        <v>1.1161673244633299</v>
      </c>
      <c r="AC72">
        <v>0.75432439556555497</v>
      </c>
      <c r="AD72">
        <v>0.45234868428777703</v>
      </c>
      <c r="AE72">
        <v>0.92991941441777703</v>
      </c>
      <c r="AF72">
        <v>0.41933036155555498</v>
      </c>
      <c r="AG72">
        <v>1.2673854582222199</v>
      </c>
      <c r="AH72">
        <v>1.88977598233333</v>
      </c>
      <c r="AI72">
        <v>32335635.264857601</v>
      </c>
      <c r="AJ72">
        <v>8625998.8143840507</v>
      </c>
      <c r="AK72">
        <v>33563707.100820303</v>
      </c>
      <c r="AL72">
        <v>48157078.028777704</v>
      </c>
      <c r="AM72" t="s">
        <v>289</v>
      </c>
      <c r="AN72">
        <v>12</v>
      </c>
      <c r="AO72" t="s">
        <v>61</v>
      </c>
      <c r="AP72">
        <v>2017</v>
      </c>
      <c r="AQ72" s="4" t="s">
        <v>26</v>
      </c>
      <c r="AR72">
        <v>29741</v>
      </c>
      <c r="AS72">
        <v>0</v>
      </c>
      <c r="AT72">
        <v>0</v>
      </c>
      <c r="AU72">
        <v>0</v>
      </c>
      <c r="AV72">
        <v>28000000</v>
      </c>
      <c r="AW72">
        <v>59634176.07</v>
      </c>
      <c r="AX72">
        <v>5</v>
      </c>
    </row>
    <row r="73" spans="1:50" x14ac:dyDescent="0.3">
      <c r="A73" t="s">
        <v>290</v>
      </c>
      <c r="B73" t="s">
        <v>291</v>
      </c>
      <c r="C73">
        <v>1</v>
      </c>
      <c r="D73" t="s">
        <v>293</v>
      </c>
      <c r="E73">
        <v>1</v>
      </c>
      <c r="F73">
        <v>1.92592592592592</v>
      </c>
      <c r="G73">
        <v>0.29412084817886303</v>
      </c>
      <c r="H73">
        <v>-6.2558963894844E-2</v>
      </c>
      <c r="I73">
        <v>2.5689035654067899E-2</v>
      </c>
      <c r="J73">
        <f>10/9</f>
        <v>1.1111111111111112</v>
      </c>
      <c r="K73">
        <v>1</v>
      </c>
      <c r="L73" t="s">
        <v>292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102313.67964409701</v>
      </c>
      <c r="T73">
        <v>50507.744255555503</v>
      </c>
      <c r="U73">
        <v>3268.5810414337702</v>
      </c>
      <c r="V73">
        <v>2617.4591752450601</v>
      </c>
      <c r="W73">
        <v>102313.67964409701</v>
      </c>
      <c r="X73">
        <v>50507.744255555503</v>
      </c>
      <c r="Y73">
        <v>3268.5810414337702</v>
      </c>
      <c r="Z73">
        <v>2617.4591752450601</v>
      </c>
      <c r="AA73">
        <v>1.5176500349005599E-2</v>
      </c>
      <c r="AB73">
        <v>8.8214892956156605E-3</v>
      </c>
      <c r="AC73">
        <v>5.3792456723737699E-3</v>
      </c>
      <c r="AD73">
        <v>6.8954782191891096E-3</v>
      </c>
      <c r="AE73">
        <v>4.4095484621111097E-2</v>
      </c>
      <c r="AF73">
        <v>1.4220259210000001E-2</v>
      </c>
      <c r="AG73">
        <v>8.324428772682E-3</v>
      </c>
      <c r="AH73">
        <v>7.3567694996544402E-3</v>
      </c>
      <c r="AI73">
        <v>8088303.1609573299</v>
      </c>
      <c r="AJ73">
        <v>2699794.0859396602</v>
      </c>
      <c r="AK73">
        <v>1574942.3007265399</v>
      </c>
      <c r="AL73">
        <v>1440852.6939931801</v>
      </c>
      <c r="AN73">
        <v>27</v>
      </c>
      <c r="AO73" t="s">
        <v>294</v>
      </c>
      <c r="AP73">
        <v>2018</v>
      </c>
      <c r="AQ73" s="4" t="s">
        <v>26</v>
      </c>
      <c r="AR73">
        <v>15688</v>
      </c>
      <c r="AS73">
        <v>0</v>
      </c>
      <c r="AT73">
        <v>0</v>
      </c>
      <c r="AU73">
        <v>1</v>
      </c>
      <c r="AV73">
        <v>13602384</v>
      </c>
      <c r="AW73">
        <v>650000000</v>
      </c>
      <c r="AX73">
        <v>8</v>
      </c>
    </row>
    <row r="74" spans="1:50" x14ac:dyDescent="0.3">
      <c r="A74" t="s">
        <v>295</v>
      </c>
      <c r="B74" t="s">
        <v>296</v>
      </c>
      <c r="C74">
        <v>1</v>
      </c>
      <c r="D74" t="s">
        <v>295</v>
      </c>
      <c r="E74">
        <v>1</v>
      </c>
      <c r="F74">
        <v>1.94871794871794</v>
      </c>
      <c r="G74">
        <v>0.21845068037509899</v>
      </c>
      <c r="H74">
        <v>-5.5104374885558999E-2</v>
      </c>
      <c r="I74">
        <v>-0.21000964939594199</v>
      </c>
      <c r="J74">
        <f>13/6</f>
        <v>2.1666666666666665</v>
      </c>
      <c r="K74">
        <v>1</v>
      </c>
      <c r="L74" t="s">
        <v>297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1834123.98888888</v>
      </c>
      <c r="T74">
        <v>373954.91649436601</v>
      </c>
      <c r="U74">
        <v>580247.46371379599</v>
      </c>
      <c r="V74">
        <v>5566337.4969623797</v>
      </c>
      <c r="W74">
        <v>1834123.98888888</v>
      </c>
      <c r="X74">
        <v>373954.91649436601</v>
      </c>
      <c r="Y74">
        <v>580247.46371379599</v>
      </c>
      <c r="Z74">
        <v>5566337.4969623797</v>
      </c>
      <c r="AA74">
        <v>4.5748198803736401E-2</v>
      </c>
      <c r="AB74">
        <v>2.3163641699317701E-3</v>
      </c>
      <c r="AC74">
        <v>1.71644753476644E-3</v>
      </c>
      <c r="AD74">
        <v>9.5258650855022196E-4</v>
      </c>
      <c r="AE74">
        <v>5.2116694634540004E-3</v>
      </c>
      <c r="AF74">
        <v>9.2186492814199999E-4</v>
      </c>
      <c r="AG74">
        <v>4.21847708811222E-4</v>
      </c>
      <c r="AH74">
        <v>6.8403610312257699E-3</v>
      </c>
      <c r="AI74">
        <v>8730816.8052370008</v>
      </c>
      <c r="AJ74">
        <v>2145173.9023402701</v>
      </c>
      <c r="AK74">
        <v>1780555.36137011</v>
      </c>
      <c r="AL74">
        <v>72089813.4923971</v>
      </c>
      <c r="AN74">
        <v>1</v>
      </c>
      <c r="AO74" t="s">
        <v>25</v>
      </c>
      <c r="AP74">
        <v>2018</v>
      </c>
      <c r="AQ74" s="4">
        <v>298</v>
      </c>
      <c r="AR74">
        <v>333</v>
      </c>
      <c r="AS74">
        <v>1</v>
      </c>
      <c r="AT74">
        <v>0</v>
      </c>
      <c r="AU74">
        <v>1</v>
      </c>
      <c r="AV74">
        <v>4803810</v>
      </c>
      <c r="AW74">
        <v>8000000000</v>
      </c>
      <c r="AX74">
        <v>4</v>
      </c>
    </row>
    <row r="75" spans="1:50" x14ac:dyDescent="0.3">
      <c r="A75" t="s">
        <v>298</v>
      </c>
      <c r="B75" t="s">
        <v>299</v>
      </c>
      <c r="C75">
        <v>1</v>
      </c>
      <c r="D75" t="s">
        <v>301</v>
      </c>
      <c r="E75">
        <v>1</v>
      </c>
      <c r="F75">
        <v>1.7692307692307601</v>
      </c>
      <c r="G75">
        <v>3.4003093838691698E-2</v>
      </c>
      <c r="H75">
        <v>-1.7702922224998401E-2</v>
      </c>
      <c r="I75">
        <v>-0.159135282039642</v>
      </c>
      <c r="J75">
        <f>13/8</f>
        <v>1.625</v>
      </c>
      <c r="K75">
        <v>1</v>
      </c>
      <c r="L75" t="s">
        <v>300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979766.2</v>
      </c>
      <c r="T75">
        <v>396102.614427083</v>
      </c>
      <c r="U75">
        <v>62365.5473212297</v>
      </c>
      <c r="V75">
        <v>25774.653464526698</v>
      </c>
      <c r="W75">
        <v>979766.2</v>
      </c>
      <c r="X75">
        <v>396102.614427083</v>
      </c>
      <c r="Y75">
        <v>62365.5473212297</v>
      </c>
      <c r="Z75">
        <v>25774.653464526698</v>
      </c>
      <c r="AA75">
        <v>3.1075238444795501E-3</v>
      </c>
      <c r="AB75">
        <v>2.4578173081792202E-3</v>
      </c>
      <c r="AC75">
        <v>1.04952517013655E-3</v>
      </c>
      <c r="AD75">
        <v>6.7976777228744402E-4</v>
      </c>
      <c r="AE75">
        <v>0.10147416802888801</v>
      </c>
      <c r="AF75">
        <v>2.54663816266666E-2</v>
      </c>
      <c r="AG75">
        <v>9.6123874535759997E-3</v>
      </c>
      <c r="AH75">
        <v>4.0545178351684402E-3</v>
      </c>
      <c r="AI75">
        <v>31245404.716877699</v>
      </c>
      <c r="AJ75">
        <v>9592910.3029223308</v>
      </c>
      <c r="AK75">
        <v>4014130.00911042</v>
      </c>
      <c r="AL75">
        <v>1838067.4558685001</v>
      </c>
      <c r="AN75">
        <v>10</v>
      </c>
      <c r="AO75" t="s">
        <v>25</v>
      </c>
      <c r="AP75">
        <v>2018</v>
      </c>
      <c r="AQ75" s="4" t="s">
        <v>26</v>
      </c>
      <c r="AR75">
        <v>2427</v>
      </c>
      <c r="AS75">
        <v>1</v>
      </c>
      <c r="AT75">
        <v>0</v>
      </c>
      <c r="AU75">
        <v>1</v>
      </c>
      <c r="AV75">
        <v>30000000</v>
      </c>
      <c r="AW75">
        <v>749999945.29999995</v>
      </c>
      <c r="AX75">
        <v>9</v>
      </c>
    </row>
    <row r="76" spans="1:50" x14ac:dyDescent="0.3">
      <c r="A76" t="s">
        <v>302</v>
      </c>
      <c r="B76" t="s">
        <v>303</v>
      </c>
      <c r="C76">
        <v>1</v>
      </c>
      <c r="D76" t="s">
        <v>302</v>
      </c>
      <c r="E76">
        <v>1</v>
      </c>
      <c r="F76">
        <v>1.95294117647058</v>
      </c>
      <c r="G76">
        <v>0.24299575388431499</v>
      </c>
      <c r="H76">
        <v>0.23475489020347601</v>
      </c>
      <c r="I76">
        <v>2.6110887527465799E-2</v>
      </c>
      <c r="J76">
        <v>0</v>
      </c>
      <c r="K76">
        <v>1</v>
      </c>
      <c r="L76" t="s">
        <v>304</v>
      </c>
      <c r="M76">
        <v>0</v>
      </c>
      <c r="N76">
        <v>1</v>
      </c>
      <c r="O76">
        <v>0</v>
      </c>
      <c r="P76">
        <v>2</v>
      </c>
      <c r="Q76">
        <v>0</v>
      </c>
      <c r="R76">
        <v>2</v>
      </c>
      <c r="S76">
        <v>1173621.0555555499</v>
      </c>
      <c r="T76">
        <v>176816.40965823099</v>
      </c>
      <c r="U76">
        <v>54985.930059152102</v>
      </c>
      <c r="V76">
        <v>68051.501741895598</v>
      </c>
      <c r="W76">
        <v>1173621.0555555499</v>
      </c>
      <c r="X76">
        <v>176816.40965823099</v>
      </c>
      <c r="Y76">
        <v>54985.930059152102</v>
      </c>
      <c r="Z76">
        <v>68051.501741895598</v>
      </c>
      <c r="AA76">
        <v>1.1066930270561099E-3</v>
      </c>
      <c r="AB76">
        <v>9.2061795150944403E-4</v>
      </c>
      <c r="AC76">
        <v>9.2081742430555498E-4</v>
      </c>
      <c r="AD76">
        <v>7.6889302386444404E-4</v>
      </c>
      <c r="AE76">
        <v>9.0625176566666594E-3</v>
      </c>
      <c r="AF76">
        <v>2.5813895330325499E-3</v>
      </c>
      <c r="AG76">
        <v>1.99704241628433E-3</v>
      </c>
      <c r="AH76">
        <v>2.0330738524948801E-3</v>
      </c>
      <c r="AI76">
        <v>613618.689883988</v>
      </c>
      <c r="AJ76">
        <v>193344.65070516101</v>
      </c>
      <c r="AK76">
        <v>158572.77397825301</v>
      </c>
      <c r="AL76">
        <v>164450.02928781</v>
      </c>
      <c r="AN76">
        <v>8</v>
      </c>
      <c r="AO76" t="s">
        <v>305</v>
      </c>
      <c r="AP76">
        <v>2018</v>
      </c>
      <c r="AQ76" s="4" t="s">
        <v>26</v>
      </c>
      <c r="AR76">
        <v>9943</v>
      </c>
      <c r="AS76">
        <v>0</v>
      </c>
      <c r="AT76">
        <v>0</v>
      </c>
      <c r="AU76">
        <v>1</v>
      </c>
      <c r="AV76">
        <v>7000000</v>
      </c>
      <c r="AW76">
        <v>260000000</v>
      </c>
      <c r="AX76">
        <v>12</v>
      </c>
    </row>
    <row r="77" spans="1:50" x14ac:dyDescent="0.3">
      <c r="A77" t="s">
        <v>306</v>
      </c>
      <c r="B77" t="s">
        <v>307</v>
      </c>
      <c r="C77">
        <v>1</v>
      </c>
      <c r="D77" t="s">
        <v>309</v>
      </c>
      <c r="E77">
        <v>1</v>
      </c>
      <c r="F77">
        <v>2.17948717948717</v>
      </c>
      <c r="G77">
        <v>5.6406185030937098E-2</v>
      </c>
      <c r="H77">
        <v>-4.2332619428634602E-2</v>
      </c>
      <c r="I77">
        <v>-0.30031210184097201</v>
      </c>
      <c r="J77">
        <f>7/8</f>
        <v>0.875</v>
      </c>
      <c r="K77">
        <v>1</v>
      </c>
      <c r="L77" t="s">
        <v>308</v>
      </c>
      <c r="M77">
        <v>1</v>
      </c>
      <c r="N77">
        <v>2</v>
      </c>
      <c r="O77">
        <v>1</v>
      </c>
      <c r="P77">
        <v>1</v>
      </c>
      <c r="Q77">
        <v>1</v>
      </c>
      <c r="R77">
        <v>1</v>
      </c>
      <c r="S77">
        <v>11892999.4555555</v>
      </c>
      <c r="T77">
        <v>7206544.6666666605</v>
      </c>
      <c r="U77">
        <v>6203307.3333333302</v>
      </c>
      <c r="V77">
        <v>1703597.2777777701</v>
      </c>
      <c r="W77">
        <v>11892999.4555555</v>
      </c>
      <c r="X77">
        <v>7206544.6666666605</v>
      </c>
      <c r="Y77">
        <v>6203307.3333333302</v>
      </c>
      <c r="Z77">
        <v>1703597.2777777701</v>
      </c>
      <c r="AA77">
        <v>0.46184911053</v>
      </c>
      <c r="AB77">
        <v>0.380581026835555</v>
      </c>
      <c r="AC77">
        <v>0.53870465361444397</v>
      </c>
      <c r="AD77">
        <v>0.44059573859333301</v>
      </c>
      <c r="AE77">
        <v>1.66896785199333</v>
      </c>
      <c r="AF77">
        <v>2.8839501142500001</v>
      </c>
      <c r="AG77">
        <v>2.1136671039811099</v>
      </c>
      <c r="AH77">
        <v>0.87081720161999998</v>
      </c>
      <c r="AI77">
        <v>112326776.21084701</v>
      </c>
      <c r="AJ77">
        <v>196755153.355564</v>
      </c>
      <c r="AK77">
        <v>150398294.61519599</v>
      </c>
      <c r="AL77">
        <v>62070341.794665501</v>
      </c>
      <c r="AN77">
        <v>1</v>
      </c>
      <c r="AO77" t="s">
        <v>106</v>
      </c>
      <c r="AP77">
        <v>2017</v>
      </c>
      <c r="AQ77" s="4" t="s">
        <v>26</v>
      </c>
      <c r="AR77">
        <v>3530</v>
      </c>
      <c r="AS77">
        <v>0</v>
      </c>
      <c r="AT77">
        <v>0</v>
      </c>
      <c r="AU77">
        <v>0</v>
      </c>
      <c r="AV77">
        <v>45000000</v>
      </c>
      <c r="AW77">
        <v>90517209.859999999</v>
      </c>
      <c r="AX77">
        <v>5</v>
      </c>
    </row>
    <row r="78" spans="1:50" x14ac:dyDescent="0.3">
      <c r="A78" t="s">
        <v>310</v>
      </c>
      <c r="B78" t="s">
        <v>311</v>
      </c>
      <c r="C78">
        <v>1</v>
      </c>
      <c r="D78" t="s">
        <v>313</v>
      </c>
      <c r="E78">
        <v>1</v>
      </c>
      <c r="F78">
        <v>2.0547945205479401</v>
      </c>
      <c r="G78">
        <v>0.15051992237567899</v>
      </c>
      <c r="H78">
        <v>1.8695309758186299E-2</v>
      </c>
      <c r="I78">
        <v>1.6941711306571901E-2</v>
      </c>
      <c r="J78">
        <v>1</v>
      </c>
      <c r="K78">
        <v>1</v>
      </c>
      <c r="L78" t="s">
        <v>312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7322570.4222222203</v>
      </c>
      <c r="T78">
        <v>7345490.8444444397</v>
      </c>
      <c r="U78">
        <v>4513012.8888888797</v>
      </c>
      <c r="V78">
        <v>2260395.9111111099</v>
      </c>
      <c r="W78">
        <v>7322570.4222222203</v>
      </c>
      <c r="X78">
        <v>7345490.8444444397</v>
      </c>
      <c r="Y78">
        <v>4513012.8888888797</v>
      </c>
      <c r="Z78">
        <v>2260395.9111111099</v>
      </c>
      <c r="AA78">
        <v>3.8934337106666599E-2</v>
      </c>
      <c r="AB78">
        <v>0.116223954151111</v>
      </c>
      <c r="AC78">
        <v>0.145745889774444</v>
      </c>
      <c r="AD78">
        <v>7.33125543722222E-2</v>
      </c>
      <c r="AE78">
        <v>0.156282475631111</v>
      </c>
      <c r="AF78">
        <v>0.15175382677666599</v>
      </c>
      <c r="AG78">
        <v>9.8104522377777795E-2</v>
      </c>
      <c r="AH78">
        <v>4.8714728888888802E-2</v>
      </c>
      <c r="AI78">
        <v>116567358.23117501</v>
      </c>
      <c r="AJ78">
        <v>107908584.850765</v>
      </c>
      <c r="AK78">
        <v>61010952.147389904</v>
      </c>
      <c r="AL78">
        <v>35005506.1149377</v>
      </c>
      <c r="AN78">
        <v>28</v>
      </c>
      <c r="AO78" t="s">
        <v>25</v>
      </c>
      <c r="AP78">
        <v>2017</v>
      </c>
      <c r="AQ78" s="4">
        <v>227</v>
      </c>
      <c r="AR78">
        <v>624</v>
      </c>
      <c r="AS78">
        <v>0</v>
      </c>
      <c r="AT78">
        <v>0</v>
      </c>
      <c r="AU78">
        <v>0</v>
      </c>
      <c r="AV78">
        <v>23000000</v>
      </c>
      <c r="AW78">
        <v>1000000000</v>
      </c>
      <c r="AX78">
        <v>8</v>
      </c>
    </row>
    <row r="79" spans="1:50" x14ac:dyDescent="0.3">
      <c r="A79" t="s">
        <v>314</v>
      </c>
      <c r="B79" t="s">
        <v>315</v>
      </c>
      <c r="C79">
        <v>1</v>
      </c>
      <c r="D79" t="s">
        <v>314</v>
      </c>
      <c r="E79">
        <v>1</v>
      </c>
      <c r="F79">
        <v>2.16</v>
      </c>
      <c r="G79">
        <v>-2.0402289927005698E-2</v>
      </c>
      <c r="H79">
        <v>1.5128567814826899E-2</v>
      </c>
      <c r="I79">
        <v>-0.29755449295043901</v>
      </c>
      <c r="J79">
        <v>1.75</v>
      </c>
      <c r="K79">
        <v>1</v>
      </c>
      <c r="L79" t="s">
        <v>316</v>
      </c>
      <c r="M79">
        <v>4</v>
      </c>
      <c r="N79">
        <v>0</v>
      </c>
      <c r="O79">
        <v>3</v>
      </c>
      <c r="P79">
        <v>0</v>
      </c>
      <c r="Q79">
        <v>1</v>
      </c>
      <c r="R79">
        <v>1</v>
      </c>
      <c r="S79">
        <v>38928704.799999997</v>
      </c>
      <c r="T79">
        <v>147334276.19999999</v>
      </c>
      <c r="U79">
        <v>727429437.86666596</v>
      </c>
      <c r="V79">
        <v>1336214911.8222201</v>
      </c>
      <c r="W79">
        <v>38928704.799999997</v>
      </c>
      <c r="X79">
        <v>147334276.19999999</v>
      </c>
      <c r="Y79">
        <v>727429437.86666596</v>
      </c>
      <c r="Z79">
        <v>1336214911.8222201</v>
      </c>
      <c r="AA79">
        <v>6.8532721031455504</v>
      </c>
      <c r="AB79">
        <v>4.5652161112633296</v>
      </c>
      <c r="AC79">
        <v>3.0244420361611102</v>
      </c>
      <c r="AD79">
        <v>5.7297886319455502</v>
      </c>
      <c r="AE79">
        <v>1.5312492496466601</v>
      </c>
      <c r="AF79">
        <v>3.2905841231333302</v>
      </c>
      <c r="AG79">
        <v>9.9463915348011103</v>
      </c>
      <c r="AH79">
        <v>12.4343216313233</v>
      </c>
      <c r="AI79">
        <v>376307648.79967701</v>
      </c>
      <c r="AJ79">
        <v>1614410136.1612699</v>
      </c>
      <c r="AK79">
        <v>6077034955.7896605</v>
      </c>
      <c r="AL79">
        <v>10073482014.1047</v>
      </c>
      <c r="AN79">
        <v>-15</v>
      </c>
      <c r="AO79" t="s">
        <v>106</v>
      </c>
      <c r="AP79">
        <v>2017</v>
      </c>
      <c r="AQ79" s="4" t="s">
        <v>26</v>
      </c>
      <c r="AR79">
        <v>7147</v>
      </c>
      <c r="AS79">
        <v>0</v>
      </c>
      <c r="AT79">
        <v>0</v>
      </c>
      <c r="AU79">
        <v>0</v>
      </c>
      <c r="AV79">
        <v>4197956135</v>
      </c>
      <c r="AW79">
        <v>1024360140</v>
      </c>
      <c r="AX79">
        <v>4</v>
      </c>
    </row>
    <row r="80" spans="1:50" x14ac:dyDescent="0.3">
      <c r="A80" t="s">
        <v>317</v>
      </c>
      <c r="B80" t="s">
        <v>318</v>
      </c>
      <c r="C80">
        <v>1</v>
      </c>
      <c r="D80" t="s">
        <v>320</v>
      </c>
      <c r="E80">
        <v>1</v>
      </c>
      <c r="F80">
        <v>1.9750000000000001</v>
      </c>
      <c r="G80">
        <v>5.6059703230857801E-2</v>
      </c>
      <c r="H80">
        <v>0.168866887688636</v>
      </c>
      <c r="I80">
        <v>-0.121300145983696</v>
      </c>
      <c r="J80">
        <f>10/6</f>
        <v>1.6666666666666667</v>
      </c>
      <c r="K80">
        <v>1</v>
      </c>
      <c r="L80" t="s">
        <v>319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68323.928581965098</v>
      </c>
      <c r="T80">
        <v>307015.80856755399</v>
      </c>
      <c r="U80">
        <v>488259.52209118998</v>
      </c>
      <c r="V80">
        <v>619430.57594924897</v>
      </c>
      <c r="W80">
        <v>68323.928581965098</v>
      </c>
      <c r="X80">
        <v>307015.80856755399</v>
      </c>
      <c r="Y80">
        <v>488259.52209118998</v>
      </c>
      <c r="Z80">
        <v>619430.57594924897</v>
      </c>
      <c r="AA80">
        <v>1.45290584510144E-3</v>
      </c>
      <c r="AB80">
        <v>1.253190427701E-3</v>
      </c>
      <c r="AC80">
        <v>2.7186669016484402E-3</v>
      </c>
      <c r="AD80">
        <v>2.4022610856104399E-3</v>
      </c>
      <c r="AE80">
        <v>1.30187944657244E-3</v>
      </c>
      <c r="AF80">
        <v>2.2850570955762202E-3</v>
      </c>
      <c r="AG80">
        <v>2.5842103711014399E-3</v>
      </c>
      <c r="AH80">
        <v>1.7082744373276601E-3</v>
      </c>
      <c r="AI80">
        <v>370092.527500019</v>
      </c>
      <c r="AJ80">
        <v>660619.93685527099</v>
      </c>
      <c r="AK80">
        <v>787070.45453364705</v>
      </c>
      <c r="AL80">
        <v>538718.28503517597</v>
      </c>
      <c r="AN80">
        <v>1</v>
      </c>
      <c r="AP80">
        <v>2018</v>
      </c>
      <c r="AQ80" s="4" t="s">
        <v>26</v>
      </c>
      <c r="AR80">
        <v>15309</v>
      </c>
      <c r="AS80">
        <v>0</v>
      </c>
      <c r="AT80">
        <v>0</v>
      </c>
      <c r="AU80">
        <v>1</v>
      </c>
      <c r="AV80">
        <v>16000000</v>
      </c>
      <c r="AW80">
        <v>1000000000</v>
      </c>
      <c r="AX80">
        <v>7</v>
      </c>
    </row>
    <row r="81" spans="1:50" x14ac:dyDescent="0.3">
      <c r="A81" t="s">
        <v>321</v>
      </c>
      <c r="B81" t="s">
        <v>322</v>
      </c>
      <c r="C81">
        <v>0</v>
      </c>
      <c r="D81" t="s">
        <v>321</v>
      </c>
      <c r="E81">
        <v>1</v>
      </c>
      <c r="F81">
        <v>2.1298701298701301</v>
      </c>
      <c r="G81">
        <v>0.11941266059875399</v>
      </c>
      <c r="H81">
        <v>0.22528801858425099</v>
      </c>
      <c r="I81">
        <v>-0.289308071136474</v>
      </c>
      <c r="K81">
        <v>0</v>
      </c>
      <c r="L81" t="s">
        <v>323</v>
      </c>
      <c r="M81">
        <v>0</v>
      </c>
      <c r="N81">
        <v>1</v>
      </c>
      <c r="O81">
        <v>1</v>
      </c>
      <c r="P81">
        <v>1</v>
      </c>
      <c r="Q81">
        <v>0</v>
      </c>
      <c r="R81">
        <v>2</v>
      </c>
      <c r="S81">
        <v>292354.21835937502</v>
      </c>
      <c r="T81">
        <v>163033.757292861</v>
      </c>
      <c r="U81">
        <v>115254.593572934</v>
      </c>
      <c r="V81">
        <v>129528.75635006699</v>
      </c>
      <c r="W81">
        <v>292354.21835937502</v>
      </c>
      <c r="X81">
        <v>163033.757292861</v>
      </c>
      <c r="Y81">
        <v>115254.593572934</v>
      </c>
      <c r="Z81">
        <v>129528.75635006699</v>
      </c>
      <c r="AA81">
        <v>9.2160380934633301E-4</v>
      </c>
      <c r="AB81">
        <v>5.3512697246255495E-4</v>
      </c>
      <c r="AC81">
        <v>4.3394336551755497E-4</v>
      </c>
      <c r="AD81">
        <v>2.7161346308866602E-4</v>
      </c>
      <c r="AE81">
        <v>1.30805197255555E-2</v>
      </c>
      <c r="AF81">
        <v>2.9360612938574399E-3</v>
      </c>
      <c r="AG81">
        <v>1.1777443719408801E-3</v>
      </c>
      <c r="AH81">
        <v>1.40839221073811E-3</v>
      </c>
      <c r="AI81">
        <v>853192.902083389</v>
      </c>
      <c r="AJ81">
        <v>1075226.6672440199</v>
      </c>
      <c r="AK81">
        <v>679383.65209334705</v>
      </c>
      <c r="AL81">
        <v>431195.79473431502</v>
      </c>
      <c r="AN81">
        <v>14</v>
      </c>
      <c r="AO81" t="s">
        <v>61</v>
      </c>
      <c r="AP81">
        <v>2018</v>
      </c>
      <c r="AQ81" s="4" t="s">
        <v>26</v>
      </c>
      <c r="AR81">
        <v>771</v>
      </c>
      <c r="AS81">
        <v>0</v>
      </c>
      <c r="AT81">
        <v>0</v>
      </c>
      <c r="AU81">
        <v>1</v>
      </c>
      <c r="AV81">
        <v>25500000</v>
      </c>
      <c r="AW81">
        <v>1755313373</v>
      </c>
      <c r="AX81">
        <v>32</v>
      </c>
    </row>
    <row r="82" spans="1:50" x14ac:dyDescent="0.3">
      <c r="A82" t="s">
        <v>324</v>
      </c>
      <c r="B82" t="s">
        <v>325</v>
      </c>
      <c r="C82">
        <v>1</v>
      </c>
      <c r="D82" t="s">
        <v>324</v>
      </c>
      <c r="E82">
        <v>1</v>
      </c>
      <c r="F82">
        <v>1.94805194805194</v>
      </c>
      <c r="G82">
        <v>2.7354672551155E-2</v>
      </c>
      <c r="H82">
        <v>9.61116552352905E-2</v>
      </c>
      <c r="I82">
        <v>-5.1820620894431998E-2</v>
      </c>
      <c r="J82">
        <f>14/8</f>
        <v>1.75</v>
      </c>
      <c r="K82">
        <v>1</v>
      </c>
      <c r="L82" t="s">
        <v>326</v>
      </c>
      <c r="M82">
        <v>4</v>
      </c>
      <c r="N82">
        <v>0</v>
      </c>
      <c r="O82">
        <v>3</v>
      </c>
      <c r="P82">
        <v>0</v>
      </c>
      <c r="Q82">
        <v>1</v>
      </c>
      <c r="R82">
        <v>1</v>
      </c>
      <c r="S82">
        <v>6550163.1444444396</v>
      </c>
      <c r="T82">
        <v>1938286.4555555501</v>
      </c>
      <c r="U82">
        <v>789413.52222222195</v>
      </c>
      <c r="V82">
        <v>1100586.8</v>
      </c>
      <c r="W82">
        <v>6550163.1444444396</v>
      </c>
      <c r="X82">
        <v>1938286.4555555501</v>
      </c>
      <c r="Y82">
        <v>789413.52222222195</v>
      </c>
      <c r="Z82">
        <v>1100586.8</v>
      </c>
      <c r="AA82">
        <v>1.0167304468274701E-2</v>
      </c>
      <c r="AB82">
        <v>6.6014249795676603E-3</v>
      </c>
      <c r="AC82">
        <v>5.2989772813702204E-3</v>
      </c>
      <c r="AD82">
        <v>4.2097978888508804E-3</v>
      </c>
      <c r="AE82">
        <v>9.5038256656666598E-2</v>
      </c>
      <c r="AF82">
        <v>4.8578154506666603E-2</v>
      </c>
      <c r="AG82">
        <v>1.7970502376406398E-2</v>
      </c>
      <c r="AH82">
        <v>1.2602931E-2</v>
      </c>
      <c r="AI82">
        <v>521003643.99199998</v>
      </c>
      <c r="AJ82">
        <v>171683233.60674399</v>
      </c>
      <c r="AK82">
        <v>75227097.760088801</v>
      </c>
      <c r="AL82">
        <v>118922857.38370299</v>
      </c>
      <c r="AN82">
        <v>36</v>
      </c>
      <c r="AO82" t="s">
        <v>30</v>
      </c>
      <c r="AP82">
        <v>2017</v>
      </c>
      <c r="AQ82" s="4" t="s">
        <v>26</v>
      </c>
      <c r="AR82">
        <v>6859</v>
      </c>
      <c r="AS82">
        <v>0</v>
      </c>
      <c r="AT82">
        <v>0</v>
      </c>
      <c r="AU82">
        <v>0</v>
      </c>
      <c r="AV82">
        <v>40000000</v>
      </c>
      <c r="AW82">
        <v>10207742279</v>
      </c>
      <c r="AX82">
        <v>12</v>
      </c>
    </row>
    <row r="83" spans="1:50" x14ac:dyDescent="0.3">
      <c r="A83" t="s">
        <v>327</v>
      </c>
      <c r="B83" t="s">
        <v>328</v>
      </c>
      <c r="C83">
        <v>0</v>
      </c>
      <c r="D83" t="s">
        <v>327</v>
      </c>
      <c r="E83">
        <v>2</v>
      </c>
      <c r="F83">
        <v>1.89873417721519</v>
      </c>
      <c r="G83">
        <v>0.15215976536273901</v>
      </c>
      <c r="H83">
        <v>-5.32868802547454E-2</v>
      </c>
      <c r="I83">
        <v>-0.26026844978332497</v>
      </c>
      <c r="K83">
        <v>0</v>
      </c>
      <c r="L83" t="s">
        <v>329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395664.54821457202</v>
      </c>
      <c r="T83">
        <v>330459.86415213998</v>
      </c>
      <c r="U83">
        <v>961799.30573074997</v>
      </c>
      <c r="V83">
        <v>407773.15083628101</v>
      </c>
      <c r="W83">
        <v>395664.54821457202</v>
      </c>
      <c r="X83">
        <v>330459.86415213998</v>
      </c>
      <c r="Y83">
        <v>961799.30573074997</v>
      </c>
      <c r="Z83">
        <v>407773.15083628101</v>
      </c>
      <c r="AA83">
        <v>4.87831458714829E-3</v>
      </c>
      <c r="AB83">
        <v>4.7932964533485599E-3</v>
      </c>
      <c r="AC83">
        <v>3.06051625432706E-3</v>
      </c>
      <c r="AD83">
        <v>2.2220411021436999E-3</v>
      </c>
      <c r="AE83">
        <v>0.147486459764893</v>
      </c>
      <c r="AF83">
        <v>8.1224110129207897E-2</v>
      </c>
      <c r="AG83">
        <v>2.6209827494371299E-2</v>
      </c>
      <c r="AH83">
        <v>1.1556074934101599E-2</v>
      </c>
      <c r="AI83">
        <v>9279613.5449360702</v>
      </c>
      <c r="AJ83">
        <v>5110491.8629946504</v>
      </c>
      <c r="AK83">
        <v>1649261.43831344</v>
      </c>
      <c r="AL83">
        <v>727840.56942953204</v>
      </c>
      <c r="AN83">
        <v>1</v>
      </c>
      <c r="AP83">
        <v>2018</v>
      </c>
      <c r="AQ83" s="4" t="s">
        <v>26</v>
      </c>
      <c r="AR83">
        <v>577</v>
      </c>
      <c r="AS83">
        <v>0</v>
      </c>
      <c r="AT83">
        <v>0</v>
      </c>
      <c r="AU83">
        <v>0</v>
      </c>
      <c r="AV83">
        <v>10000000</v>
      </c>
      <c r="AW83">
        <v>84000000</v>
      </c>
      <c r="AX83">
        <v>3</v>
      </c>
    </row>
    <row r="84" spans="1:50" x14ac:dyDescent="0.3">
      <c r="A84" t="s">
        <v>330</v>
      </c>
      <c r="B84" t="s">
        <v>331</v>
      </c>
      <c r="C84">
        <v>1</v>
      </c>
      <c r="D84" t="s">
        <v>330</v>
      </c>
      <c r="E84">
        <v>1</v>
      </c>
      <c r="F84">
        <v>2</v>
      </c>
      <c r="G84">
        <v>8.2210674881935106E-2</v>
      </c>
      <c r="H84">
        <v>0.10417126119136801</v>
      </c>
      <c r="I84">
        <v>-9.3216389417648302E-2</v>
      </c>
      <c r="K84">
        <v>0</v>
      </c>
      <c r="L84" t="s">
        <v>332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13119.865928864599</v>
      </c>
      <c r="T84">
        <v>17056.024555116601</v>
      </c>
      <c r="U84">
        <v>115501.607882645</v>
      </c>
      <c r="V84">
        <v>1363339.75910446</v>
      </c>
      <c r="W84">
        <v>13119.865928864599</v>
      </c>
      <c r="X84">
        <v>17056.024555116601</v>
      </c>
      <c r="Y84">
        <v>115501.607882645</v>
      </c>
      <c r="Z84">
        <v>1363339.75910446</v>
      </c>
      <c r="AA84">
        <v>3.5375462542222201E-2</v>
      </c>
      <c r="AB84">
        <v>3.9495615736666601E-2</v>
      </c>
      <c r="AC84">
        <v>5.5274073555555497E-2</v>
      </c>
      <c r="AD84">
        <v>0.50001902177777702</v>
      </c>
      <c r="AE84">
        <v>3.6891302528096699E-2</v>
      </c>
      <c r="AF84">
        <v>1.0451308611018201E-2</v>
      </c>
      <c r="AG84">
        <v>1.0162633137431499E-2</v>
      </c>
      <c r="AH84">
        <v>8.8088577539838803E-3</v>
      </c>
      <c r="AI84">
        <v>167137.32592527199</v>
      </c>
      <c r="AJ84">
        <v>62482.378380439499</v>
      </c>
      <c r="AK84">
        <v>73857.648990009795</v>
      </c>
      <c r="AL84">
        <v>84872.420710004299</v>
      </c>
      <c r="AN84">
        <v>125</v>
      </c>
      <c r="AO84" t="s">
        <v>52</v>
      </c>
      <c r="AP84">
        <v>2018</v>
      </c>
      <c r="AQ84" s="4" t="s">
        <v>26</v>
      </c>
      <c r="AR84">
        <v>11249</v>
      </c>
      <c r="AS84">
        <v>0</v>
      </c>
      <c r="AT84">
        <v>0</v>
      </c>
      <c r="AU84">
        <v>0</v>
      </c>
      <c r="AV84">
        <v>413829</v>
      </c>
      <c r="AW84">
        <v>10000000000</v>
      </c>
      <c r="AX84">
        <v>9</v>
      </c>
    </row>
    <row r="85" spans="1:50" x14ac:dyDescent="0.3">
      <c r="A85" t="s">
        <v>333</v>
      </c>
      <c r="B85" t="s">
        <v>334</v>
      </c>
      <c r="C85">
        <v>1</v>
      </c>
      <c r="D85" t="s">
        <v>333</v>
      </c>
      <c r="E85">
        <v>1</v>
      </c>
      <c r="F85">
        <v>2.2564102564102502</v>
      </c>
      <c r="G85">
        <v>0.13070574402809099</v>
      </c>
      <c r="H85">
        <v>4.8011094331741298E-3</v>
      </c>
      <c r="I85">
        <v>4.1662424802780103E-2</v>
      </c>
      <c r="J85">
        <f>11/7</f>
        <v>1.5714285714285714</v>
      </c>
      <c r="K85">
        <v>1</v>
      </c>
      <c r="L85" t="s">
        <v>335</v>
      </c>
      <c r="M85">
        <v>1</v>
      </c>
      <c r="N85">
        <v>2</v>
      </c>
      <c r="O85">
        <v>0</v>
      </c>
      <c r="P85">
        <v>2</v>
      </c>
      <c r="Q85">
        <v>0</v>
      </c>
      <c r="R85">
        <v>2</v>
      </c>
      <c r="S85">
        <v>250539.26425778301</v>
      </c>
      <c r="T85">
        <v>391940.429648511</v>
      </c>
      <c r="U85">
        <v>278396.66183190199</v>
      </c>
      <c r="V85">
        <v>58425.416546384702</v>
      </c>
      <c r="W85">
        <v>250539.26425778301</v>
      </c>
      <c r="X85">
        <v>391940.429648511</v>
      </c>
      <c r="Y85">
        <v>278396.66183190199</v>
      </c>
      <c r="Z85">
        <v>58425.416546384702</v>
      </c>
      <c r="AA85">
        <v>4.6912210588888798E-4</v>
      </c>
      <c r="AB85">
        <v>8.5386551967611105E-4</v>
      </c>
      <c r="AC85">
        <v>1.2726493776829999E-3</v>
      </c>
      <c r="AD85">
        <v>5.83963333333333E-4</v>
      </c>
      <c r="AE85">
        <v>4.1639073155066601E-4</v>
      </c>
      <c r="AF85">
        <v>3.6743122671211098E-4</v>
      </c>
      <c r="AG85">
        <v>1.9412035081966601E-4</v>
      </c>
      <c r="AH85">
        <v>2.4615240516522198E-4</v>
      </c>
      <c r="AI85">
        <v>3432457.3025407698</v>
      </c>
      <c r="AJ85">
        <v>2865659.1533272099</v>
      </c>
      <c r="AK85">
        <v>1596385.01459573</v>
      </c>
      <c r="AL85">
        <v>2009221.47832494</v>
      </c>
      <c r="AN85">
        <v>61</v>
      </c>
      <c r="AO85" t="s">
        <v>336</v>
      </c>
      <c r="AP85">
        <v>2018</v>
      </c>
      <c r="AQ85" s="4" t="s">
        <v>26</v>
      </c>
      <c r="AR85">
        <v>7197</v>
      </c>
      <c r="AS85">
        <v>1</v>
      </c>
      <c r="AT85">
        <v>0</v>
      </c>
      <c r="AU85">
        <v>1</v>
      </c>
      <c r="AV85">
        <v>4000000</v>
      </c>
      <c r="AW85">
        <v>88800000000</v>
      </c>
      <c r="AX85">
        <v>12</v>
      </c>
    </row>
    <row r="86" spans="1:50" x14ac:dyDescent="0.3">
      <c r="A86" t="s">
        <v>337</v>
      </c>
      <c r="B86" t="s">
        <v>338</v>
      </c>
      <c r="C86">
        <v>0</v>
      </c>
      <c r="D86" t="s">
        <v>337</v>
      </c>
      <c r="E86">
        <v>1</v>
      </c>
      <c r="F86">
        <v>1.7777777777777699</v>
      </c>
      <c r="G86">
        <v>0.161823734641075</v>
      </c>
      <c r="H86">
        <v>-0.172298207879066</v>
      </c>
      <c r="I86">
        <v>-0.21642956137657099</v>
      </c>
      <c r="K86">
        <v>0</v>
      </c>
      <c r="L86" t="s">
        <v>339</v>
      </c>
      <c r="M86">
        <v>0</v>
      </c>
      <c r="N86">
        <v>1</v>
      </c>
      <c r="O86">
        <v>0</v>
      </c>
      <c r="P86">
        <v>2</v>
      </c>
      <c r="Q86">
        <v>0</v>
      </c>
      <c r="R86">
        <v>2</v>
      </c>
      <c r="S86">
        <v>88289.107782117993</v>
      </c>
      <c r="T86">
        <v>24358.681111111098</v>
      </c>
      <c r="U86">
        <v>4927.7777629148904</v>
      </c>
      <c r="V86">
        <v>5006.6931590344502</v>
      </c>
      <c r="W86">
        <v>88289.107782117993</v>
      </c>
      <c r="X86">
        <v>24358.681111111098</v>
      </c>
      <c r="Y86">
        <v>4927.7777629148904</v>
      </c>
      <c r="Z86">
        <v>5006.6931590344502</v>
      </c>
      <c r="AA86">
        <v>1.51463926715177E-3</v>
      </c>
      <c r="AB86">
        <v>1.0953612365104399E-3</v>
      </c>
      <c r="AC86">
        <v>1.23330069623922E-3</v>
      </c>
      <c r="AD86">
        <v>1.1473622801242199E-3</v>
      </c>
      <c r="AE86">
        <v>1.22785186686373E-2</v>
      </c>
      <c r="AF86">
        <v>4.2240079999999996E-3</v>
      </c>
      <c r="AG86">
        <v>1.53793190221266E-3</v>
      </c>
      <c r="AH86">
        <v>1.6416445184192199E-3</v>
      </c>
      <c r="AI86">
        <v>4921211.0203534402</v>
      </c>
      <c r="AJ86">
        <v>1690722.1723822199</v>
      </c>
      <c r="AK86">
        <v>681538.47385072894</v>
      </c>
      <c r="AL86">
        <v>737124.06939153303</v>
      </c>
      <c r="AN86">
        <v>42</v>
      </c>
      <c r="AO86" t="s">
        <v>340</v>
      </c>
      <c r="AP86">
        <v>2018</v>
      </c>
      <c r="AQ86" s="4" t="s">
        <v>26</v>
      </c>
      <c r="AR86">
        <v>1489</v>
      </c>
      <c r="AS86">
        <v>0</v>
      </c>
      <c r="AT86">
        <v>0</v>
      </c>
      <c r="AU86">
        <v>1</v>
      </c>
      <c r="AV86">
        <v>28610353</v>
      </c>
      <c r="AW86">
        <v>938538326</v>
      </c>
      <c r="AX86">
        <v>9</v>
      </c>
    </row>
    <row r="87" spans="1:50" x14ac:dyDescent="0.3">
      <c r="A87" t="s">
        <v>341</v>
      </c>
      <c r="B87" t="s">
        <v>342</v>
      </c>
      <c r="C87">
        <v>1</v>
      </c>
      <c r="D87" t="s">
        <v>341</v>
      </c>
      <c r="E87">
        <v>1</v>
      </c>
      <c r="F87">
        <v>1.70149253731343</v>
      </c>
      <c r="G87">
        <v>0.26134365797042802</v>
      </c>
      <c r="H87">
        <v>4.9442812800407403E-2</v>
      </c>
      <c r="I87">
        <v>0.14148224890232</v>
      </c>
      <c r="K87">
        <v>0</v>
      </c>
      <c r="L87" t="s">
        <v>343</v>
      </c>
      <c r="M87">
        <v>1</v>
      </c>
      <c r="N87">
        <v>2</v>
      </c>
      <c r="O87">
        <v>1</v>
      </c>
      <c r="P87">
        <v>1</v>
      </c>
      <c r="Q87">
        <v>0</v>
      </c>
      <c r="R87">
        <v>2</v>
      </c>
      <c r="S87">
        <v>53049.424593098898</v>
      </c>
      <c r="T87">
        <v>1200480.1299999999</v>
      </c>
      <c r="U87">
        <v>131914.65315422</v>
      </c>
      <c r="V87">
        <v>20351.096319155298</v>
      </c>
      <c r="W87">
        <v>53049.424593098898</v>
      </c>
      <c r="X87">
        <v>1200480.1299999999</v>
      </c>
      <c r="Y87">
        <v>131914.65315422</v>
      </c>
      <c r="Z87">
        <v>20351.096319155298</v>
      </c>
      <c r="AA87">
        <v>3.9566903638061099E-3</v>
      </c>
      <c r="AB87">
        <v>2.8191020411647699E-3</v>
      </c>
      <c r="AC87">
        <v>2.9081813771117699E-3</v>
      </c>
      <c r="AD87">
        <v>2.20391862860366E-3</v>
      </c>
      <c r="AE87">
        <v>2.2665067721111098E-2</v>
      </c>
      <c r="AF87">
        <v>8.0852575500000006E-3</v>
      </c>
      <c r="AG87">
        <v>3.6043711783108798E-3</v>
      </c>
      <c r="AH87">
        <v>3.7410208769045501E-3</v>
      </c>
      <c r="AI87">
        <v>7307451.5036791097</v>
      </c>
      <c r="AJ87">
        <v>2281144.1991542298</v>
      </c>
      <c r="AK87">
        <v>1389954.30778304</v>
      </c>
      <c r="AL87">
        <v>1716810.7289030999</v>
      </c>
      <c r="AN87">
        <v>20</v>
      </c>
      <c r="AO87" t="s">
        <v>61</v>
      </c>
      <c r="AP87">
        <v>2018</v>
      </c>
      <c r="AQ87" s="4" t="s">
        <v>26</v>
      </c>
      <c r="AR87">
        <v>13360</v>
      </c>
      <c r="AS87">
        <v>0</v>
      </c>
      <c r="AT87">
        <v>0</v>
      </c>
      <c r="AU87">
        <v>1</v>
      </c>
      <c r="AV87">
        <v>27525000</v>
      </c>
      <c r="AW87">
        <v>1131842156</v>
      </c>
      <c r="AX87">
        <v>13</v>
      </c>
    </row>
    <row r="88" spans="1:50" x14ac:dyDescent="0.3">
      <c r="A88" t="s">
        <v>344</v>
      </c>
      <c r="B88" t="s">
        <v>345</v>
      </c>
      <c r="C88">
        <v>1</v>
      </c>
      <c r="D88" t="s">
        <v>347</v>
      </c>
      <c r="E88">
        <v>1</v>
      </c>
      <c r="F88">
        <v>2.1038961038960999</v>
      </c>
      <c r="G88">
        <v>-1.9882850348949401E-2</v>
      </c>
      <c r="H88">
        <v>9.8024562001228305E-2</v>
      </c>
      <c r="I88">
        <v>-5.4619386792182902E-2</v>
      </c>
      <c r="J88">
        <f>9/5</f>
        <v>1.8</v>
      </c>
      <c r="K88">
        <v>1</v>
      </c>
      <c r="L88" t="s">
        <v>346</v>
      </c>
      <c r="M88">
        <v>0</v>
      </c>
      <c r="N88">
        <v>1</v>
      </c>
      <c r="O88">
        <v>1</v>
      </c>
      <c r="P88">
        <v>1</v>
      </c>
      <c r="Q88">
        <v>0</v>
      </c>
      <c r="R88">
        <v>2</v>
      </c>
      <c r="S88">
        <v>25390691.567540899</v>
      </c>
      <c r="T88">
        <v>18166220.7590289</v>
      </c>
      <c r="U88">
        <v>7683210.9910404198</v>
      </c>
      <c r="V88">
        <v>12840604.8395711</v>
      </c>
      <c r="W88">
        <v>25390691.567540899</v>
      </c>
      <c r="X88">
        <v>18166220.7590289</v>
      </c>
      <c r="Y88">
        <v>7683210.9910404198</v>
      </c>
      <c r="Z88">
        <v>12840604.8395711</v>
      </c>
      <c r="AA88">
        <v>2.0645287714444401E-2</v>
      </c>
      <c r="AB88">
        <v>5.2757919186666599E-2</v>
      </c>
      <c r="AC88">
        <v>7.0623624657777703E-2</v>
      </c>
      <c r="AD88">
        <v>8.8349090222222204E-2</v>
      </c>
      <c r="AE88">
        <v>0.208024225911111</v>
      </c>
      <c r="AF88">
        <v>0.13405687929555499</v>
      </c>
      <c r="AG88">
        <v>4.60480581177777E-2</v>
      </c>
      <c r="AH88">
        <v>4.8109315114444398E-2</v>
      </c>
      <c r="AI88">
        <v>14733512.160475399</v>
      </c>
      <c r="AJ88">
        <v>23820317.390778501</v>
      </c>
      <c r="AK88">
        <v>27381871.1863674</v>
      </c>
      <c r="AL88">
        <v>26669794.112204999</v>
      </c>
      <c r="AN88">
        <v>1</v>
      </c>
      <c r="AO88" t="s">
        <v>25</v>
      </c>
      <c r="AP88">
        <v>2019</v>
      </c>
      <c r="AQ88" s="4" t="s">
        <v>26</v>
      </c>
      <c r="AR88">
        <v>5925</v>
      </c>
      <c r="AS88">
        <v>0</v>
      </c>
      <c r="AT88">
        <v>0</v>
      </c>
      <c r="AU88">
        <v>1</v>
      </c>
      <c r="AV88">
        <v>6000000</v>
      </c>
      <c r="AW88">
        <v>1151441226</v>
      </c>
      <c r="AX88">
        <v>23</v>
      </c>
    </row>
    <row r="89" spans="1:50" x14ac:dyDescent="0.3">
      <c r="A89" t="s">
        <v>348</v>
      </c>
      <c r="B89" t="s">
        <v>349</v>
      </c>
      <c r="C89">
        <v>1</v>
      </c>
      <c r="D89" t="s">
        <v>348</v>
      </c>
      <c r="E89">
        <v>1</v>
      </c>
      <c r="F89">
        <v>1.83908045977011</v>
      </c>
      <c r="G89">
        <v>-3.5012371838092797E-2</v>
      </c>
      <c r="H89">
        <v>0.34645175933837802</v>
      </c>
      <c r="I89">
        <v>0.11606997251510601</v>
      </c>
      <c r="J89">
        <f>24/5</f>
        <v>4.8</v>
      </c>
      <c r="K89">
        <v>1</v>
      </c>
      <c r="L89" t="s">
        <v>350</v>
      </c>
      <c r="M89">
        <v>1</v>
      </c>
      <c r="N89">
        <v>2</v>
      </c>
      <c r="O89">
        <v>1</v>
      </c>
      <c r="P89">
        <v>1</v>
      </c>
      <c r="Q89">
        <v>1</v>
      </c>
      <c r="R89">
        <v>1</v>
      </c>
      <c r="S89">
        <v>392573.44561631902</v>
      </c>
      <c r="T89">
        <v>582310.90225694398</v>
      </c>
      <c r="U89">
        <v>804439.9</v>
      </c>
      <c r="V89">
        <v>1101484.2931603601</v>
      </c>
      <c r="W89">
        <v>392573.44561631902</v>
      </c>
      <c r="X89">
        <v>582310.90225694398</v>
      </c>
      <c r="Y89">
        <v>804439.9</v>
      </c>
      <c r="Z89">
        <v>1101484.2931603601</v>
      </c>
      <c r="AA89">
        <v>3.1652021234422199</v>
      </c>
      <c r="AB89">
        <v>4.7994857632999999</v>
      </c>
      <c r="AC89">
        <v>5.5684790186588904</v>
      </c>
      <c r="AD89">
        <v>4.7495811857122199</v>
      </c>
      <c r="AE89">
        <v>22.274615616271099</v>
      </c>
      <c r="AF89">
        <v>11.595579094357699</v>
      </c>
      <c r="AG89">
        <v>6.6903302159255498</v>
      </c>
      <c r="AH89">
        <v>3.9701429806866599</v>
      </c>
      <c r="AI89">
        <v>1032845726.68163</v>
      </c>
      <c r="AJ89">
        <v>3497191685.8743501</v>
      </c>
      <c r="AK89">
        <v>7332093624.9918804</v>
      </c>
      <c r="AL89">
        <v>6707195475.9107704</v>
      </c>
      <c r="AN89">
        <v>31</v>
      </c>
      <c r="AO89" t="s">
        <v>106</v>
      </c>
      <c r="AP89">
        <v>2017</v>
      </c>
      <c r="AQ89" s="4" t="s">
        <v>26</v>
      </c>
      <c r="AR89">
        <v>2693</v>
      </c>
      <c r="AS89">
        <v>0</v>
      </c>
      <c r="AT89">
        <v>0</v>
      </c>
      <c r="AU89">
        <v>0</v>
      </c>
      <c r="AV89">
        <v>257000000</v>
      </c>
      <c r="AW89">
        <v>32051580</v>
      </c>
      <c r="AX89">
        <v>13</v>
      </c>
    </row>
    <row r="90" spans="1:50" x14ac:dyDescent="0.3">
      <c r="A90" t="s">
        <v>351</v>
      </c>
      <c r="B90" t="s">
        <v>352</v>
      </c>
      <c r="C90">
        <v>1</v>
      </c>
      <c r="D90" t="s">
        <v>351</v>
      </c>
      <c r="E90">
        <v>1</v>
      </c>
      <c r="F90">
        <v>2.09523809523809</v>
      </c>
      <c r="G90">
        <v>0.10056722164154</v>
      </c>
      <c r="H90">
        <v>-0.14164757728576599</v>
      </c>
      <c r="I90">
        <v>-0.120318636298179</v>
      </c>
      <c r="K90">
        <v>0</v>
      </c>
      <c r="L90" t="s">
        <v>353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33593.166920716503</v>
      </c>
      <c r="T90">
        <v>826.33747038628098</v>
      </c>
      <c r="U90">
        <v>350090.45117388299</v>
      </c>
      <c r="V90">
        <v>896433.82606477698</v>
      </c>
      <c r="W90">
        <v>33593.166920716503</v>
      </c>
      <c r="X90">
        <v>826.33747038628098</v>
      </c>
      <c r="Y90">
        <v>350090.45117388299</v>
      </c>
      <c r="Z90">
        <v>896433.82606477698</v>
      </c>
      <c r="AA90">
        <v>3.1840081244788798E-3</v>
      </c>
      <c r="AB90">
        <v>2.3771083816289998E-3</v>
      </c>
      <c r="AC90">
        <v>2.0744193309865499E-3</v>
      </c>
      <c r="AD90">
        <v>2.6966755985906601E-3</v>
      </c>
      <c r="AE90">
        <v>6.0427192458247696E-3</v>
      </c>
      <c r="AF90">
        <v>2.3662690294665501E-3</v>
      </c>
      <c r="AG90">
        <v>3.0981517183969898E-3</v>
      </c>
      <c r="AH90">
        <v>3.3771879159174398E-3</v>
      </c>
      <c r="AI90">
        <v>595743.44441961194</v>
      </c>
      <c r="AJ90">
        <v>269619.25727321702</v>
      </c>
      <c r="AK90">
        <v>422917.81178538199</v>
      </c>
      <c r="AL90">
        <v>466270.876376578</v>
      </c>
      <c r="AN90">
        <v>27</v>
      </c>
      <c r="AO90" t="s">
        <v>127</v>
      </c>
      <c r="AP90">
        <v>2018</v>
      </c>
      <c r="AQ90" s="4" t="s">
        <v>26</v>
      </c>
      <c r="AR90">
        <v>3167</v>
      </c>
      <c r="AS90">
        <v>0</v>
      </c>
      <c r="AT90">
        <v>0</v>
      </c>
      <c r="AU90">
        <v>0</v>
      </c>
      <c r="AV90">
        <v>15000000</v>
      </c>
      <c r="AW90">
        <v>130000000</v>
      </c>
      <c r="AX90">
        <v>6</v>
      </c>
    </row>
    <row r="91" spans="1:50" x14ac:dyDescent="0.3">
      <c r="A91" t="s">
        <v>354</v>
      </c>
      <c r="B91" t="s">
        <v>355</v>
      </c>
      <c r="C91">
        <v>0</v>
      </c>
      <c r="D91" t="s">
        <v>354</v>
      </c>
      <c r="E91">
        <v>1</v>
      </c>
      <c r="F91">
        <v>2.34666666666666</v>
      </c>
      <c r="G91">
        <v>4.23996299505233E-2</v>
      </c>
      <c r="H91">
        <v>0.13583210110664301</v>
      </c>
      <c r="I91">
        <v>7.9423308372497503E-2</v>
      </c>
      <c r="K91">
        <v>0</v>
      </c>
      <c r="L91" t="s">
        <v>356</v>
      </c>
      <c r="M91">
        <v>0</v>
      </c>
      <c r="N91">
        <v>1</v>
      </c>
      <c r="O91">
        <v>0</v>
      </c>
      <c r="P91">
        <v>2</v>
      </c>
      <c r="Q91">
        <v>0</v>
      </c>
      <c r="R91">
        <v>2</v>
      </c>
      <c r="S91">
        <v>244312.870920138</v>
      </c>
      <c r="T91">
        <v>511203.40776909702</v>
      </c>
      <c r="U91">
        <v>321842.022222222</v>
      </c>
      <c r="V91">
        <v>66151.645666666605</v>
      </c>
      <c r="W91">
        <v>244312.870920138</v>
      </c>
      <c r="X91">
        <v>511203.40776909702</v>
      </c>
      <c r="Y91">
        <v>321842.022222222</v>
      </c>
      <c r="Z91">
        <v>66151.645666666605</v>
      </c>
      <c r="AA91">
        <v>1.95018239988888E-2</v>
      </c>
      <c r="AB91">
        <v>1.7325361577777702E-2</v>
      </c>
      <c r="AC91">
        <v>1.5589647028888799E-2</v>
      </c>
      <c r="AD91">
        <v>1.5292181219955601E-2</v>
      </c>
      <c r="AE91">
        <v>0.25489935634444399</v>
      </c>
      <c r="AF91">
        <v>0.119534682937777</v>
      </c>
      <c r="AG91">
        <v>6.8804471032222203E-2</v>
      </c>
      <c r="AH91">
        <v>3.2490241111111103E-2</v>
      </c>
      <c r="AI91">
        <v>15794812.383008</v>
      </c>
      <c r="AJ91">
        <v>8523071.6748498809</v>
      </c>
      <c r="AK91">
        <v>5112396.5133635504</v>
      </c>
      <c r="AL91">
        <v>2471299.7579575698</v>
      </c>
      <c r="AN91">
        <v>31</v>
      </c>
      <c r="AO91" t="s">
        <v>357</v>
      </c>
      <c r="AP91">
        <v>2017</v>
      </c>
      <c r="AQ91" s="4" t="s">
        <v>26</v>
      </c>
      <c r="AR91">
        <v>1949</v>
      </c>
      <c r="AS91">
        <v>0</v>
      </c>
      <c r="AT91">
        <v>0</v>
      </c>
      <c r="AU91">
        <v>0</v>
      </c>
      <c r="AV91">
        <v>5000000</v>
      </c>
      <c r="AW91">
        <v>222151328.59999999</v>
      </c>
      <c r="AX91">
        <v>5</v>
      </c>
    </row>
    <row r="92" spans="1:50" x14ac:dyDescent="0.3">
      <c r="A92" t="s">
        <v>358</v>
      </c>
      <c r="B92" t="s">
        <v>359</v>
      </c>
      <c r="C92">
        <v>1</v>
      </c>
      <c r="D92" t="s">
        <v>358</v>
      </c>
      <c r="E92">
        <v>2</v>
      </c>
      <c r="F92">
        <v>1.925</v>
      </c>
      <c r="G92">
        <v>5.4921597242355298E-2</v>
      </c>
      <c r="H92">
        <v>0.22131958603858901</v>
      </c>
      <c r="I92">
        <v>-5.7182714343070901E-2</v>
      </c>
      <c r="J92">
        <f>13/6</f>
        <v>2.1666666666666665</v>
      </c>
      <c r="K92">
        <v>1</v>
      </c>
      <c r="L92" t="s">
        <v>360</v>
      </c>
      <c r="M92">
        <v>1</v>
      </c>
      <c r="N92">
        <v>2</v>
      </c>
      <c r="O92">
        <v>0</v>
      </c>
      <c r="P92">
        <v>2</v>
      </c>
      <c r="Q92">
        <v>0</v>
      </c>
      <c r="R92">
        <v>2</v>
      </c>
      <c r="S92">
        <v>1665442.9070989499</v>
      </c>
      <c r="T92">
        <v>88670.516981900801</v>
      </c>
      <c r="U92">
        <v>59417.357618404698</v>
      </c>
      <c r="V92">
        <v>33655.429136377301</v>
      </c>
      <c r="W92">
        <v>1665442.9070989499</v>
      </c>
      <c r="X92">
        <v>88670.516981900801</v>
      </c>
      <c r="Y92">
        <v>59417.357618404698</v>
      </c>
      <c r="Z92">
        <v>33655.429136377301</v>
      </c>
      <c r="AA92">
        <v>9.8129661772491904E-3</v>
      </c>
      <c r="AB92">
        <v>1.0878179681415899E-2</v>
      </c>
      <c r="AC92">
        <v>7.7847181737712903E-3</v>
      </c>
      <c r="AD92">
        <v>5.03761387169681E-3</v>
      </c>
      <c r="AE92">
        <v>2.7972568351668999E-2</v>
      </c>
      <c r="AF92">
        <v>1.5172039596936601E-2</v>
      </c>
      <c r="AG92">
        <v>1.21387925271497E-2</v>
      </c>
      <c r="AH92">
        <v>1.1553685437718E-2</v>
      </c>
      <c r="AI92">
        <v>1521614.3805887599</v>
      </c>
      <c r="AJ92">
        <v>825599.11893908703</v>
      </c>
      <c r="AK92">
        <v>663885.60589653405</v>
      </c>
      <c r="AL92">
        <v>651107.14589112403</v>
      </c>
      <c r="AN92">
        <v>56</v>
      </c>
      <c r="AO92" t="s">
        <v>106</v>
      </c>
      <c r="AP92">
        <v>2017</v>
      </c>
      <c r="AQ92" s="4" t="s">
        <v>26</v>
      </c>
      <c r="AR92">
        <v>1998</v>
      </c>
      <c r="AS92">
        <v>1</v>
      </c>
      <c r="AT92">
        <v>0</v>
      </c>
      <c r="AU92">
        <v>0</v>
      </c>
      <c r="AV92">
        <v>15000000</v>
      </c>
      <c r="AW92">
        <v>100000000</v>
      </c>
      <c r="AX92">
        <v>7</v>
      </c>
    </row>
    <row r="93" spans="1:50" x14ac:dyDescent="0.3">
      <c r="A93" t="s">
        <v>361</v>
      </c>
      <c r="B93" t="s">
        <v>362</v>
      </c>
      <c r="C93">
        <v>1</v>
      </c>
      <c r="D93" t="s">
        <v>361</v>
      </c>
      <c r="E93">
        <v>1</v>
      </c>
      <c r="F93">
        <v>1.9294117647058799</v>
      </c>
      <c r="G93">
        <v>0.10738772153854299</v>
      </c>
      <c r="H93">
        <v>-3.8155585527420002E-2</v>
      </c>
      <c r="I93">
        <v>-9.1565579175949097E-2</v>
      </c>
      <c r="J93">
        <v>3</v>
      </c>
      <c r="K93">
        <v>1</v>
      </c>
      <c r="L93" t="s">
        <v>363</v>
      </c>
      <c r="M93">
        <v>0</v>
      </c>
      <c r="N93">
        <v>1</v>
      </c>
      <c r="O93">
        <v>0</v>
      </c>
      <c r="P93">
        <v>2</v>
      </c>
      <c r="Q93">
        <v>0</v>
      </c>
      <c r="R93">
        <v>2</v>
      </c>
      <c r="S93">
        <v>129004.85636261399</v>
      </c>
      <c r="T93">
        <v>68704.709101027998</v>
      </c>
      <c r="U93">
        <v>26201.147858046199</v>
      </c>
      <c r="V93">
        <v>21421.9654823946</v>
      </c>
      <c r="W93">
        <v>129004.85636261399</v>
      </c>
      <c r="X93">
        <v>68704.709101027998</v>
      </c>
      <c r="Y93">
        <v>26201.147858046199</v>
      </c>
      <c r="Z93">
        <v>21421.9654823946</v>
      </c>
      <c r="AA93">
        <v>2.1958679348888802E-2</v>
      </c>
      <c r="AB93">
        <v>1.29835642791311E-2</v>
      </c>
      <c r="AC93">
        <v>2.3916190821930298E-2</v>
      </c>
      <c r="AD93">
        <v>3.2290485036666601E-2</v>
      </c>
      <c r="AE93">
        <v>2.8770324721111101E-2</v>
      </c>
      <c r="AF93">
        <v>3.6928677899999998E-2</v>
      </c>
      <c r="AG93">
        <v>5.1197786294444401E-2</v>
      </c>
      <c r="AH93">
        <v>2.8261096964444399E-2</v>
      </c>
      <c r="AI93">
        <v>7098103.8297344502</v>
      </c>
      <c r="AJ93">
        <v>11724472.9542995</v>
      </c>
      <c r="AK93">
        <v>10104336.933075599</v>
      </c>
      <c r="AL93">
        <v>6222775.9673160203</v>
      </c>
      <c r="AN93">
        <v>10</v>
      </c>
      <c r="AO93" t="s">
        <v>106</v>
      </c>
      <c r="AP93">
        <v>2018</v>
      </c>
      <c r="AQ93" s="4">
        <v>313</v>
      </c>
      <c r="AR93">
        <v>352</v>
      </c>
      <c r="AS93">
        <v>0</v>
      </c>
      <c r="AT93">
        <v>0</v>
      </c>
      <c r="AU93">
        <v>1</v>
      </c>
      <c r="AV93">
        <v>13750000</v>
      </c>
      <c r="AW93">
        <v>1000000000</v>
      </c>
      <c r="AX93">
        <v>14</v>
      </c>
    </row>
    <row r="94" spans="1:50" x14ac:dyDescent="0.3">
      <c r="A94" t="s">
        <v>364</v>
      </c>
      <c r="B94" t="s">
        <v>365</v>
      </c>
      <c r="C94">
        <v>1</v>
      </c>
      <c r="D94" t="s">
        <v>364</v>
      </c>
      <c r="E94">
        <v>1</v>
      </c>
      <c r="F94">
        <v>1.8684210526315701</v>
      </c>
      <c r="G94">
        <v>0.196167603135108</v>
      </c>
      <c r="H94">
        <v>-0.110318198800087</v>
      </c>
      <c r="I94">
        <v>-4.6484336256980903E-2</v>
      </c>
      <c r="J94">
        <f>14/8</f>
        <v>1.75</v>
      </c>
      <c r="K94">
        <v>1</v>
      </c>
      <c r="L94" t="s">
        <v>366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2900149.15555555</v>
      </c>
      <c r="T94">
        <v>5230172.3333333302</v>
      </c>
      <c r="U94">
        <v>2044488.8</v>
      </c>
      <c r="V94">
        <v>444532.59884832503</v>
      </c>
      <c r="W94">
        <v>2900149.15555555</v>
      </c>
      <c r="X94">
        <v>5230172.3333333302</v>
      </c>
      <c r="Y94">
        <v>2044488.8</v>
      </c>
      <c r="Z94">
        <v>444532.59884832503</v>
      </c>
      <c r="AA94">
        <v>0.57695372773222198</v>
      </c>
      <c r="AB94">
        <v>1.3366418040655501</v>
      </c>
      <c r="AC94">
        <v>0.59900791991777702</v>
      </c>
      <c r="AD94">
        <v>0.39201830991555497</v>
      </c>
      <c r="AE94">
        <v>4.4844318707811102</v>
      </c>
      <c r="AF94">
        <v>3.8414189870233302</v>
      </c>
      <c r="AG94">
        <v>1.02726203333333</v>
      </c>
      <c r="AH94">
        <v>0.55849080652333305</v>
      </c>
      <c r="AI94">
        <v>141961576.07068801</v>
      </c>
      <c r="AJ94">
        <v>77817222.253816605</v>
      </c>
      <c r="AK94">
        <v>27449330.015076499</v>
      </c>
      <c r="AL94">
        <v>13596053.301243899</v>
      </c>
      <c r="AN94">
        <v>10</v>
      </c>
      <c r="AO94" t="s">
        <v>25</v>
      </c>
      <c r="AP94">
        <v>2018</v>
      </c>
      <c r="AQ94" s="4">
        <v>68</v>
      </c>
      <c r="AR94">
        <v>162</v>
      </c>
      <c r="AS94">
        <v>1</v>
      </c>
      <c r="AT94">
        <v>0</v>
      </c>
      <c r="AU94">
        <v>0</v>
      </c>
      <c r="AV94">
        <v>108394802</v>
      </c>
      <c r="AW94">
        <v>65064515.149999999</v>
      </c>
      <c r="AX94">
        <v>10</v>
      </c>
    </row>
    <row r="95" spans="1:50" x14ac:dyDescent="0.3">
      <c r="A95" t="s">
        <v>367</v>
      </c>
      <c r="B95" t="s">
        <v>368</v>
      </c>
      <c r="C95">
        <v>1</v>
      </c>
      <c r="D95" t="s">
        <v>367</v>
      </c>
      <c r="E95">
        <v>1</v>
      </c>
      <c r="F95">
        <v>2.0779220779220702</v>
      </c>
      <c r="G95">
        <v>-1.37021988630294E-2</v>
      </c>
      <c r="H95">
        <v>-7.4335619807243306E-2</v>
      </c>
      <c r="I95">
        <v>-0.10267792642116499</v>
      </c>
      <c r="J95">
        <f>15/7</f>
        <v>2.1428571428571428</v>
      </c>
      <c r="K95">
        <v>1</v>
      </c>
      <c r="L95" t="s">
        <v>369</v>
      </c>
      <c r="M95">
        <v>1</v>
      </c>
      <c r="N95">
        <v>2</v>
      </c>
      <c r="O95">
        <v>0</v>
      </c>
      <c r="P95">
        <v>2</v>
      </c>
      <c r="Q95">
        <v>0</v>
      </c>
      <c r="R95">
        <v>2</v>
      </c>
      <c r="S95">
        <v>1511255.73013789</v>
      </c>
      <c r="T95">
        <v>2408234.2968075201</v>
      </c>
      <c r="U95">
        <v>11190197.6605774</v>
      </c>
      <c r="V95">
        <v>5894307.4673414603</v>
      </c>
      <c r="W95">
        <v>1511255.73013789</v>
      </c>
      <c r="X95">
        <v>2408234.2968075201</v>
      </c>
      <c r="Y95">
        <v>11190197.6605774</v>
      </c>
      <c r="Z95">
        <v>5894307.4673414603</v>
      </c>
      <c r="AA95">
        <v>1.1943249795633401E-2</v>
      </c>
      <c r="AB95">
        <v>6.8774039974269898E-3</v>
      </c>
      <c r="AC95">
        <v>6.7117263213042197E-3</v>
      </c>
      <c r="AD95">
        <v>2.94942368711111E-2</v>
      </c>
      <c r="AE95">
        <v>9.4616519110370008E-3</v>
      </c>
      <c r="AF95">
        <v>8.2189069471958892E-3</v>
      </c>
      <c r="AG95">
        <v>2.13175735073073E-2</v>
      </c>
      <c r="AH95">
        <v>1.66453913322222E-2</v>
      </c>
      <c r="AI95">
        <v>7304620.8042755798</v>
      </c>
      <c r="AJ95">
        <v>12309794.8047996</v>
      </c>
      <c r="AK95">
        <v>40298251.242599398</v>
      </c>
      <c r="AL95">
        <v>25544532.075977702</v>
      </c>
      <c r="AN95">
        <v>1</v>
      </c>
      <c r="AO95" t="s">
        <v>370</v>
      </c>
      <c r="AP95">
        <v>2018</v>
      </c>
      <c r="AQ95" s="4" t="s">
        <v>26</v>
      </c>
      <c r="AR95">
        <v>2612</v>
      </c>
      <c r="AS95">
        <v>1</v>
      </c>
      <c r="AT95">
        <v>0</v>
      </c>
      <c r="AU95">
        <v>1</v>
      </c>
      <c r="AV95">
        <v>39400000</v>
      </c>
      <c r="AW95">
        <v>2138153791</v>
      </c>
      <c r="AX95">
        <v>27</v>
      </c>
    </row>
    <row r="96" spans="1:50" x14ac:dyDescent="0.3">
      <c r="A96" t="s">
        <v>371</v>
      </c>
      <c r="B96" t="s">
        <v>372</v>
      </c>
      <c r="C96">
        <v>0</v>
      </c>
      <c r="D96" t="s">
        <v>374</v>
      </c>
      <c r="E96">
        <v>1</v>
      </c>
      <c r="F96">
        <v>2.1558441558441501</v>
      </c>
      <c r="G96">
        <v>0.25123912096023499</v>
      </c>
      <c r="H96">
        <v>-9.6361324191093403E-2</v>
      </c>
      <c r="I96">
        <v>7.1394205093383706E-2</v>
      </c>
      <c r="J96">
        <f>13/8</f>
        <v>1.625</v>
      </c>
      <c r="K96">
        <v>1</v>
      </c>
      <c r="L96" t="s">
        <v>373</v>
      </c>
      <c r="M96">
        <v>1</v>
      </c>
      <c r="N96">
        <v>2</v>
      </c>
      <c r="O96">
        <v>0</v>
      </c>
      <c r="P96">
        <v>2</v>
      </c>
      <c r="Q96">
        <v>0</v>
      </c>
      <c r="R96">
        <v>2</v>
      </c>
      <c r="S96">
        <v>214680.63778211799</v>
      </c>
      <c r="T96">
        <v>21915.586184895801</v>
      </c>
      <c r="U96">
        <v>4764.5294153036002</v>
      </c>
      <c r="V96">
        <v>11483.5867506139</v>
      </c>
      <c r="W96">
        <v>214680.63778211799</v>
      </c>
      <c r="X96">
        <v>21915.586184895801</v>
      </c>
      <c r="Y96">
        <v>4764.5294153036002</v>
      </c>
      <c r="Z96">
        <v>11483.5867506139</v>
      </c>
      <c r="AA96">
        <v>3.8702139391111098E-2</v>
      </c>
      <c r="AB96">
        <v>1.964786495E-2</v>
      </c>
      <c r="AC96">
        <v>9.0541941343848797E-3</v>
      </c>
      <c r="AD96">
        <v>9.9435834949864396E-3</v>
      </c>
      <c r="AE96">
        <v>0.12245461993111099</v>
      </c>
      <c r="AF96">
        <v>1.8434727800000002E-2</v>
      </c>
      <c r="AG96">
        <v>1.2381649605545801E-2</v>
      </c>
      <c r="AH96">
        <v>2.8748222755666401E-2</v>
      </c>
      <c r="AI96">
        <v>5865631.5775471097</v>
      </c>
      <c r="AJ96">
        <v>1488570.4333333301</v>
      </c>
      <c r="AK96">
        <v>995223.41349202499</v>
      </c>
      <c r="AL96">
        <v>2320337.0195455998</v>
      </c>
      <c r="AN96">
        <v>28</v>
      </c>
      <c r="AO96" t="s">
        <v>25</v>
      </c>
      <c r="AP96">
        <v>2017</v>
      </c>
      <c r="AQ96" s="4" t="s">
        <v>26</v>
      </c>
      <c r="AR96">
        <v>609</v>
      </c>
      <c r="AS96">
        <v>0</v>
      </c>
      <c r="AT96">
        <v>0</v>
      </c>
      <c r="AU96">
        <v>0</v>
      </c>
      <c r="AV96">
        <v>25000000</v>
      </c>
      <c r="AW96">
        <v>100000000</v>
      </c>
      <c r="AX96">
        <v>6</v>
      </c>
    </row>
    <row r="97" spans="1:50" x14ac:dyDescent="0.3">
      <c r="A97" t="s">
        <v>375</v>
      </c>
      <c r="B97" t="s">
        <v>376</v>
      </c>
      <c r="C97">
        <v>0</v>
      </c>
      <c r="D97" t="s">
        <v>375</v>
      </c>
      <c r="E97">
        <v>1</v>
      </c>
      <c r="F97">
        <v>2.0779220779220702</v>
      </c>
      <c r="G97">
        <v>1.19231939315795E-2</v>
      </c>
      <c r="H97">
        <v>-0.10101823508739401</v>
      </c>
      <c r="I97">
        <v>-0.222453653812408</v>
      </c>
      <c r="J97">
        <f>18/7</f>
        <v>2.5714285714285716</v>
      </c>
      <c r="K97">
        <v>1</v>
      </c>
      <c r="L97" t="s">
        <v>377</v>
      </c>
      <c r="M97">
        <v>0</v>
      </c>
      <c r="N97">
        <v>1</v>
      </c>
      <c r="O97">
        <v>0</v>
      </c>
      <c r="P97">
        <v>2</v>
      </c>
      <c r="Q97">
        <v>0</v>
      </c>
      <c r="R97">
        <v>2</v>
      </c>
      <c r="S97">
        <v>5501860.0632812502</v>
      </c>
      <c r="T97">
        <v>2144796.9611111102</v>
      </c>
      <c r="U97">
        <v>1026625.78776041</v>
      </c>
      <c r="V97">
        <v>991902.20333333302</v>
      </c>
      <c r="W97">
        <v>5501860.0632812502</v>
      </c>
      <c r="X97">
        <v>2144796.9611111102</v>
      </c>
      <c r="Y97">
        <v>1026625.78776041</v>
      </c>
      <c r="Z97">
        <v>991902.20333333302</v>
      </c>
      <c r="AA97">
        <v>1.4023927991722401E-2</v>
      </c>
      <c r="AB97">
        <v>1.04404416967368E-2</v>
      </c>
      <c r="AC97">
        <v>9.0201970405575493E-3</v>
      </c>
      <c r="AD97">
        <v>3.9858996412327702E-3</v>
      </c>
      <c r="AE97">
        <v>0.14437499538444401</v>
      </c>
      <c r="AF97">
        <v>0.10516006615</v>
      </c>
      <c r="AG97">
        <v>5.6748773085555503E-2</v>
      </c>
      <c r="AH97">
        <v>1.8123781121111099E-2</v>
      </c>
      <c r="AI97">
        <v>71524193.550102204</v>
      </c>
      <c r="AJ97">
        <v>43035462.909407698</v>
      </c>
      <c r="AK97">
        <v>18673537.0022345</v>
      </c>
      <c r="AL97">
        <v>9206446.1822516806</v>
      </c>
      <c r="AN97">
        <v>1</v>
      </c>
      <c r="AO97" t="s">
        <v>39</v>
      </c>
      <c r="AP97">
        <v>2017</v>
      </c>
      <c r="AQ97" s="4" t="s">
        <v>26</v>
      </c>
      <c r="AR97">
        <v>9291</v>
      </c>
      <c r="AS97">
        <v>0</v>
      </c>
      <c r="AT97">
        <v>0</v>
      </c>
      <c r="AU97">
        <v>0</v>
      </c>
      <c r="AV97">
        <v>33000000</v>
      </c>
      <c r="AW97">
        <v>1000000000</v>
      </c>
      <c r="AX97">
        <v>26</v>
      </c>
    </row>
    <row r="98" spans="1:50" x14ac:dyDescent="0.3">
      <c r="A98" t="s">
        <v>378</v>
      </c>
      <c r="B98" t="s">
        <v>379</v>
      </c>
      <c r="C98">
        <v>1</v>
      </c>
      <c r="D98" t="s">
        <v>378</v>
      </c>
      <c r="E98">
        <v>1</v>
      </c>
      <c r="F98">
        <v>1.8961038961038901</v>
      </c>
      <c r="G98">
        <v>0.22997035086154899</v>
      </c>
      <c r="H98">
        <v>-9.3237161636352497E-2</v>
      </c>
      <c r="I98">
        <v>0.152770191431045</v>
      </c>
      <c r="K98">
        <v>0</v>
      </c>
      <c r="L98" t="s">
        <v>380</v>
      </c>
      <c r="M98">
        <v>1</v>
      </c>
      <c r="N98">
        <v>3</v>
      </c>
      <c r="O98">
        <v>1</v>
      </c>
      <c r="P98">
        <v>1</v>
      </c>
      <c r="Q98">
        <v>1</v>
      </c>
      <c r="R98">
        <v>1</v>
      </c>
      <c r="S98">
        <v>169291.357769097</v>
      </c>
      <c r="T98">
        <v>71377.530888888898</v>
      </c>
      <c r="U98">
        <v>6761.6848548691296</v>
      </c>
      <c r="V98">
        <v>20249.252008547901</v>
      </c>
      <c r="W98">
        <v>169291.357769097</v>
      </c>
      <c r="X98">
        <v>71377.530888888898</v>
      </c>
      <c r="Y98">
        <v>6761.6848548691296</v>
      </c>
      <c r="Z98">
        <v>20249.252008547901</v>
      </c>
      <c r="AA98">
        <v>0.16431239593666599</v>
      </c>
      <c r="AB98">
        <v>7.1181517607777703E-2</v>
      </c>
      <c r="AC98">
        <v>0.10101487637000001</v>
      </c>
      <c r="AD98">
        <v>7.8723465840000006E-2</v>
      </c>
      <c r="AE98">
        <v>0.35109676548444402</v>
      </c>
      <c r="AF98">
        <v>0.104433195555555</v>
      </c>
      <c r="AG98">
        <v>6.5823386129999994E-2</v>
      </c>
      <c r="AH98">
        <v>0.143235088886666</v>
      </c>
      <c r="AI98">
        <v>9331469.4204302207</v>
      </c>
      <c r="AJ98">
        <v>3669993.7057733699</v>
      </c>
      <c r="AK98">
        <v>2342021.7264838102</v>
      </c>
      <c r="AL98">
        <v>5443534.2289561499</v>
      </c>
      <c r="AN98">
        <v>63</v>
      </c>
      <c r="AO98" t="s">
        <v>127</v>
      </c>
      <c r="AP98">
        <v>2018</v>
      </c>
      <c r="AQ98" s="4" t="s">
        <v>26</v>
      </c>
      <c r="AR98">
        <v>12183</v>
      </c>
      <c r="AS98">
        <v>0</v>
      </c>
      <c r="AT98">
        <v>0</v>
      </c>
      <c r="AU98">
        <v>0</v>
      </c>
      <c r="AV98">
        <v>8000000</v>
      </c>
      <c r="AW98">
        <v>60000000</v>
      </c>
      <c r="AX98">
        <v>9</v>
      </c>
    </row>
    <row r="99" spans="1:50" x14ac:dyDescent="0.3">
      <c r="A99" t="s">
        <v>381</v>
      </c>
      <c r="B99" t="s">
        <v>382</v>
      </c>
      <c r="C99">
        <v>0</v>
      </c>
      <c r="D99" t="s">
        <v>381</v>
      </c>
      <c r="E99">
        <v>2</v>
      </c>
      <c r="F99">
        <v>1.8947368421052599</v>
      </c>
      <c r="G99">
        <v>0.24497307837009399</v>
      </c>
      <c r="H99">
        <v>-0.13129343092441501</v>
      </c>
      <c r="I99">
        <v>-9.3170553445816005E-3</v>
      </c>
      <c r="K99">
        <v>0</v>
      </c>
      <c r="L99" t="s">
        <v>383</v>
      </c>
      <c r="M99">
        <v>1</v>
      </c>
      <c r="N99">
        <v>2</v>
      </c>
      <c r="O99">
        <v>1</v>
      </c>
      <c r="P99">
        <v>1</v>
      </c>
      <c r="Q99">
        <v>1</v>
      </c>
      <c r="R99">
        <v>1</v>
      </c>
      <c r="S99">
        <v>317331.29583962599</v>
      </c>
      <c r="T99">
        <v>101397.898152243</v>
      </c>
      <c r="U99">
        <v>95417.954441116395</v>
      </c>
      <c r="V99">
        <v>85151.279591476501</v>
      </c>
      <c r="W99">
        <v>317331.29583962599</v>
      </c>
      <c r="X99">
        <v>101397.898152243</v>
      </c>
      <c r="Y99">
        <v>95417.954441116395</v>
      </c>
      <c r="Z99">
        <v>85151.279591476501</v>
      </c>
      <c r="AA99">
        <v>1.5327764850340199E-3</v>
      </c>
      <c r="AB99">
        <v>1.51560437597316E-3</v>
      </c>
      <c r="AC99">
        <v>3.8059512874740202E-4</v>
      </c>
      <c r="AD99">
        <v>1.3020833712185201E-4</v>
      </c>
      <c r="AE99">
        <v>1.00655552024932E-2</v>
      </c>
      <c r="AF99">
        <v>2.5002106950899601E-3</v>
      </c>
      <c r="AG99">
        <v>8.0782117737004304E-4</v>
      </c>
      <c r="AH99">
        <v>7.0797948893148597E-4</v>
      </c>
      <c r="AI99">
        <v>2944164.66680296</v>
      </c>
      <c r="AJ99">
        <v>648007.63261059299</v>
      </c>
      <c r="AK99">
        <v>228194.376164674</v>
      </c>
      <c r="AL99">
        <v>208980.90488111999</v>
      </c>
      <c r="AN99">
        <v>30</v>
      </c>
      <c r="AO99" t="s">
        <v>384</v>
      </c>
      <c r="AP99">
        <v>2018</v>
      </c>
      <c r="AQ99" s="4" t="s">
        <v>26</v>
      </c>
      <c r="AR99">
        <v>12408</v>
      </c>
      <c r="AS99">
        <v>0</v>
      </c>
      <c r="AT99">
        <v>0</v>
      </c>
      <c r="AU99">
        <v>1</v>
      </c>
      <c r="AV99">
        <v>24335000</v>
      </c>
      <c r="AW99">
        <v>928840384.29999995</v>
      </c>
      <c r="AX99">
        <v>5</v>
      </c>
    </row>
    <row r="100" spans="1:50" x14ac:dyDescent="0.3">
      <c r="A100" t="s">
        <v>385</v>
      </c>
      <c r="B100" t="s">
        <v>386</v>
      </c>
      <c r="C100">
        <v>0</v>
      </c>
      <c r="D100" t="s">
        <v>900</v>
      </c>
      <c r="E100">
        <v>1</v>
      </c>
      <c r="F100">
        <v>1.85365853658536</v>
      </c>
      <c r="G100">
        <v>6.3413962721824604E-2</v>
      </c>
      <c r="H100">
        <v>0.157092034816741</v>
      </c>
      <c r="I100">
        <v>-4.1302874684333801E-2</v>
      </c>
      <c r="J100">
        <v>1.1000000000000001</v>
      </c>
      <c r="K100">
        <v>1</v>
      </c>
      <c r="L100" t="s">
        <v>387</v>
      </c>
      <c r="M100">
        <v>1</v>
      </c>
      <c r="N100">
        <v>2</v>
      </c>
      <c r="O100">
        <v>1</v>
      </c>
      <c r="P100">
        <v>1</v>
      </c>
      <c r="Q100">
        <v>1</v>
      </c>
      <c r="R100">
        <v>1</v>
      </c>
      <c r="S100">
        <v>185768.82866650799</v>
      </c>
      <c r="T100">
        <v>135941.640038949</v>
      </c>
      <c r="U100">
        <v>147957.25389703101</v>
      </c>
      <c r="V100">
        <v>92566.0717688656</v>
      </c>
      <c r="W100">
        <v>185768.82866650799</v>
      </c>
      <c r="X100">
        <v>135941.640038949</v>
      </c>
      <c r="Y100">
        <v>147957.25389703101</v>
      </c>
      <c r="Z100">
        <v>92566.0717688656</v>
      </c>
      <c r="AA100">
        <v>1.2811442142833301E-4</v>
      </c>
      <c r="AB100">
        <v>1.8267969941577699E-4</v>
      </c>
      <c r="AC100">
        <v>1.1525301225566599E-4</v>
      </c>
      <c r="AD100">
        <v>3.8958122222222202E-4</v>
      </c>
      <c r="AE100">
        <v>2.7476871830111102E-4</v>
      </c>
      <c r="AF100">
        <v>2.12132302817333E-4</v>
      </c>
      <c r="AG100">
        <v>2.34817796474333E-4</v>
      </c>
      <c r="AH100">
        <v>1.3241587883677699E-4</v>
      </c>
      <c r="AI100">
        <v>922905.46402590105</v>
      </c>
      <c r="AJ100">
        <v>481040.35436015198</v>
      </c>
      <c r="AK100">
        <v>463628.95323269302</v>
      </c>
      <c r="AL100">
        <v>603955.72092334903</v>
      </c>
      <c r="AN100">
        <v>1</v>
      </c>
      <c r="AO100" t="s">
        <v>35</v>
      </c>
      <c r="AP100">
        <v>2017</v>
      </c>
      <c r="AQ100" s="4" t="s">
        <v>26</v>
      </c>
      <c r="AR100">
        <v>6375</v>
      </c>
      <c r="AS100">
        <v>0</v>
      </c>
      <c r="AT100">
        <v>0</v>
      </c>
      <c r="AU100">
        <v>1</v>
      </c>
      <c r="AV100">
        <v>8200000</v>
      </c>
      <c r="AW100">
        <v>5000000000</v>
      </c>
      <c r="AX100">
        <v>32</v>
      </c>
    </row>
    <row r="101" spans="1:50" x14ac:dyDescent="0.3">
      <c r="A101" t="s">
        <v>388</v>
      </c>
      <c r="B101" t="s">
        <v>389</v>
      </c>
      <c r="C101">
        <v>1</v>
      </c>
      <c r="D101" t="s">
        <v>388</v>
      </c>
      <c r="E101">
        <v>1</v>
      </c>
      <c r="F101">
        <v>1.9750000000000001</v>
      </c>
      <c r="G101">
        <v>0.26771509647369301</v>
      </c>
      <c r="H101">
        <v>-1.00375860929489E-2</v>
      </c>
      <c r="I101">
        <v>-0.29421928524971003</v>
      </c>
      <c r="J101">
        <f>8/7</f>
        <v>1.1428571428571428</v>
      </c>
      <c r="K101">
        <v>1</v>
      </c>
      <c r="L101" s="6" t="s">
        <v>911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2890179.2888888801</v>
      </c>
      <c r="T101">
        <v>998012.9</v>
      </c>
      <c r="U101">
        <v>3643314.7555555501</v>
      </c>
      <c r="V101">
        <v>1095436.6000000001</v>
      </c>
      <c r="W101">
        <v>2890179.2888888801</v>
      </c>
      <c r="X101">
        <v>998012.9</v>
      </c>
      <c r="Y101">
        <v>3643314.7555555501</v>
      </c>
      <c r="Z101">
        <v>1095436.6000000001</v>
      </c>
      <c r="AA101">
        <v>72.801217608984402</v>
      </c>
      <c r="AB101">
        <v>32.5506844215911</v>
      </c>
      <c r="AC101">
        <v>14.61060925154</v>
      </c>
      <c r="AD101">
        <v>14.195092829429999</v>
      </c>
      <c r="AE101">
        <v>227.15491443210399</v>
      </c>
      <c r="AF101">
        <v>144.70295011732301</v>
      </c>
      <c r="AG101">
        <v>184.59261834886499</v>
      </c>
      <c r="AH101">
        <v>122.894323179455</v>
      </c>
      <c r="AI101">
        <v>237031410.360488</v>
      </c>
      <c r="AJ101">
        <v>150603520.613655</v>
      </c>
      <c r="AK101">
        <v>187881149.067</v>
      </c>
      <c r="AL101">
        <v>126934677.8335</v>
      </c>
      <c r="AN101">
        <v>1</v>
      </c>
      <c r="AO101" t="s">
        <v>391</v>
      </c>
      <c r="AP101">
        <v>2016</v>
      </c>
      <c r="AQ101" s="4" t="s">
        <v>26</v>
      </c>
      <c r="AR101">
        <v>716</v>
      </c>
      <c r="AS101">
        <v>0</v>
      </c>
      <c r="AT101">
        <v>0</v>
      </c>
      <c r="AU101">
        <v>0</v>
      </c>
      <c r="AV101">
        <v>12500000</v>
      </c>
      <c r="AW101">
        <v>10000000</v>
      </c>
      <c r="AX101">
        <v>10</v>
      </c>
    </row>
    <row r="102" spans="1:50" x14ac:dyDescent="0.3">
      <c r="A102" t="s">
        <v>392</v>
      </c>
      <c r="B102" t="s">
        <v>393</v>
      </c>
      <c r="C102">
        <v>1</v>
      </c>
      <c r="D102" t="s">
        <v>392</v>
      </c>
      <c r="E102">
        <v>1</v>
      </c>
      <c r="F102">
        <v>2.0243902439024302</v>
      </c>
      <c r="G102">
        <v>1.9416555762290899E-2</v>
      </c>
      <c r="H102">
        <v>-7.3282517492771093E-2</v>
      </c>
      <c r="I102">
        <v>-1.65671855211257E-2</v>
      </c>
      <c r="J102">
        <v>1</v>
      </c>
      <c r="K102">
        <v>1</v>
      </c>
      <c r="L102" t="s">
        <v>394</v>
      </c>
      <c r="M102">
        <v>1</v>
      </c>
      <c r="N102">
        <v>2</v>
      </c>
      <c r="O102">
        <v>0</v>
      </c>
      <c r="P102">
        <v>2</v>
      </c>
      <c r="Q102">
        <v>0</v>
      </c>
      <c r="R102">
        <v>2</v>
      </c>
      <c r="S102">
        <v>33172.500286187002</v>
      </c>
      <c r="T102">
        <v>2954924.4555555498</v>
      </c>
      <c r="U102">
        <v>8957766.3333333302</v>
      </c>
      <c r="V102">
        <v>4093908.3333333302</v>
      </c>
      <c r="W102">
        <v>33172.500286187002</v>
      </c>
      <c r="X102">
        <v>2954924.4555555498</v>
      </c>
      <c r="Y102">
        <v>8957766.3333333302</v>
      </c>
      <c r="Z102">
        <v>4093908.3333333302</v>
      </c>
      <c r="AA102">
        <v>0.57931582199555498</v>
      </c>
      <c r="AB102">
        <v>0.42154179860777702</v>
      </c>
      <c r="AC102">
        <v>0.42553015609</v>
      </c>
      <c r="AD102">
        <v>0.16065056666666599</v>
      </c>
      <c r="AE102">
        <v>1.8751502579611699E-2</v>
      </c>
      <c r="AF102">
        <v>0.1000350268</v>
      </c>
      <c r="AG102">
        <v>0.42901202456444398</v>
      </c>
      <c r="AH102">
        <v>0.269094377755555</v>
      </c>
      <c r="AI102">
        <v>14066628.928848</v>
      </c>
      <c r="AJ102">
        <v>98633351.575111106</v>
      </c>
      <c r="AK102">
        <v>322888233.85119998</v>
      </c>
      <c r="AL102">
        <v>207085748.11368799</v>
      </c>
      <c r="AN102">
        <v>68</v>
      </c>
      <c r="AO102" t="s">
        <v>395</v>
      </c>
      <c r="AP102">
        <v>2018</v>
      </c>
      <c r="AQ102" s="4" t="s">
        <v>26</v>
      </c>
      <c r="AR102">
        <v>728</v>
      </c>
      <c r="AS102">
        <v>0</v>
      </c>
      <c r="AT102">
        <v>0</v>
      </c>
      <c r="AU102">
        <v>0</v>
      </c>
      <c r="AV102">
        <v>8000000</v>
      </c>
      <c r="AW102">
        <v>1000000000</v>
      </c>
      <c r="AX102">
        <v>15</v>
      </c>
    </row>
    <row r="103" spans="1:50" x14ac:dyDescent="0.3">
      <c r="A103" t="s">
        <v>396</v>
      </c>
      <c r="B103" t="s">
        <v>397</v>
      </c>
      <c r="C103">
        <v>0</v>
      </c>
      <c r="D103" t="s">
        <v>399</v>
      </c>
      <c r="E103">
        <v>2</v>
      </c>
      <c r="F103">
        <v>2.0253164556962</v>
      </c>
      <c r="G103">
        <v>9.1519430279731698E-3</v>
      </c>
      <c r="H103">
        <v>0.43227410316467202</v>
      </c>
      <c r="I103">
        <v>7.0840373635291998E-2</v>
      </c>
      <c r="K103">
        <v>0</v>
      </c>
      <c r="L103" t="s">
        <v>398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331737.75088420598</v>
      </c>
      <c r="T103">
        <v>1355562.29697275</v>
      </c>
      <c r="U103">
        <v>1784787.55156771</v>
      </c>
      <c r="V103">
        <v>975654.50381554803</v>
      </c>
      <c r="W103">
        <v>331737.75088420598</v>
      </c>
      <c r="X103">
        <v>1355562.29697275</v>
      </c>
      <c r="Y103">
        <v>1784787.55156771</v>
      </c>
      <c r="Z103">
        <v>975654.50381554803</v>
      </c>
      <c r="AA103">
        <v>4.0265569869279202E-4</v>
      </c>
      <c r="AB103">
        <v>3.0023106962184001E-4</v>
      </c>
      <c r="AC103">
        <v>1.3574454492266101E-4</v>
      </c>
      <c r="AD103" s="1">
        <v>1.7611196415888899E-5</v>
      </c>
      <c r="AE103">
        <v>1.73764519759712E-3</v>
      </c>
      <c r="AF103">
        <v>4.24673408716615E-4</v>
      </c>
      <c r="AG103">
        <v>4.1266484043234398E-4</v>
      </c>
      <c r="AH103">
        <v>4.97459450330187E-4</v>
      </c>
      <c r="AI103">
        <v>40777.355097471103</v>
      </c>
      <c r="AJ103">
        <v>34877.038090094298</v>
      </c>
      <c r="AK103">
        <v>106320.68022558599</v>
      </c>
      <c r="AL103">
        <v>111586.681560545</v>
      </c>
      <c r="AN103">
        <v>2</v>
      </c>
      <c r="AO103" t="s">
        <v>250</v>
      </c>
      <c r="AP103">
        <v>2017</v>
      </c>
      <c r="AQ103" s="4" t="s">
        <v>26</v>
      </c>
      <c r="AR103">
        <v>2312</v>
      </c>
      <c r="AS103">
        <v>0</v>
      </c>
      <c r="AT103">
        <v>0</v>
      </c>
      <c r="AU103">
        <v>0</v>
      </c>
      <c r="AV103">
        <v>2180762</v>
      </c>
      <c r="AW103">
        <v>264551125</v>
      </c>
      <c r="AX103">
        <v>1</v>
      </c>
    </row>
    <row r="104" spans="1:50" x14ac:dyDescent="0.3">
      <c r="A104" t="s">
        <v>400</v>
      </c>
      <c r="B104" t="s">
        <v>401</v>
      </c>
      <c r="C104">
        <v>1</v>
      </c>
      <c r="D104" t="s">
        <v>403</v>
      </c>
      <c r="E104">
        <v>1</v>
      </c>
      <c r="F104">
        <v>1.87654320987654</v>
      </c>
      <c r="G104">
        <v>0.192017421126365</v>
      </c>
      <c r="H104">
        <v>2.2132247686386101E-2</v>
      </c>
      <c r="I104">
        <v>5.2524060010909999E-2</v>
      </c>
      <c r="J104">
        <v>0.75</v>
      </c>
      <c r="K104">
        <v>1</v>
      </c>
      <c r="L104" t="s">
        <v>402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4460424.5633246498</v>
      </c>
      <c r="T104">
        <v>11123950.3333333</v>
      </c>
      <c r="U104">
        <v>3900550.67777777</v>
      </c>
      <c r="V104">
        <v>2992687.2777777701</v>
      </c>
      <c r="W104">
        <v>4460424.5633246498</v>
      </c>
      <c r="X104">
        <v>11123950.3333333</v>
      </c>
      <c r="Y104">
        <v>3900550.67777777</v>
      </c>
      <c r="Z104">
        <v>2992687.2777777701</v>
      </c>
      <c r="AA104">
        <v>4.7284737616177699</v>
      </c>
      <c r="AB104">
        <v>4.09605004542333</v>
      </c>
      <c r="AC104">
        <v>3.1303395935833298</v>
      </c>
      <c r="AD104">
        <v>1.2514376094444399</v>
      </c>
      <c r="AE104">
        <v>14.8767750051266</v>
      </c>
      <c r="AF104">
        <v>25.7039621988866</v>
      </c>
      <c r="AG104">
        <v>11.2473330185455</v>
      </c>
      <c r="AH104">
        <v>9.6704392222222193</v>
      </c>
      <c r="AI104">
        <v>48596755.017547101</v>
      </c>
      <c r="AJ104">
        <v>89637163.617915496</v>
      </c>
      <c r="AK104">
        <v>39433857.951937698</v>
      </c>
      <c r="AL104">
        <v>38223829.254979797</v>
      </c>
      <c r="AN104">
        <v>11</v>
      </c>
      <c r="AO104" t="s">
        <v>48</v>
      </c>
      <c r="AP104">
        <v>2017</v>
      </c>
      <c r="AQ104" s="4" t="s">
        <v>26</v>
      </c>
      <c r="AR104">
        <v>2265</v>
      </c>
      <c r="AS104">
        <v>0</v>
      </c>
      <c r="AT104">
        <v>0</v>
      </c>
      <c r="AU104">
        <v>0</v>
      </c>
      <c r="AV104">
        <v>2836724</v>
      </c>
      <c r="AW104">
        <v>4436643.93</v>
      </c>
      <c r="AX104">
        <v>10</v>
      </c>
    </row>
    <row r="105" spans="1:50" x14ac:dyDescent="0.3">
      <c r="A105" t="s">
        <v>404</v>
      </c>
      <c r="B105" t="s">
        <v>405</v>
      </c>
      <c r="C105">
        <v>1</v>
      </c>
      <c r="D105" t="s">
        <v>407</v>
      </c>
      <c r="E105">
        <v>1</v>
      </c>
      <c r="F105">
        <v>2.19753086419753</v>
      </c>
      <c r="G105">
        <v>-3.70244532823562E-2</v>
      </c>
      <c r="H105">
        <v>0.26420646905898998</v>
      </c>
      <c r="I105">
        <v>1.2522488832473699E-2</v>
      </c>
      <c r="J105">
        <v>1</v>
      </c>
      <c r="K105">
        <v>1</v>
      </c>
      <c r="L105" t="s">
        <v>406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797547.52443576395</v>
      </c>
      <c r="T105">
        <v>493718.78888888803</v>
      </c>
      <c r="U105">
        <v>355389.70930108899</v>
      </c>
      <c r="V105">
        <v>30273.521327792299</v>
      </c>
      <c r="W105">
        <v>797547.52443576395</v>
      </c>
      <c r="X105">
        <v>493718.78888888803</v>
      </c>
      <c r="Y105">
        <v>355389.70930108899</v>
      </c>
      <c r="Z105">
        <v>30273.521327792299</v>
      </c>
      <c r="AA105">
        <v>0.10717282575777699</v>
      </c>
      <c r="AB105">
        <v>0.309061182147777</v>
      </c>
      <c r="AC105">
        <v>0.73491978944111103</v>
      </c>
      <c r="AD105">
        <v>1.17084827724777</v>
      </c>
      <c r="AE105">
        <v>0.53390640781888798</v>
      </c>
      <c r="AF105">
        <v>0.23111276221666599</v>
      </c>
      <c r="AG105">
        <v>0.106238593647777</v>
      </c>
      <c r="AH105">
        <v>5.0649421620000003E-2</v>
      </c>
      <c r="AI105">
        <v>29669450.505294401</v>
      </c>
      <c r="AJ105">
        <v>13463052.7691446</v>
      </c>
      <c r="AK105">
        <v>6398179.1299338704</v>
      </c>
      <c r="AL105">
        <v>3144580.0592824598</v>
      </c>
      <c r="AM105" t="s">
        <v>408</v>
      </c>
      <c r="AN105">
        <v>28</v>
      </c>
      <c r="AO105" t="s">
        <v>409</v>
      </c>
      <c r="AP105">
        <v>2018</v>
      </c>
      <c r="AQ105" s="4" t="s">
        <v>26</v>
      </c>
      <c r="AR105">
        <v>12710</v>
      </c>
      <c r="AS105">
        <v>0</v>
      </c>
      <c r="AT105">
        <v>0</v>
      </c>
      <c r="AU105">
        <v>1</v>
      </c>
      <c r="AV105">
        <v>30000000</v>
      </c>
      <c r="AW105">
        <v>207895467.69999999</v>
      </c>
      <c r="AX105">
        <v>15</v>
      </c>
    </row>
    <row r="106" spans="1:50" x14ac:dyDescent="0.3">
      <c r="A106" t="s">
        <v>410</v>
      </c>
      <c r="B106" t="s">
        <v>411</v>
      </c>
      <c r="C106">
        <v>0</v>
      </c>
      <c r="D106" t="s">
        <v>410</v>
      </c>
      <c r="E106">
        <v>1</v>
      </c>
      <c r="F106">
        <v>2</v>
      </c>
      <c r="G106">
        <v>-3.8243733346462201E-2</v>
      </c>
      <c r="H106">
        <v>0.245375990867614</v>
      </c>
      <c r="I106">
        <v>-5.1886841654777499E-2</v>
      </c>
      <c r="K106">
        <v>0</v>
      </c>
      <c r="L106" t="s">
        <v>412</v>
      </c>
      <c r="M106">
        <v>1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10165.0425052383</v>
      </c>
      <c r="T106">
        <v>12802.368188730199</v>
      </c>
      <c r="U106">
        <v>23568.661161985601</v>
      </c>
      <c r="V106">
        <v>29556.942516970001</v>
      </c>
      <c r="W106">
        <v>10165.0425052383</v>
      </c>
      <c r="X106">
        <v>12802.368188730199</v>
      </c>
      <c r="Y106">
        <v>23568.661161985601</v>
      </c>
      <c r="Z106">
        <v>29556.942516970001</v>
      </c>
      <c r="AA106">
        <v>3.0939710594766602E-3</v>
      </c>
      <c r="AB106">
        <v>1.9953954585985498E-3</v>
      </c>
      <c r="AC106">
        <v>2.07281964511111E-3</v>
      </c>
      <c r="AD106">
        <v>1.52550647405411E-3</v>
      </c>
      <c r="AE106">
        <v>6.1907615673333298E-2</v>
      </c>
      <c r="AF106">
        <v>3.4310440130000001E-2</v>
      </c>
      <c r="AG106">
        <v>1.7085043836859298E-2</v>
      </c>
      <c r="AH106">
        <v>6.8327693943653301E-3</v>
      </c>
      <c r="AI106">
        <v>164433.52540678601</v>
      </c>
      <c r="AJ106">
        <v>95991.3907981511</v>
      </c>
      <c r="AK106">
        <v>47857.327827273002</v>
      </c>
      <c r="AL106">
        <v>43945.756537404399</v>
      </c>
      <c r="AN106">
        <v>29</v>
      </c>
      <c r="AO106" t="s">
        <v>413</v>
      </c>
      <c r="AP106">
        <v>2017</v>
      </c>
      <c r="AQ106" s="4" t="s">
        <v>26</v>
      </c>
      <c r="AR106">
        <v>881</v>
      </c>
      <c r="AS106">
        <v>0</v>
      </c>
      <c r="AT106">
        <v>0</v>
      </c>
      <c r="AU106">
        <v>1</v>
      </c>
      <c r="AV106">
        <v>114145</v>
      </c>
      <c r="AW106">
        <v>23000000</v>
      </c>
      <c r="AX106">
        <v>6</v>
      </c>
    </row>
    <row r="107" spans="1:50" x14ac:dyDescent="0.3">
      <c r="A107" t="s">
        <v>414</v>
      </c>
      <c r="B107" t="s">
        <v>415</v>
      </c>
      <c r="C107">
        <v>1</v>
      </c>
      <c r="D107" t="s">
        <v>417</v>
      </c>
      <c r="E107">
        <v>1</v>
      </c>
      <c r="F107">
        <v>2.3291139240506298</v>
      </c>
      <c r="G107">
        <v>-3.7259675562381703E-2</v>
      </c>
      <c r="H107">
        <v>-0.124787017703056</v>
      </c>
      <c r="I107">
        <v>-0.246270731091499</v>
      </c>
      <c r="K107">
        <v>0</v>
      </c>
      <c r="L107" t="s">
        <v>416</v>
      </c>
      <c r="M107">
        <v>1</v>
      </c>
      <c r="N107">
        <v>2</v>
      </c>
      <c r="O107">
        <v>0</v>
      </c>
      <c r="P107">
        <v>2</v>
      </c>
      <c r="Q107">
        <v>0</v>
      </c>
      <c r="R107">
        <v>2</v>
      </c>
      <c r="S107">
        <v>49255.1013707409</v>
      </c>
      <c r="T107">
        <v>137817.177009073</v>
      </c>
      <c r="U107">
        <v>215521.00166559601</v>
      </c>
      <c r="V107">
        <v>958071.14211111097</v>
      </c>
      <c r="W107">
        <v>49255.1013707409</v>
      </c>
      <c r="X107">
        <v>137817.177009073</v>
      </c>
      <c r="Y107">
        <v>215521.00166559601</v>
      </c>
      <c r="Z107">
        <v>958071.14211111097</v>
      </c>
      <c r="AA107">
        <v>0.14879043088888799</v>
      </c>
      <c r="AB107">
        <v>0.108329665795555</v>
      </c>
      <c r="AC107">
        <v>0.16155567838111101</v>
      </c>
      <c r="AD107">
        <v>7.0823000876666597E-2</v>
      </c>
      <c r="AE107">
        <v>9.3203222493338893E-3</v>
      </c>
      <c r="AF107">
        <v>2.3424766013333299E-2</v>
      </c>
      <c r="AG107">
        <v>2.17788436666666E-2</v>
      </c>
      <c r="AH107">
        <v>0.21650422244444401</v>
      </c>
      <c r="AI107">
        <v>824151.82693213201</v>
      </c>
      <c r="AJ107">
        <v>932301.35147207801</v>
      </c>
      <c r="AK107">
        <v>22074041.622577101</v>
      </c>
      <c r="AL107">
        <v>62603821.8352222</v>
      </c>
      <c r="AN107">
        <v>21</v>
      </c>
      <c r="AO107" t="s">
        <v>48</v>
      </c>
      <c r="AP107">
        <v>2017</v>
      </c>
      <c r="AQ107" s="4" t="s">
        <v>26</v>
      </c>
      <c r="AR107">
        <v>5010</v>
      </c>
      <c r="AS107">
        <v>0</v>
      </c>
      <c r="AT107">
        <v>0</v>
      </c>
      <c r="AU107">
        <v>0</v>
      </c>
      <c r="AV107">
        <v>7000000</v>
      </c>
      <c r="AW107">
        <v>5488560</v>
      </c>
      <c r="AX107">
        <v>8</v>
      </c>
    </row>
    <row r="108" spans="1:50" x14ac:dyDescent="0.3">
      <c r="A108" t="s">
        <v>418</v>
      </c>
      <c r="B108" t="s">
        <v>419</v>
      </c>
      <c r="C108">
        <v>1</v>
      </c>
      <c r="D108" t="s">
        <v>418</v>
      </c>
      <c r="E108">
        <v>1</v>
      </c>
      <c r="F108">
        <v>1.64556962025316</v>
      </c>
      <c r="G108">
        <v>0.22972144186496701</v>
      </c>
      <c r="H108">
        <v>2.2135615348815901E-2</v>
      </c>
      <c r="I108">
        <v>0.12617731094360299</v>
      </c>
      <c r="J108">
        <v>0.75</v>
      </c>
      <c r="K108">
        <v>1</v>
      </c>
      <c r="L108" t="s">
        <v>420</v>
      </c>
      <c r="M108">
        <v>1</v>
      </c>
      <c r="N108">
        <v>2</v>
      </c>
      <c r="O108">
        <v>0</v>
      </c>
      <c r="P108">
        <v>2</v>
      </c>
      <c r="Q108">
        <v>0</v>
      </c>
      <c r="R108">
        <v>2</v>
      </c>
      <c r="S108">
        <v>537573.4</v>
      </c>
      <c r="T108">
        <v>358169.25555555499</v>
      </c>
      <c r="U108">
        <v>8338892.2888888801</v>
      </c>
      <c r="V108">
        <v>1025717.9921875</v>
      </c>
      <c r="W108">
        <v>537573.4</v>
      </c>
      <c r="X108">
        <v>358169.25555555499</v>
      </c>
      <c r="Y108">
        <v>8338892.2888888801</v>
      </c>
      <c r="Z108">
        <v>1025717.9921875</v>
      </c>
      <c r="AA108">
        <v>0.10884177857777701</v>
      </c>
      <c r="AB108">
        <v>4.1152586666666602E-2</v>
      </c>
      <c r="AC108">
        <v>1.2955016339583099E-2</v>
      </c>
      <c r="AD108">
        <v>1.03633121595185E-2</v>
      </c>
      <c r="AE108">
        <v>0.17338114591555501</v>
      </c>
      <c r="AF108">
        <v>0.12533145199111101</v>
      </c>
      <c r="AG108">
        <v>0.32762067301333297</v>
      </c>
      <c r="AH108">
        <v>0.19905814354666601</v>
      </c>
      <c r="AI108">
        <v>23760036.103791501</v>
      </c>
      <c r="AJ108">
        <v>18942719.869132198</v>
      </c>
      <c r="AK108">
        <v>46019154.25457</v>
      </c>
      <c r="AL108">
        <v>30289369.764564399</v>
      </c>
      <c r="AN108">
        <v>3</v>
      </c>
      <c r="AO108" t="s">
        <v>30</v>
      </c>
      <c r="AP108">
        <v>2018</v>
      </c>
      <c r="AQ108" s="4" t="s">
        <v>26</v>
      </c>
      <c r="AR108">
        <v>47824</v>
      </c>
      <c r="AS108">
        <v>0</v>
      </c>
      <c r="AT108">
        <v>0</v>
      </c>
      <c r="AU108">
        <v>0</v>
      </c>
      <c r="AV108">
        <v>5163000</v>
      </c>
      <c r="AW108">
        <v>207143695</v>
      </c>
      <c r="AX108">
        <v>19</v>
      </c>
    </row>
    <row r="109" spans="1:50" x14ac:dyDescent="0.3">
      <c r="A109" t="s">
        <v>421</v>
      </c>
      <c r="B109" t="s">
        <v>422</v>
      </c>
      <c r="C109">
        <v>1</v>
      </c>
      <c r="D109" t="s">
        <v>421</v>
      </c>
      <c r="E109">
        <v>1</v>
      </c>
      <c r="F109">
        <v>1.88505747126436</v>
      </c>
      <c r="G109">
        <v>0.28449892997741699</v>
      </c>
      <c r="H109">
        <v>-0.19690065085887901</v>
      </c>
      <c r="I109">
        <v>1.5832319855689999E-2</v>
      </c>
      <c r="J109">
        <v>2</v>
      </c>
      <c r="K109">
        <v>1</v>
      </c>
      <c r="L109" t="s">
        <v>423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2875736.7111111102</v>
      </c>
      <c r="T109">
        <v>7338658.2222222202</v>
      </c>
      <c r="U109">
        <v>3328127.7107984098</v>
      </c>
      <c r="V109">
        <v>11597280.273534199</v>
      </c>
      <c r="W109">
        <v>2875736.7111111102</v>
      </c>
      <c r="X109">
        <v>7338658.2222222202</v>
      </c>
      <c r="Y109">
        <v>3328127.7107984098</v>
      </c>
      <c r="Z109">
        <v>11597280.273534199</v>
      </c>
      <c r="AA109">
        <v>1.72407006837755E-3</v>
      </c>
      <c r="AB109">
        <v>9.0807993679088803E-4</v>
      </c>
      <c r="AC109">
        <v>8.1978341840411098E-4</v>
      </c>
      <c r="AD109">
        <v>5.8215681627377699E-4</v>
      </c>
      <c r="AE109">
        <v>9.0661311284099904E-4</v>
      </c>
      <c r="AF109">
        <v>9.9372756666666609E-4</v>
      </c>
      <c r="AG109">
        <v>7.0104318581344399E-4</v>
      </c>
      <c r="AH109">
        <v>1.27941056816877E-3</v>
      </c>
      <c r="AI109">
        <v>103129787.745665</v>
      </c>
      <c r="AJ109">
        <v>128457567.046416</v>
      </c>
      <c r="AK109">
        <v>90035545.961145297</v>
      </c>
      <c r="AL109">
        <v>162076437.34461999</v>
      </c>
      <c r="AN109">
        <v>91</v>
      </c>
      <c r="AO109" t="s">
        <v>127</v>
      </c>
      <c r="AP109">
        <v>2017</v>
      </c>
      <c r="AQ109" s="4" t="s">
        <v>26</v>
      </c>
      <c r="AR109">
        <v>2051</v>
      </c>
      <c r="AS109">
        <v>0</v>
      </c>
      <c r="AT109">
        <v>0</v>
      </c>
      <c r="AU109">
        <v>1</v>
      </c>
      <c r="AV109">
        <v>19389382</v>
      </c>
      <c r="AW109" s="1">
        <v>178000000000</v>
      </c>
      <c r="AX109">
        <v>10</v>
      </c>
    </row>
    <row r="110" spans="1:50" x14ac:dyDescent="0.3">
      <c r="A110" t="s">
        <v>424</v>
      </c>
      <c r="B110" t="s">
        <v>425</v>
      </c>
      <c r="C110">
        <v>0</v>
      </c>
      <c r="D110" t="s">
        <v>424</v>
      </c>
      <c r="E110">
        <v>2</v>
      </c>
      <c r="F110">
        <v>2.1333333333333302</v>
      </c>
      <c r="G110">
        <v>0.117881074547767</v>
      </c>
      <c r="H110">
        <v>-0.12690998613834301</v>
      </c>
      <c r="I110">
        <v>-0.15270756185054701</v>
      </c>
      <c r="J110">
        <f>7/8</f>
        <v>0.875</v>
      </c>
      <c r="K110">
        <v>1</v>
      </c>
      <c r="L110" t="s">
        <v>426</v>
      </c>
      <c r="M110">
        <v>4</v>
      </c>
      <c r="N110">
        <v>0</v>
      </c>
      <c r="O110">
        <v>3</v>
      </c>
      <c r="P110">
        <v>0</v>
      </c>
      <c r="Q110">
        <v>3</v>
      </c>
      <c r="R110">
        <v>0</v>
      </c>
      <c r="S110">
        <v>200332.50398133599</v>
      </c>
      <c r="T110">
        <v>592749.391897858</v>
      </c>
      <c r="U110">
        <v>1194999.49454029</v>
      </c>
      <c r="V110">
        <v>788952.42121294898</v>
      </c>
      <c r="W110">
        <v>200332.50398133599</v>
      </c>
      <c r="X110">
        <v>592749.391897858</v>
      </c>
      <c r="Y110">
        <v>1194999.49454029</v>
      </c>
      <c r="Z110">
        <v>788952.42121294898</v>
      </c>
      <c r="AA110">
        <v>7.3309743119685999E-3</v>
      </c>
      <c r="AB110">
        <v>5.8386303664685803E-3</v>
      </c>
      <c r="AC110">
        <v>1.9300040640009401E-3</v>
      </c>
      <c r="AD110">
        <v>1.9348058236737999E-3</v>
      </c>
      <c r="AE110">
        <v>3.9665577415265503E-2</v>
      </c>
      <c r="AF110">
        <v>1.3606711923632799E-2</v>
      </c>
      <c r="AG110">
        <v>7.0041338437145002E-3</v>
      </c>
      <c r="AH110">
        <v>8.5033467634932792E-3</v>
      </c>
      <c r="AI110">
        <v>10368061.0256072</v>
      </c>
      <c r="AJ110">
        <v>1696657.9189297501</v>
      </c>
      <c r="AK110">
        <v>1103244.5827997101</v>
      </c>
      <c r="AL110">
        <v>1455684.3312010099</v>
      </c>
      <c r="AN110">
        <v>14</v>
      </c>
      <c r="AO110" t="s">
        <v>30</v>
      </c>
      <c r="AP110">
        <v>2017</v>
      </c>
      <c r="AQ110" s="4" t="s">
        <v>26</v>
      </c>
      <c r="AR110">
        <v>6772</v>
      </c>
      <c r="AS110">
        <v>0</v>
      </c>
      <c r="AT110">
        <v>0</v>
      </c>
      <c r="AU110">
        <v>0</v>
      </c>
      <c r="AV110">
        <v>15000000</v>
      </c>
      <c r="AW110">
        <v>275854380</v>
      </c>
      <c r="AX110">
        <v>5</v>
      </c>
    </row>
    <row r="111" spans="1:50" x14ac:dyDescent="0.3">
      <c r="A111" t="s">
        <v>427</v>
      </c>
      <c r="B111" t="s">
        <v>428</v>
      </c>
      <c r="C111">
        <v>0</v>
      </c>
      <c r="D111" t="s">
        <v>427</v>
      </c>
      <c r="E111">
        <v>1</v>
      </c>
      <c r="F111">
        <v>2.02597402597402</v>
      </c>
      <c r="G111">
        <v>0.13364237546920699</v>
      </c>
      <c r="H111">
        <v>-3.6138713359832701E-2</v>
      </c>
      <c r="I111">
        <v>-0.228508740663528</v>
      </c>
      <c r="J111">
        <f>7/6</f>
        <v>1.1666666666666667</v>
      </c>
      <c r="K111">
        <v>1</v>
      </c>
      <c r="L111" t="s">
        <v>429</v>
      </c>
      <c r="M111">
        <v>4</v>
      </c>
      <c r="N111">
        <v>0</v>
      </c>
      <c r="O111">
        <v>3</v>
      </c>
      <c r="P111">
        <v>0</v>
      </c>
      <c r="Q111">
        <v>3</v>
      </c>
      <c r="R111">
        <v>0</v>
      </c>
      <c r="S111">
        <v>4046239.7777777701</v>
      </c>
      <c r="T111">
        <v>2668701.61320078</v>
      </c>
      <c r="U111">
        <v>1376506.2939663599</v>
      </c>
      <c r="V111">
        <v>2169749.86285108</v>
      </c>
      <c r="W111">
        <v>4046239.7777777701</v>
      </c>
      <c r="X111">
        <v>2668701.61320078</v>
      </c>
      <c r="Y111">
        <v>1376506.2939663599</v>
      </c>
      <c r="Z111">
        <v>2169749.86285108</v>
      </c>
      <c r="AA111">
        <v>5.5429623838123302E-3</v>
      </c>
      <c r="AB111">
        <v>3.342406343599E-3</v>
      </c>
      <c r="AC111">
        <v>1.77142864601155E-3</v>
      </c>
      <c r="AD111">
        <v>3.17366953421022E-3</v>
      </c>
      <c r="AE111">
        <v>2.6697571111111099E-2</v>
      </c>
      <c r="AF111">
        <v>2.0819614351139201E-2</v>
      </c>
      <c r="AG111">
        <v>8.6716111223837707E-3</v>
      </c>
      <c r="AH111">
        <v>9.8046232621296601E-3</v>
      </c>
      <c r="AI111">
        <v>15316356.9950692</v>
      </c>
      <c r="AJ111">
        <v>17536856.356948301</v>
      </c>
      <c r="AK111">
        <v>12033947.822619701</v>
      </c>
      <c r="AL111">
        <v>8216678.0415278003</v>
      </c>
      <c r="AN111">
        <v>20</v>
      </c>
      <c r="AO111" t="s">
        <v>430</v>
      </c>
      <c r="AP111">
        <v>2018</v>
      </c>
      <c r="AQ111" s="4" t="s">
        <v>26</v>
      </c>
      <c r="AR111">
        <v>3500</v>
      </c>
      <c r="AS111">
        <v>1</v>
      </c>
      <c r="AT111">
        <v>0</v>
      </c>
      <c r="AU111">
        <v>1</v>
      </c>
      <c r="AV111">
        <v>3648100</v>
      </c>
      <c r="AW111">
        <v>3013773353</v>
      </c>
      <c r="AX111">
        <v>14</v>
      </c>
    </row>
    <row r="112" spans="1:50" x14ac:dyDescent="0.3">
      <c r="A112" t="s">
        <v>431</v>
      </c>
      <c r="B112" t="s">
        <v>432</v>
      </c>
      <c r="C112">
        <v>1</v>
      </c>
      <c r="D112" t="s">
        <v>431</v>
      </c>
      <c r="E112">
        <v>1</v>
      </c>
      <c r="F112">
        <v>2.02597402597402</v>
      </c>
      <c r="G112">
        <v>0.132066249847412</v>
      </c>
      <c r="H112">
        <v>-0.109523519873619</v>
      </c>
      <c r="I112">
        <v>-0.229596987366676</v>
      </c>
      <c r="K112">
        <v>0</v>
      </c>
      <c r="L112" t="s">
        <v>433</v>
      </c>
      <c r="M112">
        <v>0</v>
      </c>
      <c r="N112">
        <v>1</v>
      </c>
      <c r="O112">
        <v>0</v>
      </c>
      <c r="P112">
        <v>2</v>
      </c>
      <c r="Q112">
        <v>0</v>
      </c>
      <c r="R112">
        <v>2</v>
      </c>
      <c r="S112">
        <v>56127115.299001701</v>
      </c>
      <c r="T112">
        <v>69830863.799999997</v>
      </c>
      <c r="U112">
        <v>46345756.4888888</v>
      </c>
      <c r="V112">
        <v>20281615</v>
      </c>
      <c r="W112">
        <v>56127115.299001701</v>
      </c>
      <c r="X112">
        <v>69830863.799999997</v>
      </c>
      <c r="Y112">
        <v>46345756.4888888</v>
      </c>
      <c r="Z112">
        <v>20281615</v>
      </c>
      <c r="AA112">
        <v>0.37414986296444402</v>
      </c>
      <c r="AB112">
        <v>0.30228822219666601</v>
      </c>
      <c r="AC112">
        <v>0.37414871310999898</v>
      </c>
      <c r="AD112">
        <v>0.226905898342222</v>
      </c>
      <c r="AE112">
        <v>4.4244401050911097</v>
      </c>
      <c r="AF112">
        <v>3.94322422742444</v>
      </c>
      <c r="AG112">
        <v>2.7307419896099998</v>
      </c>
      <c r="AH112">
        <v>0.812027710552222</v>
      </c>
      <c r="AI112">
        <v>2152329587.8582301</v>
      </c>
      <c r="AJ112">
        <v>1200270590.7880499</v>
      </c>
      <c r="AK112">
        <v>429275569.10325497</v>
      </c>
      <c r="AL112">
        <v>211389648.89202601</v>
      </c>
      <c r="AN112">
        <v>21</v>
      </c>
      <c r="AO112" t="s">
        <v>434</v>
      </c>
      <c r="AP112">
        <v>2017</v>
      </c>
      <c r="AQ112" s="4" t="s">
        <v>26</v>
      </c>
      <c r="AR112">
        <v>1962</v>
      </c>
      <c r="AS112">
        <v>1</v>
      </c>
      <c r="AT112">
        <v>0</v>
      </c>
      <c r="AU112">
        <v>0</v>
      </c>
      <c r="AV112">
        <v>45000000</v>
      </c>
      <c r="AW112">
        <v>800460000</v>
      </c>
      <c r="AX112">
        <v>30</v>
      </c>
    </row>
    <row r="113" spans="1:50" x14ac:dyDescent="0.3">
      <c r="A113" t="s">
        <v>435</v>
      </c>
      <c r="B113" t="s">
        <v>436</v>
      </c>
      <c r="C113">
        <v>0</v>
      </c>
      <c r="D113" t="s">
        <v>435</v>
      </c>
      <c r="E113">
        <v>1</v>
      </c>
      <c r="F113">
        <v>2.1038961038960999</v>
      </c>
      <c r="G113">
        <v>6.7819699645042406E-2</v>
      </c>
      <c r="H113">
        <v>-2.7289777994155801E-2</v>
      </c>
      <c r="I113">
        <v>-0.15316477417945801</v>
      </c>
      <c r="J113">
        <v>1</v>
      </c>
      <c r="K113">
        <v>1</v>
      </c>
      <c r="L113" t="s">
        <v>437</v>
      </c>
      <c r="M113">
        <v>1</v>
      </c>
      <c r="N113">
        <v>2</v>
      </c>
      <c r="O113">
        <v>0</v>
      </c>
      <c r="P113">
        <v>2</v>
      </c>
      <c r="Q113">
        <v>0</v>
      </c>
      <c r="R113">
        <v>2</v>
      </c>
      <c r="S113">
        <v>281018.82230902702</v>
      </c>
      <c r="T113">
        <v>41235.371763780298</v>
      </c>
      <c r="U113">
        <v>51878.941128472201</v>
      </c>
      <c r="V113">
        <v>86092.801370242203</v>
      </c>
      <c r="W113">
        <v>281018.82230902702</v>
      </c>
      <c r="X113">
        <v>41235.371763780298</v>
      </c>
      <c r="Y113">
        <v>51878.941128472201</v>
      </c>
      <c r="Z113">
        <v>86092.801370242203</v>
      </c>
      <c r="AA113">
        <v>3.0306997301800002E-3</v>
      </c>
      <c r="AB113">
        <v>4.4784779595797696E-3</v>
      </c>
      <c r="AC113">
        <v>9.0989022071947707E-3</v>
      </c>
      <c r="AD113">
        <v>4.7289509404746599E-3</v>
      </c>
      <c r="AE113">
        <v>0.11637000156333301</v>
      </c>
      <c r="AF113">
        <v>3.3739709991111103E-2</v>
      </c>
      <c r="AG113">
        <v>9.1506392077777797E-3</v>
      </c>
      <c r="AH113">
        <v>4.5585861884306599E-3</v>
      </c>
      <c r="AI113">
        <v>36503183.872367702</v>
      </c>
      <c r="AJ113">
        <v>11898512.9596605</v>
      </c>
      <c r="AK113">
        <v>3299816.5228265501</v>
      </c>
      <c r="AL113">
        <v>1717939.9303131399</v>
      </c>
      <c r="AN113">
        <v>15</v>
      </c>
      <c r="AO113" t="s">
        <v>395</v>
      </c>
      <c r="AP113">
        <v>2017</v>
      </c>
      <c r="AQ113" s="4" t="s">
        <v>26</v>
      </c>
      <c r="AR113">
        <v>6915</v>
      </c>
      <c r="AS113">
        <v>0</v>
      </c>
      <c r="AT113">
        <v>1</v>
      </c>
      <c r="AU113">
        <v>0</v>
      </c>
      <c r="AV113">
        <v>42000000</v>
      </c>
      <c r="AW113">
        <v>400000000</v>
      </c>
      <c r="AX113">
        <v>16</v>
      </c>
    </row>
    <row r="114" spans="1:50" x14ac:dyDescent="0.3">
      <c r="A114" t="s">
        <v>438</v>
      </c>
      <c r="B114" t="s">
        <v>439</v>
      </c>
      <c r="C114">
        <v>0</v>
      </c>
      <c r="D114" t="s">
        <v>438</v>
      </c>
      <c r="E114">
        <v>1</v>
      </c>
      <c r="F114">
        <v>1.92682926829268</v>
      </c>
      <c r="G114">
        <v>6.45723640918731E-2</v>
      </c>
      <c r="H114">
        <v>5.54756820201873E-3</v>
      </c>
      <c r="I114">
        <v>-2.6195719838142398E-2</v>
      </c>
      <c r="K114">
        <v>0</v>
      </c>
      <c r="L114" t="s">
        <v>440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126521.67443576299</v>
      </c>
      <c r="T114">
        <v>158426.61990017301</v>
      </c>
      <c r="U114">
        <v>31166.641376410498</v>
      </c>
      <c r="V114">
        <v>10562.0449075656</v>
      </c>
      <c r="W114">
        <v>126521.67443576299</v>
      </c>
      <c r="X114">
        <v>158426.61990017301</v>
      </c>
      <c r="Y114">
        <v>31166.641376410498</v>
      </c>
      <c r="Z114">
        <v>10562.0449075656</v>
      </c>
      <c r="AA114">
        <v>1.3447404777777699E-2</v>
      </c>
      <c r="AB114">
        <v>4.0792882480296597E-3</v>
      </c>
      <c r="AC114">
        <v>7.5656492746988804E-4</v>
      </c>
      <c r="AD114">
        <v>5.0223963346666598E-4</v>
      </c>
      <c r="AE114">
        <v>6.3905509224444407E-2</v>
      </c>
      <c r="AF114">
        <v>0.111824757978888</v>
      </c>
      <c r="AG114">
        <v>6.4114116672222193E-2</v>
      </c>
      <c r="AH114">
        <v>3.5483362261111102E-2</v>
      </c>
      <c r="AI114">
        <v>11047343.564652801</v>
      </c>
      <c r="AJ114">
        <v>19371410.733805101</v>
      </c>
      <c r="AK114">
        <v>9977707.1272609998</v>
      </c>
      <c r="AL114">
        <v>4862568.4084166596</v>
      </c>
      <c r="AN114">
        <v>70</v>
      </c>
      <c r="AO114" t="s">
        <v>106</v>
      </c>
      <c r="AP114">
        <v>2017</v>
      </c>
      <c r="AQ114" s="4" t="s">
        <v>26</v>
      </c>
      <c r="AR114">
        <v>4188</v>
      </c>
      <c r="AS114">
        <v>0</v>
      </c>
      <c r="AT114">
        <v>0</v>
      </c>
      <c r="AU114">
        <v>0</v>
      </c>
      <c r="AV114">
        <v>3400000</v>
      </c>
      <c r="AW114">
        <v>191381257</v>
      </c>
      <c r="AX114">
        <v>11</v>
      </c>
    </row>
    <row r="115" spans="1:50" x14ac:dyDescent="0.3">
      <c r="A115" t="s">
        <v>441</v>
      </c>
      <c r="B115" t="s">
        <v>442</v>
      </c>
      <c r="C115">
        <v>1</v>
      </c>
      <c r="D115" t="s">
        <v>441</v>
      </c>
      <c r="E115">
        <v>1</v>
      </c>
      <c r="F115">
        <v>2.0266666666666602</v>
      </c>
      <c r="G115">
        <v>4.4507667422294603E-2</v>
      </c>
      <c r="H115">
        <v>-0.10837468504905701</v>
      </c>
      <c r="I115">
        <v>-0.26451683044433499</v>
      </c>
      <c r="K115">
        <v>0</v>
      </c>
      <c r="L115" t="s">
        <v>443</v>
      </c>
      <c r="M115">
        <v>1</v>
      </c>
      <c r="N115">
        <v>2</v>
      </c>
      <c r="O115">
        <v>0</v>
      </c>
      <c r="P115">
        <v>2</v>
      </c>
      <c r="Q115">
        <v>0</v>
      </c>
      <c r="R115">
        <v>2</v>
      </c>
      <c r="S115">
        <v>6426497.2599216001</v>
      </c>
      <c r="T115">
        <v>4671461.9333333299</v>
      </c>
      <c r="U115">
        <v>1266898.91996527</v>
      </c>
      <c r="V115">
        <v>329459.34442219202</v>
      </c>
      <c r="W115">
        <v>6426497.2599216001</v>
      </c>
      <c r="X115">
        <v>4671461.9333333299</v>
      </c>
      <c r="Y115">
        <v>1266898.91996527</v>
      </c>
      <c r="Z115">
        <v>329459.34442219202</v>
      </c>
      <c r="AA115">
        <v>1.70842876388888E-2</v>
      </c>
      <c r="AB115">
        <v>2.3191653973333299E-2</v>
      </c>
      <c r="AC115">
        <v>5.2563555351111103E-2</v>
      </c>
      <c r="AD115">
        <v>3.06464650488888E-2</v>
      </c>
      <c r="AE115">
        <v>2.3363457883422201</v>
      </c>
      <c r="AF115">
        <v>0.111565751997777</v>
      </c>
      <c r="AG115">
        <v>6.1822525637777702E-2</v>
      </c>
      <c r="AH115">
        <v>3.6299597474444403E-2</v>
      </c>
      <c r="AI115">
        <v>121493135.949462</v>
      </c>
      <c r="AJ115">
        <v>68530034.464571103</v>
      </c>
      <c r="AK115">
        <v>35454488.5972922</v>
      </c>
      <c r="AL115">
        <v>17613197.7961707</v>
      </c>
      <c r="AN115">
        <v>1</v>
      </c>
      <c r="AO115" t="s">
        <v>150</v>
      </c>
      <c r="AP115">
        <v>2018</v>
      </c>
      <c r="AQ115" s="4" t="s">
        <v>26</v>
      </c>
      <c r="AR115">
        <v>2092</v>
      </c>
      <c r="AS115">
        <v>0</v>
      </c>
      <c r="AT115">
        <v>1</v>
      </c>
      <c r="AU115">
        <v>0</v>
      </c>
      <c r="AV115">
        <v>15000000</v>
      </c>
      <c r="AW115">
        <v>999449694</v>
      </c>
      <c r="AX115">
        <v>4</v>
      </c>
    </row>
    <row r="116" spans="1:50" x14ac:dyDescent="0.3">
      <c r="A116" t="s">
        <v>444</v>
      </c>
      <c r="B116" t="s">
        <v>445</v>
      </c>
      <c r="C116">
        <v>1</v>
      </c>
      <c r="D116" t="s">
        <v>447</v>
      </c>
      <c r="E116">
        <v>1</v>
      </c>
      <c r="F116">
        <v>1.87179487179487</v>
      </c>
      <c r="G116">
        <v>0.130859375</v>
      </c>
      <c r="H116">
        <v>-7.65234529972076E-2</v>
      </c>
      <c r="I116">
        <v>3.0733078718185401E-2</v>
      </c>
      <c r="J116">
        <f>14/8</f>
        <v>1.75</v>
      </c>
      <c r="K116">
        <v>1</v>
      </c>
      <c r="L116" t="s">
        <v>446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8431032.7111111097</v>
      </c>
      <c r="T116">
        <v>3426611.3166666599</v>
      </c>
      <c r="U116">
        <v>1410875.0666666599</v>
      </c>
      <c r="V116">
        <v>152287.71112429199</v>
      </c>
      <c r="W116">
        <v>8431032.7111111097</v>
      </c>
      <c r="X116">
        <v>3426611.3166666599</v>
      </c>
      <c r="Y116">
        <v>1410875.0666666599</v>
      </c>
      <c r="Z116">
        <v>152287.71112429199</v>
      </c>
      <c r="AA116">
        <v>1.7784072558318199E-2</v>
      </c>
      <c r="AB116">
        <v>2.1820630694724799E-2</v>
      </c>
      <c r="AC116">
        <v>3.1504237088838798E-3</v>
      </c>
      <c r="AD116">
        <v>1.60794914419744E-3</v>
      </c>
      <c r="AE116">
        <v>0.14469684064111099</v>
      </c>
      <c r="AF116">
        <v>7.3722287053333294E-2</v>
      </c>
      <c r="AG116">
        <v>2.2340124444444401E-2</v>
      </c>
      <c r="AH116">
        <v>1.2133049488105299E-2</v>
      </c>
      <c r="AI116">
        <v>57623107.374898799</v>
      </c>
      <c r="AJ116">
        <v>28879239.2641466</v>
      </c>
      <c r="AK116">
        <v>10841771.3765139</v>
      </c>
      <c r="AL116">
        <v>6361694.3256164696</v>
      </c>
      <c r="AN116">
        <v>1</v>
      </c>
      <c r="AO116" t="s">
        <v>246</v>
      </c>
      <c r="AP116">
        <v>2016</v>
      </c>
      <c r="AQ116" s="4" t="s">
        <v>26</v>
      </c>
      <c r="AR116">
        <v>1911</v>
      </c>
      <c r="AS116">
        <v>1</v>
      </c>
      <c r="AT116">
        <v>0</v>
      </c>
      <c r="AU116">
        <v>1</v>
      </c>
      <c r="AV116">
        <v>39999600</v>
      </c>
      <c r="AW116">
        <v>996491162</v>
      </c>
      <c r="AX116">
        <v>11</v>
      </c>
    </row>
    <row r="117" spans="1:50" x14ac:dyDescent="0.3">
      <c r="A117" t="s">
        <v>448</v>
      </c>
      <c r="B117" t="s">
        <v>449</v>
      </c>
      <c r="C117">
        <v>1</v>
      </c>
      <c r="D117" t="s">
        <v>451</v>
      </c>
      <c r="E117">
        <v>1</v>
      </c>
      <c r="F117">
        <v>1.85365853658536</v>
      </c>
      <c r="G117">
        <v>0.12403436005115499</v>
      </c>
      <c r="H117">
        <v>8.9787840843200597E-3</v>
      </c>
      <c r="I117">
        <v>-6.0149788856506299E-2</v>
      </c>
      <c r="J117">
        <f>19/6</f>
        <v>3.1666666666666665</v>
      </c>
      <c r="K117">
        <v>1</v>
      </c>
      <c r="L117" t="s">
        <v>450</v>
      </c>
      <c r="M117">
        <v>0</v>
      </c>
      <c r="N117">
        <v>1</v>
      </c>
      <c r="O117">
        <v>0</v>
      </c>
      <c r="P117">
        <v>2</v>
      </c>
      <c r="Q117">
        <v>0</v>
      </c>
      <c r="R117">
        <v>2</v>
      </c>
      <c r="S117">
        <v>137546.89930691099</v>
      </c>
      <c r="T117">
        <v>320459.63784722198</v>
      </c>
      <c r="U117">
        <v>180226.52335069401</v>
      </c>
      <c r="V117">
        <v>77044.473524305504</v>
      </c>
      <c r="W117">
        <v>137546.89930691099</v>
      </c>
      <c r="X117">
        <v>320459.63784722198</v>
      </c>
      <c r="Y117">
        <v>180226.52335069401</v>
      </c>
      <c r="Z117">
        <v>77044.473524305504</v>
      </c>
      <c r="AA117">
        <v>2.8814385144444399E-2</v>
      </c>
      <c r="AB117">
        <v>2.76251659302423E-2</v>
      </c>
      <c r="AC117">
        <v>1.75376912558722E-2</v>
      </c>
      <c r="AD117">
        <v>1.4322713741596001E-2</v>
      </c>
      <c r="AE117">
        <v>9.13520975233333E-2</v>
      </c>
      <c r="AF117">
        <v>0.158172765043333</v>
      </c>
      <c r="AG117">
        <v>5.3466913346666603E-2</v>
      </c>
      <c r="AH117">
        <v>6.2666560187777706E-2</v>
      </c>
      <c r="AI117">
        <v>5583869.8666177699</v>
      </c>
      <c r="AJ117">
        <v>3842335.3351686602</v>
      </c>
      <c r="AK117">
        <v>2206195.7007067702</v>
      </c>
      <c r="AL117">
        <v>1950665.2096216599</v>
      </c>
      <c r="AN117">
        <v>32</v>
      </c>
      <c r="AO117" t="s">
        <v>25</v>
      </c>
      <c r="AP117">
        <v>2018</v>
      </c>
      <c r="AQ117" s="4" t="s">
        <v>26</v>
      </c>
      <c r="AR117">
        <v>2569</v>
      </c>
      <c r="AS117">
        <v>0</v>
      </c>
      <c r="AT117">
        <v>0</v>
      </c>
      <c r="AU117">
        <v>0</v>
      </c>
      <c r="AV117">
        <v>10000000</v>
      </c>
      <c r="AW117">
        <v>170622047</v>
      </c>
      <c r="AX117">
        <v>19</v>
      </c>
    </row>
    <row r="118" spans="1:50" x14ac:dyDescent="0.3">
      <c r="A118" t="s">
        <v>452</v>
      </c>
      <c r="B118" t="s">
        <v>453</v>
      </c>
      <c r="C118">
        <v>1</v>
      </c>
      <c r="D118" t="s">
        <v>452</v>
      </c>
      <c r="E118">
        <v>1</v>
      </c>
      <c r="F118">
        <v>2.0246913580246901</v>
      </c>
      <c r="G118">
        <v>0.20555199682712499</v>
      </c>
      <c r="H118">
        <v>-4.9654364585876402E-2</v>
      </c>
      <c r="I118">
        <v>4.02668416500091E-2</v>
      </c>
      <c r="J118">
        <f>7/8</f>
        <v>0.875</v>
      </c>
      <c r="K118">
        <v>1</v>
      </c>
      <c r="L118" t="s">
        <v>454</v>
      </c>
      <c r="M118">
        <v>0</v>
      </c>
      <c r="N118">
        <v>1</v>
      </c>
      <c r="O118">
        <v>0</v>
      </c>
      <c r="P118">
        <v>2</v>
      </c>
      <c r="Q118">
        <v>0</v>
      </c>
      <c r="R118">
        <v>2</v>
      </c>
      <c r="S118">
        <v>53732.675470648799</v>
      </c>
      <c r="T118">
        <v>35416.924785698699</v>
      </c>
      <c r="U118">
        <v>18439.1089619954</v>
      </c>
      <c r="V118">
        <v>8905.22812668185</v>
      </c>
      <c r="W118">
        <v>53732.675470648799</v>
      </c>
      <c r="X118">
        <v>35416.924785698699</v>
      </c>
      <c r="Y118">
        <v>18439.1089619954</v>
      </c>
      <c r="Z118">
        <v>8905.22812668185</v>
      </c>
      <c r="AA118">
        <v>2.3242773511711099</v>
      </c>
      <c r="AB118">
        <v>1.5723324026644401</v>
      </c>
      <c r="AC118">
        <v>3.13164373069444</v>
      </c>
      <c r="AD118">
        <v>2.30708667085444</v>
      </c>
      <c r="AE118">
        <v>7.1014546553355498</v>
      </c>
      <c r="AF118">
        <v>13.780880218078799</v>
      </c>
      <c r="AG118">
        <v>7.6394195768499902</v>
      </c>
      <c r="AH118">
        <v>4.4502317893166596</v>
      </c>
      <c r="AI118">
        <v>3831175.18846195</v>
      </c>
      <c r="AJ118">
        <v>7421742.9214078803</v>
      </c>
      <c r="AK118">
        <v>4400720.2608853299</v>
      </c>
      <c r="AL118">
        <v>2173518.6164058801</v>
      </c>
      <c r="AN118">
        <v>1</v>
      </c>
      <c r="AO118" t="s">
        <v>82</v>
      </c>
      <c r="AP118">
        <v>2018</v>
      </c>
      <c r="AQ118" s="4" t="s">
        <v>26</v>
      </c>
      <c r="AR118">
        <v>7699</v>
      </c>
      <c r="AS118">
        <v>0</v>
      </c>
      <c r="AT118">
        <v>0</v>
      </c>
      <c r="AU118">
        <v>0</v>
      </c>
      <c r="AV118">
        <v>206017</v>
      </c>
      <c r="AW118">
        <v>629609.54</v>
      </c>
      <c r="AX118">
        <v>5</v>
      </c>
    </row>
    <row r="119" spans="1:50" x14ac:dyDescent="0.3">
      <c r="A119" t="s">
        <v>455</v>
      </c>
      <c r="B119" t="s">
        <v>456</v>
      </c>
      <c r="C119">
        <v>0</v>
      </c>
      <c r="D119" t="s">
        <v>458</v>
      </c>
      <c r="E119">
        <v>1</v>
      </c>
      <c r="F119">
        <v>1.73170731707317</v>
      </c>
      <c r="G119">
        <v>0.10683214664459199</v>
      </c>
      <c r="H119">
        <v>8.5350468754768302E-2</v>
      </c>
      <c r="I119">
        <v>-8.1542506814002894E-2</v>
      </c>
      <c r="J119">
        <f>7/3</f>
        <v>2.3333333333333335</v>
      </c>
      <c r="K119">
        <v>1</v>
      </c>
      <c r="L119" t="s">
        <v>457</v>
      </c>
      <c r="M119">
        <v>1</v>
      </c>
      <c r="N119">
        <v>2</v>
      </c>
      <c r="O119">
        <v>0</v>
      </c>
      <c r="P119">
        <v>2</v>
      </c>
      <c r="Q119">
        <v>0</v>
      </c>
      <c r="R119">
        <v>2</v>
      </c>
      <c r="S119">
        <v>96221.879421657897</v>
      </c>
      <c r="T119">
        <v>384047.32222222199</v>
      </c>
      <c r="U119">
        <v>607809.9</v>
      </c>
      <c r="V119">
        <v>210520.298886784</v>
      </c>
      <c r="W119">
        <v>96221.879421657897</v>
      </c>
      <c r="X119">
        <v>384047.32222222199</v>
      </c>
      <c r="Y119">
        <v>607809.9</v>
      </c>
      <c r="Z119">
        <v>210520.298886784</v>
      </c>
      <c r="AA119">
        <v>4.6466815710124402E-3</v>
      </c>
      <c r="AB119">
        <v>5.9221728501814399E-3</v>
      </c>
      <c r="AC119">
        <v>5.0680008624643296E-3</v>
      </c>
      <c r="AD119">
        <v>3.0810805653116598E-3</v>
      </c>
      <c r="AE119">
        <v>0.13717178632222199</v>
      </c>
      <c r="AF119">
        <v>3.93512133544444E-2</v>
      </c>
      <c r="AG119">
        <v>1.6753127136666601E-2</v>
      </c>
      <c r="AH119">
        <v>6.9580172257553297E-3</v>
      </c>
      <c r="AI119">
        <v>16257830.2833333</v>
      </c>
      <c r="AJ119">
        <v>6324151.4399999902</v>
      </c>
      <c r="AK119">
        <v>2611596.8859999999</v>
      </c>
      <c r="AL119">
        <v>1081554.01203214</v>
      </c>
      <c r="AM119" t="s">
        <v>459</v>
      </c>
      <c r="AN119">
        <v>42</v>
      </c>
      <c r="AO119" t="s">
        <v>460</v>
      </c>
      <c r="AP119">
        <v>2018</v>
      </c>
      <c r="AQ119" s="4" t="s">
        <v>26</v>
      </c>
      <c r="AR119">
        <v>12774</v>
      </c>
      <c r="AS119">
        <v>0</v>
      </c>
      <c r="AT119">
        <v>0</v>
      </c>
      <c r="AU119">
        <v>0</v>
      </c>
      <c r="AV119">
        <v>18000000</v>
      </c>
      <c r="AW119">
        <v>300000000</v>
      </c>
      <c r="AX119">
        <v>10</v>
      </c>
    </row>
    <row r="120" spans="1:50" x14ac:dyDescent="0.3">
      <c r="A120" t="s">
        <v>461</v>
      </c>
      <c r="B120" t="s">
        <v>462</v>
      </c>
      <c r="C120">
        <v>1</v>
      </c>
      <c r="D120" t="s">
        <v>461</v>
      </c>
      <c r="E120">
        <v>1</v>
      </c>
      <c r="F120">
        <v>1.87654320987654</v>
      </c>
      <c r="G120">
        <v>-3.20174396038055E-2</v>
      </c>
      <c r="H120">
        <v>0.124612987041473</v>
      </c>
      <c r="I120">
        <v>-0.23647892475128099</v>
      </c>
      <c r="K120">
        <v>0</v>
      </c>
      <c r="L120" t="s">
        <v>463</v>
      </c>
      <c r="M120">
        <v>1</v>
      </c>
      <c r="N120">
        <v>2</v>
      </c>
      <c r="O120">
        <v>3</v>
      </c>
      <c r="P120">
        <v>0</v>
      </c>
      <c r="Q120">
        <v>0</v>
      </c>
      <c r="R120">
        <v>2</v>
      </c>
      <c r="S120">
        <v>1619.97469832871</v>
      </c>
      <c r="T120">
        <v>1583.23417191463</v>
      </c>
      <c r="U120">
        <v>1708.80047683412</v>
      </c>
      <c r="V120">
        <v>5922.4477166709103</v>
      </c>
      <c r="W120">
        <v>1619.97469832871</v>
      </c>
      <c r="X120">
        <v>1583.23417191463</v>
      </c>
      <c r="Y120">
        <v>1708.80047683412</v>
      </c>
      <c r="Z120">
        <v>5922.4477166709103</v>
      </c>
      <c r="AA120">
        <v>0.59768323853333305</v>
      </c>
      <c r="AB120">
        <v>0.72025180606888894</v>
      </c>
      <c r="AC120">
        <v>1.12616689670111</v>
      </c>
      <c r="AD120">
        <v>1.2881352692511101</v>
      </c>
      <c r="AE120">
        <v>0.17540007971999999</v>
      </c>
      <c r="AF120">
        <v>0.220428492672222</v>
      </c>
      <c r="AG120">
        <v>0.39224668026333298</v>
      </c>
      <c r="AH120">
        <v>0.43321311295888798</v>
      </c>
      <c r="AI120">
        <v>440247.84687487001</v>
      </c>
      <c r="AJ120">
        <v>669331.48999880196</v>
      </c>
      <c r="AK120">
        <v>1102453.9928834899</v>
      </c>
      <c r="AL120">
        <v>1207096.68010718</v>
      </c>
      <c r="AN120">
        <v>30</v>
      </c>
      <c r="AP120">
        <v>2017</v>
      </c>
      <c r="AQ120" s="4" t="s">
        <v>26</v>
      </c>
      <c r="AR120">
        <v>2917</v>
      </c>
      <c r="AS120">
        <v>0</v>
      </c>
      <c r="AT120">
        <v>0</v>
      </c>
      <c r="AU120">
        <v>0</v>
      </c>
      <c r="AV120">
        <v>1564307</v>
      </c>
      <c r="AW120">
        <v>5491860.2000000002</v>
      </c>
      <c r="AX120">
        <v>15</v>
      </c>
    </row>
    <row r="121" spans="1:50" x14ac:dyDescent="0.3">
      <c r="A121" t="s">
        <v>464</v>
      </c>
      <c r="B121" t="s">
        <v>465</v>
      </c>
      <c r="C121">
        <v>1</v>
      </c>
      <c r="D121" t="s">
        <v>467</v>
      </c>
      <c r="E121">
        <v>1</v>
      </c>
      <c r="F121">
        <v>1.80246913580246</v>
      </c>
      <c r="G121">
        <v>0.160188093781471</v>
      </c>
      <c r="H121">
        <v>5.0182074308395302E-2</v>
      </c>
      <c r="I121">
        <v>7.2470933198928805E-2</v>
      </c>
      <c r="K121">
        <v>0</v>
      </c>
      <c r="L121" t="s">
        <v>466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2</v>
      </c>
      <c r="S121">
        <v>233887.86900000001</v>
      </c>
      <c r="T121">
        <v>223443.40711111101</v>
      </c>
      <c r="U121">
        <v>102869.79444444401</v>
      </c>
      <c r="V121">
        <v>130917.876333333</v>
      </c>
      <c r="W121">
        <v>233887.86900000001</v>
      </c>
      <c r="X121">
        <v>223443.40711111101</v>
      </c>
      <c r="Y121">
        <v>102869.79444444401</v>
      </c>
      <c r="Z121">
        <v>130917.876333333</v>
      </c>
      <c r="AA121">
        <v>0.37056909460111098</v>
      </c>
      <c r="AB121">
        <v>0.112026567368888</v>
      </c>
      <c r="AC121">
        <v>5.7620179408333298E-2</v>
      </c>
      <c r="AE121">
        <v>0.97909989544444398</v>
      </c>
      <c r="AF121">
        <v>0.87256325344444396</v>
      </c>
      <c r="AG121">
        <v>0.79608123106888895</v>
      </c>
      <c r="AH121">
        <v>0.71693042956111097</v>
      </c>
      <c r="AI121">
        <v>17778114.515555501</v>
      </c>
      <c r="AJ121">
        <v>16238181.7042222</v>
      </c>
      <c r="AK121">
        <v>16175213.981888801</v>
      </c>
      <c r="AL121">
        <v>11165770.0428888</v>
      </c>
      <c r="AM121" t="s">
        <v>468</v>
      </c>
      <c r="AN121">
        <v>92</v>
      </c>
      <c r="AO121" t="s">
        <v>61</v>
      </c>
      <c r="AP121">
        <v>2018</v>
      </c>
      <c r="AQ121" s="4" t="s">
        <v>26</v>
      </c>
      <c r="AR121">
        <v>1347</v>
      </c>
      <c r="AS121">
        <v>0</v>
      </c>
      <c r="AT121">
        <v>0</v>
      </c>
      <c r="AU121">
        <v>0</v>
      </c>
      <c r="AV121">
        <v>30000000</v>
      </c>
      <c r="AW121">
        <v>200000000</v>
      </c>
      <c r="AX121">
        <v>9</v>
      </c>
    </row>
    <row r="122" spans="1:50" x14ac:dyDescent="0.3">
      <c r="A122" t="s">
        <v>469</v>
      </c>
      <c r="B122" t="s">
        <v>470</v>
      </c>
      <c r="C122">
        <v>0</v>
      </c>
      <c r="D122" t="s">
        <v>472</v>
      </c>
      <c r="E122">
        <v>1</v>
      </c>
      <c r="F122">
        <v>2.07407407407407</v>
      </c>
      <c r="G122">
        <v>0.24129046499729101</v>
      </c>
      <c r="H122">
        <v>-2.8325110673904402E-2</v>
      </c>
      <c r="I122">
        <v>2.8690040111541699E-2</v>
      </c>
      <c r="J122">
        <v>5</v>
      </c>
      <c r="K122">
        <v>1</v>
      </c>
      <c r="L122" t="s">
        <v>471</v>
      </c>
      <c r="M122">
        <v>0</v>
      </c>
      <c r="N122">
        <v>1</v>
      </c>
      <c r="O122">
        <v>3</v>
      </c>
      <c r="P122">
        <v>0</v>
      </c>
      <c r="Q122">
        <v>0</v>
      </c>
      <c r="R122">
        <v>2</v>
      </c>
      <c r="S122">
        <v>21306.247532896199</v>
      </c>
      <c r="T122">
        <v>1567.7285393725199</v>
      </c>
      <c r="U122">
        <v>794.45424871724094</v>
      </c>
      <c r="V122">
        <v>849.90116343065301</v>
      </c>
      <c r="W122">
        <v>21306.247532896199</v>
      </c>
      <c r="X122">
        <v>1567.7285393725199</v>
      </c>
      <c r="Y122">
        <v>794.45424871724094</v>
      </c>
      <c r="Z122">
        <v>849.90116343065301</v>
      </c>
      <c r="AA122">
        <v>1.8116717110272199E-3</v>
      </c>
      <c r="AB122">
        <v>1.73875286732888E-3</v>
      </c>
      <c r="AC122">
        <v>1.1961238778461099E-3</v>
      </c>
      <c r="AD122">
        <v>1.7176588111128799E-3</v>
      </c>
      <c r="AE122">
        <v>3.028453277112E-3</v>
      </c>
      <c r="AF122">
        <v>7.6977193092266603E-4</v>
      </c>
      <c r="AG122">
        <v>3.5434388337875502E-3</v>
      </c>
      <c r="AH122">
        <v>2.6724678778906599E-3</v>
      </c>
      <c r="AI122">
        <v>27367.046712791202</v>
      </c>
      <c r="AJ122">
        <v>16852.864780293399</v>
      </c>
      <c r="AK122">
        <v>80803.949985486906</v>
      </c>
      <c r="AL122">
        <v>39259.973495861399</v>
      </c>
      <c r="AN122">
        <v>59</v>
      </c>
      <c r="AO122" t="s">
        <v>473</v>
      </c>
      <c r="AP122">
        <v>2018</v>
      </c>
      <c r="AQ122" s="4" t="s">
        <v>26</v>
      </c>
      <c r="AR122">
        <v>4886</v>
      </c>
      <c r="AS122">
        <v>0</v>
      </c>
      <c r="AT122">
        <v>0</v>
      </c>
      <c r="AU122">
        <v>1</v>
      </c>
      <c r="AV122">
        <v>2000000</v>
      </c>
      <c r="AW122">
        <v>616000000</v>
      </c>
      <c r="AX122">
        <v>10</v>
      </c>
    </row>
    <row r="123" spans="1:50" x14ac:dyDescent="0.3">
      <c r="A123" t="s">
        <v>474</v>
      </c>
      <c r="B123" t="s">
        <v>475</v>
      </c>
      <c r="C123">
        <v>0</v>
      </c>
      <c r="D123" t="s">
        <v>477</v>
      </c>
      <c r="E123">
        <v>1</v>
      </c>
      <c r="F123">
        <v>1.82278481012658</v>
      </c>
      <c r="G123">
        <v>0.13966870307922299</v>
      </c>
      <c r="H123">
        <v>-5.1343932747840798E-2</v>
      </c>
      <c r="I123">
        <v>-1.04355365037918E-2</v>
      </c>
      <c r="J123">
        <f>9/8</f>
        <v>1.125</v>
      </c>
      <c r="K123">
        <v>1</v>
      </c>
      <c r="L123" t="s">
        <v>476</v>
      </c>
      <c r="M123">
        <v>4</v>
      </c>
      <c r="N123">
        <v>0</v>
      </c>
      <c r="O123">
        <v>3</v>
      </c>
      <c r="P123">
        <v>0</v>
      </c>
      <c r="Q123">
        <v>0</v>
      </c>
      <c r="R123">
        <v>2</v>
      </c>
      <c r="S123">
        <v>261023.75777777701</v>
      </c>
      <c r="T123">
        <v>221919.73027418999</v>
      </c>
      <c r="U123">
        <v>505072.75341328402</v>
      </c>
      <c r="V123">
        <v>4629408.6794119803</v>
      </c>
      <c r="W123">
        <v>261023.75777777701</v>
      </c>
      <c r="X123">
        <v>221919.73027418999</v>
      </c>
      <c r="Y123">
        <v>505072.75341328402</v>
      </c>
      <c r="Z123">
        <v>4629408.6794119803</v>
      </c>
      <c r="AA123">
        <v>3.9609907105555502E-2</v>
      </c>
      <c r="AB123">
        <v>2.4913187288888802E-2</v>
      </c>
      <c r="AC123">
        <v>9.5785448778607698E-3</v>
      </c>
      <c r="AD123">
        <v>4.4935755478967701E-3</v>
      </c>
      <c r="AE123">
        <v>1.2021187126246001E-2</v>
      </c>
      <c r="AF123">
        <v>1.39687517877777E-2</v>
      </c>
      <c r="AG123">
        <v>3.41595052244444E-2</v>
      </c>
      <c r="AH123">
        <v>6.7557102489999896E-2</v>
      </c>
      <c r="AI123">
        <v>103178545.603681</v>
      </c>
      <c r="AJ123">
        <v>81360507.261816606</v>
      </c>
      <c r="AK123">
        <v>21623278.929333899</v>
      </c>
      <c r="AL123">
        <v>19726086.019841202</v>
      </c>
      <c r="AN123">
        <v>14</v>
      </c>
      <c r="AO123" t="s">
        <v>391</v>
      </c>
      <c r="AP123">
        <v>2017</v>
      </c>
      <c r="AQ123" s="4" t="s">
        <v>26</v>
      </c>
      <c r="AR123">
        <v>2995</v>
      </c>
      <c r="AS123">
        <v>0</v>
      </c>
      <c r="AT123">
        <v>0</v>
      </c>
      <c r="AU123">
        <v>1</v>
      </c>
      <c r="AV123">
        <v>100000000</v>
      </c>
      <c r="AW123">
        <v>12000000000</v>
      </c>
      <c r="AX123">
        <v>5</v>
      </c>
    </row>
    <row r="124" spans="1:50" x14ac:dyDescent="0.3">
      <c r="A124" t="s">
        <v>478</v>
      </c>
      <c r="B124" t="s">
        <v>479</v>
      </c>
      <c r="C124">
        <v>1</v>
      </c>
      <c r="D124" t="s">
        <v>478</v>
      </c>
      <c r="E124">
        <v>1</v>
      </c>
      <c r="F124">
        <v>1.88095238095238</v>
      </c>
      <c r="G124">
        <v>8.5760459303855896E-2</v>
      </c>
      <c r="H124">
        <v>5.4153099656105E-2</v>
      </c>
      <c r="I124">
        <v>-6.2189981341362E-2</v>
      </c>
      <c r="J124">
        <f>9/8</f>
        <v>1.125</v>
      </c>
      <c r="K124">
        <v>1</v>
      </c>
      <c r="L124" t="s">
        <v>480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758220.42005208298</v>
      </c>
      <c r="T124">
        <v>15953355.524392299</v>
      </c>
      <c r="U124">
        <v>4916765.9111111099</v>
      </c>
      <c r="V124">
        <v>1938565.0000200199</v>
      </c>
      <c r="W124">
        <v>758220.42005208298</v>
      </c>
      <c r="X124">
        <v>15953355.524392299</v>
      </c>
      <c r="Y124">
        <v>4916765.9111111099</v>
      </c>
      <c r="Z124">
        <v>1938565.0000200199</v>
      </c>
      <c r="AA124">
        <v>2.94293098916644E-3</v>
      </c>
      <c r="AB124">
        <v>3.4152566034033301E-3</v>
      </c>
      <c r="AC124">
        <v>1.8659566801161099E-3</v>
      </c>
      <c r="AD124">
        <v>1.8448061521493301E-3</v>
      </c>
      <c r="AE124">
        <v>1.86261105141152E-2</v>
      </c>
      <c r="AF124">
        <v>1.2354581935238401E-2</v>
      </c>
      <c r="AG124">
        <v>8.2681869722222197E-3</v>
      </c>
      <c r="AH124">
        <v>4.7849247619315503E-3</v>
      </c>
      <c r="AI124">
        <v>27207800.491054401</v>
      </c>
      <c r="AJ124">
        <v>22658262.641306601</v>
      </c>
      <c r="AK124">
        <v>17769368.932917699</v>
      </c>
      <c r="AL124">
        <v>10808621.5446133</v>
      </c>
      <c r="AN124">
        <v>15</v>
      </c>
      <c r="AO124" t="s">
        <v>481</v>
      </c>
      <c r="AP124">
        <v>2017</v>
      </c>
      <c r="AQ124" s="4" t="s">
        <v>26</v>
      </c>
      <c r="AR124">
        <v>11365</v>
      </c>
      <c r="AS124">
        <v>0</v>
      </c>
      <c r="AT124">
        <v>0</v>
      </c>
      <c r="AU124">
        <v>0</v>
      </c>
      <c r="AV124">
        <v>21780000</v>
      </c>
      <c r="AW124">
        <v>5999999954</v>
      </c>
      <c r="AX124">
        <v>48</v>
      </c>
    </row>
    <row r="125" spans="1:50" x14ac:dyDescent="0.3">
      <c r="A125" t="s">
        <v>482</v>
      </c>
      <c r="B125" t="s">
        <v>483</v>
      </c>
      <c r="C125">
        <v>1</v>
      </c>
      <c r="D125" t="s">
        <v>482</v>
      </c>
      <c r="E125">
        <v>1</v>
      </c>
      <c r="F125">
        <v>1.9753086419753001</v>
      </c>
      <c r="G125">
        <v>-1.5183582901954601E-2</v>
      </c>
      <c r="H125">
        <v>-5.9627339243888799E-2</v>
      </c>
      <c r="I125">
        <v>-0.25020557641982999</v>
      </c>
      <c r="J125">
        <f>17/8</f>
        <v>2.125</v>
      </c>
      <c r="K125">
        <v>1</v>
      </c>
      <c r="L125" t="s">
        <v>484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151155.53671874999</v>
      </c>
      <c r="T125">
        <v>1308888.2</v>
      </c>
      <c r="U125">
        <v>882046.16666666605</v>
      </c>
      <c r="V125">
        <v>999150.366666666</v>
      </c>
      <c r="W125">
        <v>151155.53671874999</v>
      </c>
      <c r="X125">
        <v>1308888.2</v>
      </c>
      <c r="Y125">
        <v>882046.16666666605</v>
      </c>
      <c r="Z125">
        <v>999150.366666666</v>
      </c>
      <c r="AA125" s="1">
        <v>4.9960710592555503E-5</v>
      </c>
      <c r="AB125" s="1">
        <v>3.1460260896111098E-5</v>
      </c>
      <c r="AC125" s="1">
        <v>4.6347116963777702E-5</v>
      </c>
      <c r="AD125" s="1">
        <v>1.9735866216666598E-5</v>
      </c>
      <c r="AE125" s="1">
        <v>8.7279247519222203E-5</v>
      </c>
      <c r="AF125">
        <v>4.1658058794933299E-4</v>
      </c>
      <c r="AG125">
        <v>2.03126778392777E-4</v>
      </c>
      <c r="AH125">
        <v>1.39040878079444E-4</v>
      </c>
      <c r="AI125">
        <v>57027693.252065502</v>
      </c>
      <c r="AJ125">
        <v>277853336.043477</v>
      </c>
      <c r="AK125">
        <v>143437739.295495</v>
      </c>
      <c r="AL125">
        <v>98720176.287292197</v>
      </c>
      <c r="AN125">
        <v>14</v>
      </c>
      <c r="AO125" t="s">
        <v>39</v>
      </c>
      <c r="AP125">
        <v>2018</v>
      </c>
      <c r="AQ125" s="4" t="s">
        <v>26</v>
      </c>
      <c r="AR125">
        <v>1542</v>
      </c>
      <c r="AS125">
        <v>0</v>
      </c>
      <c r="AT125">
        <v>0</v>
      </c>
      <c r="AU125">
        <v>0</v>
      </c>
      <c r="AV125">
        <v>98000000</v>
      </c>
      <c r="AW125" s="1">
        <v>10000000000000</v>
      </c>
      <c r="AX125">
        <v>7</v>
      </c>
    </row>
    <row r="126" spans="1:50" x14ac:dyDescent="0.3">
      <c r="A126" t="s">
        <v>485</v>
      </c>
      <c r="B126" t="s">
        <v>486</v>
      </c>
      <c r="C126">
        <v>1</v>
      </c>
      <c r="D126" t="s">
        <v>488</v>
      </c>
      <c r="E126">
        <v>1</v>
      </c>
      <c r="F126">
        <v>2.1</v>
      </c>
      <c r="G126">
        <v>0.18508960306644401</v>
      </c>
      <c r="H126">
        <v>-0.134642079472541</v>
      </c>
      <c r="I126">
        <v>-0.19359420239925301</v>
      </c>
      <c r="K126">
        <v>0</v>
      </c>
      <c r="L126" t="s">
        <v>487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35591.7005685763</v>
      </c>
      <c r="T126">
        <v>35830.867646754697</v>
      </c>
      <c r="U126">
        <v>61577.796460199599</v>
      </c>
      <c r="V126">
        <v>16586.4059150906</v>
      </c>
      <c r="W126">
        <v>35591.7005685763</v>
      </c>
      <c r="X126">
        <v>35830.867646754697</v>
      </c>
      <c r="Y126">
        <v>61577.796460199599</v>
      </c>
      <c r="Z126">
        <v>16586.4059150906</v>
      </c>
      <c r="AA126">
        <v>6.2094490418888801E-2</v>
      </c>
      <c r="AB126">
        <v>5.5539698317777698E-2</v>
      </c>
      <c r="AC126">
        <v>5.2361568918888803E-2</v>
      </c>
      <c r="AD126">
        <v>8.4878286968888897E-2</v>
      </c>
      <c r="AE126">
        <v>6.3703130033333305E-2</v>
      </c>
      <c r="AF126">
        <v>4.8974927371111102E-2</v>
      </c>
      <c r="AG126">
        <v>7.32785261388888E-2</v>
      </c>
      <c r="AH126">
        <v>7.7739713404444397E-2</v>
      </c>
      <c r="AI126">
        <v>669367.94793245499</v>
      </c>
      <c r="AJ126">
        <v>530139.41493304295</v>
      </c>
      <c r="AK126">
        <v>986160.49167646095</v>
      </c>
      <c r="AL126">
        <v>1374784.9041027999</v>
      </c>
      <c r="AN126">
        <v>28</v>
      </c>
      <c r="AO126" t="s">
        <v>119</v>
      </c>
      <c r="AP126">
        <v>2018</v>
      </c>
      <c r="AQ126" s="4" t="s">
        <v>26</v>
      </c>
      <c r="AR126">
        <v>1384</v>
      </c>
      <c r="AS126">
        <v>0</v>
      </c>
      <c r="AT126">
        <v>0</v>
      </c>
      <c r="AU126">
        <v>1</v>
      </c>
      <c r="AV126">
        <v>2200000</v>
      </c>
      <c r="AW126">
        <v>49417348</v>
      </c>
      <c r="AX126">
        <v>8</v>
      </c>
    </row>
    <row r="127" spans="1:50" x14ac:dyDescent="0.3">
      <c r="A127" t="s">
        <v>489</v>
      </c>
      <c r="B127" t="s">
        <v>490</v>
      </c>
      <c r="C127">
        <v>0</v>
      </c>
      <c r="D127" t="s">
        <v>489</v>
      </c>
      <c r="E127">
        <v>1</v>
      </c>
      <c r="F127">
        <v>1.925</v>
      </c>
      <c r="G127">
        <v>3.4028977155685397E-2</v>
      </c>
      <c r="H127">
        <v>-2.2025257349014199E-2</v>
      </c>
      <c r="I127">
        <v>-5.7119429111480704E-3</v>
      </c>
      <c r="J127">
        <f>7/8</f>
        <v>0.875</v>
      </c>
      <c r="K127">
        <v>1</v>
      </c>
      <c r="L127" t="s">
        <v>491</v>
      </c>
      <c r="M127">
        <v>1</v>
      </c>
      <c r="N127">
        <v>2</v>
      </c>
      <c r="O127">
        <v>0</v>
      </c>
      <c r="P127">
        <v>2</v>
      </c>
      <c r="Q127">
        <v>0</v>
      </c>
      <c r="R127">
        <v>2</v>
      </c>
      <c r="S127">
        <v>942803.00334201299</v>
      </c>
      <c r="T127">
        <v>1384079.18888888</v>
      </c>
      <c r="U127">
        <v>1985769.2444444399</v>
      </c>
      <c r="V127">
        <v>3636882.2111111102</v>
      </c>
      <c r="W127">
        <v>942803.00334201299</v>
      </c>
      <c r="X127">
        <v>1384079.18888888</v>
      </c>
      <c r="Y127">
        <v>1985769.2444444399</v>
      </c>
      <c r="Z127">
        <v>3636882.2111111102</v>
      </c>
      <c r="AA127">
        <v>7.0392144066666607E-2</v>
      </c>
      <c r="AB127">
        <v>8.1181555342222197E-2</v>
      </c>
      <c r="AC127">
        <v>0.133318771285555</v>
      </c>
      <c r="AD127">
        <v>8.8198195604444404E-2</v>
      </c>
      <c r="AE127">
        <v>0.46387378887444403</v>
      </c>
      <c r="AF127">
        <v>0.30875079913111098</v>
      </c>
      <c r="AG127">
        <v>0.164735799453333</v>
      </c>
      <c r="AH127">
        <v>8.8369938800000006E-2</v>
      </c>
      <c r="AI127">
        <v>31145797.623339299</v>
      </c>
      <c r="AJ127">
        <v>19458741.750202201</v>
      </c>
      <c r="AK127">
        <v>11831360.2979858</v>
      </c>
      <c r="AL127">
        <v>6468702.1446681097</v>
      </c>
      <c r="AN127">
        <v>13</v>
      </c>
      <c r="AO127" t="s">
        <v>25</v>
      </c>
      <c r="AP127">
        <v>2018</v>
      </c>
      <c r="AQ127" s="4" t="s">
        <v>26</v>
      </c>
      <c r="AR127">
        <v>30393</v>
      </c>
      <c r="AS127">
        <v>0</v>
      </c>
      <c r="AT127">
        <v>0</v>
      </c>
      <c r="AU127">
        <v>0</v>
      </c>
      <c r="AV127">
        <v>20000000</v>
      </c>
      <c r="AW127">
        <v>400000000</v>
      </c>
      <c r="AX127">
        <v>26</v>
      </c>
    </row>
    <row r="128" spans="1:50" x14ac:dyDescent="0.3">
      <c r="A128" t="s">
        <v>492</v>
      </c>
      <c r="B128" t="s">
        <v>493</v>
      </c>
      <c r="C128">
        <v>1</v>
      </c>
      <c r="D128" t="s">
        <v>495</v>
      </c>
      <c r="E128">
        <v>1</v>
      </c>
      <c r="F128">
        <v>2.21621621621621</v>
      </c>
      <c r="G128">
        <v>5.9230163693427998E-2</v>
      </c>
      <c r="H128">
        <v>-0.190884113311767</v>
      </c>
      <c r="I128">
        <v>-9.4609901309013297E-2</v>
      </c>
      <c r="K128">
        <v>0</v>
      </c>
      <c r="L128" t="s">
        <v>494</v>
      </c>
      <c r="M128">
        <v>1</v>
      </c>
      <c r="N128">
        <v>2</v>
      </c>
      <c r="O128">
        <v>1</v>
      </c>
      <c r="P128">
        <v>1</v>
      </c>
      <c r="Q128">
        <v>1</v>
      </c>
      <c r="R128">
        <v>1</v>
      </c>
      <c r="S128">
        <v>4823427.0303407898</v>
      </c>
      <c r="T128">
        <v>19152759.1488286</v>
      </c>
      <c r="U128">
        <v>40211753.630552202</v>
      </c>
      <c r="V128">
        <v>56006328.3139126</v>
      </c>
      <c r="W128">
        <v>4823427.0303407898</v>
      </c>
      <c r="X128">
        <v>19152759.1488286</v>
      </c>
      <c r="Y128">
        <v>40211753.630552202</v>
      </c>
      <c r="Z128">
        <v>56006328.3139126</v>
      </c>
      <c r="AA128">
        <v>2.8502444469999999E-2</v>
      </c>
      <c r="AB128">
        <v>1.59451805144444E-2</v>
      </c>
      <c r="AC128">
        <v>2.25563802766666E-2</v>
      </c>
      <c r="AD128">
        <v>1.7538147092222199E-2</v>
      </c>
      <c r="AE128">
        <v>1.5805450171864702E-2</v>
      </c>
      <c r="AF128">
        <v>9.1019377127777704E-2</v>
      </c>
      <c r="AG128">
        <v>0.19226146298666599</v>
      </c>
      <c r="AH128">
        <v>4.1537763383333301E-2</v>
      </c>
      <c r="AI128">
        <v>18821588.1783772</v>
      </c>
      <c r="AJ128">
        <v>68569014.697621107</v>
      </c>
      <c r="AK128">
        <v>75284521.572465301</v>
      </c>
      <c r="AL128">
        <v>24250099.8387166</v>
      </c>
      <c r="AN128">
        <v>5</v>
      </c>
      <c r="AO128" t="s">
        <v>25</v>
      </c>
      <c r="AP128">
        <v>2017</v>
      </c>
      <c r="AQ128" s="4">
        <v>478</v>
      </c>
      <c r="AR128">
        <v>497</v>
      </c>
      <c r="AS128">
        <v>1</v>
      </c>
      <c r="AT128">
        <v>0</v>
      </c>
      <c r="AU128">
        <v>0</v>
      </c>
      <c r="AV128">
        <v>15200000</v>
      </c>
      <c r="AW128">
        <v>6000000000</v>
      </c>
      <c r="AX128">
        <v>6</v>
      </c>
    </row>
    <row r="129" spans="1:50" x14ac:dyDescent="0.3">
      <c r="A129" t="s">
        <v>496</v>
      </c>
      <c r="B129" t="s">
        <v>497</v>
      </c>
      <c r="C129">
        <v>0</v>
      </c>
      <c r="D129" t="s">
        <v>496</v>
      </c>
      <c r="E129">
        <v>1</v>
      </c>
      <c r="F129">
        <v>1.9178082191780801</v>
      </c>
      <c r="G129">
        <v>0.14798985421657501</v>
      </c>
      <c r="H129">
        <v>-0.10309758782386701</v>
      </c>
      <c r="I129">
        <v>-0.21401813626289301</v>
      </c>
      <c r="J129">
        <v>1</v>
      </c>
      <c r="K129">
        <v>1</v>
      </c>
      <c r="L129" t="s">
        <v>498</v>
      </c>
      <c r="M129">
        <v>1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2608.30382513629</v>
      </c>
      <c r="T129">
        <v>2248.5036221130199</v>
      </c>
      <c r="U129">
        <v>3127.68607406197</v>
      </c>
      <c r="V129">
        <v>2965.6095273259398</v>
      </c>
      <c r="W129">
        <v>2608.30382513629</v>
      </c>
      <c r="X129">
        <v>2248.5036221130199</v>
      </c>
      <c r="Y129">
        <v>3127.68607406197</v>
      </c>
      <c r="Z129">
        <v>2965.6095273259398</v>
      </c>
      <c r="AA129">
        <v>1.2842599115896599E-3</v>
      </c>
      <c r="AB129">
        <v>1.669594704306E-3</v>
      </c>
      <c r="AC129">
        <v>9.8203471701566593E-4</v>
      </c>
      <c r="AD129">
        <v>2.9945409943911102E-4</v>
      </c>
      <c r="AE129">
        <v>5.1642680403731099E-3</v>
      </c>
      <c r="AF129">
        <v>5.0313085887828801E-3</v>
      </c>
      <c r="AG129">
        <v>2.1618340641797701E-3</v>
      </c>
      <c r="AH129">
        <v>3.0690642874709999E-3</v>
      </c>
      <c r="AN129">
        <v>30</v>
      </c>
      <c r="AO129" t="s">
        <v>25</v>
      </c>
      <c r="AP129">
        <v>2017</v>
      </c>
      <c r="AQ129" s="4" t="s">
        <v>26</v>
      </c>
      <c r="AR129">
        <v>1031</v>
      </c>
      <c r="AS129">
        <v>0</v>
      </c>
      <c r="AT129">
        <v>0</v>
      </c>
      <c r="AU129">
        <v>1</v>
      </c>
      <c r="AV129">
        <v>6295404</v>
      </c>
      <c r="AW129">
        <v>1600000000</v>
      </c>
      <c r="AX129">
        <v>15</v>
      </c>
    </row>
    <row r="130" spans="1:50" x14ac:dyDescent="0.3">
      <c r="A130" t="s">
        <v>499</v>
      </c>
      <c r="B130" t="s">
        <v>500</v>
      </c>
      <c r="C130">
        <v>1</v>
      </c>
      <c r="D130" t="s">
        <v>499</v>
      </c>
      <c r="E130">
        <v>1</v>
      </c>
      <c r="F130">
        <v>1.6818181818181801</v>
      </c>
      <c r="G130">
        <v>0.208400443196296</v>
      </c>
      <c r="H130">
        <v>-0.13668015599250699</v>
      </c>
      <c r="I130">
        <v>0.14310622215270999</v>
      </c>
      <c r="J130">
        <f>3/8</f>
        <v>0.375</v>
      </c>
      <c r="K130">
        <v>1</v>
      </c>
      <c r="L130" t="s">
        <v>501</v>
      </c>
      <c r="M130">
        <v>1</v>
      </c>
      <c r="N130">
        <v>2</v>
      </c>
      <c r="O130">
        <v>1</v>
      </c>
      <c r="P130">
        <v>1</v>
      </c>
      <c r="Q130">
        <v>1</v>
      </c>
      <c r="R130">
        <v>1</v>
      </c>
      <c r="S130">
        <v>1315382.0344401</v>
      </c>
      <c r="T130">
        <v>12324218.8444444</v>
      </c>
      <c r="U130">
        <v>14414420.3333333</v>
      </c>
      <c r="V130">
        <v>6748575.2222222202</v>
      </c>
      <c r="W130">
        <v>1315382.0344401</v>
      </c>
      <c r="X130">
        <v>12324218.8444444</v>
      </c>
      <c r="Y130">
        <v>14414420.3333333</v>
      </c>
      <c r="Z130">
        <v>6748575.2222222202</v>
      </c>
      <c r="AA130">
        <v>0.10907902111111099</v>
      </c>
      <c r="AB130">
        <v>5.1840244818888798E-2</v>
      </c>
      <c r="AC130">
        <v>6.73735805066666E-2</v>
      </c>
      <c r="AD130">
        <v>5.7103331104444398E-2</v>
      </c>
      <c r="AE130">
        <v>0.149482620175555</v>
      </c>
      <c r="AF130">
        <v>0.76802159150111105</v>
      </c>
      <c r="AG130">
        <v>0.60225587751666598</v>
      </c>
      <c r="AH130">
        <v>0.31654459945222202</v>
      </c>
      <c r="AI130">
        <v>44488423.885722198</v>
      </c>
      <c r="AJ130">
        <v>361448489.39806098</v>
      </c>
      <c r="AK130">
        <v>325253503.1383</v>
      </c>
      <c r="AL130">
        <v>170732592.08949399</v>
      </c>
      <c r="AN130">
        <v>30</v>
      </c>
      <c r="AO130" t="s">
        <v>246</v>
      </c>
      <c r="AP130">
        <v>2017</v>
      </c>
      <c r="AQ130" s="4" t="s">
        <v>26</v>
      </c>
      <c r="AR130">
        <v>1875</v>
      </c>
      <c r="AS130">
        <v>1</v>
      </c>
      <c r="AT130">
        <v>0</v>
      </c>
      <c r="AU130">
        <v>0</v>
      </c>
      <c r="AV130">
        <v>45000000</v>
      </c>
      <c r="AW130">
        <v>1374513871</v>
      </c>
      <c r="AX130">
        <v>3</v>
      </c>
    </row>
    <row r="131" spans="1:50" x14ac:dyDescent="0.3">
      <c r="A131" t="s">
        <v>502</v>
      </c>
      <c r="B131" t="s">
        <v>503</v>
      </c>
      <c r="C131">
        <v>0</v>
      </c>
      <c r="D131" t="s">
        <v>502</v>
      </c>
      <c r="E131">
        <v>1</v>
      </c>
      <c r="F131">
        <v>2.2077922077921999</v>
      </c>
      <c r="G131">
        <v>0.10953439772129001</v>
      </c>
      <c r="H131">
        <v>-2.68730074167251E-2</v>
      </c>
      <c r="I131">
        <v>-0.110107153654098</v>
      </c>
      <c r="K131">
        <v>0</v>
      </c>
      <c r="L131" t="s">
        <v>504</v>
      </c>
      <c r="M131">
        <v>0</v>
      </c>
      <c r="N131">
        <v>1</v>
      </c>
      <c r="O131">
        <v>3</v>
      </c>
      <c r="P131">
        <v>0</v>
      </c>
      <c r="Q131">
        <v>0</v>
      </c>
      <c r="R131">
        <v>2</v>
      </c>
      <c r="S131">
        <v>196012.315538194</v>
      </c>
      <c r="T131">
        <v>1597244.15555555</v>
      </c>
      <c r="U131">
        <v>3323056.03554687</v>
      </c>
      <c r="V131">
        <v>7341210.6888888804</v>
      </c>
      <c r="W131">
        <v>196012.315538194</v>
      </c>
      <c r="X131">
        <v>1597244.15555555</v>
      </c>
      <c r="Y131">
        <v>3323056.03554687</v>
      </c>
      <c r="Z131">
        <v>7341210.6888888804</v>
      </c>
      <c r="AA131">
        <v>11.7954200320788</v>
      </c>
      <c r="AB131">
        <v>4.1448904469711101</v>
      </c>
      <c r="AC131">
        <v>2.5242940111377701</v>
      </c>
      <c r="AD131">
        <v>2.40152434409111</v>
      </c>
      <c r="AE131">
        <v>3.15621365839444</v>
      </c>
      <c r="AF131">
        <v>9.7984683434233304</v>
      </c>
      <c r="AG131">
        <v>18.192981364994399</v>
      </c>
      <c r="AH131">
        <v>18.096625142635499</v>
      </c>
      <c r="AI131">
        <v>6716072.5531749995</v>
      </c>
      <c r="AJ131">
        <v>20299870.856366102</v>
      </c>
      <c r="AK131">
        <v>36761259.591171302</v>
      </c>
      <c r="AL131">
        <v>37277952.791871101</v>
      </c>
      <c r="AN131">
        <v>11</v>
      </c>
      <c r="AO131" t="s">
        <v>106</v>
      </c>
      <c r="AP131">
        <v>2018</v>
      </c>
      <c r="AQ131" s="4" t="s">
        <v>26</v>
      </c>
      <c r="AR131">
        <v>10225</v>
      </c>
      <c r="AS131">
        <v>0</v>
      </c>
      <c r="AT131">
        <v>0</v>
      </c>
      <c r="AU131">
        <v>0</v>
      </c>
      <c r="AV131">
        <v>3400000</v>
      </c>
      <c r="AW131">
        <v>2703356.08</v>
      </c>
      <c r="AX131">
        <v>3</v>
      </c>
    </row>
    <row r="132" spans="1:50" x14ac:dyDescent="0.3">
      <c r="A132" t="s">
        <v>505</v>
      </c>
      <c r="B132" t="s">
        <v>506</v>
      </c>
      <c r="C132">
        <v>1</v>
      </c>
      <c r="D132" t="s">
        <v>505</v>
      </c>
      <c r="E132">
        <v>1</v>
      </c>
      <c r="F132">
        <v>2</v>
      </c>
      <c r="G132">
        <v>0.21116878092288899</v>
      </c>
      <c r="H132">
        <v>-4.6297699213027899E-2</v>
      </c>
      <c r="I132">
        <v>-0.14684247970580999</v>
      </c>
      <c r="J132">
        <f>9/11</f>
        <v>0.81818181818181823</v>
      </c>
      <c r="K132">
        <v>1</v>
      </c>
      <c r="L132" t="s">
        <v>912</v>
      </c>
      <c r="M132">
        <v>1</v>
      </c>
      <c r="N132">
        <v>2</v>
      </c>
      <c r="O132">
        <v>0</v>
      </c>
      <c r="P132">
        <v>2</v>
      </c>
      <c r="Q132">
        <v>0</v>
      </c>
      <c r="R132">
        <v>2</v>
      </c>
      <c r="S132">
        <v>2967294.0011284701</v>
      </c>
      <c r="T132">
        <v>3698140.3444444402</v>
      </c>
      <c r="U132">
        <v>1802202.66666666</v>
      </c>
      <c r="V132">
        <v>468707.53944049502</v>
      </c>
      <c r="W132">
        <v>2967294.0011284701</v>
      </c>
      <c r="X132">
        <v>3698140.3444444402</v>
      </c>
      <c r="Y132">
        <v>1802202.66666666</v>
      </c>
      <c r="Z132">
        <v>468707.53944049502</v>
      </c>
      <c r="AA132">
        <v>9.2996185928771093E-3</v>
      </c>
      <c r="AB132">
        <v>1.0217367939662001E-2</v>
      </c>
      <c r="AC132">
        <v>5.8005762383726601E-3</v>
      </c>
      <c r="AD132">
        <v>3.2156884470118802E-3</v>
      </c>
      <c r="AE132">
        <v>5.0962768906666601E-2</v>
      </c>
      <c r="AF132">
        <v>4.8148544531111101E-2</v>
      </c>
      <c r="AG132">
        <v>1.8447580111111101E-2</v>
      </c>
      <c r="AH132">
        <v>7.2587944971374404E-3</v>
      </c>
      <c r="AI132">
        <v>40270898.146781102</v>
      </c>
      <c r="AJ132">
        <v>22682439.174073301</v>
      </c>
      <c r="AK132">
        <v>12157535.957794201</v>
      </c>
      <c r="AL132">
        <v>5052411.2814119495</v>
      </c>
      <c r="AN132">
        <v>1</v>
      </c>
      <c r="AO132" t="s">
        <v>78</v>
      </c>
      <c r="AP132">
        <v>2018</v>
      </c>
      <c r="AQ132" s="4" t="s">
        <v>26</v>
      </c>
      <c r="AR132">
        <v>7209</v>
      </c>
      <c r="AS132">
        <v>0</v>
      </c>
      <c r="AT132">
        <v>1</v>
      </c>
      <c r="AU132">
        <v>1</v>
      </c>
      <c r="AV132">
        <v>8366627</v>
      </c>
      <c r="AW132">
        <v>999999999</v>
      </c>
      <c r="AX132">
        <v>11</v>
      </c>
    </row>
    <row r="133" spans="1:50" x14ac:dyDescent="0.3">
      <c r="A133" t="s">
        <v>508</v>
      </c>
      <c r="B133" t="s">
        <v>509</v>
      </c>
      <c r="C133">
        <v>1</v>
      </c>
      <c r="D133" t="s">
        <v>508</v>
      </c>
      <c r="E133">
        <v>1</v>
      </c>
      <c r="F133">
        <v>1.9750000000000001</v>
      </c>
      <c r="G133">
        <v>0.28923064470291099</v>
      </c>
      <c r="H133">
        <v>-0.14209841191768599</v>
      </c>
      <c r="I133">
        <v>5.3366929292678798E-2</v>
      </c>
      <c r="J133">
        <f>10/8</f>
        <v>1.25</v>
      </c>
      <c r="K133">
        <v>1</v>
      </c>
      <c r="L133" t="s">
        <v>510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2</v>
      </c>
      <c r="S133">
        <v>8361863.7999999998</v>
      </c>
      <c r="T133">
        <v>24632559.822222199</v>
      </c>
      <c r="U133">
        <v>10039094.111111101</v>
      </c>
      <c r="V133">
        <v>7493428.3333333302</v>
      </c>
      <c r="W133">
        <v>8361863.7999999998</v>
      </c>
      <c r="X133">
        <v>24632559.822222199</v>
      </c>
      <c r="Y133">
        <v>10039094.111111101</v>
      </c>
      <c r="Z133">
        <v>7493428.3333333302</v>
      </c>
      <c r="AA133">
        <v>7.5725187373333294E-2</v>
      </c>
      <c r="AB133">
        <v>4.37899155511111E-2</v>
      </c>
      <c r="AC133">
        <v>5.6786617144444398E-2</v>
      </c>
      <c r="AD133">
        <v>4.7533550648888798E-2</v>
      </c>
      <c r="AE133">
        <v>2.8395714835502101E-2</v>
      </c>
      <c r="AF133">
        <v>0.13218987426444401</v>
      </c>
      <c r="AG133">
        <v>0.115369581513333</v>
      </c>
      <c r="AH133">
        <v>9.8511078541111102E-2</v>
      </c>
      <c r="AI133">
        <v>71049589.851563305</v>
      </c>
      <c r="AJ133">
        <v>137350808.51093</v>
      </c>
      <c r="AK133">
        <v>115937645.91328201</v>
      </c>
      <c r="AL133">
        <v>94194128.748500004</v>
      </c>
      <c r="AN133">
        <v>2</v>
      </c>
      <c r="AO133" t="s">
        <v>357</v>
      </c>
      <c r="AP133">
        <v>2019</v>
      </c>
      <c r="AQ133" s="4" t="s">
        <v>26</v>
      </c>
      <c r="AR133">
        <v>1292</v>
      </c>
      <c r="AS133">
        <v>0</v>
      </c>
      <c r="AT133">
        <v>0</v>
      </c>
      <c r="AU133">
        <v>0</v>
      </c>
      <c r="AV133">
        <v>24000000</v>
      </c>
      <c r="AW133">
        <v>2195090706</v>
      </c>
      <c r="AX133">
        <v>12</v>
      </c>
    </row>
    <row r="134" spans="1:50" x14ac:dyDescent="0.3">
      <c r="A134" t="s">
        <v>511</v>
      </c>
      <c r="B134" t="s">
        <v>512</v>
      </c>
      <c r="C134">
        <v>1</v>
      </c>
      <c r="D134" t="s">
        <v>511</v>
      </c>
      <c r="E134">
        <v>1</v>
      </c>
      <c r="F134">
        <v>1.75903614457831</v>
      </c>
      <c r="G134">
        <v>8.4999158978462205E-2</v>
      </c>
      <c r="H134">
        <v>3.8865566253662102E-2</v>
      </c>
      <c r="I134">
        <v>1.29056274890899E-2</v>
      </c>
      <c r="J134">
        <v>1</v>
      </c>
      <c r="K134">
        <v>1</v>
      </c>
      <c r="L134" t="s">
        <v>513</v>
      </c>
      <c r="M134">
        <v>1</v>
      </c>
      <c r="N134">
        <v>3</v>
      </c>
      <c r="O134">
        <v>1</v>
      </c>
      <c r="P134">
        <v>1</v>
      </c>
      <c r="Q134">
        <v>1</v>
      </c>
      <c r="R134">
        <v>1</v>
      </c>
      <c r="S134">
        <v>1635.80429917222</v>
      </c>
      <c r="T134">
        <v>947.94981727510299</v>
      </c>
      <c r="U134">
        <v>2242.74258440831</v>
      </c>
      <c r="V134">
        <v>2842.9901713648101</v>
      </c>
      <c r="W134">
        <v>1635.80429917222</v>
      </c>
      <c r="X134">
        <v>947.94981727510299</v>
      </c>
      <c r="Y134">
        <v>2242.74258440831</v>
      </c>
      <c r="Z134">
        <v>2842.9901713648101</v>
      </c>
      <c r="AA134">
        <v>2.2681990967777699</v>
      </c>
      <c r="AB134">
        <v>2.8171257648888801</v>
      </c>
      <c r="AC134">
        <v>2.4906871286666599</v>
      </c>
      <c r="AD134">
        <v>2.15498360305777</v>
      </c>
      <c r="AE134">
        <v>0.47540069210888802</v>
      </c>
      <c r="AF134">
        <v>0.47291483313555499</v>
      </c>
      <c r="AG134">
        <v>0.93998933490444403</v>
      </c>
      <c r="AH134">
        <v>1.4307383258411099</v>
      </c>
      <c r="AI134">
        <v>932236.65660360805</v>
      </c>
      <c r="AJ134">
        <v>1766890.08060854</v>
      </c>
      <c r="AK134">
        <v>2362302.0733121699</v>
      </c>
      <c r="AL134">
        <v>3312282.4805742502</v>
      </c>
      <c r="AN134">
        <v>31</v>
      </c>
      <c r="AO134" t="s">
        <v>25</v>
      </c>
      <c r="AP134">
        <v>2017</v>
      </c>
      <c r="AQ134" s="4" t="s">
        <v>26</v>
      </c>
      <c r="AR134">
        <v>11338</v>
      </c>
      <c r="AS134">
        <v>0</v>
      </c>
      <c r="AT134">
        <v>0</v>
      </c>
      <c r="AU134">
        <v>1</v>
      </c>
      <c r="AV134">
        <v>8245440</v>
      </c>
      <c r="AW134">
        <v>270540521.5</v>
      </c>
      <c r="AX134">
        <v>11</v>
      </c>
    </row>
    <row r="135" spans="1:50" x14ac:dyDescent="0.3">
      <c r="A135" t="s">
        <v>514</v>
      </c>
      <c r="B135" t="s">
        <v>515</v>
      </c>
      <c r="C135">
        <v>1</v>
      </c>
      <c r="D135" t="s">
        <v>517</v>
      </c>
      <c r="E135">
        <v>1</v>
      </c>
      <c r="F135">
        <v>2.1643835616438301</v>
      </c>
      <c r="G135">
        <v>0.27719420194625799</v>
      </c>
      <c r="H135">
        <v>-0.22271360456943501</v>
      </c>
      <c r="I135">
        <v>-3.9503216743469197E-2</v>
      </c>
      <c r="J135">
        <v>1</v>
      </c>
      <c r="K135">
        <v>1</v>
      </c>
      <c r="L135" t="s">
        <v>516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62031879.435766697</v>
      </c>
      <c r="T135">
        <v>20708297.1827823</v>
      </c>
      <c r="U135">
        <v>37156590.0606075</v>
      </c>
      <c r="V135">
        <v>32821291.489865098</v>
      </c>
      <c r="W135">
        <v>62031879.435766697</v>
      </c>
      <c r="X135">
        <v>20708297.1827823</v>
      </c>
      <c r="Y135">
        <v>37156590.0606075</v>
      </c>
      <c r="Z135">
        <v>32821291.489865098</v>
      </c>
      <c r="AA135">
        <v>2.0461899812222201E-2</v>
      </c>
      <c r="AB135">
        <v>2.2443431011111101E-2</v>
      </c>
      <c r="AC135">
        <v>1.96075685555555E-2</v>
      </c>
      <c r="AD135">
        <v>0.217731209555555</v>
      </c>
      <c r="AE135">
        <v>1.8435391388613699E-2</v>
      </c>
      <c r="AF135">
        <v>1.4046511435555501E-2</v>
      </c>
      <c r="AG135">
        <v>1.8523103927777701E-2</v>
      </c>
      <c r="AH135">
        <v>1.7428331659006101E-2</v>
      </c>
      <c r="AI135">
        <v>37769683.476868503</v>
      </c>
      <c r="AJ135">
        <v>29943589.5448892</v>
      </c>
      <c r="AK135">
        <v>44581378.0275646</v>
      </c>
      <c r="AL135">
        <v>43509513.056352504</v>
      </c>
      <c r="AM135" t="s">
        <v>518</v>
      </c>
      <c r="AN135">
        <v>13</v>
      </c>
      <c r="AO135" t="s">
        <v>519</v>
      </c>
      <c r="AP135">
        <v>2017</v>
      </c>
      <c r="AQ135" s="4" t="s">
        <v>26</v>
      </c>
      <c r="AR135">
        <v>4926</v>
      </c>
      <c r="AS135">
        <v>1</v>
      </c>
      <c r="AT135">
        <v>0</v>
      </c>
      <c r="AU135">
        <v>1</v>
      </c>
      <c r="AV135">
        <v>5000000</v>
      </c>
      <c r="AW135">
        <v>10000000000</v>
      </c>
      <c r="AX135">
        <v>3</v>
      </c>
    </row>
    <row r="136" spans="1:50" x14ac:dyDescent="0.3">
      <c r="A136" t="s">
        <v>520</v>
      </c>
      <c r="B136" t="s">
        <v>521</v>
      </c>
      <c r="C136">
        <v>1</v>
      </c>
      <c r="D136" t="s">
        <v>520</v>
      </c>
      <c r="E136">
        <v>1</v>
      </c>
      <c r="F136">
        <v>2.1038961038960999</v>
      </c>
      <c r="G136">
        <v>0.13306462764739899</v>
      </c>
      <c r="H136">
        <v>-0.14818067848682401</v>
      </c>
      <c r="I136">
        <v>-0.100568711757659</v>
      </c>
      <c r="K136">
        <v>0</v>
      </c>
      <c r="L136" t="s">
        <v>522</v>
      </c>
      <c r="M136">
        <v>1</v>
      </c>
      <c r="N136">
        <v>3</v>
      </c>
      <c r="O136">
        <v>1</v>
      </c>
      <c r="P136">
        <v>1</v>
      </c>
      <c r="Q136">
        <v>1</v>
      </c>
      <c r="R136">
        <v>1</v>
      </c>
      <c r="S136">
        <v>6882447.7666666601</v>
      </c>
      <c r="T136">
        <v>1186926.52222222</v>
      </c>
      <c r="U136">
        <v>165266.17109374999</v>
      </c>
      <c r="V136">
        <v>70580.393853565198</v>
      </c>
      <c r="W136">
        <v>6882447.7666666601</v>
      </c>
      <c r="X136">
        <v>1186926.52222222</v>
      </c>
      <c r="Y136">
        <v>165266.17109374999</v>
      </c>
      <c r="Z136">
        <v>70580.393853565198</v>
      </c>
      <c r="AA136">
        <v>2.3471302077908802E-3</v>
      </c>
      <c r="AB136">
        <v>3.4107102241959998E-3</v>
      </c>
      <c r="AC136">
        <v>2.9612887803192201E-3</v>
      </c>
      <c r="AD136">
        <v>4.0964636801154404E-3</v>
      </c>
      <c r="AE136">
        <v>7.0258719907777697E-2</v>
      </c>
      <c r="AF136">
        <v>2.2345653346022499E-2</v>
      </c>
      <c r="AG136">
        <v>4.7129868991808797E-3</v>
      </c>
      <c r="AH136">
        <v>3.6789842523032201E-3</v>
      </c>
      <c r="AI136">
        <v>176297553.14630401</v>
      </c>
      <c r="AJ136">
        <v>59410596.3907611</v>
      </c>
      <c r="AK136">
        <v>12482492.8754822</v>
      </c>
      <c r="AL136">
        <v>10399877.8683927</v>
      </c>
      <c r="AN136">
        <v>5</v>
      </c>
      <c r="AO136" t="s">
        <v>127</v>
      </c>
      <c r="AP136">
        <v>2018</v>
      </c>
      <c r="AQ136" s="4" t="s">
        <v>26</v>
      </c>
      <c r="AR136">
        <v>786</v>
      </c>
      <c r="AS136">
        <v>1</v>
      </c>
      <c r="AT136">
        <v>0</v>
      </c>
      <c r="AU136">
        <v>0</v>
      </c>
      <c r="AV136">
        <v>30000000</v>
      </c>
      <c r="AW136">
        <v>8338650256</v>
      </c>
      <c r="AX136">
        <v>7</v>
      </c>
    </row>
    <row r="137" spans="1:50" x14ac:dyDescent="0.3">
      <c r="A137" t="s">
        <v>523</v>
      </c>
      <c r="B137" t="s">
        <v>524</v>
      </c>
      <c r="C137">
        <v>1</v>
      </c>
      <c r="D137" t="s">
        <v>523</v>
      </c>
      <c r="E137">
        <v>1</v>
      </c>
      <c r="F137">
        <v>1.9753086419753001</v>
      </c>
      <c r="G137">
        <v>0.20296810567379001</v>
      </c>
      <c r="H137">
        <v>8.2090318202972398E-2</v>
      </c>
      <c r="I137">
        <v>1.3437807559966999E-2</v>
      </c>
      <c r="J137">
        <v>2.5</v>
      </c>
      <c r="K137">
        <v>1</v>
      </c>
      <c r="L137" t="s">
        <v>525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960042.44559027802</v>
      </c>
      <c r="T137">
        <v>280275.31666996802</v>
      </c>
      <c r="U137">
        <v>261187.336433477</v>
      </c>
      <c r="V137">
        <v>346899.70057849598</v>
      </c>
      <c r="W137">
        <v>960042.44559027802</v>
      </c>
      <c r="X137">
        <v>280275.31666996802</v>
      </c>
      <c r="Y137">
        <v>261187.336433477</v>
      </c>
      <c r="Z137">
        <v>346899.70057849598</v>
      </c>
      <c r="AA137">
        <v>0.93806800609999996</v>
      </c>
      <c r="AB137">
        <v>0.62471550316111102</v>
      </c>
      <c r="AC137">
        <v>0.54219856596111105</v>
      </c>
      <c r="AD137">
        <v>0.38634231932222202</v>
      </c>
      <c r="AE137">
        <v>2.2685496694755498</v>
      </c>
      <c r="AF137">
        <v>1.27540343672</v>
      </c>
      <c r="AG137">
        <v>0.84855958275111099</v>
      </c>
      <c r="AH137">
        <v>1.2104785919177701</v>
      </c>
      <c r="AI137">
        <v>12974952.910372199</v>
      </c>
      <c r="AJ137">
        <v>8871208.4166069403</v>
      </c>
      <c r="AK137">
        <v>7856889.8796162801</v>
      </c>
      <c r="AL137">
        <v>11448638.3768904</v>
      </c>
      <c r="AN137">
        <v>28</v>
      </c>
      <c r="AP137">
        <v>2018</v>
      </c>
      <c r="AQ137" s="4">
        <v>279</v>
      </c>
      <c r="AR137">
        <v>369</v>
      </c>
      <c r="AS137">
        <v>0</v>
      </c>
      <c r="AT137">
        <v>0</v>
      </c>
      <c r="AU137">
        <v>0</v>
      </c>
      <c r="AV137">
        <v>12110500</v>
      </c>
      <c r="AW137">
        <v>12506247.43</v>
      </c>
      <c r="AX137">
        <v>15</v>
      </c>
    </row>
    <row r="138" spans="1:50" x14ac:dyDescent="0.3">
      <c r="A138" t="s">
        <v>526</v>
      </c>
      <c r="B138" t="s">
        <v>527</v>
      </c>
      <c r="C138">
        <v>1</v>
      </c>
      <c r="D138" t="s">
        <v>526</v>
      </c>
      <c r="E138">
        <v>1</v>
      </c>
      <c r="F138">
        <v>1.9512195121951199</v>
      </c>
      <c r="G138">
        <v>3.30049693584442E-2</v>
      </c>
      <c r="H138">
        <v>8.9466601610183702E-2</v>
      </c>
      <c r="I138">
        <v>-0.224690482020378</v>
      </c>
      <c r="J138">
        <v>1.6</v>
      </c>
      <c r="K138">
        <v>1</v>
      </c>
      <c r="L138" t="s">
        <v>528</v>
      </c>
      <c r="M138">
        <v>0</v>
      </c>
      <c r="N138">
        <v>1</v>
      </c>
      <c r="O138">
        <v>3</v>
      </c>
      <c r="P138">
        <v>0</v>
      </c>
      <c r="Q138">
        <v>0</v>
      </c>
      <c r="R138">
        <v>2</v>
      </c>
      <c r="S138">
        <v>881550.16342888295</v>
      </c>
      <c r="T138">
        <v>2206008.0912160599</v>
      </c>
      <c r="U138">
        <v>3309165.8154135901</v>
      </c>
      <c r="V138">
        <v>514990.55165930401</v>
      </c>
      <c r="W138">
        <v>881550.16342888295</v>
      </c>
      <c r="X138">
        <v>2206008.0912160599</v>
      </c>
      <c r="Y138">
        <v>3309165.8154135901</v>
      </c>
      <c r="Z138">
        <v>514990.55165930401</v>
      </c>
      <c r="AA138">
        <v>5.41252301794187E-3</v>
      </c>
      <c r="AB138">
        <v>5.9301213138532203E-3</v>
      </c>
      <c r="AC138">
        <v>8.8532926505012193E-3</v>
      </c>
      <c r="AD138">
        <v>8.77966981540311E-3</v>
      </c>
      <c r="AE138">
        <v>8.2317595750848894E-3</v>
      </c>
      <c r="AF138">
        <v>1.3448937423812399E-2</v>
      </c>
      <c r="AG138">
        <v>2.61325806455555E-2</v>
      </c>
      <c r="AH138">
        <v>1.3836994726153099E-2</v>
      </c>
      <c r="AI138">
        <v>5325372.1011903305</v>
      </c>
      <c r="AJ138">
        <v>25637619.345045902</v>
      </c>
      <c r="AK138">
        <v>27329761.931313701</v>
      </c>
      <c r="AL138">
        <v>8790525.1803895496</v>
      </c>
      <c r="AN138">
        <v>54</v>
      </c>
      <c r="AO138" t="s">
        <v>481</v>
      </c>
      <c r="AP138">
        <v>2018</v>
      </c>
      <c r="AQ138" s="4" t="s">
        <v>26</v>
      </c>
      <c r="AR138">
        <v>6031</v>
      </c>
      <c r="AS138">
        <v>1</v>
      </c>
      <c r="AT138">
        <v>0</v>
      </c>
      <c r="AU138">
        <v>1</v>
      </c>
      <c r="AV138">
        <v>8000000</v>
      </c>
      <c r="AW138">
        <v>2000000000</v>
      </c>
      <c r="AX138">
        <v>6</v>
      </c>
    </row>
    <row r="139" spans="1:50" x14ac:dyDescent="0.3">
      <c r="A139" t="s">
        <v>529</v>
      </c>
      <c r="B139" t="s">
        <v>530</v>
      </c>
      <c r="C139">
        <v>0</v>
      </c>
      <c r="D139" t="s">
        <v>529</v>
      </c>
      <c r="E139">
        <v>2</v>
      </c>
      <c r="F139">
        <v>2.0253164556962</v>
      </c>
      <c r="G139">
        <v>0.201913282275199</v>
      </c>
      <c r="H139">
        <v>-1.1492028832435599E-2</v>
      </c>
      <c r="I139">
        <v>-2.54835039377212E-2</v>
      </c>
      <c r="K139">
        <v>0</v>
      </c>
      <c r="L139" t="s">
        <v>531</v>
      </c>
      <c r="M139">
        <v>1</v>
      </c>
      <c r="N139">
        <v>2</v>
      </c>
      <c r="O139">
        <v>1</v>
      </c>
      <c r="P139">
        <v>1</v>
      </c>
      <c r="Q139">
        <v>1</v>
      </c>
      <c r="R139">
        <v>1</v>
      </c>
      <c r="S139">
        <v>78925.863928984501</v>
      </c>
      <c r="T139">
        <v>130753.628663853</v>
      </c>
      <c r="U139">
        <v>8336093.1690033404</v>
      </c>
      <c r="V139">
        <v>2224147.55340312</v>
      </c>
      <c r="W139">
        <v>78925.863928984501</v>
      </c>
      <c r="X139">
        <v>130753.628663853</v>
      </c>
      <c r="Y139">
        <v>8336093.1690033404</v>
      </c>
      <c r="Z139">
        <v>2224147.55340312</v>
      </c>
      <c r="AA139">
        <v>2.38128302976858E-2</v>
      </c>
      <c r="AB139">
        <v>1.2692997994587899E-2</v>
      </c>
      <c r="AC139">
        <v>1.9270549124492501E-2</v>
      </c>
      <c r="AD139">
        <v>1.7281981992239001E-2</v>
      </c>
      <c r="AE139">
        <v>3.4821856487068897E-2</v>
      </c>
      <c r="AF139">
        <v>4.9481805676966903E-2</v>
      </c>
      <c r="AG139">
        <v>5.3988025573711899E-2</v>
      </c>
      <c r="AH139">
        <v>5.41328203633894E-2</v>
      </c>
      <c r="AI139">
        <v>4625322.8571731299</v>
      </c>
      <c r="AJ139">
        <v>9553640.7239691895</v>
      </c>
      <c r="AK139">
        <v>8896233.7205660902</v>
      </c>
      <c r="AL139">
        <v>8486990.1883117296</v>
      </c>
      <c r="AN139">
        <v>36</v>
      </c>
      <c r="AO139" t="s">
        <v>78</v>
      </c>
      <c r="AP139">
        <v>2018</v>
      </c>
      <c r="AQ139" s="4">
        <v>252</v>
      </c>
      <c r="AR139">
        <v>270</v>
      </c>
      <c r="AS139">
        <v>1</v>
      </c>
      <c r="AT139">
        <v>0</v>
      </c>
      <c r="AU139">
        <v>1</v>
      </c>
      <c r="AV139">
        <v>6000000</v>
      </c>
      <c r="AW139">
        <v>500000000</v>
      </c>
      <c r="AX139">
        <v>16</v>
      </c>
    </row>
    <row r="140" spans="1:50" x14ac:dyDescent="0.3">
      <c r="A140" t="s">
        <v>532</v>
      </c>
      <c r="B140" t="s">
        <v>533</v>
      </c>
      <c r="C140">
        <v>1</v>
      </c>
      <c r="D140" t="s">
        <v>535</v>
      </c>
      <c r="E140">
        <v>2</v>
      </c>
      <c r="F140">
        <v>2.0810810810810798</v>
      </c>
      <c r="G140">
        <v>-1.5509225428104401E-2</v>
      </c>
      <c r="H140">
        <v>0.15425492823123901</v>
      </c>
      <c r="I140">
        <v>-3.0684292316436702E-2</v>
      </c>
      <c r="K140">
        <v>0</v>
      </c>
      <c r="L140" t="s">
        <v>534</v>
      </c>
      <c r="M140">
        <v>0</v>
      </c>
      <c r="N140">
        <v>1</v>
      </c>
      <c r="O140">
        <v>0</v>
      </c>
      <c r="P140">
        <v>2</v>
      </c>
      <c r="Q140">
        <v>0</v>
      </c>
      <c r="R140">
        <v>2</v>
      </c>
      <c r="S140">
        <v>772613.01852852001</v>
      </c>
      <c r="T140">
        <v>497859.70832478203</v>
      </c>
      <c r="U140">
        <v>121115.00868090001</v>
      </c>
      <c r="V140">
        <v>608781.80117693695</v>
      </c>
      <c r="W140">
        <v>772613.01852852001</v>
      </c>
      <c r="X140">
        <v>497859.70832478203</v>
      </c>
      <c r="Y140">
        <v>121115.00868090001</v>
      </c>
      <c r="Z140">
        <v>608781.80117693695</v>
      </c>
      <c r="AA140">
        <v>0.19094527716251999</v>
      </c>
      <c r="AB140">
        <v>0.17297206090429401</v>
      </c>
      <c r="AC140">
        <v>0.12350139802916001</v>
      </c>
      <c r="AD140">
        <v>0.101796232130137</v>
      </c>
      <c r="AE140">
        <v>0.201679873514333</v>
      </c>
      <c r="AF140">
        <v>0.128511547290626</v>
      </c>
      <c r="AG140">
        <v>7.2966494438872195E-2</v>
      </c>
      <c r="AH140">
        <v>0.15832841425121399</v>
      </c>
      <c r="AI140">
        <v>4999138.9524041601</v>
      </c>
      <c r="AJ140">
        <v>2632732.9350545602</v>
      </c>
      <c r="AK140">
        <v>6986441.7881161999</v>
      </c>
      <c r="AL140">
        <v>55500464.465659603</v>
      </c>
      <c r="AN140">
        <v>51</v>
      </c>
      <c r="AO140" t="s">
        <v>250</v>
      </c>
      <c r="AP140">
        <v>2018</v>
      </c>
      <c r="AQ140" s="4" t="s">
        <v>26</v>
      </c>
      <c r="AR140">
        <v>13620</v>
      </c>
      <c r="AS140">
        <v>0</v>
      </c>
      <c r="AT140">
        <v>0</v>
      </c>
      <c r="AU140">
        <v>1</v>
      </c>
      <c r="AV140">
        <v>9883347</v>
      </c>
      <c r="AW140">
        <v>47897218</v>
      </c>
      <c r="AX140">
        <v>12</v>
      </c>
    </row>
    <row r="141" spans="1:50" x14ac:dyDescent="0.3">
      <c r="A141" t="s">
        <v>536</v>
      </c>
      <c r="B141" t="s">
        <v>537</v>
      </c>
      <c r="C141">
        <v>0</v>
      </c>
      <c r="D141" t="s">
        <v>539</v>
      </c>
      <c r="E141">
        <v>1</v>
      </c>
      <c r="F141">
        <v>2</v>
      </c>
      <c r="G141">
        <v>0.27537977695464999</v>
      </c>
      <c r="H141">
        <v>-0.18229712545871701</v>
      </c>
      <c r="I141">
        <v>-0.10427491366863199</v>
      </c>
      <c r="J141">
        <f>10/9</f>
        <v>1.1111111111111112</v>
      </c>
      <c r="K141">
        <v>1</v>
      </c>
      <c r="L141" t="s">
        <v>538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2</v>
      </c>
      <c r="S141">
        <v>1283176.7377604099</v>
      </c>
      <c r="T141">
        <v>832764.01222222205</v>
      </c>
      <c r="U141">
        <v>170385.99502777299</v>
      </c>
      <c r="V141">
        <v>169860.475247653</v>
      </c>
      <c r="W141">
        <v>1283176.7377604099</v>
      </c>
      <c r="X141">
        <v>832764.01222222205</v>
      </c>
      <c r="Y141">
        <v>170385.99502777299</v>
      </c>
      <c r="Z141">
        <v>169860.475247653</v>
      </c>
      <c r="AA141">
        <v>1.33969847420126E-2</v>
      </c>
      <c r="AB141">
        <v>1.1788911578155E-2</v>
      </c>
      <c r="AC141">
        <v>6.6615953818894404E-3</v>
      </c>
      <c r="AD141">
        <v>8.1449637973717692E-3</v>
      </c>
      <c r="AE141">
        <v>0.21443828078111099</v>
      </c>
      <c r="AF141">
        <v>6.7285161111111103E-2</v>
      </c>
      <c r="AG141">
        <v>1.93362104255555E-2</v>
      </c>
      <c r="AH141">
        <v>1.0078552038477399E-2</v>
      </c>
      <c r="AI141">
        <v>50244603.864278004</v>
      </c>
      <c r="AJ141">
        <v>14383723.001567399</v>
      </c>
      <c r="AK141">
        <v>5719478.5442423197</v>
      </c>
      <c r="AL141">
        <v>4450319.1723015904</v>
      </c>
      <c r="AM141" t="s">
        <v>540</v>
      </c>
      <c r="AN141">
        <v>1</v>
      </c>
      <c r="AO141" t="s">
        <v>541</v>
      </c>
      <c r="AP141">
        <v>2017</v>
      </c>
      <c r="AQ141" s="4" t="s">
        <v>26</v>
      </c>
      <c r="AR141">
        <v>1713</v>
      </c>
      <c r="AS141">
        <v>0</v>
      </c>
      <c r="AT141">
        <v>0</v>
      </c>
      <c r="AU141">
        <v>0</v>
      </c>
      <c r="AV141">
        <v>1100000</v>
      </c>
      <c r="AW141">
        <v>783285021</v>
      </c>
      <c r="AX141">
        <v>10</v>
      </c>
    </row>
    <row r="142" spans="1:50" x14ac:dyDescent="0.3">
      <c r="A142" t="s">
        <v>542</v>
      </c>
      <c r="B142" t="s">
        <v>543</v>
      </c>
      <c r="C142">
        <v>1</v>
      </c>
      <c r="D142" t="s">
        <v>542</v>
      </c>
      <c r="E142">
        <v>1</v>
      </c>
      <c r="F142">
        <v>2.23684210526315</v>
      </c>
      <c r="G142">
        <v>0.151283875107765</v>
      </c>
      <c r="H142">
        <v>-6.1588808894157403E-2</v>
      </c>
      <c r="I142">
        <v>-0.28835028409957802</v>
      </c>
      <c r="J142">
        <f>10/8</f>
        <v>1.25</v>
      </c>
      <c r="K142">
        <v>1</v>
      </c>
      <c r="L142" t="s">
        <v>544</v>
      </c>
      <c r="M142">
        <v>1</v>
      </c>
      <c r="N142">
        <v>2</v>
      </c>
      <c r="O142">
        <v>1</v>
      </c>
      <c r="P142">
        <v>1</v>
      </c>
      <c r="Q142">
        <v>1</v>
      </c>
      <c r="R142">
        <v>1</v>
      </c>
      <c r="S142">
        <v>620270.11111111101</v>
      </c>
      <c r="T142">
        <v>4299788.1177951302</v>
      </c>
      <c r="U142">
        <v>1241477.8</v>
      </c>
      <c r="V142">
        <v>392114.36333333299</v>
      </c>
      <c r="W142">
        <v>620270.11111111101</v>
      </c>
      <c r="X142">
        <v>4299788.1177951302</v>
      </c>
      <c r="Y142">
        <v>1241477.8</v>
      </c>
      <c r="Z142">
        <v>392114.36333333299</v>
      </c>
      <c r="AA142">
        <v>3.4751133333333302E-2</v>
      </c>
      <c r="AB142">
        <v>1.87757376422222E-2</v>
      </c>
      <c r="AC142">
        <v>2.28946064233333E-2</v>
      </c>
      <c r="AD142">
        <v>2.192981406E-2</v>
      </c>
      <c r="AE142">
        <v>0.12561794648222199</v>
      </c>
      <c r="AF142">
        <v>0.25670845724222202</v>
      </c>
      <c r="AG142">
        <v>0.108977256717777</v>
      </c>
      <c r="AH142">
        <v>4.1229584471111101E-2</v>
      </c>
      <c r="AI142">
        <v>22838962.506071098</v>
      </c>
      <c r="AJ142">
        <v>49423640.494331099</v>
      </c>
      <c r="AK142">
        <v>22175645.8227944</v>
      </c>
      <c r="AL142">
        <v>8252917.5409017699</v>
      </c>
      <c r="AN142">
        <v>60</v>
      </c>
      <c r="AO142" t="s">
        <v>123</v>
      </c>
      <c r="AP142">
        <v>2017</v>
      </c>
      <c r="AQ142" s="4" t="s">
        <v>26</v>
      </c>
      <c r="AR142">
        <v>9449</v>
      </c>
      <c r="AS142">
        <v>0</v>
      </c>
      <c r="AT142">
        <v>0</v>
      </c>
      <c r="AU142">
        <v>0</v>
      </c>
      <c r="AV142">
        <v>37000000</v>
      </c>
      <c r="AW142">
        <v>402400000</v>
      </c>
      <c r="AX142">
        <v>11</v>
      </c>
    </row>
    <row r="143" spans="1:50" x14ac:dyDescent="0.3">
      <c r="A143" t="s">
        <v>545</v>
      </c>
      <c r="B143" t="s">
        <v>546</v>
      </c>
      <c r="C143">
        <v>1</v>
      </c>
      <c r="D143" t="s">
        <v>545</v>
      </c>
      <c r="E143">
        <v>1</v>
      </c>
      <c r="F143">
        <v>2.1578947368421</v>
      </c>
      <c r="G143">
        <v>9.4569846987724304E-2</v>
      </c>
      <c r="H143">
        <v>-0.118619427084922</v>
      </c>
      <c r="I143">
        <v>-0.17187270522117601</v>
      </c>
      <c r="K143">
        <v>0</v>
      </c>
      <c r="L143" t="s">
        <v>547</v>
      </c>
      <c r="M143">
        <v>4</v>
      </c>
      <c r="N143">
        <v>0</v>
      </c>
      <c r="O143">
        <v>3</v>
      </c>
      <c r="P143">
        <v>0</v>
      </c>
      <c r="Q143">
        <v>3</v>
      </c>
      <c r="R143">
        <v>0</v>
      </c>
      <c r="S143">
        <v>1457831.27655408</v>
      </c>
      <c r="T143">
        <v>274723.35155712598</v>
      </c>
      <c r="U143">
        <v>127000.083419905</v>
      </c>
      <c r="V143">
        <v>110440.013255912</v>
      </c>
      <c r="W143">
        <v>1457831.27655408</v>
      </c>
      <c r="X143">
        <v>274723.35155712598</v>
      </c>
      <c r="Y143">
        <v>127000.083419905</v>
      </c>
      <c r="Z143">
        <v>110440.013255912</v>
      </c>
      <c r="AA143">
        <v>3.2016595783411098E-4</v>
      </c>
      <c r="AB143">
        <v>7.5153423336866596E-4</v>
      </c>
      <c r="AC143">
        <v>4.2589333333333299E-4</v>
      </c>
      <c r="AD143">
        <v>8.0845099999999996E-4</v>
      </c>
      <c r="AE143">
        <v>7.6191227776714401E-3</v>
      </c>
      <c r="AF143">
        <v>5.5881411578466598E-3</v>
      </c>
      <c r="AG143">
        <v>9.9827867739777699E-4</v>
      </c>
      <c r="AH143">
        <v>4.3689973630411098E-4</v>
      </c>
      <c r="AI143">
        <v>5214447.0051521696</v>
      </c>
      <c r="AJ143">
        <v>4768147.6133430405</v>
      </c>
      <c r="AK143">
        <v>1803701.1017265699</v>
      </c>
      <c r="AL143">
        <v>1293227.3973272999</v>
      </c>
      <c r="AN143">
        <v>8</v>
      </c>
      <c r="AP143">
        <v>2018</v>
      </c>
      <c r="AQ143" s="4">
        <v>120</v>
      </c>
      <c r="AR143">
        <v>127</v>
      </c>
      <c r="AS143">
        <v>1</v>
      </c>
      <c r="AT143">
        <v>0</v>
      </c>
      <c r="AU143">
        <v>0</v>
      </c>
      <c r="AV143">
        <v>16200000</v>
      </c>
      <c r="AW143">
        <v>8000000000</v>
      </c>
      <c r="AX143">
        <v>15</v>
      </c>
    </row>
    <row r="144" spans="1:50" x14ac:dyDescent="0.3">
      <c r="A144" t="s">
        <v>548</v>
      </c>
      <c r="B144" t="s">
        <v>549</v>
      </c>
      <c r="C144">
        <v>0</v>
      </c>
      <c r="D144" t="s">
        <v>548</v>
      </c>
      <c r="E144">
        <v>1</v>
      </c>
      <c r="F144">
        <v>2.1891891891891802</v>
      </c>
      <c r="G144">
        <v>0.29073107242584201</v>
      </c>
      <c r="H144">
        <v>-3.6059781908988897E-2</v>
      </c>
      <c r="I144">
        <v>-3.3169224858283997E-2</v>
      </c>
      <c r="K144">
        <v>0</v>
      </c>
      <c r="L144" t="s">
        <v>550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1810140.7344704301</v>
      </c>
      <c r="T144">
        <v>1335597.5610676999</v>
      </c>
      <c r="U144">
        <v>255426.97777777701</v>
      </c>
      <c r="V144">
        <v>58475.380929902203</v>
      </c>
      <c r="W144">
        <v>1810140.7344704301</v>
      </c>
      <c r="X144">
        <v>1335597.5610676999</v>
      </c>
      <c r="Y144">
        <v>255426.97777777701</v>
      </c>
      <c r="Z144">
        <v>58475.380929902203</v>
      </c>
      <c r="AA144">
        <v>1.9172216867777699E-2</v>
      </c>
      <c r="AB144">
        <v>5.3116232763333299E-2</v>
      </c>
      <c r="AC144">
        <v>4.2831079127777699E-2</v>
      </c>
      <c r="AD144">
        <v>2.9314600511111101E-2</v>
      </c>
      <c r="AE144">
        <v>0.95315100020555499</v>
      </c>
      <c r="AF144">
        <v>0.58837071193666601</v>
      </c>
      <c r="AG144">
        <v>0.14370287436000001</v>
      </c>
      <c r="AH144">
        <v>5.2086017457777703E-2</v>
      </c>
      <c r="AI144">
        <v>13928705.079124801</v>
      </c>
      <c r="AJ144">
        <v>3978516.4504514402</v>
      </c>
      <c r="AK144">
        <v>1425939.9539379999</v>
      </c>
      <c r="AL144">
        <v>425932.246001005</v>
      </c>
      <c r="AN144">
        <v>1</v>
      </c>
      <c r="AO144" t="s">
        <v>106</v>
      </c>
      <c r="AP144">
        <v>2017</v>
      </c>
      <c r="AQ144" s="4" t="s">
        <v>26</v>
      </c>
      <c r="AR144">
        <v>12314</v>
      </c>
      <c r="AS144">
        <v>0</v>
      </c>
      <c r="AT144">
        <v>0</v>
      </c>
      <c r="AU144">
        <v>0</v>
      </c>
      <c r="AV144">
        <v>4000000</v>
      </c>
      <c r="AW144">
        <v>314159265</v>
      </c>
      <c r="AX144">
        <v>15</v>
      </c>
    </row>
    <row r="145" spans="1:50" x14ac:dyDescent="0.3">
      <c r="A145" t="s">
        <v>551</v>
      </c>
      <c r="B145" t="s">
        <v>552</v>
      </c>
      <c r="C145">
        <v>1</v>
      </c>
      <c r="D145" t="s">
        <v>551</v>
      </c>
      <c r="E145">
        <v>1</v>
      </c>
      <c r="F145">
        <v>1.92</v>
      </c>
      <c r="G145">
        <v>0.17892988026142101</v>
      </c>
      <c r="H145">
        <v>-0.117043882608413</v>
      </c>
      <c r="I145">
        <v>-0.248870134353637</v>
      </c>
      <c r="J145">
        <v>1.1000000000000001</v>
      </c>
      <c r="K145">
        <v>1</v>
      </c>
      <c r="L145" t="s">
        <v>553</v>
      </c>
      <c r="M145">
        <v>1</v>
      </c>
      <c r="N145">
        <v>2</v>
      </c>
      <c r="O145">
        <v>1</v>
      </c>
      <c r="P145">
        <v>1</v>
      </c>
      <c r="Q145">
        <v>1</v>
      </c>
      <c r="R145">
        <v>1</v>
      </c>
      <c r="S145">
        <v>679701.96666666598</v>
      </c>
      <c r="T145">
        <v>472946.08888888801</v>
      </c>
      <c r="U145">
        <v>3313328.7343315901</v>
      </c>
      <c r="V145">
        <v>164687.91553819401</v>
      </c>
      <c r="W145">
        <v>679701.96666666598</v>
      </c>
      <c r="X145">
        <v>472946.08888888801</v>
      </c>
      <c r="Y145">
        <v>3313328.7343315901</v>
      </c>
      <c r="Z145">
        <v>164687.91553819401</v>
      </c>
      <c r="AA145">
        <v>0.16017533309000001</v>
      </c>
      <c r="AB145">
        <v>0.111920738087777</v>
      </c>
      <c r="AC145">
        <v>6.2821323644444399E-2</v>
      </c>
      <c r="AD145">
        <v>7.9231179986666594E-2</v>
      </c>
      <c r="AE145">
        <v>1.4704517987022201</v>
      </c>
      <c r="AF145">
        <v>0.72425585720666597</v>
      </c>
      <c r="AG145">
        <v>1.38770506448777</v>
      </c>
      <c r="AH145">
        <v>0.434517589869999</v>
      </c>
      <c r="AI145">
        <v>25753194.031839799</v>
      </c>
      <c r="AJ145">
        <v>13173845.336668201</v>
      </c>
      <c r="AK145">
        <v>23511363.786200698</v>
      </c>
      <c r="AL145">
        <v>8123246.7162863296</v>
      </c>
      <c r="AN145">
        <v>61</v>
      </c>
      <c r="AO145" t="s">
        <v>106</v>
      </c>
      <c r="AP145">
        <v>2018</v>
      </c>
      <c r="AQ145" s="4" t="s">
        <v>26</v>
      </c>
      <c r="AR145">
        <v>791</v>
      </c>
      <c r="AS145">
        <v>0</v>
      </c>
      <c r="AT145">
        <v>0</v>
      </c>
      <c r="AU145">
        <v>0</v>
      </c>
      <c r="AV145">
        <v>13325693</v>
      </c>
      <c r="AW145">
        <v>17318357.420000002</v>
      </c>
      <c r="AX145">
        <v>6</v>
      </c>
    </row>
    <row r="146" spans="1:50" x14ac:dyDescent="0.3">
      <c r="A146" t="s">
        <v>554</v>
      </c>
      <c r="B146" t="s">
        <v>555</v>
      </c>
      <c r="C146">
        <v>1</v>
      </c>
      <c r="D146" t="s">
        <v>557</v>
      </c>
      <c r="E146">
        <v>2</v>
      </c>
      <c r="F146">
        <v>2.2972972972972898</v>
      </c>
      <c r="G146">
        <v>8.5827335715293801E-2</v>
      </c>
      <c r="H146">
        <v>-9.0147405862808193E-3</v>
      </c>
      <c r="I146">
        <v>-7.3462545871734605E-2</v>
      </c>
      <c r="J146">
        <f>13/10</f>
        <v>1.3</v>
      </c>
      <c r="K146">
        <v>1</v>
      </c>
      <c r="L146" t="s">
        <v>556</v>
      </c>
      <c r="M146">
        <v>1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68378878.049150705</v>
      </c>
      <c r="T146">
        <v>6779799.3603420099</v>
      </c>
      <c r="U146">
        <v>19897817.185843199</v>
      </c>
      <c r="V146">
        <v>1970747.8184092001</v>
      </c>
      <c r="W146">
        <v>68378878.049150705</v>
      </c>
      <c r="X146">
        <v>6779799.3603420099</v>
      </c>
      <c r="Y146">
        <v>19897817.185843199</v>
      </c>
      <c r="Z146">
        <v>1970747.8184092001</v>
      </c>
      <c r="AA146">
        <v>1.9340358714526899E-3</v>
      </c>
      <c r="AB146">
        <v>1.9302095285785401E-3</v>
      </c>
      <c r="AC146">
        <v>1.00147228505944E-3</v>
      </c>
      <c r="AD146">
        <v>8.2490759403366703E-4</v>
      </c>
      <c r="AE146">
        <v>3.4643319399416603E-2</v>
      </c>
      <c r="AF146">
        <v>1.24473814045938E-2</v>
      </c>
      <c r="AG146">
        <v>5.0452385940464401E-3</v>
      </c>
      <c r="AH146">
        <v>1.82856355797551E-3</v>
      </c>
      <c r="AI146">
        <v>135568167.999971</v>
      </c>
      <c r="AJ146">
        <v>43172254.116708003</v>
      </c>
      <c r="AK146">
        <v>14742953.822549799</v>
      </c>
      <c r="AL146">
        <v>5192748.2679524897</v>
      </c>
      <c r="AN146">
        <v>30</v>
      </c>
      <c r="AO146" t="s">
        <v>558</v>
      </c>
      <c r="AP146">
        <v>2018</v>
      </c>
      <c r="AQ146" s="4" t="s">
        <v>26</v>
      </c>
      <c r="AR146">
        <v>9028</v>
      </c>
      <c r="AS146">
        <v>0</v>
      </c>
      <c r="AT146">
        <v>0</v>
      </c>
      <c r="AU146">
        <v>1</v>
      </c>
      <c r="AV146">
        <v>40000000</v>
      </c>
      <c r="AW146">
        <v>10000000000</v>
      </c>
      <c r="AX146">
        <v>24</v>
      </c>
    </row>
    <row r="147" spans="1:50" x14ac:dyDescent="0.3">
      <c r="A147" t="s">
        <v>559</v>
      </c>
      <c r="B147" t="s">
        <v>560</v>
      </c>
      <c r="C147">
        <v>0</v>
      </c>
      <c r="D147" t="s">
        <v>559</v>
      </c>
      <c r="E147">
        <v>2</v>
      </c>
      <c r="F147">
        <v>2.07894736842105</v>
      </c>
      <c r="G147">
        <v>9.9270150065422003E-2</v>
      </c>
      <c r="H147">
        <v>1.63014978170394E-2</v>
      </c>
      <c r="I147">
        <v>5.6170463562011698E-2</v>
      </c>
      <c r="K147">
        <v>0</v>
      </c>
      <c r="L147" t="s">
        <v>561</v>
      </c>
      <c r="M147">
        <v>4</v>
      </c>
      <c r="N147">
        <v>0</v>
      </c>
      <c r="O147">
        <v>3</v>
      </c>
      <c r="P147">
        <v>0</v>
      </c>
      <c r="Q147">
        <v>1</v>
      </c>
      <c r="R147">
        <v>1</v>
      </c>
      <c r="S147">
        <v>295923.70552977698</v>
      </c>
      <c r="T147">
        <v>56625.425490265698</v>
      </c>
      <c r="U147">
        <v>30768.094667079898</v>
      </c>
      <c r="V147">
        <v>525303.06363783497</v>
      </c>
      <c r="W147">
        <v>295923.70552977698</v>
      </c>
      <c r="X147">
        <v>56625.425490265698</v>
      </c>
      <c r="Y147">
        <v>30768.094667079898</v>
      </c>
      <c r="Z147">
        <v>525303.06363783497</v>
      </c>
      <c r="AA147">
        <v>4.1572509149661102E-3</v>
      </c>
      <c r="AB147">
        <v>2.0214151902168201E-3</v>
      </c>
      <c r="AC147">
        <v>1.00521276431006E-3</v>
      </c>
      <c r="AD147">
        <v>8.4725433603276095E-4</v>
      </c>
      <c r="AE147">
        <v>1.9369244877196198E-2</v>
      </c>
      <c r="AF147">
        <v>9.7486444508823097E-3</v>
      </c>
      <c r="AG147">
        <v>4.9197545986056001E-3</v>
      </c>
      <c r="AH147">
        <v>5.6208602954263996E-3</v>
      </c>
      <c r="AI147">
        <v>3179607.4432928301</v>
      </c>
      <c r="AJ147">
        <v>1912078.4398451201</v>
      </c>
      <c r="AK147">
        <v>2007631.17607609</v>
      </c>
      <c r="AL147">
        <v>1907640.8857076301</v>
      </c>
      <c r="AN147">
        <v>30</v>
      </c>
      <c r="AO147" t="s">
        <v>119</v>
      </c>
      <c r="AP147">
        <v>2017</v>
      </c>
      <c r="AQ147" s="4" t="s">
        <v>26</v>
      </c>
      <c r="AR147">
        <v>26287</v>
      </c>
      <c r="AS147">
        <v>0</v>
      </c>
      <c r="AT147">
        <v>0</v>
      </c>
      <c r="AU147">
        <v>1</v>
      </c>
      <c r="AV147">
        <v>25000000</v>
      </c>
      <c r="AW147">
        <v>657440000</v>
      </c>
      <c r="AX147">
        <v>15</v>
      </c>
    </row>
    <row r="148" spans="1:50" x14ac:dyDescent="0.3">
      <c r="A148" t="s">
        <v>562</v>
      </c>
      <c r="B148" t="s">
        <v>563</v>
      </c>
      <c r="C148">
        <v>1</v>
      </c>
      <c r="D148" t="s">
        <v>562</v>
      </c>
      <c r="E148">
        <v>1</v>
      </c>
      <c r="F148">
        <v>1.925</v>
      </c>
      <c r="G148">
        <v>-1.0299183428287499E-2</v>
      </c>
      <c r="H148">
        <v>-0.12684743106365201</v>
      </c>
      <c r="I148">
        <v>-0.345821142196655</v>
      </c>
      <c r="J148">
        <v>1</v>
      </c>
      <c r="K148">
        <v>1</v>
      </c>
      <c r="L148" t="s">
        <v>564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48164.490104166602</v>
      </c>
      <c r="T148">
        <v>38818.381427517299</v>
      </c>
      <c r="U148">
        <v>95114.315761117105</v>
      </c>
      <c r="V148">
        <v>86472.556450650402</v>
      </c>
      <c r="W148">
        <v>48164.490104166602</v>
      </c>
      <c r="X148">
        <v>38818.381427517299</v>
      </c>
      <c r="Y148">
        <v>95114.315761117105</v>
      </c>
      <c r="Z148">
        <v>86472.556450650402</v>
      </c>
      <c r="AA148">
        <v>2.4021353128546598E-3</v>
      </c>
      <c r="AB148">
        <v>1.6056154683325499E-3</v>
      </c>
      <c r="AC148">
        <v>2.0221985027255502E-3</v>
      </c>
      <c r="AD148">
        <v>1.90950069615444E-3</v>
      </c>
      <c r="AE148">
        <v>8.2600298538120006E-3</v>
      </c>
      <c r="AF148">
        <v>3.9891272214141096E-3</v>
      </c>
      <c r="AG148">
        <v>2.6037111726855502E-3</v>
      </c>
      <c r="AH148">
        <v>2.1445046930217699E-3</v>
      </c>
      <c r="AI148">
        <v>10598565.4342381</v>
      </c>
      <c r="AJ148">
        <v>5830447.6866490003</v>
      </c>
      <c r="AK148">
        <v>3549460.0852576802</v>
      </c>
      <c r="AL148">
        <v>3096680.2595629599</v>
      </c>
      <c r="AN148">
        <v>10</v>
      </c>
      <c r="AO148" t="s">
        <v>106</v>
      </c>
      <c r="AP148">
        <v>2017</v>
      </c>
      <c r="AQ148" s="4">
        <v>196</v>
      </c>
      <c r="AR148">
        <v>254</v>
      </c>
      <c r="AS148">
        <v>0</v>
      </c>
      <c r="AT148">
        <v>0</v>
      </c>
      <c r="AU148">
        <v>0</v>
      </c>
      <c r="AV148">
        <v>25940000</v>
      </c>
      <c r="AW148">
        <v>1885913076</v>
      </c>
      <c r="AX148">
        <v>7</v>
      </c>
    </row>
    <row r="149" spans="1:50" x14ac:dyDescent="0.3">
      <c r="A149" t="s">
        <v>565</v>
      </c>
      <c r="B149" t="s">
        <v>566</v>
      </c>
      <c r="C149">
        <v>1</v>
      </c>
      <c r="D149" t="s">
        <v>565</v>
      </c>
      <c r="E149">
        <v>1</v>
      </c>
      <c r="F149">
        <v>2.0499999999999998</v>
      </c>
      <c r="G149">
        <v>-5.5429168045520699E-2</v>
      </c>
      <c r="H149">
        <v>6.9929465651512104E-2</v>
      </c>
      <c r="I149">
        <v>-0.22020702064037301</v>
      </c>
      <c r="J149">
        <f>17/6</f>
        <v>2.8333333333333335</v>
      </c>
      <c r="K149">
        <v>1</v>
      </c>
      <c r="L149" t="s">
        <v>567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115159.341163804</v>
      </c>
      <c r="T149">
        <v>56855.270322672499</v>
      </c>
      <c r="U149">
        <v>1657196.20772569</v>
      </c>
      <c r="V149">
        <v>75043895.133333296</v>
      </c>
      <c r="W149">
        <v>115159.341163804</v>
      </c>
      <c r="X149">
        <v>56855.270322672499</v>
      </c>
      <c r="Y149">
        <v>1657196.20772569</v>
      </c>
      <c r="Z149">
        <v>75043895.133333296</v>
      </c>
      <c r="AA149">
        <v>30.668500985040001</v>
      </c>
      <c r="AB149">
        <v>108.91623064677</v>
      </c>
      <c r="AC149">
        <v>72.8391799926722</v>
      </c>
      <c r="AD149">
        <v>34.822946695758802</v>
      </c>
      <c r="AE149">
        <v>0.201910263545555</v>
      </c>
      <c r="AF149">
        <v>0.13543581027333301</v>
      </c>
      <c r="AG149">
        <v>0.482643008893333</v>
      </c>
      <c r="AH149">
        <v>17.530244600774399</v>
      </c>
      <c r="AI149">
        <v>7381648.8888888797</v>
      </c>
      <c r="AJ149">
        <v>7478745.5555555504</v>
      </c>
      <c r="AK149">
        <v>149911051.666666</v>
      </c>
      <c r="AL149">
        <v>1269836944.4444399</v>
      </c>
      <c r="AN149">
        <v>63</v>
      </c>
      <c r="AO149" t="s">
        <v>246</v>
      </c>
      <c r="AP149">
        <v>2018</v>
      </c>
      <c r="AQ149" s="4">
        <v>384</v>
      </c>
      <c r="AR149">
        <v>1191</v>
      </c>
      <c r="AS149">
        <v>1</v>
      </c>
      <c r="AT149">
        <v>0</v>
      </c>
      <c r="AU149">
        <v>0</v>
      </c>
      <c r="AV149">
        <v>28056944</v>
      </c>
      <c r="AW149">
        <v>100000000</v>
      </c>
      <c r="AX149">
        <v>16</v>
      </c>
    </row>
    <row r="150" spans="1:50" x14ac:dyDescent="0.3">
      <c r="A150" t="s">
        <v>568</v>
      </c>
      <c r="B150" t="s">
        <v>569</v>
      </c>
      <c r="C150">
        <v>1</v>
      </c>
      <c r="D150" t="s">
        <v>568</v>
      </c>
      <c r="E150">
        <v>1</v>
      </c>
      <c r="F150">
        <v>1.89873417721519</v>
      </c>
      <c r="G150">
        <v>1.72687470912933E-2</v>
      </c>
      <c r="H150">
        <v>9.3578025698661804E-2</v>
      </c>
      <c r="I150">
        <v>-0.10191398859024001</v>
      </c>
      <c r="J150">
        <f>15/7</f>
        <v>2.1428571428571428</v>
      </c>
      <c r="K150">
        <v>1</v>
      </c>
      <c r="L150" t="s">
        <v>570</v>
      </c>
      <c r="M150">
        <v>4</v>
      </c>
      <c r="N150">
        <v>0</v>
      </c>
      <c r="O150">
        <v>3</v>
      </c>
      <c r="P150">
        <v>0</v>
      </c>
      <c r="Q150">
        <v>3</v>
      </c>
      <c r="R150">
        <v>0</v>
      </c>
      <c r="S150">
        <v>133366.61332465199</v>
      </c>
      <c r="T150">
        <v>120851.73000102599</v>
      </c>
      <c r="U150">
        <v>133538.624697038</v>
      </c>
      <c r="V150">
        <v>531850.59628184896</v>
      </c>
      <c r="W150">
        <v>133366.61332465199</v>
      </c>
      <c r="X150">
        <v>120851.73000102599</v>
      </c>
      <c r="Y150">
        <v>133538.624697038</v>
      </c>
      <c r="Z150">
        <v>531850.59628184896</v>
      </c>
      <c r="AA150">
        <v>6.9729889126388903E-4</v>
      </c>
      <c r="AB150">
        <v>4.30217396516888E-4</v>
      </c>
      <c r="AC150">
        <v>6.5425463555166604E-4</v>
      </c>
      <c r="AD150">
        <v>1.5206174308624401E-3</v>
      </c>
      <c r="AE150">
        <v>2.1089996801254402E-3</v>
      </c>
      <c r="AF150">
        <v>1.142033395944E-3</v>
      </c>
      <c r="AG150">
        <v>1.13415809415855E-3</v>
      </c>
      <c r="AH150">
        <v>1.49979760814911E-3</v>
      </c>
      <c r="AI150">
        <v>3247557.3968263301</v>
      </c>
      <c r="AJ150">
        <v>2438659.6927037002</v>
      </c>
      <c r="AK150">
        <v>3850468.98581977</v>
      </c>
      <c r="AL150">
        <v>5420072.0077838805</v>
      </c>
      <c r="AN150">
        <v>1</v>
      </c>
      <c r="AO150" t="s">
        <v>571</v>
      </c>
      <c r="AP150">
        <v>2018</v>
      </c>
      <c r="AQ150" s="4" t="s">
        <v>26</v>
      </c>
      <c r="AR150">
        <v>2527</v>
      </c>
      <c r="AS150">
        <v>0</v>
      </c>
      <c r="AT150">
        <v>0</v>
      </c>
      <c r="AU150">
        <v>0</v>
      </c>
      <c r="AV150">
        <v>10000000</v>
      </c>
      <c r="AW150">
        <v>10500000</v>
      </c>
      <c r="AX150">
        <v>13</v>
      </c>
    </row>
    <row r="151" spans="1:50" x14ac:dyDescent="0.3">
      <c r="A151" t="s">
        <v>572</v>
      </c>
      <c r="B151" t="s">
        <v>573</v>
      </c>
      <c r="C151">
        <v>1</v>
      </c>
      <c r="D151" t="s">
        <v>572</v>
      </c>
      <c r="E151">
        <v>1</v>
      </c>
      <c r="F151">
        <v>1.89873417721519</v>
      </c>
      <c r="G151">
        <v>0.22878591716289501</v>
      </c>
      <c r="H151">
        <v>-9.1578438878059304E-2</v>
      </c>
      <c r="I151">
        <v>-0.10654093325138</v>
      </c>
      <c r="K151">
        <v>0</v>
      </c>
      <c r="L151" t="s">
        <v>574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17173165.0869998</v>
      </c>
      <c r="T151">
        <v>3038673.6863711001</v>
      </c>
      <c r="U151">
        <v>3688864.1211878899</v>
      </c>
      <c r="V151">
        <v>3556583.90132028</v>
      </c>
      <c r="W151">
        <v>17173165.0869998</v>
      </c>
      <c r="X151">
        <v>3038673.6863711001</v>
      </c>
      <c r="Y151">
        <v>3688864.1211878899</v>
      </c>
      <c r="Z151">
        <v>3556583.90132028</v>
      </c>
      <c r="AA151">
        <v>6.1659158244522204E-4</v>
      </c>
      <c r="AB151">
        <v>6.7470312210188798E-4</v>
      </c>
      <c r="AC151">
        <v>3.4810822222222198E-4</v>
      </c>
      <c r="AD151">
        <v>6.9363966666666601E-4</v>
      </c>
      <c r="AE151">
        <v>4.6659595480642198E-3</v>
      </c>
      <c r="AF151">
        <v>2.7388720187218798E-3</v>
      </c>
      <c r="AG151">
        <v>2.8412659755133302E-3</v>
      </c>
      <c r="AH151">
        <v>1.0261732190005499E-3</v>
      </c>
      <c r="AI151">
        <v>40278691.009141102</v>
      </c>
      <c r="AJ151">
        <v>34637955.502393901</v>
      </c>
      <c r="AK151">
        <v>27973135.311250199</v>
      </c>
      <c r="AL151">
        <v>14237595.294845</v>
      </c>
      <c r="AN151">
        <v>41</v>
      </c>
      <c r="AO151" t="s">
        <v>25</v>
      </c>
      <c r="AP151">
        <v>2017</v>
      </c>
      <c r="AQ151" s="4" t="s">
        <v>26</v>
      </c>
      <c r="AR151">
        <v>1609</v>
      </c>
      <c r="AS151">
        <v>1</v>
      </c>
      <c r="AT151">
        <v>0</v>
      </c>
      <c r="AU151">
        <v>1</v>
      </c>
      <c r="AV151">
        <v>1107000</v>
      </c>
      <c r="AW151">
        <v>98823661261</v>
      </c>
      <c r="AX151">
        <v>4</v>
      </c>
    </row>
    <row r="152" spans="1:50" x14ac:dyDescent="0.3">
      <c r="A152" t="s">
        <v>575</v>
      </c>
      <c r="B152" t="s">
        <v>576</v>
      </c>
      <c r="C152">
        <v>1</v>
      </c>
      <c r="D152" t="s">
        <v>575</v>
      </c>
      <c r="E152">
        <v>1</v>
      </c>
      <c r="F152">
        <v>1.97468354430379</v>
      </c>
      <c r="G152">
        <v>-2.0518891513347601E-2</v>
      </c>
      <c r="H152">
        <v>0.351581931114196</v>
      </c>
      <c r="I152">
        <v>-0.11953549087047501</v>
      </c>
      <c r="K152">
        <v>0</v>
      </c>
      <c r="L152" t="s">
        <v>577</v>
      </c>
      <c r="M152">
        <v>1</v>
      </c>
      <c r="N152">
        <v>2</v>
      </c>
      <c r="O152">
        <v>0</v>
      </c>
      <c r="P152">
        <v>2</v>
      </c>
      <c r="Q152">
        <v>0</v>
      </c>
      <c r="R152">
        <v>2</v>
      </c>
      <c r="S152">
        <v>3826133.3988715201</v>
      </c>
      <c r="T152">
        <v>1651084.7</v>
      </c>
      <c r="U152">
        <v>2668149.4980397201</v>
      </c>
      <c r="V152">
        <v>5470651.7810009802</v>
      </c>
      <c r="W152">
        <v>3826133.3988715201</v>
      </c>
      <c r="X152">
        <v>1651084.7</v>
      </c>
      <c r="Y152">
        <v>2668149.4980397201</v>
      </c>
      <c r="Z152">
        <v>5470651.7810009802</v>
      </c>
      <c r="AA152">
        <v>9.7631581005555496E-2</v>
      </c>
      <c r="AB152">
        <v>9.3243074261111003E-2</v>
      </c>
      <c r="AC152">
        <v>0.10309244957222199</v>
      </c>
      <c r="AD152">
        <v>0.14645299754888799</v>
      </c>
      <c r="AE152">
        <v>0.16790346917111099</v>
      </c>
      <c r="AF152">
        <v>8.1669350000000002E-2</v>
      </c>
      <c r="AG152">
        <v>0.104363154703333</v>
      </c>
      <c r="AH152">
        <v>7.7970829401111094E-2</v>
      </c>
      <c r="AI152">
        <v>85080024.985951096</v>
      </c>
      <c r="AJ152">
        <v>44382800.670170002</v>
      </c>
      <c r="AK152">
        <v>54072848.444816902</v>
      </c>
      <c r="AL152">
        <v>42178657.0896549</v>
      </c>
      <c r="AN152">
        <v>15</v>
      </c>
      <c r="AO152" t="s">
        <v>61</v>
      </c>
      <c r="AP152">
        <v>2017</v>
      </c>
      <c r="AQ152" s="4" t="s">
        <v>26</v>
      </c>
      <c r="AR152">
        <v>4876</v>
      </c>
      <c r="AS152">
        <v>0</v>
      </c>
      <c r="AT152">
        <v>0</v>
      </c>
      <c r="AU152">
        <v>0</v>
      </c>
      <c r="AV152">
        <v>52500000</v>
      </c>
      <c r="AW152">
        <v>1000000000</v>
      </c>
      <c r="AX152">
        <v>14</v>
      </c>
    </row>
    <row r="153" spans="1:50" x14ac:dyDescent="0.3">
      <c r="A153" t="s">
        <v>578</v>
      </c>
      <c r="B153" t="s">
        <v>579</v>
      </c>
      <c r="C153">
        <v>1</v>
      </c>
      <c r="D153" t="s">
        <v>578</v>
      </c>
      <c r="E153">
        <v>1</v>
      </c>
      <c r="F153">
        <v>2.16</v>
      </c>
      <c r="G153">
        <v>6.83138817548751E-2</v>
      </c>
      <c r="H153">
        <v>5.3210914134979199E-2</v>
      </c>
      <c r="I153">
        <v>-0.114805728197097</v>
      </c>
      <c r="J153">
        <f>6/8</f>
        <v>0.75</v>
      </c>
      <c r="K153">
        <v>1</v>
      </c>
      <c r="L153" t="s">
        <v>580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1</v>
      </c>
      <c r="S153">
        <v>1084186.14774305</v>
      </c>
      <c r="T153">
        <v>1381468.4167100601</v>
      </c>
      <c r="U153">
        <v>566998.06114583299</v>
      </c>
      <c r="V153">
        <v>61041.292602794099</v>
      </c>
      <c r="W153">
        <v>1084186.14774305</v>
      </c>
      <c r="X153">
        <v>1381468.4167100601</v>
      </c>
      <c r="Y153">
        <v>566998.06114583299</v>
      </c>
      <c r="Z153">
        <v>61041.292602794099</v>
      </c>
      <c r="AA153">
        <v>7.4938944132222199E-2</v>
      </c>
      <c r="AB153">
        <v>6.1461654060000002E-2</v>
      </c>
      <c r="AC153">
        <v>3.3890316759999997E-2</v>
      </c>
      <c r="AD153">
        <v>2.8054793426666599E-2</v>
      </c>
      <c r="AE153">
        <v>1.56655949618777</v>
      </c>
      <c r="AF153">
        <v>0.63464482162222202</v>
      </c>
      <c r="AG153">
        <v>0.34405935529222198</v>
      </c>
      <c r="AH153">
        <v>0.23970081331333301</v>
      </c>
      <c r="AI153">
        <v>60538735.221494399</v>
      </c>
      <c r="AJ153">
        <v>31061354.9147355</v>
      </c>
      <c r="AK153">
        <v>18544176.955016602</v>
      </c>
      <c r="AL153">
        <v>10693370.6357674</v>
      </c>
      <c r="AN153">
        <v>1</v>
      </c>
      <c r="AP153">
        <v>2018</v>
      </c>
      <c r="AQ153" s="4" t="s">
        <v>26</v>
      </c>
      <c r="AR153">
        <v>7909</v>
      </c>
      <c r="AS153">
        <v>0</v>
      </c>
      <c r="AT153">
        <v>0</v>
      </c>
      <c r="AU153">
        <v>0</v>
      </c>
      <c r="AV153">
        <v>50020960</v>
      </c>
      <c r="AW153">
        <v>77910266.159999996</v>
      </c>
      <c r="AX153">
        <v>14</v>
      </c>
    </row>
    <row r="154" spans="1:50" x14ac:dyDescent="0.3">
      <c r="A154" t="s">
        <v>581</v>
      </c>
      <c r="B154" t="s">
        <v>582</v>
      </c>
      <c r="C154">
        <v>1</v>
      </c>
      <c r="D154" t="s">
        <v>584</v>
      </c>
      <c r="E154">
        <v>1</v>
      </c>
      <c r="F154">
        <v>1.86666666666666</v>
      </c>
      <c r="G154">
        <v>3.5897523164749097E-2</v>
      </c>
      <c r="H154">
        <v>-7.6024390757083796E-2</v>
      </c>
      <c r="I154">
        <v>-5.7712465524673399E-2</v>
      </c>
      <c r="J154">
        <v>2.5</v>
      </c>
      <c r="K154">
        <v>1</v>
      </c>
      <c r="L154" t="s">
        <v>583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2273213.6222222201</v>
      </c>
      <c r="T154">
        <v>384965.307456012</v>
      </c>
      <c r="U154">
        <v>252819.51957491701</v>
      </c>
      <c r="V154">
        <v>161094.52654202899</v>
      </c>
      <c r="W154">
        <v>2273213.6222222201</v>
      </c>
      <c r="X154">
        <v>384965.307456012</v>
      </c>
      <c r="Y154">
        <v>252819.51957491701</v>
      </c>
      <c r="Z154">
        <v>161094.52654202899</v>
      </c>
      <c r="AA154">
        <v>8.7877524254054394E-3</v>
      </c>
      <c r="AB154">
        <v>7.1507120561191103E-3</v>
      </c>
      <c r="AC154">
        <v>6.02341638487589E-3</v>
      </c>
      <c r="AD154">
        <v>4.3951585262274398E-3</v>
      </c>
      <c r="AE154">
        <v>1.8927822399999999E-2</v>
      </c>
      <c r="AF154">
        <v>5.9787774773717699E-3</v>
      </c>
      <c r="AG154">
        <v>3.5042862549606599E-3</v>
      </c>
      <c r="AH154">
        <v>4.0601135738674403E-3</v>
      </c>
      <c r="AI154">
        <v>3786385.8661907702</v>
      </c>
      <c r="AJ154">
        <v>1617956.4482795501</v>
      </c>
      <c r="AK154">
        <v>1060753.94835442</v>
      </c>
      <c r="AL154">
        <v>1322086.5371934799</v>
      </c>
      <c r="AN154">
        <v>1</v>
      </c>
      <c r="AP154">
        <v>2018</v>
      </c>
      <c r="AQ154" s="4" t="s">
        <v>26</v>
      </c>
      <c r="AR154">
        <v>1863</v>
      </c>
      <c r="AS154">
        <v>1</v>
      </c>
      <c r="AT154">
        <v>0</v>
      </c>
      <c r="AU154">
        <v>0</v>
      </c>
      <c r="AV154">
        <v>15000000</v>
      </c>
      <c r="AW154">
        <v>1000000000</v>
      </c>
      <c r="AX154">
        <v>9</v>
      </c>
    </row>
    <row r="155" spans="1:50" x14ac:dyDescent="0.3">
      <c r="A155" t="s">
        <v>585</v>
      </c>
      <c r="B155" t="s">
        <v>586</v>
      </c>
      <c r="C155">
        <v>1</v>
      </c>
      <c r="D155" t="s">
        <v>585</v>
      </c>
      <c r="E155">
        <v>2</v>
      </c>
      <c r="F155">
        <v>2.1038961038960999</v>
      </c>
      <c r="G155">
        <v>0.153237894177436</v>
      </c>
      <c r="H155">
        <v>-3.3184751868247903E-2</v>
      </c>
      <c r="I155">
        <v>-7.2533339262008598E-2</v>
      </c>
      <c r="J155">
        <f>10/8</f>
        <v>1.25</v>
      </c>
      <c r="K155">
        <v>1</v>
      </c>
      <c r="L155" t="s">
        <v>587</v>
      </c>
      <c r="M155">
        <v>4</v>
      </c>
      <c r="N155">
        <v>0</v>
      </c>
      <c r="O155">
        <v>3</v>
      </c>
      <c r="P155">
        <v>0</v>
      </c>
      <c r="Q155">
        <v>3</v>
      </c>
      <c r="R155">
        <v>0</v>
      </c>
      <c r="S155">
        <v>14961228.2025316</v>
      </c>
      <c r="T155">
        <v>14135084.3037974</v>
      </c>
      <c r="U155">
        <v>7476152.2675437303</v>
      </c>
      <c r="V155">
        <v>7453829.5322732301</v>
      </c>
      <c r="W155">
        <v>14961228.2025316</v>
      </c>
      <c r="X155">
        <v>14135084.3037974</v>
      </c>
      <c r="Y155">
        <v>7476152.2675437303</v>
      </c>
      <c r="Z155">
        <v>7453829.5322732301</v>
      </c>
      <c r="AA155">
        <v>0.70828542694352103</v>
      </c>
      <c r="AB155">
        <v>0.41680855005962397</v>
      </c>
      <c r="AC155">
        <v>0.26722427082168998</v>
      </c>
      <c r="AD155">
        <v>0.24717790757960301</v>
      </c>
      <c r="AE155">
        <v>2.4617524333333298</v>
      </c>
      <c r="AF155">
        <v>2.5562954444444399</v>
      </c>
      <c r="AG155">
        <v>1.67129468336387</v>
      </c>
      <c r="AH155">
        <v>1.01924366688728</v>
      </c>
      <c r="AI155">
        <v>257650234.56835401</v>
      </c>
      <c r="AJ155">
        <v>267545229.962587</v>
      </c>
      <c r="AK155">
        <v>174973614.56199399</v>
      </c>
      <c r="AL155">
        <v>111135374.138639</v>
      </c>
      <c r="AN155">
        <v>31</v>
      </c>
      <c r="AO155" t="s">
        <v>25</v>
      </c>
      <c r="AP155">
        <v>2018</v>
      </c>
      <c r="AQ155" s="4" t="s">
        <v>26</v>
      </c>
      <c r="AR155">
        <v>2815</v>
      </c>
      <c r="AS155">
        <v>0</v>
      </c>
      <c r="AT155">
        <v>0</v>
      </c>
      <c r="AU155">
        <v>0</v>
      </c>
      <c r="AV155">
        <v>80000000</v>
      </c>
      <c r="AW155">
        <v>205218256</v>
      </c>
      <c r="AX155">
        <v>10</v>
      </c>
    </row>
    <row r="156" spans="1:50" x14ac:dyDescent="0.3">
      <c r="A156" t="s">
        <v>588</v>
      </c>
      <c r="B156" t="s">
        <v>589</v>
      </c>
      <c r="C156">
        <v>0</v>
      </c>
      <c r="D156" t="s">
        <v>591</v>
      </c>
      <c r="E156">
        <v>1</v>
      </c>
      <c r="F156">
        <v>1.7777777777777699</v>
      </c>
      <c r="G156">
        <v>5.63630610704422E-2</v>
      </c>
      <c r="H156">
        <v>0.30126696825027399</v>
      </c>
      <c r="I156">
        <v>-0.11712111532688101</v>
      </c>
      <c r="J156">
        <v>1.5</v>
      </c>
      <c r="K156">
        <v>1</v>
      </c>
      <c r="L156" t="s">
        <v>590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9997.7991044309401</v>
      </c>
      <c r="T156">
        <v>920.18646996779898</v>
      </c>
      <c r="U156">
        <v>283.91862863031798</v>
      </c>
      <c r="V156">
        <v>82309.205994571399</v>
      </c>
      <c r="W156">
        <v>9997.7991044309401</v>
      </c>
      <c r="X156">
        <v>920.18646996779898</v>
      </c>
      <c r="Y156">
        <v>283.91862863031798</v>
      </c>
      <c r="Z156">
        <v>82309.205994571399</v>
      </c>
      <c r="AA156">
        <v>0.133710891711111</v>
      </c>
      <c r="AB156">
        <v>0.10571109670666599</v>
      </c>
      <c r="AC156">
        <v>6.24481140822222E-2</v>
      </c>
      <c r="AD156">
        <v>8.4650402495555499E-2</v>
      </c>
      <c r="AE156">
        <v>0.31897720148111097</v>
      </c>
      <c r="AF156">
        <v>0.173955237855555</v>
      </c>
      <c r="AG156">
        <v>0.11473718972555499</v>
      </c>
      <c r="AH156">
        <v>0.13740938548444401</v>
      </c>
      <c r="AI156">
        <v>1110857.7824375799</v>
      </c>
      <c r="AJ156">
        <v>764076.57295614795</v>
      </c>
      <c r="AK156">
        <v>529303.32967067498</v>
      </c>
      <c r="AL156">
        <v>873240.68832286401</v>
      </c>
      <c r="AN156">
        <v>15</v>
      </c>
      <c r="AO156" t="s">
        <v>35</v>
      </c>
      <c r="AP156">
        <v>2018</v>
      </c>
      <c r="AQ156" s="4" t="s">
        <v>26</v>
      </c>
      <c r="AR156">
        <v>14778</v>
      </c>
      <c r="AS156">
        <v>0</v>
      </c>
      <c r="AT156">
        <v>0</v>
      </c>
      <c r="AU156">
        <v>0</v>
      </c>
      <c r="AV156">
        <v>3800000</v>
      </c>
      <c r="AW156">
        <v>13636660.27</v>
      </c>
      <c r="AX156">
        <v>4</v>
      </c>
    </row>
    <row r="157" spans="1:50" x14ac:dyDescent="0.3">
      <c r="A157" t="s">
        <v>592</v>
      </c>
      <c r="B157" t="s">
        <v>593</v>
      </c>
      <c r="C157">
        <v>1</v>
      </c>
      <c r="D157" t="s">
        <v>592</v>
      </c>
      <c r="E157">
        <v>2</v>
      </c>
      <c r="F157">
        <v>1.94871794871794</v>
      </c>
      <c r="G157">
        <v>0.23068083822727201</v>
      </c>
      <c r="H157">
        <v>-1.01394951343536E-2</v>
      </c>
      <c r="I157">
        <v>-0.220977127552032</v>
      </c>
      <c r="J157">
        <f>22/4</f>
        <v>5.5</v>
      </c>
      <c r="K157">
        <v>1</v>
      </c>
      <c r="L157" t="s">
        <v>594</v>
      </c>
      <c r="M157">
        <v>1</v>
      </c>
      <c r="N157">
        <v>2</v>
      </c>
      <c r="O157">
        <v>0</v>
      </c>
      <c r="P157">
        <v>2</v>
      </c>
      <c r="Q157">
        <v>0</v>
      </c>
      <c r="R157">
        <v>2</v>
      </c>
      <c r="S157">
        <v>777912.27560781594</v>
      </c>
      <c r="T157">
        <v>261988.59837453801</v>
      </c>
      <c r="U157">
        <v>294848.276887624</v>
      </c>
      <c r="V157">
        <v>767913.35629296105</v>
      </c>
      <c r="W157">
        <v>777912.27560781594</v>
      </c>
      <c r="X157">
        <v>261988.59837453801</v>
      </c>
      <c r="Y157">
        <v>294848.276887624</v>
      </c>
      <c r="Z157">
        <v>767913.35629296105</v>
      </c>
      <c r="AA157">
        <v>2.10150132900436E-4</v>
      </c>
      <c r="AB157">
        <v>1.19183797389352E-4</v>
      </c>
      <c r="AC157">
        <v>1.05202453804691E-4</v>
      </c>
      <c r="AD157">
        <v>1.03817525255507E-4</v>
      </c>
      <c r="AE157">
        <v>1.5943786432478001E-3</v>
      </c>
      <c r="AF157">
        <v>6.2704590298201599E-4</v>
      </c>
      <c r="AG157">
        <v>5.5975971901083704E-4</v>
      </c>
      <c r="AH157">
        <v>5.2764576142969304E-4</v>
      </c>
      <c r="AI157">
        <v>2694327.3188717598</v>
      </c>
      <c r="AJ157">
        <v>2545961.7771103699</v>
      </c>
      <c r="AK157">
        <v>1127310.21984363</v>
      </c>
      <c r="AL157">
        <v>972668.74868053803</v>
      </c>
      <c r="AN157">
        <v>30</v>
      </c>
      <c r="AO157" t="s">
        <v>25</v>
      </c>
      <c r="AP157">
        <v>2017</v>
      </c>
      <c r="AQ157" s="4" t="s">
        <v>26</v>
      </c>
      <c r="AR157">
        <v>714</v>
      </c>
      <c r="AS157">
        <v>1</v>
      </c>
      <c r="AT157">
        <v>1</v>
      </c>
      <c r="AU157">
        <v>1</v>
      </c>
      <c r="AV157">
        <v>21299632</v>
      </c>
      <c r="AW157">
        <v>30000000000</v>
      </c>
      <c r="AX157">
        <v>8</v>
      </c>
    </row>
    <row r="158" spans="1:50" x14ac:dyDescent="0.3">
      <c r="A158" t="s">
        <v>595</v>
      </c>
      <c r="B158" t="s">
        <v>596</v>
      </c>
      <c r="C158">
        <v>0</v>
      </c>
      <c r="D158" t="s">
        <v>595</v>
      </c>
      <c r="E158">
        <v>1</v>
      </c>
      <c r="F158">
        <v>1.92405063291139</v>
      </c>
      <c r="G158">
        <v>6.2515035271644495E-2</v>
      </c>
      <c r="H158">
        <v>-0.16013517975807101</v>
      </c>
      <c r="I158">
        <v>-7.6048940420150701E-2</v>
      </c>
      <c r="K158">
        <v>0</v>
      </c>
      <c r="L158" t="s">
        <v>597</v>
      </c>
      <c r="M158">
        <v>0</v>
      </c>
      <c r="N158">
        <v>1</v>
      </c>
      <c r="O158">
        <v>0</v>
      </c>
      <c r="P158">
        <v>2</v>
      </c>
      <c r="Q158">
        <v>0</v>
      </c>
      <c r="R158">
        <v>2</v>
      </c>
      <c r="S158">
        <v>52253.424477132103</v>
      </c>
      <c r="T158">
        <v>304722.540017361</v>
      </c>
      <c r="U158">
        <v>117457.07328559</v>
      </c>
      <c r="V158">
        <v>26108.3104527867</v>
      </c>
      <c r="W158">
        <v>52253.424477132103</v>
      </c>
      <c r="X158">
        <v>304722.540017361</v>
      </c>
      <c r="Y158">
        <v>117457.07328559</v>
      </c>
      <c r="Z158">
        <v>26108.3104527867</v>
      </c>
      <c r="AA158">
        <v>4.6842043870000002E-2</v>
      </c>
      <c r="AB158">
        <v>6.0016444005555503E-2</v>
      </c>
      <c r="AC158">
        <v>5.1076635334444398E-2</v>
      </c>
      <c r="AD158">
        <v>2.8202498225555501E-2</v>
      </c>
      <c r="AE158">
        <v>1.7432824850077699</v>
      </c>
      <c r="AF158">
        <v>0.62588076426111094</v>
      </c>
      <c r="AG158">
        <v>0.298600544364444</v>
      </c>
      <c r="AH158">
        <v>0.10543214981</v>
      </c>
      <c r="AI158">
        <v>19578399.630941998</v>
      </c>
      <c r="AJ158">
        <v>7771084.4080061102</v>
      </c>
      <c r="AK158">
        <v>3317619.9235946601</v>
      </c>
      <c r="AL158">
        <v>1230624.0131426801</v>
      </c>
      <c r="AN158">
        <v>14</v>
      </c>
      <c r="AO158" t="s">
        <v>48</v>
      </c>
      <c r="AP158">
        <v>2018</v>
      </c>
      <c r="AQ158" s="4" t="s">
        <v>26</v>
      </c>
      <c r="AR158">
        <v>5317</v>
      </c>
      <c r="AS158">
        <v>0</v>
      </c>
      <c r="AT158">
        <v>0</v>
      </c>
      <c r="AU158">
        <v>0</v>
      </c>
      <c r="AV158">
        <v>10512361</v>
      </c>
      <c r="AW158">
        <v>19893267.579999998</v>
      </c>
      <c r="AX158">
        <v>6</v>
      </c>
    </row>
    <row r="159" spans="1:50" x14ac:dyDescent="0.3">
      <c r="A159" t="s">
        <v>598</v>
      </c>
      <c r="B159" t="s">
        <v>599</v>
      </c>
      <c r="C159">
        <v>0</v>
      </c>
      <c r="D159" t="s">
        <v>598</v>
      </c>
      <c r="E159">
        <v>1</v>
      </c>
      <c r="F159">
        <v>1.9</v>
      </c>
      <c r="G159">
        <v>7.6465263962745597E-2</v>
      </c>
      <c r="H159">
        <v>5.2479729056358303E-2</v>
      </c>
      <c r="I159">
        <v>-0.25416514277458102</v>
      </c>
      <c r="J159">
        <f>19/8</f>
        <v>2.375</v>
      </c>
      <c r="K159">
        <v>1</v>
      </c>
      <c r="L159" t="s">
        <v>600</v>
      </c>
      <c r="M159">
        <v>0</v>
      </c>
      <c r="N159">
        <v>1</v>
      </c>
      <c r="O159">
        <v>3</v>
      </c>
      <c r="P159">
        <v>0</v>
      </c>
      <c r="Q159">
        <v>1</v>
      </c>
      <c r="R159">
        <v>1</v>
      </c>
      <c r="S159">
        <v>61020.676886062902</v>
      </c>
      <c r="T159">
        <v>37334.329423222996</v>
      </c>
      <c r="U159">
        <v>71592.018200087696</v>
      </c>
      <c r="V159">
        <v>28943.151711460101</v>
      </c>
      <c r="W159">
        <v>61020.676886062902</v>
      </c>
      <c r="X159">
        <v>37334.329423222996</v>
      </c>
      <c r="Y159">
        <v>71592.018200087696</v>
      </c>
      <c r="Z159">
        <v>28943.151711460101</v>
      </c>
      <c r="AA159" s="1">
        <v>4.7972300878999999E-5</v>
      </c>
      <c r="AB159" s="1">
        <v>2.29013245575555E-5</v>
      </c>
      <c r="AC159">
        <v>1.3943187082655499E-4</v>
      </c>
      <c r="AD159" s="1">
        <v>5.5807333333333303E-5</v>
      </c>
      <c r="AE159">
        <v>1.5055447847544401E-4</v>
      </c>
      <c r="AF159" s="1">
        <v>9.7290850575999904E-5</v>
      </c>
      <c r="AG159" s="1">
        <v>6.5439212789666606E-5</v>
      </c>
      <c r="AH159" s="1">
        <v>5.3844381546777701E-5</v>
      </c>
      <c r="AI159">
        <v>2823823.8895996599</v>
      </c>
      <c r="AJ159">
        <v>1618228.7943817901</v>
      </c>
      <c r="AK159">
        <v>1223651.68645939</v>
      </c>
      <c r="AL159">
        <v>960529.61923247098</v>
      </c>
      <c r="AN159">
        <v>2</v>
      </c>
      <c r="AO159" t="s">
        <v>481</v>
      </c>
      <c r="AP159">
        <v>2017</v>
      </c>
      <c r="AQ159" s="4" t="s">
        <v>26</v>
      </c>
      <c r="AR159">
        <v>917</v>
      </c>
      <c r="AS159">
        <v>1</v>
      </c>
      <c r="AT159">
        <v>0</v>
      </c>
      <c r="AU159">
        <v>1</v>
      </c>
      <c r="AV159">
        <v>22000000</v>
      </c>
      <c r="AW159" s="1">
        <v>100000000000</v>
      </c>
      <c r="AX159">
        <v>7</v>
      </c>
    </row>
    <row r="160" spans="1:50" x14ac:dyDescent="0.3">
      <c r="A160" t="s">
        <v>601</v>
      </c>
      <c r="B160" t="s">
        <v>602</v>
      </c>
      <c r="C160">
        <v>1</v>
      </c>
      <c r="D160" t="s">
        <v>601</v>
      </c>
      <c r="E160">
        <v>2</v>
      </c>
      <c r="F160">
        <v>1.9466666666666601</v>
      </c>
      <c r="G160">
        <v>0.199338808655738</v>
      </c>
      <c r="H160">
        <v>-8.5168287158012307E-2</v>
      </c>
      <c r="I160">
        <v>-0.109717696905136</v>
      </c>
      <c r="J160">
        <f>9/8</f>
        <v>1.125</v>
      </c>
      <c r="K160">
        <v>1</v>
      </c>
      <c r="L160" t="s">
        <v>603</v>
      </c>
      <c r="M160">
        <v>0</v>
      </c>
      <c r="N160">
        <v>1</v>
      </c>
      <c r="O160">
        <v>0</v>
      </c>
      <c r="P160">
        <v>2</v>
      </c>
      <c r="Q160">
        <v>0</v>
      </c>
      <c r="R160">
        <v>2</v>
      </c>
      <c r="S160">
        <v>121944.97758620601</v>
      </c>
      <c r="T160">
        <v>498587.22086206899</v>
      </c>
      <c r="U160">
        <v>106320.86165777</v>
      </c>
      <c r="V160">
        <v>31864.628324547801</v>
      </c>
      <c r="W160">
        <v>121944.97758620601</v>
      </c>
      <c r="X160">
        <v>498587.22086206899</v>
      </c>
      <c r="Y160">
        <v>106320.86165777</v>
      </c>
      <c r="Z160">
        <v>31864.628324547801</v>
      </c>
      <c r="AA160">
        <v>2.14913497471243</v>
      </c>
      <c r="AB160">
        <v>1.34655811513654</v>
      </c>
      <c r="AC160">
        <v>1.1600284363301101</v>
      </c>
      <c r="AD160">
        <v>1.2710491093987499</v>
      </c>
      <c r="AE160">
        <v>5.0877618888888803</v>
      </c>
      <c r="AF160">
        <v>4.7949836666666599</v>
      </c>
      <c r="AG160">
        <v>3.8890416009524902</v>
      </c>
      <c r="AH160">
        <v>3.6015936242802402</v>
      </c>
      <c r="AI160">
        <v>19269747.964119699</v>
      </c>
      <c r="AJ160">
        <v>18310598.5710846</v>
      </c>
      <c r="AK160">
        <v>14933104.697406599</v>
      </c>
      <c r="AL160">
        <v>14296759.995166</v>
      </c>
      <c r="AN160">
        <v>37</v>
      </c>
      <c r="AO160" t="s">
        <v>78</v>
      </c>
      <c r="AP160">
        <v>2018</v>
      </c>
      <c r="AQ160" s="4" t="s">
        <v>26</v>
      </c>
      <c r="AR160">
        <v>953</v>
      </c>
      <c r="AS160">
        <v>0</v>
      </c>
      <c r="AT160">
        <v>0</v>
      </c>
      <c r="AU160">
        <v>0</v>
      </c>
      <c r="AV160">
        <v>31000000</v>
      </c>
      <c r="AW160">
        <v>3969565</v>
      </c>
      <c r="AX160">
        <v>11</v>
      </c>
    </row>
    <row r="161" spans="1:50" x14ac:dyDescent="0.3">
      <c r="A161" t="s">
        <v>604</v>
      </c>
      <c r="B161" t="s">
        <v>605</v>
      </c>
      <c r="C161">
        <v>1</v>
      </c>
      <c r="D161" t="s">
        <v>604</v>
      </c>
      <c r="E161">
        <v>1</v>
      </c>
      <c r="F161">
        <v>1.8117647058823501</v>
      </c>
      <c r="G161">
        <v>9.1318294405937195E-2</v>
      </c>
      <c r="H161">
        <v>-9.6059218049049294E-2</v>
      </c>
      <c r="I161">
        <v>-7.17976540327072E-2</v>
      </c>
      <c r="J161">
        <f>5/6</f>
        <v>0.83333333333333337</v>
      </c>
      <c r="K161">
        <v>1</v>
      </c>
      <c r="L161" t="s">
        <v>606</v>
      </c>
      <c r="M161">
        <v>1</v>
      </c>
      <c r="N161">
        <v>2</v>
      </c>
      <c r="O161">
        <v>1</v>
      </c>
      <c r="P161">
        <v>1</v>
      </c>
      <c r="Q161">
        <v>1</v>
      </c>
      <c r="R161">
        <v>1</v>
      </c>
      <c r="S161">
        <v>100549.52108289899</v>
      </c>
      <c r="T161">
        <v>364919.67890624999</v>
      </c>
      <c r="U161">
        <v>446708.248784722</v>
      </c>
      <c r="V161">
        <v>89915.3470811632</v>
      </c>
      <c r="W161">
        <v>100549.52108289899</v>
      </c>
      <c r="X161">
        <v>364919.67890624999</v>
      </c>
      <c r="Y161">
        <v>446708.248784722</v>
      </c>
      <c r="Z161">
        <v>89915.3470811632</v>
      </c>
      <c r="AA161">
        <v>0.100894861997777</v>
      </c>
      <c r="AB161">
        <v>7.8115586473333304E-2</v>
      </c>
      <c r="AC161">
        <v>3.5639596302222201E-2</v>
      </c>
      <c r="AD161">
        <v>3.2730780393333297E-2</v>
      </c>
      <c r="AE161">
        <v>0.104978040273333</v>
      </c>
      <c r="AF161">
        <v>0.39123315471333298</v>
      </c>
      <c r="AG161">
        <v>0.81446914440999996</v>
      </c>
      <c r="AH161">
        <v>0.24887955519888799</v>
      </c>
      <c r="AI161">
        <v>41898993.1630366</v>
      </c>
      <c r="AJ161">
        <v>81553606.499094397</v>
      </c>
      <c r="AK161">
        <v>169574144.84431699</v>
      </c>
      <c r="AL161">
        <v>55977711.121271104</v>
      </c>
      <c r="AN161">
        <v>15</v>
      </c>
      <c r="AO161" t="s">
        <v>30</v>
      </c>
      <c r="AP161">
        <v>2018</v>
      </c>
      <c r="AQ161" s="4" t="s">
        <v>26</v>
      </c>
      <c r="AR161">
        <v>26569</v>
      </c>
      <c r="AS161">
        <v>0</v>
      </c>
      <c r="AT161">
        <v>0</v>
      </c>
      <c r="AU161">
        <v>0</v>
      </c>
      <c r="AV161">
        <v>20000000</v>
      </c>
      <c r="AW161">
        <v>800000000</v>
      </c>
      <c r="AX161">
        <v>30</v>
      </c>
    </row>
    <row r="162" spans="1:50" x14ac:dyDescent="0.3">
      <c r="A162" t="s">
        <v>607</v>
      </c>
      <c r="B162" t="s">
        <v>608</v>
      </c>
      <c r="C162">
        <v>1</v>
      </c>
      <c r="D162" t="s">
        <v>610</v>
      </c>
      <c r="E162">
        <v>1</v>
      </c>
      <c r="F162">
        <v>1.9518072289156601</v>
      </c>
      <c r="G162">
        <v>-1.82105749845504E-2</v>
      </c>
      <c r="H162">
        <v>0.22666561603546101</v>
      </c>
      <c r="I162">
        <v>-0.14816440641879999</v>
      </c>
      <c r="J162">
        <f>9/7</f>
        <v>1.2857142857142858</v>
      </c>
      <c r="K162">
        <v>1</v>
      </c>
      <c r="L162" t="s">
        <v>609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8370043.1111111101</v>
      </c>
      <c r="T162">
        <v>1140196.1222222201</v>
      </c>
      <c r="U162">
        <v>939997.07777777698</v>
      </c>
      <c r="V162">
        <v>308847.09762232</v>
      </c>
      <c r="W162">
        <v>8370043.1111111101</v>
      </c>
      <c r="X162">
        <v>1140196.1222222201</v>
      </c>
      <c r="Y162">
        <v>939997.07777777698</v>
      </c>
      <c r="Z162">
        <v>308847.09762232</v>
      </c>
      <c r="AA162">
        <v>3.51162826677777E-2</v>
      </c>
      <c r="AB162">
        <v>3.03592494677777E-2</v>
      </c>
      <c r="AC162">
        <v>1.70247415055555E-2</v>
      </c>
      <c r="AD162">
        <v>1.38326489688888E-2</v>
      </c>
      <c r="AE162">
        <v>0.520805292992222</v>
      </c>
      <c r="AF162">
        <v>0.19340367980666601</v>
      </c>
      <c r="AG162">
        <v>8.7456966666666594E-2</v>
      </c>
      <c r="AH162">
        <v>3.0982466220000001E-2</v>
      </c>
      <c r="AI162">
        <v>97639206.181761101</v>
      </c>
      <c r="AJ162">
        <v>37683965.434325501</v>
      </c>
      <c r="AK162">
        <v>17917551.865831599</v>
      </c>
      <c r="AL162">
        <v>6457497.47284381</v>
      </c>
      <c r="AN162">
        <v>28</v>
      </c>
      <c r="AO162" t="s">
        <v>106</v>
      </c>
      <c r="AP162">
        <v>2017</v>
      </c>
      <c r="AQ162" s="4" t="s">
        <v>26</v>
      </c>
      <c r="AR162">
        <v>2181</v>
      </c>
      <c r="AS162">
        <v>0</v>
      </c>
      <c r="AT162">
        <v>0</v>
      </c>
      <c r="AU162">
        <v>0</v>
      </c>
      <c r="AV162">
        <v>12500000</v>
      </c>
      <c r="AW162">
        <v>281339254.69999999</v>
      </c>
      <c r="AX162">
        <v>15</v>
      </c>
    </row>
    <row r="163" spans="1:50" x14ac:dyDescent="0.3">
      <c r="A163" t="s">
        <v>611</v>
      </c>
      <c r="B163" t="s">
        <v>612</v>
      </c>
      <c r="C163">
        <v>1</v>
      </c>
      <c r="D163" t="s">
        <v>614</v>
      </c>
      <c r="E163">
        <v>1</v>
      </c>
      <c r="F163">
        <v>2.07894736842105</v>
      </c>
      <c r="G163">
        <v>4.4520780444145203E-2</v>
      </c>
      <c r="H163">
        <v>-6.4476117491722107E-2</v>
      </c>
      <c r="I163">
        <v>-0.21950855851173401</v>
      </c>
      <c r="J163">
        <f>14/6</f>
        <v>2.3333333333333335</v>
      </c>
      <c r="K163">
        <v>1</v>
      </c>
      <c r="L163" t="s">
        <v>613</v>
      </c>
      <c r="M163">
        <v>1</v>
      </c>
      <c r="N163">
        <v>3</v>
      </c>
      <c r="O163">
        <v>0</v>
      </c>
      <c r="P163">
        <v>2</v>
      </c>
      <c r="Q163">
        <v>0</v>
      </c>
      <c r="R163">
        <v>2</v>
      </c>
      <c r="S163">
        <v>46686416.4888888</v>
      </c>
      <c r="T163">
        <v>11877495.3333333</v>
      </c>
      <c r="U163">
        <v>9987535.7333333306</v>
      </c>
      <c r="V163">
        <v>5993050.7777777696</v>
      </c>
      <c r="W163">
        <v>46686416.4888888</v>
      </c>
      <c r="X163">
        <v>11877495.3333333</v>
      </c>
      <c r="Y163">
        <v>9987535.7333333306</v>
      </c>
      <c r="Z163">
        <v>5993050.7777777696</v>
      </c>
      <c r="AA163">
        <v>0.105641089565555</v>
      </c>
      <c r="AB163">
        <v>0.10675895959999999</v>
      </c>
      <c r="AC163">
        <v>0.11502792849</v>
      </c>
      <c r="AD163">
        <v>5.94300710655555E-2</v>
      </c>
      <c r="AE163">
        <v>0.93517202933222199</v>
      </c>
      <c r="AF163">
        <v>0.52907662126777699</v>
      </c>
      <c r="AG163">
        <v>0.34995213291222199</v>
      </c>
      <c r="AH163">
        <v>0.18819207777777699</v>
      </c>
      <c r="AI163">
        <v>304989045.62562102</v>
      </c>
      <c r="AJ163">
        <v>181268762.46755999</v>
      </c>
      <c r="AK163">
        <v>123579886.62964401</v>
      </c>
      <c r="AL163">
        <v>68682161.127376601</v>
      </c>
      <c r="AN163">
        <v>1</v>
      </c>
      <c r="AO163" t="s">
        <v>409</v>
      </c>
      <c r="AP163">
        <v>2017</v>
      </c>
      <c r="AQ163" s="4" t="s">
        <v>26</v>
      </c>
      <c r="AR163">
        <v>27852</v>
      </c>
      <c r="AS163">
        <v>0</v>
      </c>
      <c r="AT163">
        <v>1</v>
      </c>
      <c r="AU163">
        <v>0</v>
      </c>
      <c r="AV163">
        <v>13232290</v>
      </c>
      <c r="AW163">
        <v>999506123</v>
      </c>
      <c r="AX163">
        <v>17</v>
      </c>
    </row>
    <row r="164" spans="1:50" x14ac:dyDescent="0.3">
      <c r="A164" t="s">
        <v>615</v>
      </c>
      <c r="B164" t="s">
        <v>616</v>
      </c>
      <c r="C164">
        <v>1</v>
      </c>
      <c r="D164" t="s">
        <v>615</v>
      </c>
      <c r="E164">
        <v>1</v>
      </c>
      <c r="F164">
        <v>2.3142857142857101</v>
      </c>
      <c r="G164">
        <v>8.6187988519668496E-2</v>
      </c>
      <c r="H164">
        <v>-0.119247049093246</v>
      </c>
      <c r="I164">
        <v>-0.217930123209953</v>
      </c>
      <c r="J164">
        <f>10/8</f>
        <v>1.25</v>
      </c>
      <c r="K164">
        <v>1</v>
      </c>
      <c r="L164" t="s">
        <v>617</v>
      </c>
      <c r="M164">
        <v>0</v>
      </c>
      <c r="N164">
        <v>1</v>
      </c>
      <c r="O164">
        <v>0</v>
      </c>
      <c r="P164">
        <v>2</v>
      </c>
      <c r="Q164">
        <v>3</v>
      </c>
      <c r="R164">
        <v>0</v>
      </c>
      <c r="S164">
        <v>608036.27777777705</v>
      </c>
      <c r="T164">
        <v>2288525.3888888801</v>
      </c>
      <c r="U164">
        <v>4920453.5444444399</v>
      </c>
      <c r="V164">
        <v>10644981.199999999</v>
      </c>
      <c r="W164">
        <v>608036.27777777705</v>
      </c>
      <c r="X164">
        <v>2288525.3888888801</v>
      </c>
      <c r="Y164">
        <v>4920453.5444444399</v>
      </c>
      <c r="Z164">
        <v>10644981.199999999</v>
      </c>
      <c r="AA164">
        <v>4.9460804314788804</v>
      </c>
      <c r="AB164">
        <v>2.6242496545999998</v>
      </c>
      <c r="AC164">
        <v>1.37827220491666</v>
      </c>
      <c r="AD164">
        <v>1.23075289807</v>
      </c>
      <c r="AE164">
        <v>4.0263021283699896</v>
      </c>
      <c r="AF164">
        <v>21.3036235835777</v>
      </c>
      <c r="AG164">
        <v>32.319604269661099</v>
      </c>
      <c r="AH164">
        <v>15.438679514988801</v>
      </c>
      <c r="AI164">
        <v>136892644.19936299</v>
      </c>
      <c r="AJ164">
        <v>766034327.69137704</v>
      </c>
      <c r="AK164">
        <v>1093534204.0475399</v>
      </c>
      <c r="AL164">
        <v>538179211.57377696</v>
      </c>
      <c r="AN164">
        <v>31</v>
      </c>
      <c r="AO164" t="s">
        <v>30</v>
      </c>
      <c r="AP164">
        <v>2017</v>
      </c>
      <c r="AQ164" s="4" t="s">
        <v>26</v>
      </c>
      <c r="AR164">
        <v>4681</v>
      </c>
      <c r="AS164">
        <v>1</v>
      </c>
      <c r="AT164">
        <v>0</v>
      </c>
      <c r="AU164">
        <v>0</v>
      </c>
      <c r="AV164">
        <v>10220400</v>
      </c>
      <c r="AW164">
        <v>53252246</v>
      </c>
      <c r="AX164">
        <v>5</v>
      </c>
    </row>
    <row r="165" spans="1:50" x14ac:dyDescent="0.3">
      <c r="A165" t="s">
        <v>618</v>
      </c>
      <c r="B165" t="s">
        <v>619</v>
      </c>
      <c r="C165">
        <v>1</v>
      </c>
      <c r="D165" t="s">
        <v>618</v>
      </c>
      <c r="E165">
        <v>1</v>
      </c>
      <c r="F165">
        <v>2.1351351351351302</v>
      </c>
      <c r="G165">
        <v>3.9300933480262701E-2</v>
      </c>
      <c r="H165">
        <v>4.2997822165489197E-2</v>
      </c>
      <c r="I165">
        <v>-0.29474651813507002</v>
      </c>
      <c r="J165">
        <f>7/6</f>
        <v>1.1666666666666667</v>
      </c>
      <c r="K165">
        <v>1</v>
      </c>
      <c r="L165" t="s">
        <v>620</v>
      </c>
      <c r="M165">
        <v>1</v>
      </c>
      <c r="N165">
        <v>2</v>
      </c>
      <c r="O165">
        <v>0</v>
      </c>
      <c r="P165">
        <v>2</v>
      </c>
      <c r="Q165">
        <v>0</v>
      </c>
      <c r="R165">
        <v>2</v>
      </c>
      <c r="S165">
        <v>118436.794487847</v>
      </c>
      <c r="T165">
        <v>10335786.2222222</v>
      </c>
      <c r="U165">
        <v>8015079.1222222196</v>
      </c>
      <c r="V165">
        <v>763721.61111111101</v>
      </c>
      <c r="W165">
        <v>118436.794487847</v>
      </c>
      <c r="X165">
        <v>10335786.2222222</v>
      </c>
      <c r="Y165">
        <v>8015079.1222222196</v>
      </c>
      <c r="Z165">
        <v>763721.61111111101</v>
      </c>
      <c r="AA165">
        <v>0.32882265150000001</v>
      </c>
      <c r="AB165">
        <v>0.12750506510444401</v>
      </c>
      <c r="AC165">
        <v>0.20476665172</v>
      </c>
      <c r="AD165">
        <v>0.198702116888888</v>
      </c>
      <c r="AE165">
        <v>0.44345927735444401</v>
      </c>
      <c r="AF165">
        <v>2.1498907923655501</v>
      </c>
      <c r="AG165">
        <v>1.29037263525777</v>
      </c>
      <c r="AH165">
        <v>0.54227666474999903</v>
      </c>
      <c r="AI165">
        <v>5693292.2205966599</v>
      </c>
      <c r="AJ165">
        <v>32189489.2095326</v>
      </c>
      <c r="AK165">
        <v>22034959.5417744</v>
      </c>
      <c r="AL165">
        <v>9883214.9942023307</v>
      </c>
      <c r="AN165">
        <v>3</v>
      </c>
      <c r="AO165" t="s">
        <v>106</v>
      </c>
      <c r="AP165">
        <v>2017</v>
      </c>
      <c r="AQ165" s="4" t="s">
        <v>26</v>
      </c>
      <c r="AR165">
        <v>12370</v>
      </c>
      <c r="AS165">
        <v>0</v>
      </c>
      <c r="AT165">
        <v>1</v>
      </c>
      <c r="AU165">
        <v>0</v>
      </c>
      <c r="AV165">
        <v>15077000</v>
      </c>
      <c r="AW165">
        <v>100000000</v>
      </c>
      <c r="AX165">
        <v>11</v>
      </c>
    </row>
    <row r="166" spans="1:50" x14ac:dyDescent="0.3">
      <c r="A166" t="s">
        <v>621</v>
      </c>
      <c r="B166" t="s">
        <v>622</v>
      </c>
      <c r="C166">
        <v>1</v>
      </c>
      <c r="D166" t="s">
        <v>621</v>
      </c>
      <c r="E166">
        <v>2</v>
      </c>
      <c r="F166">
        <v>2.52173913043478</v>
      </c>
      <c r="G166">
        <v>0.12628960609435999</v>
      </c>
      <c r="H166">
        <v>-8.2956328988075201E-2</v>
      </c>
      <c r="I166">
        <v>-0.36710837483406</v>
      </c>
      <c r="J166">
        <f>8/9</f>
        <v>0.88888888888888884</v>
      </c>
      <c r="K166">
        <v>1</v>
      </c>
      <c r="L166" t="s">
        <v>623</v>
      </c>
      <c r="M166">
        <v>1</v>
      </c>
      <c r="N166">
        <v>2</v>
      </c>
      <c r="O166">
        <v>0</v>
      </c>
      <c r="P166">
        <v>2</v>
      </c>
      <c r="Q166">
        <v>0</v>
      </c>
      <c r="R166">
        <v>2</v>
      </c>
      <c r="S166">
        <v>1283640.5369972901</v>
      </c>
      <c r="T166">
        <v>3093175.8224947299</v>
      </c>
      <c r="U166">
        <v>1391877.6438035599</v>
      </c>
      <c r="V166">
        <v>889073.39466743998</v>
      </c>
      <c r="W166">
        <v>1283640.5369972901</v>
      </c>
      <c r="X166">
        <v>3093175.8224947299</v>
      </c>
      <c r="Y166">
        <v>1391877.6438035599</v>
      </c>
      <c r="Z166">
        <v>889073.39466743998</v>
      </c>
      <c r="AA166">
        <v>4.6409379874217997E-2</v>
      </c>
      <c r="AB166">
        <v>2.5752068476319102E-2</v>
      </c>
      <c r="AC166">
        <v>1.5188058307607E-2</v>
      </c>
      <c r="AD166">
        <v>1.74718472421522E-2</v>
      </c>
      <c r="AE166">
        <v>0.29173772437734302</v>
      </c>
      <c r="AF166">
        <v>0.29069579339599599</v>
      </c>
      <c r="AG166">
        <v>0.25411755647848</v>
      </c>
      <c r="AH166">
        <v>0.13120048832692499</v>
      </c>
      <c r="AI166">
        <v>20421640.706413999</v>
      </c>
      <c r="AJ166">
        <v>20348705.5377197</v>
      </c>
      <c r="AK166">
        <v>17788228.953493599</v>
      </c>
      <c r="AL166">
        <v>9184034.1828847993</v>
      </c>
      <c r="AN166">
        <v>20</v>
      </c>
      <c r="AO166" t="s">
        <v>106</v>
      </c>
      <c r="AP166">
        <v>2017</v>
      </c>
      <c r="AQ166" s="4" t="s">
        <v>26</v>
      </c>
      <c r="AR166">
        <v>5204</v>
      </c>
      <c r="AS166">
        <v>1</v>
      </c>
      <c r="AT166">
        <v>1</v>
      </c>
      <c r="AU166">
        <v>0</v>
      </c>
      <c r="AV166">
        <v>7200000</v>
      </c>
      <c r="AW166">
        <v>100002000</v>
      </c>
      <c r="AX166">
        <v>6</v>
      </c>
    </row>
    <row r="167" spans="1:50" x14ac:dyDescent="0.3">
      <c r="A167" t="s">
        <v>624</v>
      </c>
      <c r="B167" t="s">
        <v>625</v>
      </c>
      <c r="C167">
        <v>0</v>
      </c>
      <c r="D167" t="s">
        <v>901</v>
      </c>
      <c r="E167">
        <v>1</v>
      </c>
      <c r="F167">
        <v>2.0533333333333301</v>
      </c>
      <c r="G167">
        <v>5.2056103944778401E-2</v>
      </c>
      <c r="H167">
        <v>7.6015308499336201E-2</v>
      </c>
      <c r="I167">
        <v>1.41335427761077E-2</v>
      </c>
      <c r="J167">
        <f>9/11</f>
        <v>0.81818181818181823</v>
      </c>
      <c r="K167">
        <v>1</v>
      </c>
      <c r="L167" t="s">
        <v>626</v>
      </c>
      <c r="M167">
        <v>1</v>
      </c>
      <c r="N167">
        <v>2</v>
      </c>
      <c r="O167">
        <v>0</v>
      </c>
      <c r="P167">
        <v>2</v>
      </c>
      <c r="Q167">
        <v>0</v>
      </c>
      <c r="R167">
        <v>2</v>
      </c>
      <c r="S167">
        <v>124944.50525464999</v>
      </c>
      <c r="T167">
        <v>118189.30901813399</v>
      </c>
      <c r="U167">
        <v>24162.298335105999</v>
      </c>
      <c r="V167">
        <v>22145.1522179495</v>
      </c>
      <c r="W167">
        <v>124944.50525464999</v>
      </c>
      <c r="X167">
        <v>118189.30901813399</v>
      </c>
      <c r="Y167">
        <v>24162.298335105999</v>
      </c>
      <c r="Z167">
        <v>22145.1522179495</v>
      </c>
      <c r="AA167">
        <v>3.3482717697333301E-4</v>
      </c>
      <c r="AB167">
        <v>1.9914133940088799E-4</v>
      </c>
      <c r="AC167">
        <v>1.4292913869744399E-4</v>
      </c>
      <c r="AD167" s="1">
        <v>5.8006534928999899E-5</v>
      </c>
      <c r="AE167">
        <v>3.6132678089742199E-3</v>
      </c>
      <c r="AF167">
        <v>1.8492585882327699E-3</v>
      </c>
      <c r="AG167">
        <v>9.1380236415977798E-4</v>
      </c>
      <c r="AH167">
        <v>4.4974957902322199E-4</v>
      </c>
      <c r="AI167">
        <v>1822119.1319701001</v>
      </c>
      <c r="AJ167">
        <v>1160720.07691872</v>
      </c>
      <c r="AK167">
        <v>507572.08116148203</v>
      </c>
      <c r="AL167">
        <v>263577.75665041199</v>
      </c>
      <c r="AN167">
        <v>2</v>
      </c>
      <c r="AO167" t="s">
        <v>627</v>
      </c>
      <c r="AP167">
        <v>2017</v>
      </c>
      <c r="AQ167" s="4" t="s">
        <v>26</v>
      </c>
      <c r="AR167">
        <v>1110</v>
      </c>
      <c r="AS167">
        <v>1</v>
      </c>
      <c r="AT167">
        <v>0</v>
      </c>
      <c r="AU167">
        <v>1</v>
      </c>
      <c r="AV167">
        <v>7700000</v>
      </c>
      <c r="AW167">
        <v>1000000000</v>
      </c>
      <c r="AX167">
        <v>8</v>
      </c>
    </row>
    <row r="168" spans="1:50" x14ac:dyDescent="0.3">
      <c r="A168" t="s">
        <v>628</v>
      </c>
      <c r="B168" t="s">
        <v>629</v>
      </c>
      <c r="C168">
        <v>1</v>
      </c>
      <c r="D168" t="s">
        <v>631</v>
      </c>
      <c r="E168">
        <v>1</v>
      </c>
      <c r="F168">
        <v>2.0519480519480502</v>
      </c>
      <c r="G168">
        <v>0.20431853830814301</v>
      </c>
      <c r="H168">
        <v>-8.7479397654533303E-2</v>
      </c>
      <c r="I168">
        <v>-4.9193143844604402E-2</v>
      </c>
      <c r="J168">
        <f>10/7</f>
        <v>1.4285714285714286</v>
      </c>
      <c r="K168">
        <v>1</v>
      </c>
      <c r="L168" t="s">
        <v>630</v>
      </c>
      <c r="M168">
        <v>1</v>
      </c>
      <c r="N168">
        <v>2</v>
      </c>
      <c r="O168">
        <v>0</v>
      </c>
      <c r="P168">
        <v>2</v>
      </c>
      <c r="Q168">
        <v>0</v>
      </c>
      <c r="R168">
        <v>2</v>
      </c>
      <c r="S168">
        <v>19776001.600000001</v>
      </c>
      <c r="T168">
        <v>3930204.66666666</v>
      </c>
      <c r="U168">
        <v>1364844.5444444399</v>
      </c>
      <c r="V168">
        <v>950410.2</v>
      </c>
      <c r="W168">
        <v>19776001.600000001</v>
      </c>
      <c r="X168">
        <v>3930204.66666666</v>
      </c>
      <c r="Y168">
        <v>1364844.5444444399</v>
      </c>
      <c r="Z168">
        <v>950410.2</v>
      </c>
      <c r="AA168">
        <v>0.14821425601777699</v>
      </c>
      <c r="AB168">
        <v>0.130539756906666</v>
      </c>
      <c r="AC168">
        <v>0.13534177985333301</v>
      </c>
      <c r="AD168">
        <v>8.5118238606666605E-2</v>
      </c>
      <c r="AE168">
        <v>1.2421825316233299</v>
      </c>
      <c r="AF168">
        <v>0.72056225604555502</v>
      </c>
      <c r="AG168">
        <v>0.32916287774888803</v>
      </c>
      <c r="AH168">
        <v>0.22048778888888801</v>
      </c>
      <c r="AI168">
        <v>395213932.21488798</v>
      </c>
      <c r="AJ168">
        <v>229069022.77777699</v>
      </c>
      <c r="AK168">
        <v>96996915.555555493</v>
      </c>
      <c r="AL168">
        <v>76294610</v>
      </c>
      <c r="AN168">
        <v>31</v>
      </c>
      <c r="AO168" t="s">
        <v>25</v>
      </c>
      <c r="AP168">
        <v>2017</v>
      </c>
      <c r="AQ168" s="4" t="s">
        <v>26</v>
      </c>
      <c r="AR168">
        <v>3271</v>
      </c>
      <c r="AS168">
        <v>1</v>
      </c>
      <c r="AT168">
        <v>0</v>
      </c>
      <c r="AU168">
        <v>0</v>
      </c>
      <c r="AV168">
        <v>105000000</v>
      </c>
      <c r="AW168">
        <v>1000000000</v>
      </c>
      <c r="AX168">
        <v>18</v>
      </c>
    </row>
    <row r="169" spans="1:50" x14ac:dyDescent="0.3">
      <c r="A169" t="s">
        <v>632</v>
      </c>
      <c r="B169" t="s">
        <v>633</v>
      </c>
      <c r="C169">
        <v>1</v>
      </c>
      <c r="D169" t="s">
        <v>632</v>
      </c>
      <c r="E169">
        <v>1</v>
      </c>
      <c r="F169">
        <v>1.77215189873417</v>
      </c>
      <c r="G169">
        <v>0.26923537254333502</v>
      </c>
      <c r="H169">
        <v>-6.3012391328811602E-3</v>
      </c>
      <c r="I169">
        <v>0.126248329877853</v>
      </c>
      <c r="K169">
        <v>0</v>
      </c>
      <c r="L169" t="s">
        <v>634</v>
      </c>
      <c r="M169">
        <v>1</v>
      </c>
      <c r="N169">
        <v>3</v>
      </c>
      <c r="O169">
        <v>1</v>
      </c>
      <c r="P169">
        <v>1</v>
      </c>
      <c r="Q169">
        <v>1</v>
      </c>
      <c r="R169">
        <v>1</v>
      </c>
      <c r="S169">
        <v>10630562.111111101</v>
      </c>
      <c r="T169">
        <v>6483380.86929488</v>
      </c>
      <c r="U169">
        <v>7890351.6397369299</v>
      </c>
      <c r="V169">
        <v>10192558.335449301</v>
      </c>
      <c r="W169">
        <v>10630562.111111101</v>
      </c>
      <c r="X169">
        <v>6483380.86929488</v>
      </c>
      <c r="Y169">
        <v>7890351.6397369299</v>
      </c>
      <c r="Z169">
        <v>10192558.335449301</v>
      </c>
      <c r="AA169">
        <v>1.9014023742222198E-2</v>
      </c>
      <c r="AB169">
        <v>7.2657845658254403E-3</v>
      </c>
      <c r="AC169">
        <v>3.61306927200744E-3</v>
      </c>
      <c r="AD169">
        <v>2.9516088088186601E-3</v>
      </c>
      <c r="AE169">
        <v>8.3808668632222194E-2</v>
      </c>
      <c r="AF169">
        <v>5.0167880511111103E-2</v>
      </c>
      <c r="AG169">
        <v>3.8377390599999998E-2</v>
      </c>
      <c r="AH169">
        <v>3.4913055037777703E-2</v>
      </c>
      <c r="AI169">
        <v>31725844.4648377</v>
      </c>
      <c r="AJ169">
        <v>38157065.526239201</v>
      </c>
      <c r="AK169">
        <v>29521684.687844299</v>
      </c>
      <c r="AL169">
        <v>34533534.828429498</v>
      </c>
      <c r="AN169">
        <v>28</v>
      </c>
      <c r="AP169">
        <v>2018</v>
      </c>
      <c r="AQ169" s="4" t="s">
        <v>26</v>
      </c>
      <c r="AR169">
        <v>2194</v>
      </c>
      <c r="AS169">
        <v>1</v>
      </c>
      <c r="AT169">
        <v>0</v>
      </c>
      <c r="AU169">
        <v>0</v>
      </c>
      <c r="AV169">
        <v>4000000</v>
      </c>
      <c r="AW169">
        <v>10597522399</v>
      </c>
      <c r="AX169">
        <v>9</v>
      </c>
    </row>
    <row r="170" spans="1:50" x14ac:dyDescent="0.3">
      <c r="A170" t="s">
        <v>635</v>
      </c>
      <c r="B170" t="s">
        <v>636</v>
      </c>
      <c r="C170">
        <v>1</v>
      </c>
      <c r="D170" t="s">
        <v>638</v>
      </c>
      <c r="E170">
        <v>1</v>
      </c>
      <c r="F170">
        <v>2.3235294117646998</v>
      </c>
      <c r="G170">
        <v>0.23225907981395699</v>
      </c>
      <c r="H170">
        <v>-0.207860723137855</v>
      </c>
      <c r="I170">
        <v>-0.31548759341239901</v>
      </c>
      <c r="J170">
        <v>1.5</v>
      </c>
      <c r="K170">
        <v>1</v>
      </c>
      <c r="L170" t="s">
        <v>637</v>
      </c>
      <c r="M170">
        <v>1</v>
      </c>
      <c r="N170">
        <v>2</v>
      </c>
      <c r="O170">
        <v>0</v>
      </c>
      <c r="P170">
        <v>2</v>
      </c>
      <c r="Q170">
        <v>0</v>
      </c>
      <c r="R170">
        <v>2</v>
      </c>
      <c r="S170">
        <v>5620268.6444444396</v>
      </c>
      <c r="T170">
        <v>6866445.0333333304</v>
      </c>
      <c r="U170">
        <v>939207.26666666602</v>
      </c>
      <c r="V170">
        <v>551375.45244029898</v>
      </c>
      <c r="W170">
        <v>5620268.6444444396</v>
      </c>
      <c r="X170">
        <v>6866445.0333333304</v>
      </c>
      <c r="Y170">
        <v>939207.26666666602</v>
      </c>
      <c r="Z170">
        <v>551375.45244029898</v>
      </c>
      <c r="AA170">
        <v>2.82007685622222E-2</v>
      </c>
      <c r="AB170">
        <v>4.0894427647777697E-2</v>
      </c>
      <c r="AC170">
        <v>2.29993991511111E-2</v>
      </c>
      <c r="AD170">
        <v>1.7473693235555501E-2</v>
      </c>
      <c r="AE170">
        <v>0.337014125035555</v>
      </c>
      <c r="AF170">
        <v>0.14895458113666599</v>
      </c>
      <c r="AG170">
        <v>5.7394283356666603E-2</v>
      </c>
      <c r="AH170">
        <v>4.3458189535555497E-2</v>
      </c>
      <c r="AI170">
        <v>49523567.200000003</v>
      </c>
      <c r="AJ170">
        <v>30863864.800000001</v>
      </c>
      <c r="AK170">
        <v>12581061.3333333</v>
      </c>
      <c r="AL170">
        <v>8610307.4174749292</v>
      </c>
      <c r="AM170" t="s">
        <v>902</v>
      </c>
      <c r="AN170">
        <v>29</v>
      </c>
      <c r="AO170" t="s">
        <v>25</v>
      </c>
      <c r="AP170">
        <v>2017</v>
      </c>
      <c r="AQ170" s="4" t="s">
        <v>26</v>
      </c>
      <c r="AR170">
        <v>1920</v>
      </c>
      <c r="AS170">
        <v>1</v>
      </c>
      <c r="AT170">
        <v>1</v>
      </c>
      <c r="AU170">
        <v>1</v>
      </c>
      <c r="AV170">
        <v>19000000</v>
      </c>
      <c r="AW170">
        <v>600000000</v>
      </c>
      <c r="AX170">
        <v>7</v>
      </c>
    </row>
    <row r="171" spans="1:50" x14ac:dyDescent="0.3">
      <c r="A171" t="s">
        <v>639</v>
      </c>
      <c r="B171" t="s">
        <v>640</v>
      </c>
      <c r="C171">
        <v>1</v>
      </c>
      <c r="D171" t="s">
        <v>642</v>
      </c>
      <c r="E171">
        <v>1</v>
      </c>
      <c r="F171">
        <v>1.4222222222222201</v>
      </c>
      <c r="G171">
        <v>-2.25958600640296E-2</v>
      </c>
      <c r="H171">
        <v>0.36060243844985901</v>
      </c>
      <c r="I171">
        <v>0.12365354597568499</v>
      </c>
      <c r="J171">
        <v>1</v>
      </c>
      <c r="K171">
        <v>1</v>
      </c>
      <c r="L171" t="s">
        <v>641</v>
      </c>
      <c r="M171">
        <v>1</v>
      </c>
      <c r="N171">
        <v>2</v>
      </c>
      <c r="O171">
        <v>0</v>
      </c>
      <c r="P171">
        <v>2</v>
      </c>
      <c r="Q171">
        <v>1</v>
      </c>
      <c r="R171">
        <v>1</v>
      </c>
      <c r="S171">
        <v>394245.442666666</v>
      </c>
      <c r="T171">
        <v>1339449.7274658401</v>
      </c>
      <c r="U171">
        <v>2366097.0491609499</v>
      </c>
      <c r="V171">
        <v>6949890.3066765498</v>
      </c>
      <c r="W171">
        <v>394245.442666666</v>
      </c>
      <c r="X171">
        <v>1339449.7274658401</v>
      </c>
      <c r="Y171">
        <v>2366097.0491609499</v>
      </c>
      <c r="Z171">
        <v>6949890.3066765498</v>
      </c>
      <c r="AA171">
        <v>6.9027886283133304</v>
      </c>
      <c r="AB171">
        <v>4.89935327268888</v>
      </c>
      <c r="AC171">
        <v>4.3166264034799999</v>
      </c>
      <c r="AD171">
        <v>7.2104808478444404</v>
      </c>
      <c r="AE171">
        <v>1.50490113333333</v>
      </c>
      <c r="AF171">
        <v>2.03389943350333</v>
      </c>
      <c r="AG171">
        <v>3.58491800695333</v>
      </c>
      <c r="AH171">
        <v>6.5628975518155501</v>
      </c>
      <c r="AI171">
        <v>17002829.481218699</v>
      </c>
      <c r="AJ171">
        <v>29606644.961238801</v>
      </c>
      <c r="AK171">
        <v>28414627.248710901</v>
      </c>
      <c r="AL171">
        <v>93897601.680152595</v>
      </c>
      <c r="AN171">
        <v>5</v>
      </c>
      <c r="AO171" t="s">
        <v>61</v>
      </c>
      <c r="AP171">
        <v>2017</v>
      </c>
      <c r="AQ171" s="4" t="s">
        <v>26</v>
      </c>
      <c r="AR171">
        <v>7501</v>
      </c>
      <c r="AS171">
        <v>0</v>
      </c>
      <c r="AT171">
        <v>0</v>
      </c>
      <c r="AU171">
        <v>1</v>
      </c>
      <c r="AV171">
        <v>11000000</v>
      </c>
      <c r="AW171">
        <v>14612493.08</v>
      </c>
      <c r="AX171">
        <v>8</v>
      </c>
    </row>
    <row r="172" spans="1:50" x14ac:dyDescent="0.3">
      <c r="A172" t="s">
        <v>643</v>
      </c>
      <c r="B172" t="s">
        <v>644</v>
      </c>
      <c r="C172">
        <v>1</v>
      </c>
      <c r="D172" t="s">
        <v>643</v>
      </c>
      <c r="E172">
        <v>1</v>
      </c>
      <c r="F172">
        <v>2</v>
      </c>
      <c r="G172">
        <v>0.21130995452404</v>
      </c>
      <c r="H172">
        <v>-0.146054461598396</v>
      </c>
      <c r="I172">
        <v>-9.9942877888679504E-2</v>
      </c>
      <c r="J172">
        <f>6/5</f>
        <v>1.2</v>
      </c>
      <c r="K172">
        <v>1</v>
      </c>
      <c r="L172" t="s">
        <v>645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19973701.888888799</v>
      </c>
      <c r="T172">
        <v>5539794.3333333302</v>
      </c>
      <c r="U172">
        <v>1147505.31111111</v>
      </c>
      <c r="V172">
        <v>682565.57666666596</v>
      </c>
      <c r="W172">
        <v>19973701.888888799</v>
      </c>
      <c r="X172">
        <v>5539794.3333333302</v>
      </c>
      <c r="Y172">
        <v>1147505.31111111</v>
      </c>
      <c r="Z172">
        <v>682565.57666666596</v>
      </c>
      <c r="AA172">
        <v>1.7378047574444399E-2</v>
      </c>
      <c r="AB172">
        <v>2.2408420370000001E-2</v>
      </c>
      <c r="AC172">
        <v>2.2768601803333299E-2</v>
      </c>
      <c r="AD172">
        <v>1.18480927766666E-2</v>
      </c>
      <c r="AE172">
        <v>0.333807188267777</v>
      </c>
      <c r="AF172">
        <v>0.19090948891333301</v>
      </c>
      <c r="AG172">
        <v>9.7697587747777703E-2</v>
      </c>
      <c r="AH172">
        <v>4.0020878888888799E-2</v>
      </c>
      <c r="AI172">
        <v>186653996.231785</v>
      </c>
      <c r="AJ172">
        <v>110805973.12893</v>
      </c>
      <c r="AK172">
        <v>56594854.925306603</v>
      </c>
      <c r="AL172">
        <v>23568013.8386195</v>
      </c>
      <c r="AN172">
        <v>14</v>
      </c>
      <c r="AO172" t="s">
        <v>106</v>
      </c>
      <c r="AP172">
        <v>2017</v>
      </c>
      <c r="AQ172" s="4" t="s">
        <v>26</v>
      </c>
      <c r="AR172">
        <v>9129</v>
      </c>
      <c r="AS172">
        <v>1</v>
      </c>
      <c r="AT172">
        <v>0</v>
      </c>
      <c r="AU172">
        <v>0</v>
      </c>
      <c r="AV172">
        <v>30000000</v>
      </c>
      <c r="AW172">
        <v>976442388.29999995</v>
      </c>
      <c r="AX172">
        <v>10</v>
      </c>
    </row>
    <row r="173" spans="1:50" x14ac:dyDescent="0.3">
      <c r="A173" t="s">
        <v>646</v>
      </c>
      <c r="B173" t="s">
        <v>647</v>
      </c>
      <c r="C173">
        <v>1</v>
      </c>
      <c r="D173" t="s">
        <v>646</v>
      </c>
      <c r="E173">
        <v>1</v>
      </c>
      <c r="F173">
        <v>2.23684210526315</v>
      </c>
      <c r="G173">
        <v>0.15393890440464</v>
      </c>
      <c r="H173">
        <v>-4.2177066206931998E-2</v>
      </c>
      <c r="I173">
        <v>-0.102301239967346</v>
      </c>
      <c r="J173">
        <v>1.3</v>
      </c>
      <c r="K173">
        <v>1</v>
      </c>
      <c r="L173" t="s">
        <v>648</v>
      </c>
      <c r="M173">
        <v>1</v>
      </c>
      <c r="N173">
        <v>3</v>
      </c>
      <c r="O173">
        <v>1</v>
      </c>
      <c r="P173">
        <v>1</v>
      </c>
      <c r="Q173">
        <v>1</v>
      </c>
      <c r="R173">
        <v>1</v>
      </c>
      <c r="S173">
        <v>26855469.711111099</v>
      </c>
      <c r="T173">
        <v>93827156.6222222</v>
      </c>
      <c r="U173">
        <v>579130528.62222195</v>
      </c>
      <c r="V173">
        <v>179475651.28888801</v>
      </c>
      <c r="W173">
        <v>26855469.711111099</v>
      </c>
      <c r="X173">
        <v>93827156.6222222</v>
      </c>
      <c r="Y173">
        <v>579130528.62222195</v>
      </c>
      <c r="Z173">
        <v>179475651.28888801</v>
      </c>
      <c r="AA173">
        <v>10.0490616704255</v>
      </c>
      <c r="AB173">
        <v>4.1030222222222203</v>
      </c>
      <c r="AC173">
        <v>2.2565983086388801</v>
      </c>
      <c r="AD173">
        <v>2.5772053951477698</v>
      </c>
      <c r="AE173">
        <v>10.50629553265</v>
      </c>
      <c r="AF173">
        <v>12.360570123464401</v>
      </c>
      <c r="AG173">
        <v>40.063709841833301</v>
      </c>
      <c r="AH173">
        <v>20.5935799598711</v>
      </c>
      <c r="AI173">
        <v>620583315.11111104</v>
      </c>
      <c r="AJ173">
        <v>1610617930.0243299</v>
      </c>
      <c r="AK173">
        <v>2294029538.2045498</v>
      </c>
      <c r="AL173">
        <v>1340911675.2887199</v>
      </c>
      <c r="AN173">
        <v>26</v>
      </c>
      <c r="AO173" t="s">
        <v>25</v>
      </c>
      <c r="AP173">
        <v>2017</v>
      </c>
      <c r="AQ173" s="4" t="s">
        <v>26</v>
      </c>
      <c r="AR173">
        <v>5243</v>
      </c>
      <c r="AS173">
        <v>1</v>
      </c>
      <c r="AT173">
        <v>0</v>
      </c>
      <c r="AU173">
        <v>0</v>
      </c>
      <c r="AV173">
        <v>15000000</v>
      </c>
      <c r="AW173">
        <v>102900584</v>
      </c>
      <c r="AX173">
        <v>18</v>
      </c>
    </row>
    <row r="174" spans="1:50" x14ac:dyDescent="0.3">
      <c r="A174" t="s">
        <v>649</v>
      </c>
      <c r="B174" t="s">
        <v>650</v>
      </c>
      <c r="C174">
        <v>1</v>
      </c>
      <c r="D174" t="s">
        <v>649</v>
      </c>
      <c r="E174">
        <v>1</v>
      </c>
      <c r="F174">
        <v>1.94805194805194</v>
      </c>
      <c r="G174">
        <v>0.12536080181598599</v>
      </c>
      <c r="H174">
        <v>-7.2252601385116499E-3</v>
      </c>
      <c r="I174">
        <v>-9.9485829472541795E-2</v>
      </c>
      <c r="J174">
        <v>1</v>
      </c>
      <c r="K174">
        <v>1</v>
      </c>
      <c r="L174" t="s">
        <v>651</v>
      </c>
      <c r="M174">
        <v>1</v>
      </c>
      <c r="N174">
        <v>2</v>
      </c>
      <c r="O174">
        <v>0</v>
      </c>
      <c r="P174">
        <v>2</v>
      </c>
      <c r="Q174">
        <v>3</v>
      </c>
      <c r="R174">
        <v>0</v>
      </c>
      <c r="S174">
        <v>1245094.34781901</v>
      </c>
      <c r="T174">
        <v>8288146.2222222202</v>
      </c>
      <c r="U174">
        <v>3471619.2666666601</v>
      </c>
      <c r="V174">
        <v>2551074.8444444402</v>
      </c>
      <c r="W174">
        <v>1245094.34781901</v>
      </c>
      <c r="X174">
        <v>8288146.2222222202</v>
      </c>
      <c r="Y174">
        <v>3471619.2666666601</v>
      </c>
      <c r="Z174">
        <v>2551074.8444444402</v>
      </c>
      <c r="AA174">
        <v>0.19660678312666599</v>
      </c>
      <c r="AB174">
        <v>0.154179590972222</v>
      </c>
      <c r="AC174">
        <v>0.11606943861777699</v>
      </c>
      <c r="AD174">
        <v>7.5401298629999905E-2</v>
      </c>
      <c r="AE174">
        <v>0.66464265824888802</v>
      </c>
      <c r="AF174">
        <v>1.58718189994333</v>
      </c>
      <c r="AG174">
        <v>0.52450652238666595</v>
      </c>
      <c r="AH174">
        <v>0.141588666666666</v>
      </c>
      <c r="AI174">
        <v>112111824.950611</v>
      </c>
      <c r="AJ174">
        <v>268685247.948888</v>
      </c>
      <c r="AK174">
        <v>93265683.390000001</v>
      </c>
      <c r="AL174">
        <v>30190703.5522222</v>
      </c>
      <c r="AN174">
        <v>30</v>
      </c>
      <c r="AO174" t="s">
        <v>48</v>
      </c>
      <c r="AP174">
        <v>2017</v>
      </c>
      <c r="AQ174" s="4" t="s">
        <v>26</v>
      </c>
      <c r="AR174">
        <v>11356</v>
      </c>
      <c r="AS174">
        <v>0</v>
      </c>
      <c r="AT174">
        <v>0</v>
      </c>
      <c r="AU174">
        <v>0</v>
      </c>
      <c r="AV174">
        <v>12513346</v>
      </c>
      <c r="AW174">
        <v>12484410729</v>
      </c>
      <c r="AX174">
        <v>12</v>
      </c>
    </row>
    <row r="175" spans="1:50" x14ac:dyDescent="0.3">
      <c r="A175" t="s">
        <v>652</v>
      </c>
      <c r="B175" t="s">
        <v>653</v>
      </c>
      <c r="C175">
        <v>1</v>
      </c>
      <c r="D175" t="s">
        <v>652</v>
      </c>
      <c r="E175">
        <v>1</v>
      </c>
      <c r="F175">
        <v>1.92771084337349</v>
      </c>
      <c r="G175">
        <v>3.5296797752380302E-2</v>
      </c>
      <c r="H175">
        <v>9.9951714277267401E-2</v>
      </c>
      <c r="I175">
        <v>-2.6697695255279499E-2</v>
      </c>
      <c r="J175">
        <f>9/6</f>
        <v>1.5</v>
      </c>
      <c r="K175">
        <v>1</v>
      </c>
      <c r="L175" t="s">
        <v>654</v>
      </c>
      <c r="M175">
        <v>1</v>
      </c>
      <c r="N175">
        <v>2</v>
      </c>
      <c r="O175">
        <v>0</v>
      </c>
      <c r="P175">
        <v>2</v>
      </c>
      <c r="Q175">
        <v>0</v>
      </c>
      <c r="R175">
        <v>2</v>
      </c>
      <c r="S175">
        <v>312265.883246527</v>
      </c>
      <c r="T175">
        <v>716107.93111111096</v>
      </c>
      <c r="U175">
        <v>277923.63333333301</v>
      </c>
      <c r="V175">
        <v>251513.026756326</v>
      </c>
      <c r="W175">
        <v>312265.883246527</v>
      </c>
      <c r="X175">
        <v>716107.93111111096</v>
      </c>
      <c r="Y175">
        <v>277923.63333333301</v>
      </c>
      <c r="Z175">
        <v>251513.026756326</v>
      </c>
      <c r="AA175">
        <v>6.0174409405691102E-3</v>
      </c>
      <c r="AB175">
        <v>7.1266058854897703E-3</v>
      </c>
      <c r="AC175">
        <v>3.63689017096066E-3</v>
      </c>
      <c r="AD175">
        <v>3.91536464176666E-3</v>
      </c>
      <c r="AE175">
        <v>1.8877768465404399E-2</v>
      </c>
      <c r="AF175">
        <v>1.4706863166666599E-2</v>
      </c>
      <c r="AG175">
        <v>6.5681231111111103E-3</v>
      </c>
      <c r="AH175">
        <v>4.4854826235901099E-3</v>
      </c>
      <c r="AI175">
        <v>9965062.2573978808</v>
      </c>
      <c r="AJ175">
        <v>7585434.6941246605</v>
      </c>
      <c r="AK175">
        <v>3659035.40476513</v>
      </c>
      <c r="AL175">
        <v>2696413.2229788401</v>
      </c>
      <c r="AN175">
        <v>1</v>
      </c>
      <c r="AO175" t="s">
        <v>69</v>
      </c>
      <c r="AP175">
        <v>2018</v>
      </c>
      <c r="AQ175" s="4" t="s">
        <v>26</v>
      </c>
      <c r="AR175">
        <v>6022</v>
      </c>
      <c r="AS175">
        <v>0</v>
      </c>
      <c r="AT175">
        <v>0</v>
      </c>
      <c r="AU175">
        <v>0</v>
      </c>
      <c r="AV175">
        <v>20000000</v>
      </c>
      <c r="AW175">
        <v>1000000000</v>
      </c>
      <c r="AX175">
        <v>11</v>
      </c>
    </row>
    <row r="176" spans="1:50" x14ac:dyDescent="0.3">
      <c r="A176" t="s">
        <v>655</v>
      </c>
      <c r="B176" t="s">
        <v>656</v>
      </c>
      <c r="C176">
        <v>1</v>
      </c>
      <c r="D176" t="s">
        <v>658</v>
      </c>
      <c r="E176">
        <v>1</v>
      </c>
      <c r="F176">
        <v>1.9</v>
      </c>
      <c r="G176">
        <v>0.171852186322212</v>
      </c>
      <c r="H176">
        <v>-3.6192297935485798E-2</v>
      </c>
      <c r="I176">
        <v>-0.15579602122306799</v>
      </c>
      <c r="K176">
        <v>0</v>
      </c>
      <c r="L176" t="s">
        <v>657</v>
      </c>
      <c r="M176">
        <v>0</v>
      </c>
      <c r="N176">
        <v>1</v>
      </c>
      <c r="O176">
        <v>0</v>
      </c>
      <c r="P176">
        <v>2</v>
      </c>
      <c r="Q176">
        <v>0</v>
      </c>
      <c r="R176">
        <v>2</v>
      </c>
      <c r="S176">
        <v>401724.493358879</v>
      </c>
      <c r="T176">
        <v>3286548.61266666</v>
      </c>
      <c r="U176">
        <v>1264034.352</v>
      </c>
      <c r="V176">
        <v>4655187.0864444403</v>
      </c>
      <c r="W176">
        <v>401724.493358879</v>
      </c>
      <c r="X176">
        <v>3286548.61266666</v>
      </c>
      <c r="Y176">
        <v>1264034.352</v>
      </c>
      <c r="Z176">
        <v>4655187.0864444403</v>
      </c>
      <c r="AA176">
        <v>0.14519529187777699</v>
      </c>
      <c r="AB176">
        <v>5.6419875826666598E-2</v>
      </c>
      <c r="AC176">
        <v>1.6435036925023402E-2</v>
      </c>
      <c r="AD176">
        <v>1.13658390891098E-2</v>
      </c>
      <c r="AE176">
        <v>2.59593835555555E-2</v>
      </c>
      <c r="AF176">
        <v>0.23094398999999999</v>
      </c>
      <c r="AG176">
        <v>9.3460545111111099E-2</v>
      </c>
      <c r="AH176">
        <v>6.7899423883333296E-2</v>
      </c>
      <c r="AI176">
        <v>299792829.78399998</v>
      </c>
      <c r="AJ176">
        <v>92095332.427444398</v>
      </c>
      <c r="AK176">
        <v>91111313.704444394</v>
      </c>
      <c r="AL176">
        <v>168105447.63088799</v>
      </c>
      <c r="AN176">
        <v>1</v>
      </c>
      <c r="AO176" t="s">
        <v>659</v>
      </c>
      <c r="AP176">
        <v>2018</v>
      </c>
      <c r="AQ176" s="4" t="s">
        <v>26</v>
      </c>
      <c r="AR176">
        <v>2583</v>
      </c>
      <c r="AS176">
        <v>0</v>
      </c>
      <c r="AT176">
        <v>0</v>
      </c>
      <c r="AU176">
        <v>0</v>
      </c>
      <c r="AV176">
        <v>5650000</v>
      </c>
      <c r="AW176">
        <v>501235014.80000001</v>
      </c>
      <c r="AX176">
        <v>6</v>
      </c>
    </row>
    <row r="177" spans="1:50" x14ac:dyDescent="0.3">
      <c r="A177" t="s">
        <v>660</v>
      </c>
      <c r="B177" t="s">
        <v>661</v>
      </c>
      <c r="C177">
        <v>1</v>
      </c>
      <c r="D177" t="s">
        <v>663</v>
      </c>
      <c r="E177">
        <v>1</v>
      </c>
      <c r="F177">
        <v>1.87654320987654</v>
      </c>
      <c r="G177">
        <v>7.25072771310806E-2</v>
      </c>
      <c r="H177">
        <v>2.5491714477539002E-3</v>
      </c>
      <c r="I177">
        <v>4.5350730419158901E-2</v>
      </c>
      <c r="J177">
        <f>12/9</f>
        <v>1.3333333333333333</v>
      </c>
      <c r="K177">
        <v>1</v>
      </c>
      <c r="L177" t="s">
        <v>662</v>
      </c>
      <c r="M177">
        <v>1</v>
      </c>
      <c r="N177">
        <v>3</v>
      </c>
      <c r="O177">
        <v>1</v>
      </c>
      <c r="P177">
        <v>1</v>
      </c>
      <c r="Q177">
        <v>1</v>
      </c>
      <c r="R177">
        <v>1</v>
      </c>
      <c r="S177">
        <v>509213.75668402697</v>
      </c>
      <c r="T177">
        <v>381394.522222222</v>
      </c>
      <c r="U177">
        <v>3917525.0333333299</v>
      </c>
      <c r="V177">
        <v>3931295.6</v>
      </c>
      <c r="W177">
        <v>509213.75668402697</v>
      </c>
      <c r="X177">
        <v>381394.522222222</v>
      </c>
      <c r="Y177">
        <v>3917525.0333333299</v>
      </c>
      <c r="Z177">
        <v>3931295.6</v>
      </c>
      <c r="AA177">
        <v>1.46015262869444</v>
      </c>
      <c r="AB177">
        <v>0.47930255466777699</v>
      </c>
      <c r="AC177">
        <v>0.32330786354777702</v>
      </c>
      <c r="AD177">
        <v>0.32474650734222199</v>
      </c>
      <c r="AE177">
        <v>0.63151883383555496</v>
      </c>
      <c r="AF177">
        <v>0.58292128972888801</v>
      </c>
      <c r="AG177">
        <v>1.1301744014044399</v>
      </c>
      <c r="AH177">
        <v>1.56692544684666</v>
      </c>
      <c r="AI177">
        <v>45704328.113584399</v>
      </c>
      <c r="AJ177">
        <v>43042510.489772201</v>
      </c>
      <c r="AK177">
        <v>79288721.130579993</v>
      </c>
      <c r="AL177">
        <v>113759885.145962</v>
      </c>
      <c r="AN177">
        <v>31</v>
      </c>
      <c r="AO177" t="s">
        <v>119</v>
      </c>
      <c r="AP177">
        <v>2018</v>
      </c>
      <c r="AQ177" s="4" t="s">
        <v>26</v>
      </c>
      <c r="AR177">
        <v>11222</v>
      </c>
      <c r="AS177">
        <v>0</v>
      </c>
      <c r="AT177">
        <v>0</v>
      </c>
      <c r="AU177">
        <v>0</v>
      </c>
      <c r="AV177">
        <v>12000000</v>
      </c>
      <c r="AW177">
        <v>86999784.989999995</v>
      </c>
      <c r="AX177">
        <v>10</v>
      </c>
    </row>
    <row r="178" spans="1:50" x14ac:dyDescent="0.3">
      <c r="A178" t="s">
        <v>664</v>
      </c>
      <c r="B178" t="s">
        <v>665</v>
      </c>
      <c r="C178">
        <v>0</v>
      </c>
      <c r="D178" t="s">
        <v>664</v>
      </c>
      <c r="E178">
        <v>2</v>
      </c>
      <c r="F178">
        <v>2.07894736842105</v>
      </c>
      <c r="G178">
        <v>0.121724471449852</v>
      </c>
      <c r="H178">
        <v>-5.6918948888778603E-2</v>
      </c>
      <c r="I178">
        <v>-0.149676352739334</v>
      </c>
      <c r="K178">
        <v>0</v>
      </c>
      <c r="L178" t="s">
        <v>666</v>
      </c>
      <c r="M178">
        <v>1</v>
      </c>
      <c r="N178">
        <v>2</v>
      </c>
      <c r="O178">
        <v>1</v>
      </c>
      <c r="P178">
        <v>1</v>
      </c>
      <c r="Q178">
        <v>0</v>
      </c>
      <c r="R178">
        <v>2</v>
      </c>
      <c r="S178">
        <v>32632.862885865299</v>
      </c>
      <c r="T178">
        <v>148089.868339932</v>
      </c>
      <c r="U178">
        <v>13460.686244021899</v>
      </c>
      <c r="V178">
        <v>16079.1999176678</v>
      </c>
      <c r="W178">
        <v>32632.862885865299</v>
      </c>
      <c r="X178">
        <v>148089.868339932</v>
      </c>
      <c r="Y178">
        <v>13460.686244021899</v>
      </c>
      <c r="Z178">
        <v>16079.1999176678</v>
      </c>
      <c r="AA178">
        <v>2.18425804557948E-3</v>
      </c>
      <c r="AB178">
        <v>1.4025864675153599E-3</v>
      </c>
      <c r="AC178">
        <v>1.32063342689265E-3</v>
      </c>
      <c r="AD178">
        <v>1.4679066676282901E-3</v>
      </c>
      <c r="AE178">
        <v>1.1733859922876301E-2</v>
      </c>
      <c r="AF178">
        <v>3.8907224929579098E-3</v>
      </c>
      <c r="AG178">
        <v>3.6947140090406502E-3</v>
      </c>
      <c r="AH178">
        <v>4.2692556449299302E-3</v>
      </c>
      <c r="AI178">
        <v>5868670.70382021</v>
      </c>
      <c r="AJ178">
        <v>1944225.2162480799</v>
      </c>
      <c r="AK178">
        <v>1848138.3200405899</v>
      </c>
      <c r="AL178">
        <v>2134859.8971070601</v>
      </c>
      <c r="AN178">
        <v>43</v>
      </c>
      <c r="AO178" t="s">
        <v>106</v>
      </c>
      <c r="AP178">
        <v>2017</v>
      </c>
      <c r="AQ178" s="4" t="s">
        <v>26</v>
      </c>
      <c r="AR178">
        <v>7226</v>
      </c>
      <c r="AS178">
        <v>1</v>
      </c>
      <c r="AT178">
        <v>0</v>
      </c>
      <c r="AU178">
        <v>0</v>
      </c>
      <c r="AV178">
        <v>10000000</v>
      </c>
      <c r="AW178">
        <v>1000000000</v>
      </c>
      <c r="AX178">
        <v>6</v>
      </c>
    </row>
    <row r="179" spans="1:50" x14ac:dyDescent="0.3">
      <c r="A179" t="s">
        <v>667</v>
      </c>
      <c r="B179" t="s">
        <v>668</v>
      </c>
      <c r="C179">
        <v>0</v>
      </c>
      <c r="D179" t="s">
        <v>667</v>
      </c>
      <c r="E179">
        <v>2</v>
      </c>
      <c r="F179">
        <v>2.1315789473684199</v>
      </c>
      <c r="G179">
        <v>9.7902208566665594E-2</v>
      </c>
      <c r="H179">
        <v>-4.4215440750122001E-2</v>
      </c>
      <c r="I179">
        <v>-0.12164773046970299</v>
      </c>
      <c r="K179">
        <v>0</v>
      </c>
      <c r="L179" t="s">
        <v>669</v>
      </c>
      <c r="M179">
        <v>0</v>
      </c>
      <c r="N179">
        <v>1</v>
      </c>
      <c r="O179">
        <v>0</v>
      </c>
      <c r="P179">
        <v>2</v>
      </c>
      <c r="Q179">
        <v>0</v>
      </c>
      <c r="R179">
        <v>2</v>
      </c>
      <c r="S179">
        <v>1128884.4780544899</v>
      </c>
      <c r="T179">
        <v>713320.72248723102</v>
      </c>
      <c r="U179">
        <v>415589.91027790197</v>
      </c>
      <c r="V179">
        <v>510650.77983196097</v>
      </c>
      <c r="W179">
        <v>1128884.4780544899</v>
      </c>
      <c r="X179">
        <v>713320.72248723102</v>
      </c>
      <c r="Y179">
        <v>415589.91027790197</v>
      </c>
      <c r="Z179">
        <v>510650.77983196097</v>
      </c>
      <c r="AA179">
        <v>2.05998869199277E-3</v>
      </c>
      <c r="AB179">
        <v>1.011390572979E-3</v>
      </c>
      <c r="AC179">
        <v>6.8873416696196605E-4</v>
      </c>
      <c r="AD179">
        <v>5.3141245292709404E-4</v>
      </c>
      <c r="AE179">
        <v>1.31804440260576E-2</v>
      </c>
      <c r="AF179">
        <v>4.1886411251868903E-3</v>
      </c>
      <c r="AG179">
        <v>1.53095653152338E-3</v>
      </c>
      <c r="AH179">
        <v>2.3670128902456601E-3</v>
      </c>
      <c r="AI179">
        <v>11746399.505339099</v>
      </c>
      <c r="AJ179">
        <v>4174376.19338409</v>
      </c>
      <c r="AK179">
        <v>1525543.93632271</v>
      </c>
      <c r="AL179">
        <v>2360849.3767882702</v>
      </c>
      <c r="AN179">
        <v>31</v>
      </c>
      <c r="AO179" t="s">
        <v>25</v>
      </c>
      <c r="AP179">
        <v>2017</v>
      </c>
      <c r="AQ179" s="4">
        <v>278</v>
      </c>
      <c r="AR179">
        <v>277</v>
      </c>
      <c r="AS179">
        <v>1</v>
      </c>
      <c r="AT179">
        <v>0</v>
      </c>
      <c r="AU179">
        <v>1</v>
      </c>
      <c r="AV179">
        <v>17500000</v>
      </c>
      <c r="AW179">
        <v>1000000000</v>
      </c>
      <c r="AX179">
        <v>10</v>
      </c>
    </row>
    <row r="180" spans="1:50" x14ac:dyDescent="0.3">
      <c r="A180" t="s">
        <v>670</v>
      </c>
      <c r="B180" t="s">
        <v>671</v>
      </c>
      <c r="C180">
        <v>1</v>
      </c>
      <c r="D180" t="s">
        <v>670</v>
      </c>
      <c r="E180">
        <v>1</v>
      </c>
      <c r="F180">
        <v>2.2631578947368398</v>
      </c>
      <c r="G180">
        <v>0.12836895883083299</v>
      </c>
      <c r="H180">
        <v>-5.9538595378398902E-2</v>
      </c>
      <c r="I180">
        <v>-0.202845528721809</v>
      </c>
      <c r="J180">
        <f>11/9</f>
        <v>1.2222222222222223</v>
      </c>
      <c r="K180">
        <v>1</v>
      </c>
      <c r="L180" t="s">
        <v>672</v>
      </c>
      <c r="M180">
        <v>4</v>
      </c>
      <c r="N180">
        <v>0</v>
      </c>
      <c r="O180">
        <v>3</v>
      </c>
      <c r="P180">
        <v>0</v>
      </c>
      <c r="Q180">
        <v>1</v>
      </c>
      <c r="R180">
        <v>1</v>
      </c>
      <c r="S180">
        <v>52424.1871973913</v>
      </c>
      <c r="T180">
        <v>9085.28075105467</v>
      </c>
      <c r="U180">
        <v>4613.1085290474002</v>
      </c>
      <c r="V180">
        <v>44672.307224807599</v>
      </c>
      <c r="W180">
        <v>52424.1871973913</v>
      </c>
      <c r="X180">
        <v>9085.28075105467</v>
      </c>
      <c r="Y180">
        <v>4613.1085290474002</v>
      </c>
      <c r="Z180">
        <v>44672.307224807599</v>
      </c>
      <c r="AA180">
        <v>0.92631697187777795</v>
      </c>
      <c r="AB180">
        <v>0.93238098689333304</v>
      </c>
      <c r="AC180">
        <v>0.585704024095555</v>
      </c>
      <c r="AD180">
        <v>0.62354685788999997</v>
      </c>
      <c r="AE180">
        <v>4.1462585071777696</v>
      </c>
      <c r="AF180">
        <v>1.55284133370444</v>
      </c>
      <c r="AG180">
        <v>1.1558527348888801</v>
      </c>
      <c r="AH180">
        <v>0.69132210166444397</v>
      </c>
      <c r="AI180">
        <v>11689093.1871222</v>
      </c>
      <c r="AJ180">
        <v>4607563.0725161703</v>
      </c>
      <c r="AK180">
        <v>3069227.8938303199</v>
      </c>
      <c r="AL180">
        <v>1899640.3167431101</v>
      </c>
      <c r="AN180">
        <v>1</v>
      </c>
      <c r="AP180">
        <v>2017</v>
      </c>
      <c r="AQ180" s="4" t="s">
        <v>26</v>
      </c>
      <c r="AR180">
        <v>4011</v>
      </c>
      <c r="AS180">
        <v>0</v>
      </c>
      <c r="AT180">
        <v>0</v>
      </c>
      <c r="AU180">
        <v>0</v>
      </c>
      <c r="AV180">
        <v>5000000</v>
      </c>
      <c r="AW180">
        <v>5207470.25</v>
      </c>
      <c r="AX180">
        <v>9</v>
      </c>
    </row>
    <row r="181" spans="1:50" x14ac:dyDescent="0.3">
      <c r="A181" t="s">
        <v>673</v>
      </c>
      <c r="B181" t="s">
        <v>674</v>
      </c>
      <c r="C181">
        <v>1</v>
      </c>
      <c r="D181" t="s">
        <v>676</v>
      </c>
      <c r="E181">
        <v>1</v>
      </c>
      <c r="F181">
        <v>2.0816326530612201</v>
      </c>
      <c r="G181">
        <v>0.21804966032504999</v>
      </c>
      <c r="H181">
        <v>0.12851765751838601</v>
      </c>
      <c r="I181">
        <v>-8.0403193831443703E-2</v>
      </c>
      <c r="J181">
        <f>14/12</f>
        <v>1.1666666666666667</v>
      </c>
      <c r="K181">
        <v>1</v>
      </c>
      <c r="L181" t="s">
        <v>675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1037035.0333333299</v>
      </c>
      <c r="T181">
        <v>10516914.755555499</v>
      </c>
      <c r="U181">
        <v>5476580.6888888804</v>
      </c>
      <c r="V181">
        <v>1941871.7111111099</v>
      </c>
      <c r="W181">
        <v>1037035.0333333299</v>
      </c>
      <c r="X181">
        <v>10516914.755555499</v>
      </c>
      <c r="Y181">
        <v>5476580.6888888804</v>
      </c>
      <c r="Z181">
        <v>1941871.7111111099</v>
      </c>
      <c r="AA181">
        <v>0.70533108743222195</v>
      </c>
      <c r="AB181">
        <v>0.37202592890777703</v>
      </c>
      <c r="AC181">
        <v>0.45272747350333298</v>
      </c>
      <c r="AD181">
        <v>0.90891074094888802</v>
      </c>
      <c r="AE181">
        <v>0.33465641140888802</v>
      </c>
      <c r="AF181">
        <v>2.8064647336866599</v>
      </c>
      <c r="AG181">
        <v>2.1197133156966599</v>
      </c>
      <c r="AH181">
        <v>1.32929522991111</v>
      </c>
      <c r="AI181">
        <v>18228643.5236177</v>
      </c>
      <c r="AJ181">
        <v>157537559.87042001</v>
      </c>
      <c r="AK181">
        <v>118402481.371672</v>
      </c>
      <c r="AL181">
        <v>79058890.8061966</v>
      </c>
      <c r="AN181">
        <v>28</v>
      </c>
      <c r="AO181" t="s">
        <v>61</v>
      </c>
      <c r="AP181">
        <v>2018</v>
      </c>
      <c r="AQ181" s="4" t="s">
        <v>26</v>
      </c>
      <c r="AR181">
        <v>3022</v>
      </c>
      <c r="AS181">
        <v>0</v>
      </c>
      <c r="AT181">
        <v>0</v>
      </c>
      <c r="AU181">
        <v>0</v>
      </c>
      <c r="AV181">
        <v>12215250</v>
      </c>
      <c r="AW181">
        <v>83337000</v>
      </c>
      <c r="AX181">
        <v>12</v>
      </c>
    </row>
    <row r="182" spans="1:50" x14ac:dyDescent="0.3">
      <c r="A182" t="s">
        <v>677</v>
      </c>
      <c r="B182" t="s">
        <v>678</v>
      </c>
      <c r="C182">
        <v>0</v>
      </c>
      <c r="D182" t="s">
        <v>680</v>
      </c>
      <c r="E182">
        <v>1</v>
      </c>
      <c r="F182">
        <v>2.41095890410958</v>
      </c>
      <c r="G182">
        <v>0.19588939845561901</v>
      </c>
      <c r="H182">
        <v>-0.10990716516971499</v>
      </c>
      <c r="I182">
        <v>-0.28663659095764099</v>
      </c>
      <c r="K182">
        <v>0</v>
      </c>
      <c r="L182" t="s">
        <v>679</v>
      </c>
      <c r="M182">
        <v>0</v>
      </c>
      <c r="N182">
        <v>1</v>
      </c>
      <c r="O182">
        <v>0</v>
      </c>
      <c r="P182">
        <v>2</v>
      </c>
      <c r="Q182">
        <v>0</v>
      </c>
      <c r="R182">
        <v>2</v>
      </c>
      <c r="S182">
        <v>37267.592479790503</v>
      </c>
      <c r="T182">
        <v>27271.369534640799</v>
      </c>
      <c r="U182">
        <v>4410.1266749276101</v>
      </c>
      <c r="V182">
        <v>19635.9072704272</v>
      </c>
      <c r="W182">
        <v>37267.592479790503</v>
      </c>
      <c r="X182">
        <v>27271.369534640799</v>
      </c>
      <c r="Y182">
        <v>4410.1266749276101</v>
      </c>
      <c r="Z182">
        <v>19635.9072704272</v>
      </c>
      <c r="AA182">
        <v>7.97987732288888E-2</v>
      </c>
      <c r="AB182">
        <v>2.93516611066666E-2</v>
      </c>
      <c r="AC182">
        <v>2.0184876565555499E-2</v>
      </c>
      <c r="AD182">
        <v>2.3991081083626999E-2</v>
      </c>
      <c r="AE182">
        <v>0.33001158899666599</v>
      </c>
      <c r="AF182">
        <v>0.55565124485333295</v>
      </c>
      <c r="AG182">
        <v>0.21474482218444399</v>
      </c>
      <c r="AH182">
        <v>0.154082195608888</v>
      </c>
      <c r="AI182">
        <v>3882808.8371846601</v>
      </c>
      <c r="AJ182">
        <v>7913669.7177107697</v>
      </c>
      <c r="AK182">
        <v>3102987.6502014399</v>
      </c>
      <c r="AL182">
        <v>2276447.93687433</v>
      </c>
      <c r="AN182">
        <v>14</v>
      </c>
      <c r="AO182" t="s">
        <v>409</v>
      </c>
      <c r="AP182">
        <v>2018</v>
      </c>
      <c r="AQ182" s="4">
        <v>6</v>
      </c>
      <c r="AR182">
        <v>6</v>
      </c>
      <c r="AS182">
        <v>0</v>
      </c>
      <c r="AT182">
        <v>0</v>
      </c>
      <c r="AU182">
        <v>0</v>
      </c>
      <c r="AV182">
        <v>6155000</v>
      </c>
      <c r="AW182">
        <v>16714019.66</v>
      </c>
      <c r="AX182">
        <v>6</v>
      </c>
    </row>
    <row r="183" spans="1:50" x14ac:dyDescent="0.3">
      <c r="A183" t="s">
        <v>681</v>
      </c>
      <c r="B183" t="s">
        <v>682</v>
      </c>
      <c r="C183">
        <v>0</v>
      </c>
      <c r="D183" t="s">
        <v>681</v>
      </c>
      <c r="E183">
        <v>2</v>
      </c>
      <c r="F183">
        <v>1.89873417721519</v>
      </c>
      <c r="G183">
        <v>-1.6875714063644399E-2</v>
      </c>
      <c r="H183">
        <v>0.36053669452667197</v>
      </c>
      <c r="I183">
        <v>-5.6218206882476798E-3</v>
      </c>
      <c r="K183">
        <v>0</v>
      </c>
      <c r="L183" t="s">
        <v>683</v>
      </c>
      <c r="M183">
        <v>1</v>
      </c>
      <c r="N183">
        <v>2</v>
      </c>
      <c r="O183">
        <v>0</v>
      </c>
      <c r="P183">
        <v>2</v>
      </c>
      <c r="Q183">
        <v>1</v>
      </c>
      <c r="R183">
        <v>1</v>
      </c>
      <c r="S183">
        <v>7407.9614345009804</v>
      </c>
      <c r="T183">
        <v>31146.619705626199</v>
      </c>
      <c r="U183">
        <v>58727.810654396701</v>
      </c>
      <c r="V183">
        <v>67372.402003248993</v>
      </c>
      <c r="W183">
        <v>7407.9614345009804</v>
      </c>
      <c r="X183">
        <v>31146.619705626199</v>
      </c>
      <c r="Y183">
        <v>58727.810654396701</v>
      </c>
      <c r="Z183">
        <v>67372.402003248993</v>
      </c>
      <c r="AA183">
        <v>1.0366225223467401E-2</v>
      </c>
      <c r="AB183">
        <v>4.3508632071012398E-3</v>
      </c>
      <c r="AC183">
        <v>5.7780329133986603E-3</v>
      </c>
      <c r="AD183">
        <v>6.16047827261435E-3</v>
      </c>
      <c r="AE183">
        <v>0.26619841489860402</v>
      </c>
      <c r="AF183">
        <v>0.14601527557076599</v>
      </c>
      <c r="AG183">
        <v>6.1125160613173399E-2</v>
      </c>
      <c r="AH183">
        <v>2.4081035984532699E-2</v>
      </c>
      <c r="AI183">
        <v>5541610.58426408</v>
      </c>
      <c r="AJ183">
        <v>832713.00724294095</v>
      </c>
      <c r="AK183">
        <v>369442.88093487098</v>
      </c>
      <c r="AL183">
        <v>130180.12523609999</v>
      </c>
      <c r="AN183">
        <v>3</v>
      </c>
      <c r="AO183" t="s">
        <v>684</v>
      </c>
      <c r="AP183">
        <v>2018</v>
      </c>
      <c r="AQ183" s="4" t="s">
        <v>26</v>
      </c>
      <c r="AR183">
        <v>5054</v>
      </c>
      <c r="AS183">
        <v>0</v>
      </c>
      <c r="AT183">
        <v>0</v>
      </c>
      <c r="AU183">
        <v>1</v>
      </c>
      <c r="AV183">
        <v>5630000</v>
      </c>
      <c r="AW183">
        <v>29265074.800000001</v>
      </c>
      <c r="AX183">
        <v>24</v>
      </c>
    </row>
    <row r="184" spans="1:50" x14ac:dyDescent="0.3">
      <c r="A184" t="s">
        <v>685</v>
      </c>
      <c r="B184" t="s">
        <v>686</v>
      </c>
      <c r="C184">
        <v>0</v>
      </c>
      <c r="D184" t="s">
        <v>688</v>
      </c>
      <c r="E184">
        <v>1</v>
      </c>
      <c r="F184">
        <v>1.80722891566265</v>
      </c>
      <c r="G184">
        <v>0.18703629076480799</v>
      </c>
      <c r="H184">
        <v>4.9561247229576097E-2</v>
      </c>
      <c r="I184">
        <v>-9.2872262001037598E-2</v>
      </c>
      <c r="J184">
        <f>12/7</f>
        <v>1.7142857142857142</v>
      </c>
      <c r="K184">
        <v>1</v>
      </c>
      <c r="L184" t="s">
        <v>687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1793278.8166666599</v>
      </c>
      <c r="T184">
        <v>232399.41800000001</v>
      </c>
      <c r="U184">
        <v>85332.9017782968</v>
      </c>
      <c r="V184">
        <v>78019.978442993597</v>
      </c>
      <c r="W184">
        <v>1793278.8166666599</v>
      </c>
      <c r="X184">
        <v>232399.41800000001</v>
      </c>
      <c r="Y184">
        <v>85332.9017782968</v>
      </c>
      <c r="Z184">
        <v>78019.978442993597</v>
      </c>
      <c r="AA184">
        <v>5.0886536387655503E-3</v>
      </c>
      <c r="AB184">
        <v>3.85473798984766E-3</v>
      </c>
      <c r="AC184">
        <v>3.1327046240962201E-3</v>
      </c>
      <c r="AD184">
        <v>1.48329648882855E-3</v>
      </c>
      <c r="AE184">
        <v>0.11345451821111099</v>
      </c>
      <c r="AF184">
        <v>1.62228394488888E-2</v>
      </c>
      <c r="AG184">
        <v>7.0545941102901103E-3</v>
      </c>
      <c r="AH184">
        <v>3.78192695184333E-3</v>
      </c>
      <c r="AI184">
        <v>19339075.191262498</v>
      </c>
      <c r="AJ184">
        <v>2906554.4230567701</v>
      </c>
      <c r="AK184">
        <v>1279764.06833798</v>
      </c>
      <c r="AL184">
        <v>669299.09730442602</v>
      </c>
      <c r="AN184">
        <v>59</v>
      </c>
      <c r="AO184" t="s">
        <v>25</v>
      </c>
      <c r="AP184">
        <v>2018</v>
      </c>
      <c r="AQ184" s="4" t="s">
        <v>26</v>
      </c>
      <c r="AR184">
        <v>3601</v>
      </c>
      <c r="AS184">
        <v>1</v>
      </c>
      <c r="AT184">
        <v>0</v>
      </c>
      <c r="AU184">
        <v>1</v>
      </c>
      <c r="AV184">
        <v>14400000</v>
      </c>
      <c r="AW184">
        <v>500000000</v>
      </c>
      <c r="AX184">
        <v>13</v>
      </c>
    </row>
    <row r="185" spans="1:50" x14ac:dyDescent="0.3">
      <c r="A185" t="s">
        <v>689</v>
      </c>
      <c r="B185" t="s">
        <v>690</v>
      </c>
      <c r="C185">
        <v>0</v>
      </c>
      <c r="D185" t="s">
        <v>689</v>
      </c>
      <c r="E185">
        <v>2</v>
      </c>
      <c r="F185">
        <v>2.12048192771084</v>
      </c>
      <c r="G185">
        <v>0.22068263590335799</v>
      </c>
      <c r="H185">
        <v>-5.81812113523483E-2</v>
      </c>
      <c r="I185">
        <v>-5.3238168358802802E-2</v>
      </c>
      <c r="K185">
        <v>0</v>
      </c>
      <c r="L185" t="s">
        <v>691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4142.7861924046601</v>
      </c>
      <c r="T185">
        <v>9533.8092662178806</v>
      </c>
      <c r="U185">
        <v>2615.1124660995401</v>
      </c>
      <c r="V185">
        <v>11035.682098073001</v>
      </c>
      <c r="W185">
        <v>4142.7861924046601</v>
      </c>
      <c r="X185">
        <v>9533.8092662178806</v>
      </c>
      <c r="Y185">
        <v>2615.1124660995401</v>
      </c>
      <c r="Z185">
        <v>11035.682098073001</v>
      </c>
      <c r="AA185">
        <v>4.3928572941974997E-3</v>
      </c>
      <c r="AB185">
        <v>4.1239892942970102E-3</v>
      </c>
      <c r="AC185">
        <v>7.1044976738893501E-3</v>
      </c>
      <c r="AD185">
        <v>5.3185765401912001E-3</v>
      </c>
      <c r="AE185">
        <v>5.88768091928169E-3</v>
      </c>
      <c r="AF185">
        <v>8.4123162436386591E-3</v>
      </c>
      <c r="AG185">
        <v>3.5515251827354399E-3</v>
      </c>
      <c r="AH185">
        <v>8.1568191765083696E-3</v>
      </c>
      <c r="AI185">
        <v>6965452.3424453698</v>
      </c>
      <c r="AJ185">
        <v>5284307.8144925404</v>
      </c>
      <c r="AK185">
        <v>6304193.2549491497</v>
      </c>
      <c r="AL185">
        <v>6257428.2133957604</v>
      </c>
      <c r="AN185">
        <v>1</v>
      </c>
      <c r="AO185" t="s">
        <v>106</v>
      </c>
      <c r="AP185">
        <v>2018</v>
      </c>
      <c r="AQ185" s="4" t="s">
        <v>26</v>
      </c>
      <c r="AR185">
        <v>1394</v>
      </c>
      <c r="AS185">
        <v>0</v>
      </c>
      <c r="AT185">
        <v>0</v>
      </c>
      <c r="AU185">
        <v>0</v>
      </c>
      <c r="AV185">
        <v>15000000</v>
      </c>
      <c r="AW185">
        <v>1800000000</v>
      </c>
      <c r="AX185">
        <v>7</v>
      </c>
    </row>
    <row r="186" spans="1:50" x14ac:dyDescent="0.3">
      <c r="A186" t="s">
        <v>692</v>
      </c>
      <c r="B186" t="s">
        <v>693</v>
      </c>
      <c r="C186">
        <v>0</v>
      </c>
      <c r="D186" t="s">
        <v>692</v>
      </c>
      <c r="E186">
        <v>1</v>
      </c>
      <c r="F186">
        <v>2.0987654320987601</v>
      </c>
      <c r="G186">
        <v>0.24843819439411099</v>
      </c>
      <c r="H186">
        <v>-0.213646605610847</v>
      </c>
      <c r="I186">
        <v>-7.3900789022445595E-2</v>
      </c>
      <c r="J186">
        <f>11/7</f>
        <v>1.5714285714285714</v>
      </c>
      <c r="K186">
        <v>1</v>
      </c>
      <c r="L186" t="s">
        <v>694</v>
      </c>
      <c r="M186">
        <v>1</v>
      </c>
      <c r="N186">
        <v>2</v>
      </c>
      <c r="O186">
        <v>0</v>
      </c>
      <c r="P186">
        <v>2</v>
      </c>
      <c r="Q186">
        <v>0</v>
      </c>
      <c r="R186">
        <v>2</v>
      </c>
      <c r="S186">
        <v>176329.19103868201</v>
      </c>
      <c r="T186">
        <v>25317.237802046398</v>
      </c>
      <c r="U186">
        <v>4500.6922412163403</v>
      </c>
      <c r="V186">
        <v>166.38038141632799</v>
      </c>
      <c r="W186">
        <v>176329.19103868201</v>
      </c>
      <c r="X186">
        <v>25317.237802046398</v>
      </c>
      <c r="Y186">
        <v>4500.6922412163403</v>
      </c>
      <c r="Z186">
        <v>166.38038141632799</v>
      </c>
      <c r="AA186">
        <v>4.5879161707777699E-2</v>
      </c>
      <c r="AB186">
        <v>3.1517775915555497E-2</v>
      </c>
      <c r="AC186">
        <v>3.50165975277777E-2</v>
      </c>
      <c r="AD186">
        <v>3.2457868666666598E-2</v>
      </c>
      <c r="AE186">
        <v>0.34477452155999999</v>
      </c>
      <c r="AF186">
        <v>0.177918574044444</v>
      </c>
      <c r="AG186">
        <v>9.4442614444444406E-2</v>
      </c>
      <c r="AH186">
        <v>4.7631304293333301E-2</v>
      </c>
      <c r="AI186">
        <v>4986289.0257151099</v>
      </c>
      <c r="AJ186">
        <v>2692998.35130854</v>
      </c>
      <c r="AK186">
        <v>1350805.8277678301</v>
      </c>
      <c r="AL186">
        <v>722144.019385222</v>
      </c>
      <c r="AN186">
        <v>14</v>
      </c>
      <c r="AO186" t="s">
        <v>413</v>
      </c>
      <c r="AP186">
        <v>2018</v>
      </c>
      <c r="AQ186" s="4" t="s">
        <v>26</v>
      </c>
      <c r="AR186">
        <v>4260</v>
      </c>
      <c r="AS186">
        <v>0</v>
      </c>
      <c r="AT186">
        <v>0</v>
      </c>
      <c r="AU186">
        <v>0</v>
      </c>
      <c r="AV186">
        <v>28000000</v>
      </c>
      <c r="AW186">
        <v>20136682.870000001</v>
      </c>
      <c r="AX186">
        <v>15</v>
      </c>
    </row>
    <row r="187" spans="1:50" x14ac:dyDescent="0.3">
      <c r="A187" t="s">
        <v>695</v>
      </c>
      <c r="B187" t="s">
        <v>696</v>
      </c>
      <c r="C187">
        <v>1</v>
      </c>
      <c r="D187" t="s">
        <v>695</v>
      </c>
      <c r="E187">
        <v>1</v>
      </c>
      <c r="F187">
        <v>2.2051282051282</v>
      </c>
      <c r="G187">
        <v>8.4829330444335905E-4</v>
      </c>
      <c r="H187">
        <v>-5.3500995039939797E-2</v>
      </c>
      <c r="I187">
        <v>-0.38532128930091802</v>
      </c>
      <c r="K187">
        <v>0</v>
      </c>
      <c r="L187" t="s">
        <v>697</v>
      </c>
      <c r="M187">
        <v>0</v>
      </c>
      <c r="N187">
        <v>1</v>
      </c>
      <c r="O187">
        <v>3</v>
      </c>
      <c r="P187">
        <v>0</v>
      </c>
      <c r="Q187">
        <v>0</v>
      </c>
      <c r="R187">
        <v>2</v>
      </c>
      <c r="S187">
        <v>296.05469990641302</v>
      </c>
      <c r="T187">
        <v>55.593507990681097</v>
      </c>
      <c r="U187">
        <v>77.554466118410005</v>
      </c>
      <c r="V187">
        <v>35.962376905257699</v>
      </c>
      <c r="W187">
        <v>296.05469990641302</v>
      </c>
      <c r="X187">
        <v>55.593507990681097</v>
      </c>
      <c r="Y187">
        <v>77.554466118410005</v>
      </c>
      <c r="Z187">
        <v>35.962376905257699</v>
      </c>
      <c r="AA187" s="1">
        <v>6.7479489038222199E-5</v>
      </c>
      <c r="AB187" s="1">
        <v>1.7471366299999999E-5</v>
      </c>
      <c r="AC187" s="1">
        <v>1.1016821184444401E-5</v>
      </c>
      <c r="AD187" s="1">
        <v>2.0732435165555501E-5</v>
      </c>
      <c r="AE187">
        <v>4.0017365638944402E-4</v>
      </c>
      <c r="AF187">
        <v>3.3998582917300001E-4</v>
      </c>
      <c r="AG187">
        <v>3.2304599719622202E-4</v>
      </c>
      <c r="AH187">
        <v>1.89674785356333E-4</v>
      </c>
      <c r="AI187">
        <v>262940.51165712101</v>
      </c>
      <c r="AJ187">
        <v>248847.76693920899</v>
      </c>
      <c r="AK187">
        <v>218738.262573641</v>
      </c>
      <c r="AL187">
        <v>116287.796122965</v>
      </c>
      <c r="AN187">
        <v>41</v>
      </c>
      <c r="AO187" t="s">
        <v>409</v>
      </c>
      <c r="AP187">
        <v>2018</v>
      </c>
      <c r="AQ187" s="4" t="s">
        <v>26</v>
      </c>
      <c r="AR187">
        <v>5697</v>
      </c>
      <c r="AS187">
        <v>0</v>
      </c>
      <c r="AT187">
        <v>0</v>
      </c>
      <c r="AU187">
        <v>1</v>
      </c>
      <c r="AV187">
        <v>6631311</v>
      </c>
      <c r="AW187">
        <v>10000000000</v>
      </c>
      <c r="AX187">
        <v>15</v>
      </c>
    </row>
    <row r="188" spans="1:50" x14ac:dyDescent="0.3">
      <c r="A188" t="s">
        <v>698</v>
      </c>
      <c r="B188" t="s">
        <v>699</v>
      </c>
      <c r="C188">
        <v>1</v>
      </c>
      <c r="D188" t="s">
        <v>701</v>
      </c>
      <c r="E188">
        <v>1</v>
      </c>
      <c r="F188">
        <v>2.1265822784810098</v>
      </c>
      <c r="G188">
        <v>0.100184395909309</v>
      </c>
      <c r="H188">
        <v>-2.0706355571746798E-2</v>
      </c>
      <c r="I188">
        <v>-0.13236287236213601</v>
      </c>
      <c r="K188">
        <v>0</v>
      </c>
      <c r="L188" t="s">
        <v>700</v>
      </c>
      <c r="M188">
        <v>1</v>
      </c>
      <c r="N188">
        <v>2</v>
      </c>
      <c r="O188">
        <v>1</v>
      </c>
      <c r="P188">
        <v>1</v>
      </c>
      <c r="Q188">
        <v>1</v>
      </c>
      <c r="R188">
        <v>1</v>
      </c>
      <c r="S188">
        <v>29561.2947924726</v>
      </c>
      <c r="T188">
        <v>189740.66400428201</v>
      </c>
      <c r="U188">
        <v>144044.95542303901</v>
      </c>
      <c r="V188">
        <v>471364.134221207</v>
      </c>
      <c r="W188">
        <v>29561.2947924726</v>
      </c>
      <c r="X188">
        <v>189740.66400428201</v>
      </c>
      <c r="Y188">
        <v>144044.95542303901</v>
      </c>
      <c r="Z188">
        <v>471364.134221207</v>
      </c>
      <c r="AA188">
        <v>2.2186370894444401E-2</v>
      </c>
      <c r="AB188">
        <v>1.33028083625583E-2</v>
      </c>
      <c r="AC188">
        <v>7.6183074274912199E-3</v>
      </c>
      <c r="AD188">
        <v>1.2901833283632799E-2</v>
      </c>
      <c r="AE188">
        <v>2.02356389757085E-2</v>
      </c>
      <c r="AF188">
        <v>8.1245579709854406E-3</v>
      </c>
      <c r="AG188">
        <v>2.0899683701111098E-2</v>
      </c>
      <c r="AH188">
        <v>1.7375591757459102E-2</v>
      </c>
      <c r="AI188">
        <v>4141133.8012796398</v>
      </c>
      <c r="AJ188">
        <v>2306551.6773319999</v>
      </c>
      <c r="AK188">
        <v>4633574.4053671397</v>
      </c>
      <c r="AL188">
        <v>5177035.6107663903</v>
      </c>
      <c r="AN188">
        <v>1</v>
      </c>
      <c r="AO188" t="s">
        <v>336</v>
      </c>
      <c r="AP188">
        <v>2018</v>
      </c>
      <c r="AQ188" s="4" t="s">
        <v>26</v>
      </c>
      <c r="AR188">
        <v>2479</v>
      </c>
      <c r="AS188">
        <v>0</v>
      </c>
      <c r="AT188">
        <v>0</v>
      </c>
      <c r="AU188">
        <v>1</v>
      </c>
      <c r="AV188">
        <v>42000000</v>
      </c>
      <c r="AW188">
        <v>999999970</v>
      </c>
      <c r="AX188">
        <v>18</v>
      </c>
    </row>
    <row r="189" spans="1:50" x14ac:dyDescent="0.3">
      <c r="A189" t="s">
        <v>702</v>
      </c>
      <c r="B189" t="s">
        <v>703</v>
      </c>
      <c r="C189">
        <v>1</v>
      </c>
      <c r="D189" t="s">
        <v>705</v>
      </c>
      <c r="E189">
        <v>1</v>
      </c>
      <c r="F189">
        <v>2.0750000000000002</v>
      </c>
      <c r="G189">
        <v>-3.0555427074432299E-3</v>
      </c>
      <c r="H189">
        <v>0.31767600774764998</v>
      </c>
      <c r="I189">
        <v>5.85642755031585E-2</v>
      </c>
      <c r="K189">
        <v>0</v>
      </c>
      <c r="L189" t="s">
        <v>704</v>
      </c>
      <c r="M189">
        <v>1</v>
      </c>
      <c r="N189">
        <v>2</v>
      </c>
      <c r="O189">
        <v>0</v>
      </c>
      <c r="P189">
        <v>2</v>
      </c>
      <c r="Q189">
        <v>0</v>
      </c>
      <c r="R189">
        <v>2</v>
      </c>
      <c r="S189">
        <v>4708966.3555555502</v>
      </c>
      <c r="T189">
        <v>844741.41111111105</v>
      </c>
      <c r="U189">
        <v>997603.714306343</v>
      </c>
      <c r="V189">
        <v>1823464.2682941901</v>
      </c>
      <c r="W189">
        <v>4708966.3555555502</v>
      </c>
      <c r="X189">
        <v>844741.41111111105</v>
      </c>
      <c r="Y189">
        <v>997603.714306343</v>
      </c>
      <c r="Z189">
        <v>1823464.2682941901</v>
      </c>
      <c r="AA189">
        <v>5.3540075039826603E-3</v>
      </c>
      <c r="AB189">
        <v>3.5206356426363298E-3</v>
      </c>
      <c r="AC189">
        <v>2.49749420809855E-3</v>
      </c>
      <c r="AD189">
        <v>2.1729848669234399E-3</v>
      </c>
      <c r="AE189">
        <v>4.1241125900000002E-2</v>
      </c>
      <c r="AF189">
        <v>6.5175453333333301E-3</v>
      </c>
      <c r="AG189">
        <v>3.4981670016461098E-3</v>
      </c>
      <c r="AH189">
        <v>3.5891645630137699E-3</v>
      </c>
      <c r="AI189">
        <v>4540201.5689005498</v>
      </c>
      <c r="AJ189">
        <v>2530990.2574864002</v>
      </c>
      <c r="AK189">
        <v>2931334.31688056</v>
      </c>
      <c r="AL189">
        <v>4550406.6000243798</v>
      </c>
      <c r="AN189">
        <v>5</v>
      </c>
      <c r="AO189" t="s">
        <v>706</v>
      </c>
      <c r="AP189">
        <v>2017</v>
      </c>
      <c r="AQ189" s="4" t="s">
        <v>26</v>
      </c>
      <c r="AR189">
        <v>2696</v>
      </c>
      <c r="AS189">
        <v>0</v>
      </c>
      <c r="AT189">
        <v>0</v>
      </c>
      <c r="AU189">
        <v>1</v>
      </c>
      <c r="AV189">
        <v>16472800</v>
      </c>
      <c r="AW189">
        <v>1500000000</v>
      </c>
      <c r="AX189">
        <v>25</v>
      </c>
    </row>
    <row r="190" spans="1:50" x14ac:dyDescent="0.3">
      <c r="A190" t="s">
        <v>707</v>
      </c>
      <c r="B190" t="s">
        <v>708</v>
      </c>
      <c r="C190">
        <v>1</v>
      </c>
      <c r="D190" t="s">
        <v>707</v>
      </c>
      <c r="E190">
        <v>1</v>
      </c>
      <c r="F190">
        <v>1.80246913580246</v>
      </c>
      <c r="G190">
        <v>9.8828673362731899E-3</v>
      </c>
      <c r="H190">
        <v>0.122430726885795</v>
      </c>
      <c r="I190">
        <v>-2.02078819274902E-2</v>
      </c>
      <c r="J190">
        <f>14/5</f>
        <v>2.8</v>
      </c>
      <c r="K190">
        <v>1</v>
      </c>
      <c r="L190" t="s">
        <v>709</v>
      </c>
      <c r="M190">
        <v>4</v>
      </c>
      <c r="N190">
        <v>0</v>
      </c>
      <c r="O190">
        <v>3</v>
      </c>
      <c r="P190">
        <v>0</v>
      </c>
      <c r="Q190">
        <v>3</v>
      </c>
      <c r="R190">
        <v>0</v>
      </c>
      <c r="S190">
        <v>12502606.666666601</v>
      </c>
      <c r="T190">
        <v>5224424.4444444403</v>
      </c>
      <c r="U190">
        <v>648387.16999999899</v>
      </c>
      <c r="V190">
        <v>217593.800692138</v>
      </c>
      <c r="W190">
        <v>12502606.666666601</v>
      </c>
      <c r="X190">
        <v>5224424.4444444403</v>
      </c>
      <c r="Y190">
        <v>648387.16999999899</v>
      </c>
      <c r="Z190">
        <v>217593.800692138</v>
      </c>
      <c r="AA190">
        <v>7.4189605229372201E-3</v>
      </c>
      <c r="AB190">
        <v>1.11890581145585E-2</v>
      </c>
      <c r="AC190">
        <v>6.9455659332568797E-3</v>
      </c>
      <c r="AD190">
        <v>4.1410901202868899E-3</v>
      </c>
      <c r="AE190">
        <v>8.3457566508888803E-2</v>
      </c>
      <c r="AF190">
        <v>6.1418126648888897E-2</v>
      </c>
      <c r="AG190">
        <v>2.95031211433333E-2</v>
      </c>
      <c r="AH190">
        <v>1.5482644929357499E-2</v>
      </c>
      <c r="AI190">
        <v>78664749.610824406</v>
      </c>
      <c r="AJ190">
        <v>42776841.337505497</v>
      </c>
      <c r="AK190">
        <v>22341167.333673902</v>
      </c>
      <c r="AL190">
        <v>9836220.5843864195</v>
      </c>
      <c r="AN190">
        <v>1</v>
      </c>
      <c r="AO190" t="s">
        <v>25</v>
      </c>
      <c r="AP190">
        <v>2016</v>
      </c>
      <c r="AQ190" s="4" t="s">
        <v>26</v>
      </c>
      <c r="AR190">
        <v>19000</v>
      </c>
      <c r="AS190">
        <v>1</v>
      </c>
      <c r="AT190">
        <v>0</v>
      </c>
      <c r="AU190">
        <v>0</v>
      </c>
      <c r="AV190">
        <v>15000000</v>
      </c>
      <c r="AW190">
        <v>3141592653</v>
      </c>
      <c r="AX190">
        <v>6</v>
      </c>
    </row>
    <row r="191" spans="1:50" x14ac:dyDescent="0.3">
      <c r="A191" t="s">
        <v>710</v>
      </c>
      <c r="B191" t="s">
        <v>711</v>
      </c>
      <c r="C191">
        <v>1</v>
      </c>
      <c r="D191" t="s">
        <v>710</v>
      </c>
      <c r="E191">
        <v>1</v>
      </c>
      <c r="F191">
        <v>2.10958904109589</v>
      </c>
      <c r="G191">
        <v>0.167698964476585</v>
      </c>
      <c r="H191">
        <v>-0.21258781850337899</v>
      </c>
      <c r="I191">
        <v>-0.31433057785034102</v>
      </c>
      <c r="J191">
        <f>12/9</f>
        <v>1.3333333333333333</v>
      </c>
      <c r="K191">
        <v>1</v>
      </c>
      <c r="L191" t="s">
        <v>712</v>
      </c>
      <c r="M191">
        <v>1</v>
      </c>
      <c r="N191">
        <v>2</v>
      </c>
      <c r="O191">
        <v>1</v>
      </c>
      <c r="P191">
        <v>1</v>
      </c>
      <c r="Q191">
        <v>1</v>
      </c>
      <c r="R191">
        <v>1</v>
      </c>
      <c r="S191">
        <v>209702.273189306</v>
      </c>
      <c r="T191">
        <v>606356.05027126695</v>
      </c>
      <c r="U191">
        <v>7201620.6666666605</v>
      </c>
      <c r="V191">
        <v>3589095.3333333302</v>
      </c>
      <c r="W191">
        <v>209702.273189306</v>
      </c>
      <c r="X191">
        <v>606356.05027126695</v>
      </c>
      <c r="Y191">
        <v>7201620.6666666605</v>
      </c>
      <c r="Z191">
        <v>3589095.3333333302</v>
      </c>
      <c r="AA191">
        <v>5.9857974558888798E-2</v>
      </c>
      <c r="AB191">
        <v>2.5857433276666598E-2</v>
      </c>
      <c r="AC191">
        <v>1.6341277488888799E-2</v>
      </c>
      <c r="AD191">
        <v>4.4296795186666599E-2</v>
      </c>
      <c r="AE191">
        <v>4.6300433303333298E-2</v>
      </c>
      <c r="AF191">
        <v>0.114132765498888</v>
      </c>
      <c r="AG191">
        <v>0.31976921193888802</v>
      </c>
      <c r="AH191">
        <v>0.180579384493333</v>
      </c>
      <c r="AI191">
        <v>4298645.7811650001</v>
      </c>
      <c r="AJ191">
        <v>23208024.112670999</v>
      </c>
      <c r="AK191">
        <v>25372566.999188799</v>
      </c>
      <c r="AL191">
        <v>16959398.7647551</v>
      </c>
      <c r="AN191">
        <v>39</v>
      </c>
      <c r="AO191" t="s">
        <v>231</v>
      </c>
      <c r="AP191">
        <v>2018</v>
      </c>
      <c r="AQ191" s="4" t="s">
        <v>26</v>
      </c>
      <c r="AR191">
        <v>13043</v>
      </c>
      <c r="AS191">
        <v>0</v>
      </c>
      <c r="AT191">
        <v>0</v>
      </c>
      <c r="AU191">
        <v>0</v>
      </c>
      <c r="AV191">
        <v>2000000</v>
      </c>
      <c r="AW191">
        <v>122707502.7</v>
      </c>
      <c r="AX191">
        <v>12</v>
      </c>
    </row>
    <row r="192" spans="1:50" x14ac:dyDescent="0.3">
      <c r="A192" t="s">
        <v>713</v>
      </c>
      <c r="B192" t="s">
        <v>714</v>
      </c>
      <c r="C192">
        <v>1</v>
      </c>
      <c r="D192" t="s">
        <v>713</v>
      </c>
      <c r="E192">
        <v>1</v>
      </c>
      <c r="F192">
        <v>2.1518987341772098</v>
      </c>
      <c r="G192">
        <v>-2.2484958171844399E-2</v>
      </c>
      <c r="H192">
        <v>0.37015360593795699</v>
      </c>
      <c r="I192">
        <v>1.3912409543991E-2</v>
      </c>
      <c r="K192">
        <v>0</v>
      </c>
      <c r="L192" t="s">
        <v>715</v>
      </c>
      <c r="M192">
        <v>4</v>
      </c>
      <c r="N192">
        <v>0</v>
      </c>
      <c r="O192">
        <v>3</v>
      </c>
      <c r="P192">
        <v>0</v>
      </c>
      <c r="Q192">
        <v>0</v>
      </c>
      <c r="R192">
        <v>2</v>
      </c>
      <c r="S192">
        <v>13872828.3333333</v>
      </c>
      <c r="T192">
        <v>13027099.377777699</v>
      </c>
      <c r="U192">
        <v>185946540.311111</v>
      </c>
      <c r="V192">
        <v>37189966.3111111</v>
      </c>
      <c r="W192">
        <v>13872828.3333333</v>
      </c>
      <c r="X192">
        <v>13027099.377777699</v>
      </c>
      <c r="Y192">
        <v>185946540.311111</v>
      </c>
      <c r="Z192">
        <v>37189966.3111111</v>
      </c>
      <c r="AA192">
        <v>5.5655086795555503E-2</v>
      </c>
      <c r="AB192">
        <v>3.1153121525555501E-2</v>
      </c>
      <c r="AC192">
        <v>2.0914353823333301E-2</v>
      </c>
      <c r="AD192">
        <v>2.6724687711111101E-2</v>
      </c>
      <c r="AE192">
        <v>4.7732471182222201E-2</v>
      </c>
      <c r="AF192">
        <v>5.9458139886666601E-2</v>
      </c>
      <c r="AG192">
        <v>0.25947457891888798</v>
      </c>
      <c r="AH192">
        <v>0.115544330117777</v>
      </c>
      <c r="AI192">
        <v>152952943.019728</v>
      </c>
      <c r="AJ192">
        <v>191275023.73491499</v>
      </c>
      <c r="AK192">
        <v>830374184.11819994</v>
      </c>
      <c r="AL192">
        <v>384197038.81733298</v>
      </c>
      <c r="AN192">
        <v>10</v>
      </c>
      <c r="AO192" t="s">
        <v>61</v>
      </c>
      <c r="AP192">
        <v>2017</v>
      </c>
      <c r="AQ192" s="4">
        <v>446</v>
      </c>
      <c r="AR192">
        <v>555</v>
      </c>
      <c r="AS192">
        <v>0</v>
      </c>
      <c r="AT192">
        <v>0</v>
      </c>
      <c r="AU192">
        <v>0</v>
      </c>
      <c r="AV192">
        <v>100000000</v>
      </c>
      <c r="AW192">
        <v>6804870174</v>
      </c>
      <c r="AX192">
        <v>12</v>
      </c>
    </row>
    <row r="193" spans="1:50" x14ac:dyDescent="0.3">
      <c r="A193" t="s">
        <v>716</v>
      </c>
      <c r="B193" t="s">
        <v>717</v>
      </c>
      <c r="C193">
        <v>1</v>
      </c>
      <c r="D193" t="s">
        <v>716</v>
      </c>
      <c r="E193">
        <v>2</v>
      </c>
      <c r="F193">
        <v>2.0246913580246901</v>
      </c>
      <c r="G193">
        <v>4.3594136834144502E-2</v>
      </c>
      <c r="H193">
        <v>1.9175082445144601E-2</v>
      </c>
      <c r="I193">
        <v>-2.10800468921661E-2</v>
      </c>
      <c r="J193">
        <f>7/8</f>
        <v>0.875</v>
      </c>
      <c r="K193">
        <v>1</v>
      </c>
      <c r="L193" t="s">
        <v>718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525052.97810065805</v>
      </c>
      <c r="T193">
        <v>73763.643105654104</v>
      </c>
      <c r="U193">
        <v>86554.908802772203</v>
      </c>
      <c r="V193">
        <v>48252.450219801001</v>
      </c>
      <c r="W193">
        <v>525052.97810065805</v>
      </c>
      <c r="X193">
        <v>73763.643105654104</v>
      </c>
      <c r="Y193">
        <v>86554.908802772203</v>
      </c>
      <c r="Z193">
        <v>48252.450219801001</v>
      </c>
      <c r="AA193">
        <v>1.1258146445441699E-2</v>
      </c>
      <c r="AB193">
        <v>1.26640386224336E-2</v>
      </c>
      <c r="AC193">
        <v>7.5163001571375504E-3</v>
      </c>
      <c r="AD193">
        <v>5.0820271463654998E-3</v>
      </c>
      <c r="AE193">
        <v>0.235220622578383</v>
      </c>
      <c r="AF193">
        <v>0.138410497957558</v>
      </c>
      <c r="AG193">
        <v>5.6229269252428403E-2</v>
      </c>
      <c r="AH193">
        <v>3.2015798262836098E-2</v>
      </c>
      <c r="AI193">
        <v>70576392.055446297</v>
      </c>
      <c r="AJ193">
        <v>41529154.465131797</v>
      </c>
      <c r="AK193">
        <v>18950841.775371701</v>
      </c>
      <c r="AL193">
        <v>13028442.2622457</v>
      </c>
      <c r="AN193">
        <v>14</v>
      </c>
      <c r="AO193" t="s">
        <v>106</v>
      </c>
      <c r="AP193">
        <v>2017</v>
      </c>
      <c r="AQ193" s="4" t="s">
        <v>26</v>
      </c>
      <c r="AR193">
        <v>1516</v>
      </c>
      <c r="AS193">
        <v>0</v>
      </c>
      <c r="AT193">
        <v>0</v>
      </c>
      <c r="AU193">
        <v>0</v>
      </c>
      <c r="AV193">
        <v>23750000</v>
      </c>
      <c r="AW193">
        <v>1000000000</v>
      </c>
      <c r="AX193">
        <v>5</v>
      </c>
    </row>
    <row r="194" spans="1:50" x14ac:dyDescent="0.3">
      <c r="A194" t="s">
        <v>719</v>
      </c>
      <c r="B194" t="s">
        <v>720</v>
      </c>
      <c r="C194">
        <v>0</v>
      </c>
      <c r="D194" t="s">
        <v>719</v>
      </c>
      <c r="E194">
        <v>2</v>
      </c>
      <c r="F194">
        <v>2.0487804878048701</v>
      </c>
      <c r="G194">
        <v>4.7881260514259297E-2</v>
      </c>
      <c r="H194">
        <v>0.13445669412612901</v>
      </c>
      <c r="I194">
        <v>-0.15642383694648701</v>
      </c>
      <c r="J194">
        <v>1.2</v>
      </c>
      <c r="K194">
        <v>1</v>
      </c>
      <c r="L194" t="s">
        <v>721</v>
      </c>
      <c r="M194">
        <v>4</v>
      </c>
      <c r="N194">
        <v>0</v>
      </c>
      <c r="O194">
        <v>3</v>
      </c>
      <c r="P194">
        <v>0</v>
      </c>
      <c r="Q194">
        <v>1</v>
      </c>
      <c r="R194">
        <v>1</v>
      </c>
      <c r="S194">
        <v>1059614.6565833599</v>
      </c>
      <c r="T194">
        <v>678808.01069040305</v>
      </c>
      <c r="U194">
        <v>159973.970227424</v>
      </c>
      <c r="V194">
        <v>216156.53533156801</v>
      </c>
      <c r="W194">
        <v>1059614.6565833599</v>
      </c>
      <c r="X194">
        <v>678808.01069040305</v>
      </c>
      <c r="Y194">
        <v>159973.970227424</v>
      </c>
      <c r="Z194">
        <v>216156.53533156801</v>
      </c>
      <c r="AA194">
        <v>2.26205385023781E-2</v>
      </c>
      <c r="AB194">
        <v>7.3742753624623696E-3</v>
      </c>
      <c r="AC194">
        <v>3.6322787110032099E-3</v>
      </c>
      <c r="AD194">
        <v>1.7884221899748601E-3</v>
      </c>
      <c r="AE194">
        <v>0.688484703963263</v>
      </c>
      <c r="AF194">
        <v>0.36314090861793302</v>
      </c>
      <c r="AG194">
        <v>0.12474988639257401</v>
      </c>
      <c r="AH194">
        <v>5.36792952295524E-2</v>
      </c>
      <c r="AI194">
        <v>97481198.1305217</v>
      </c>
      <c r="AJ194">
        <v>67470020.412845299</v>
      </c>
      <c r="AK194">
        <v>19198223.4253105</v>
      </c>
      <c r="AL194">
        <v>6280069.9712421596</v>
      </c>
      <c r="AN194">
        <v>15</v>
      </c>
      <c r="AO194" t="s">
        <v>61</v>
      </c>
      <c r="AP194">
        <v>2017</v>
      </c>
      <c r="AQ194" s="4" t="s">
        <v>26</v>
      </c>
      <c r="AR194">
        <v>1992</v>
      </c>
      <c r="AS194">
        <v>0</v>
      </c>
      <c r="AT194">
        <v>0</v>
      </c>
      <c r="AU194">
        <v>0</v>
      </c>
      <c r="AV194">
        <v>7300000</v>
      </c>
      <c r="AW194">
        <v>356371575.39999998</v>
      </c>
      <c r="AX194">
        <v>8</v>
      </c>
    </row>
    <row r="195" spans="1:50" x14ac:dyDescent="0.3">
      <c r="A195" t="s">
        <v>722</v>
      </c>
      <c r="B195" t="s">
        <v>723</v>
      </c>
      <c r="C195">
        <v>0</v>
      </c>
      <c r="D195" t="s">
        <v>722</v>
      </c>
      <c r="E195">
        <v>2</v>
      </c>
      <c r="F195">
        <v>2.2432432432432399</v>
      </c>
      <c r="G195">
        <v>-2.5909110903739901E-2</v>
      </c>
      <c r="H195">
        <v>3.8007438182830797E-2</v>
      </c>
      <c r="I195">
        <v>-0.19136916100978801</v>
      </c>
      <c r="J195">
        <v>3.5</v>
      </c>
      <c r="K195">
        <v>1</v>
      </c>
      <c r="L195" t="s">
        <v>724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1844251.80333949</v>
      </c>
      <c r="T195">
        <v>1033675.9391549</v>
      </c>
      <c r="U195">
        <v>186553.43716338999</v>
      </c>
      <c r="V195">
        <v>7655.7826576636198</v>
      </c>
      <c r="W195">
        <v>1844251.80333949</v>
      </c>
      <c r="X195">
        <v>1033675.9391549</v>
      </c>
      <c r="Y195">
        <v>186553.43716338999</v>
      </c>
      <c r="Z195">
        <v>7655.7826576636198</v>
      </c>
      <c r="AA195">
        <v>1.44747082700032E-3</v>
      </c>
      <c r="AB195">
        <v>2.0478564299398001E-3</v>
      </c>
      <c r="AC195">
        <v>1.65745866997948E-3</v>
      </c>
      <c r="AD195">
        <v>6.0087668473045698E-3</v>
      </c>
      <c r="AE195">
        <v>4.3435614737502197E-3</v>
      </c>
      <c r="AF195">
        <v>2.7624738250140498E-3</v>
      </c>
      <c r="AG195">
        <v>1.4196976351867801E-3</v>
      </c>
      <c r="AH195">
        <v>1.2351939889831099E-3</v>
      </c>
      <c r="AI195">
        <v>1066805.50836248</v>
      </c>
      <c r="AJ195">
        <v>883257.93654500495</v>
      </c>
      <c r="AK195">
        <v>449184.05924867501</v>
      </c>
      <c r="AL195">
        <v>415194.90220502799</v>
      </c>
      <c r="AN195">
        <v>14</v>
      </c>
      <c r="AO195" t="s">
        <v>106</v>
      </c>
      <c r="AP195">
        <v>2018</v>
      </c>
      <c r="AQ195" s="4" t="s">
        <v>26</v>
      </c>
      <c r="AR195">
        <v>2835</v>
      </c>
      <c r="AS195">
        <v>0</v>
      </c>
      <c r="AT195">
        <v>0</v>
      </c>
      <c r="AU195">
        <v>0</v>
      </c>
      <c r="AV195">
        <v>10501153</v>
      </c>
      <c r="AW195">
        <v>500000000</v>
      </c>
      <c r="AX195">
        <v>6</v>
      </c>
    </row>
    <row r="196" spans="1:50" x14ac:dyDescent="0.3">
      <c r="A196" t="s">
        <v>725</v>
      </c>
      <c r="B196" t="s">
        <v>726</v>
      </c>
      <c r="C196">
        <v>1</v>
      </c>
      <c r="D196" t="s">
        <v>728</v>
      </c>
      <c r="E196">
        <v>1</v>
      </c>
      <c r="F196">
        <v>1.8518518518518501</v>
      </c>
      <c r="G196">
        <v>0.28711336851120001</v>
      </c>
      <c r="H196">
        <v>-0.13964357972145</v>
      </c>
      <c r="I196">
        <v>0.126093700528144</v>
      </c>
      <c r="J196">
        <f>12/7</f>
        <v>1.7142857142857142</v>
      </c>
      <c r="K196">
        <v>1</v>
      </c>
      <c r="L196" t="s">
        <v>727</v>
      </c>
      <c r="M196">
        <v>4</v>
      </c>
      <c r="N196">
        <v>0</v>
      </c>
      <c r="O196">
        <v>3</v>
      </c>
      <c r="P196">
        <v>0</v>
      </c>
      <c r="Q196">
        <v>1</v>
      </c>
      <c r="R196">
        <v>1</v>
      </c>
      <c r="S196">
        <v>14743132.666666601</v>
      </c>
      <c r="T196">
        <v>16326149.9555555</v>
      </c>
      <c r="U196">
        <v>1241492.3</v>
      </c>
      <c r="V196">
        <v>3091386.9270476098</v>
      </c>
      <c r="W196">
        <v>14743132.666666601</v>
      </c>
      <c r="X196">
        <v>16326149.9555555</v>
      </c>
      <c r="Y196">
        <v>1241492.3</v>
      </c>
      <c r="Z196">
        <v>3091386.9270476098</v>
      </c>
      <c r="AA196">
        <v>3.7386825036666599E-2</v>
      </c>
      <c r="AB196">
        <v>3.1263112722222201E-2</v>
      </c>
      <c r="AC196">
        <v>1.6253500973214301E-2</v>
      </c>
      <c r="AD196">
        <v>8.5902394849259999E-3</v>
      </c>
      <c r="AE196">
        <v>1.3696642938611101</v>
      </c>
      <c r="AF196">
        <v>0.35391256610999999</v>
      </c>
      <c r="AG196">
        <v>0.12356501876777699</v>
      </c>
      <c r="AH196">
        <v>9.2962846546666603E-2</v>
      </c>
      <c r="AI196">
        <v>135022961.051808</v>
      </c>
      <c r="AJ196">
        <v>75573500.596642196</v>
      </c>
      <c r="AK196">
        <v>26433107.875586599</v>
      </c>
      <c r="AL196">
        <v>28093321.823227599</v>
      </c>
      <c r="AN196">
        <v>6</v>
      </c>
      <c r="AO196" t="s">
        <v>61</v>
      </c>
      <c r="AP196">
        <v>2017</v>
      </c>
      <c r="AQ196" s="4" t="s">
        <v>26</v>
      </c>
      <c r="AR196">
        <v>2027</v>
      </c>
      <c r="AS196">
        <v>0</v>
      </c>
      <c r="AT196">
        <v>0</v>
      </c>
      <c r="AU196">
        <v>0</v>
      </c>
      <c r="AV196">
        <v>157885825</v>
      </c>
      <c r="AW196">
        <v>572166103.89999998</v>
      </c>
      <c r="AX196">
        <v>42</v>
      </c>
    </row>
    <row r="197" spans="1:50" x14ac:dyDescent="0.3">
      <c r="A197" t="s">
        <v>729</v>
      </c>
      <c r="B197" t="s">
        <v>730</v>
      </c>
      <c r="C197">
        <v>1</v>
      </c>
      <c r="D197" t="s">
        <v>729</v>
      </c>
      <c r="E197">
        <v>1</v>
      </c>
      <c r="F197">
        <v>2.3199999999999998</v>
      </c>
      <c r="G197">
        <v>0.27457445859909002</v>
      </c>
      <c r="H197">
        <v>-0.20168326795101099</v>
      </c>
      <c r="I197">
        <v>0.10678930580616</v>
      </c>
      <c r="J197">
        <f>11/8</f>
        <v>1.375</v>
      </c>
      <c r="K197">
        <v>1</v>
      </c>
      <c r="L197" t="s">
        <v>731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2736313.2777777701</v>
      </c>
      <c r="T197">
        <v>8760161.65555555</v>
      </c>
      <c r="U197">
        <v>14310585.7777777</v>
      </c>
      <c r="V197">
        <v>9526154.7777777705</v>
      </c>
      <c r="W197">
        <v>2736313.2777777701</v>
      </c>
      <c r="X197">
        <v>8760161.65555555</v>
      </c>
      <c r="Y197">
        <v>14310585.7777777</v>
      </c>
      <c r="Z197">
        <v>9526154.7777777705</v>
      </c>
      <c r="AA197">
        <v>0.39669521125333301</v>
      </c>
      <c r="AB197">
        <v>0.25613484127333302</v>
      </c>
      <c r="AC197">
        <v>0.18854053240777699</v>
      </c>
      <c r="AD197">
        <v>0.28704585671111099</v>
      </c>
      <c r="AE197">
        <v>0.70636668801555502</v>
      </c>
      <c r="AF197">
        <v>0.80785171886111096</v>
      </c>
      <c r="AG197">
        <v>1.4084336201344401</v>
      </c>
      <c r="AH197">
        <v>0.88024826877555495</v>
      </c>
      <c r="AI197">
        <v>50561169.487704404</v>
      </c>
      <c r="AJ197">
        <v>78915547.128221095</v>
      </c>
      <c r="AK197">
        <v>172376015.54401001</v>
      </c>
      <c r="AL197">
        <v>114014041.334438</v>
      </c>
      <c r="AN197">
        <v>2</v>
      </c>
      <c r="AO197" t="s">
        <v>106</v>
      </c>
      <c r="AP197">
        <v>2017</v>
      </c>
      <c r="AQ197" s="4" t="s">
        <v>26</v>
      </c>
      <c r="AR197">
        <v>1127</v>
      </c>
      <c r="AS197">
        <v>1</v>
      </c>
      <c r="AT197">
        <v>0</v>
      </c>
      <c r="AU197">
        <v>0</v>
      </c>
      <c r="AV197">
        <v>30000000</v>
      </c>
      <c r="AW197">
        <v>424999998</v>
      </c>
      <c r="AX197">
        <v>15</v>
      </c>
    </row>
    <row r="198" spans="1:50" x14ac:dyDescent="0.3">
      <c r="A198" t="s">
        <v>732</v>
      </c>
      <c r="B198" t="s">
        <v>733</v>
      </c>
      <c r="C198">
        <v>0</v>
      </c>
      <c r="D198" t="s">
        <v>732</v>
      </c>
      <c r="E198">
        <v>2</v>
      </c>
      <c r="F198">
        <v>1.9753086419753001</v>
      </c>
      <c r="G198">
        <v>0.28597378730773898</v>
      </c>
      <c r="H198">
        <v>-0.19073714315891199</v>
      </c>
      <c r="I198">
        <v>6.3720524311065604E-2</v>
      </c>
      <c r="J198">
        <f>11/8</f>
        <v>1.375</v>
      </c>
      <c r="K198">
        <v>1</v>
      </c>
      <c r="L198" t="s">
        <v>734</v>
      </c>
      <c r="M198">
        <v>0</v>
      </c>
      <c r="N198">
        <v>1</v>
      </c>
      <c r="O198">
        <v>0</v>
      </c>
      <c r="P198">
        <v>2</v>
      </c>
      <c r="Q198">
        <v>0</v>
      </c>
      <c r="R198">
        <v>2</v>
      </c>
      <c r="S198">
        <v>6391590.8081258796</v>
      </c>
      <c r="T198">
        <v>5952102.6418516999</v>
      </c>
      <c r="U198">
        <v>5480026.9038113598</v>
      </c>
      <c r="V198">
        <v>1667699.0948707799</v>
      </c>
      <c r="W198">
        <v>6391590.8081258796</v>
      </c>
      <c r="X198">
        <v>5952102.6418516999</v>
      </c>
      <c r="Y198">
        <v>5480026.9038113598</v>
      </c>
      <c r="Z198">
        <v>1667699.0948707799</v>
      </c>
      <c r="AA198">
        <v>1.6678490196659799E-4</v>
      </c>
      <c r="AB198" s="1">
        <v>9.6257932770974498E-5</v>
      </c>
      <c r="AC198" s="1">
        <v>3.3480233936311198E-5</v>
      </c>
      <c r="AD198" s="1">
        <v>2.6917164110553201E-5</v>
      </c>
      <c r="AE198">
        <v>4.1519226499874802E-3</v>
      </c>
      <c r="AF198">
        <v>3.7222866476305599E-3</v>
      </c>
      <c r="AG198">
        <v>1.91106475095548E-3</v>
      </c>
      <c r="AH198">
        <v>3.4712203568892399E-4</v>
      </c>
      <c r="AI198">
        <v>31844242.722445801</v>
      </c>
      <c r="AJ198">
        <v>30686478.3717447</v>
      </c>
      <c r="AK198">
        <v>17443884.0109974</v>
      </c>
      <c r="AL198">
        <v>3346661.25527527</v>
      </c>
      <c r="AN198">
        <v>31</v>
      </c>
      <c r="AO198" t="s">
        <v>48</v>
      </c>
      <c r="AP198">
        <v>2017</v>
      </c>
      <c r="AQ198" s="4" t="s">
        <v>26</v>
      </c>
      <c r="AR198">
        <v>1707</v>
      </c>
      <c r="AS198">
        <v>0</v>
      </c>
      <c r="AT198">
        <v>0</v>
      </c>
      <c r="AU198">
        <v>0</v>
      </c>
      <c r="AV198">
        <v>25000000</v>
      </c>
      <c r="AW198">
        <v>11287544272</v>
      </c>
      <c r="AX198">
        <v>11</v>
      </c>
    </row>
    <row r="199" spans="1:50" x14ac:dyDescent="0.3">
      <c r="A199" t="s">
        <v>735</v>
      </c>
      <c r="B199" t="s">
        <v>736</v>
      </c>
      <c r="C199">
        <v>0</v>
      </c>
      <c r="D199" t="s">
        <v>735</v>
      </c>
      <c r="E199">
        <v>1</v>
      </c>
      <c r="F199">
        <v>2.1333333333333302</v>
      </c>
      <c r="G199">
        <v>0.114045336842536</v>
      </c>
      <c r="H199">
        <v>4.9797326326370198E-2</v>
      </c>
      <c r="I199">
        <v>1.45286172628402E-2</v>
      </c>
      <c r="J199">
        <f>10/7</f>
        <v>1.4285714285714286</v>
      </c>
      <c r="K199">
        <v>1</v>
      </c>
      <c r="L199" t="s">
        <v>737</v>
      </c>
      <c r="M199">
        <v>0</v>
      </c>
      <c r="N199">
        <v>1</v>
      </c>
      <c r="O199">
        <v>0</v>
      </c>
      <c r="P199">
        <v>2</v>
      </c>
      <c r="Q199">
        <v>0</v>
      </c>
      <c r="R199">
        <v>2</v>
      </c>
      <c r="S199">
        <v>1032904.77777777</v>
      </c>
      <c r="T199">
        <v>1561036.84444444</v>
      </c>
      <c r="U199">
        <v>885853.51111111103</v>
      </c>
      <c r="V199">
        <v>2032074.4444444401</v>
      </c>
      <c r="W199">
        <v>1032904.77777777</v>
      </c>
      <c r="X199">
        <v>1561036.84444444</v>
      </c>
      <c r="Y199">
        <v>885853.51111111103</v>
      </c>
      <c r="Z199">
        <v>2032074.4444444401</v>
      </c>
      <c r="AA199">
        <v>9.9915845555555494E-2</v>
      </c>
      <c r="AB199">
        <v>2.5013299016666601E-2</v>
      </c>
      <c r="AC199">
        <v>2.0277561998888801E-2</v>
      </c>
      <c r="AD199">
        <v>2.49140381355555E-2</v>
      </c>
      <c r="AE199">
        <v>1.1042921188766599</v>
      </c>
      <c r="AF199">
        <v>0.81085244682111102</v>
      </c>
      <c r="AG199">
        <v>0.35935714675444402</v>
      </c>
      <c r="AH199">
        <v>0.41671552106888898</v>
      </c>
      <c r="AI199">
        <v>29294762.826666601</v>
      </c>
      <c r="AJ199">
        <v>30978186.9938122</v>
      </c>
      <c r="AK199">
        <v>14357079.029384499</v>
      </c>
      <c r="AL199">
        <v>17108712.1532906</v>
      </c>
      <c r="AN199">
        <v>162</v>
      </c>
      <c r="AO199" t="s">
        <v>127</v>
      </c>
      <c r="AP199">
        <v>2018</v>
      </c>
      <c r="AQ199" s="4" t="s">
        <v>26</v>
      </c>
      <c r="AR199">
        <v>3866</v>
      </c>
      <c r="AS199">
        <v>0</v>
      </c>
      <c r="AT199">
        <v>0</v>
      </c>
      <c r="AU199">
        <v>0</v>
      </c>
      <c r="AV199">
        <v>33000000</v>
      </c>
      <c r="AW199">
        <v>54623056.219999999</v>
      </c>
      <c r="AX199">
        <v>20</v>
      </c>
    </row>
    <row r="200" spans="1:50" x14ac:dyDescent="0.3">
      <c r="A200" t="s">
        <v>738</v>
      </c>
      <c r="B200" t="s">
        <v>739</v>
      </c>
      <c r="C200">
        <v>1</v>
      </c>
      <c r="D200" t="s">
        <v>738</v>
      </c>
      <c r="E200">
        <v>1</v>
      </c>
      <c r="F200">
        <v>1.87096774193548</v>
      </c>
      <c r="G200">
        <v>0.280133426189422</v>
      </c>
      <c r="H200">
        <v>-0.25003415346145602</v>
      </c>
      <c r="I200">
        <v>-0.37382993102073597</v>
      </c>
      <c r="J200">
        <f>7/12</f>
        <v>0.58333333333333337</v>
      </c>
      <c r="K200">
        <v>1</v>
      </c>
      <c r="L200" t="s">
        <v>740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2942229.62000868</v>
      </c>
      <c r="T200">
        <v>9747512.4111111108</v>
      </c>
      <c r="U200">
        <v>6908239.2222222202</v>
      </c>
      <c r="V200">
        <v>894660.91111111105</v>
      </c>
      <c r="W200">
        <v>2942229.62000868</v>
      </c>
      <c r="X200">
        <v>9747512.4111111108</v>
      </c>
      <c r="Y200">
        <v>6908239.2222222202</v>
      </c>
      <c r="Z200">
        <v>894660.91111111105</v>
      </c>
      <c r="AA200">
        <v>9.4602655993333298E-2</v>
      </c>
      <c r="AB200">
        <v>3.92073385166666E-2</v>
      </c>
      <c r="AC200">
        <v>2.5709021791111099E-2</v>
      </c>
      <c r="AD200">
        <v>2.0873134870000001E-2</v>
      </c>
      <c r="AE200">
        <v>0.280617494381111</v>
      </c>
      <c r="AF200">
        <v>1.05502433544777</v>
      </c>
      <c r="AG200">
        <v>0.52973396712222198</v>
      </c>
      <c r="AH200">
        <v>0.183621600754444</v>
      </c>
      <c r="AI200">
        <v>57104294.819939896</v>
      </c>
      <c r="AJ200">
        <v>215028372.847065</v>
      </c>
      <c r="AK200">
        <v>190378197.30335101</v>
      </c>
      <c r="AL200">
        <v>66174445.386883304</v>
      </c>
      <c r="AN200">
        <v>7</v>
      </c>
      <c r="AO200" t="s">
        <v>106</v>
      </c>
      <c r="AP200">
        <v>2018</v>
      </c>
      <c r="AQ200" s="4" t="s">
        <v>26</v>
      </c>
      <c r="AR200">
        <v>2442</v>
      </c>
      <c r="AS200">
        <v>0</v>
      </c>
      <c r="AT200">
        <v>0</v>
      </c>
      <c r="AU200">
        <v>0</v>
      </c>
      <c r="AV200">
        <v>13800000</v>
      </c>
      <c r="AW200">
        <v>472000000</v>
      </c>
      <c r="AX200">
        <v>6</v>
      </c>
    </row>
    <row r="201" spans="1:50" x14ac:dyDescent="0.3">
      <c r="A201" t="s">
        <v>741</v>
      </c>
      <c r="B201" t="s">
        <v>742</v>
      </c>
      <c r="C201">
        <v>0</v>
      </c>
      <c r="D201" t="s">
        <v>741</v>
      </c>
      <c r="E201">
        <v>2</v>
      </c>
      <c r="F201">
        <v>2.1315789473684199</v>
      </c>
      <c r="G201">
        <v>7.2503730654716395E-2</v>
      </c>
      <c r="H201">
        <v>-8.2369476556777899E-2</v>
      </c>
      <c r="I201">
        <v>-0.18954086303710899</v>
      </c>
      <c r="K201">
        <v>0</v>
      </c>
      <c r="L201" t="s">
        <v>743</v>
      </c>
      <c r="M201">
        <v>1</v>
      </c>
      <c r="N201">
        <v>2</v>
      </c>
      <c r="O201">
        <v>0</v>
      </c>
      <c r="P201">
        <v>2</v>
      </c>
      <c r="Q201">
        <v>0</v>
      </c>
      <c r="R201">
        <v>2</v>
      </c>
      <c r="S201">
        <v>483680.10972760199</v>
      </c>
      <c r="T201">
        <v>222329.81615512801</v>
      </c>
      <c r="U201">
        <v>394753.95036722702</v>
      </c>
      <c r="V201">
        <v>647261.92299981695</v>
      </c>
      <c r="W201">
        <v>483680.10972760199</v>
      </c>
      <c r="X201">
        <v>222329.81615512801</v>
      </c>
      <c r="Y201">
        <v>394753.95036722702</v>
      </c>
      <c r="Z201">
        <v>647261.92299981695</v>
      </c>
      <c r="AA201">
        <v>0.90462092981175801</v>
      </c>
      <c r="AB201">
        <v>0.71551093650711395</v>
      </c>
      <c r="AC201">
        <v>0.81041932446835996</v>
      </c>
      <c r="AD201">
        <v>0.53935166127627099</v>
      </c>
      <c r="AE201">
        <v>4.2618332884874599</v>
      </c>
      <c r="AF201">
        <v>5.2459653868262404</v>
      </c>
      <c r="AG201">
        <v>2.7824067062348101</v>
      </c>
      <c r="AH201">
        <v>1.87407050443733</v>
      </c>
      <c r="AI201">
        <v>1081592.30898839</v>
      </c>
      <c r="AJ201">
        <v>626025.45026147296</v>
      </c>
      <c r="AK201">
        <v>388256.71519620402</v>
      </c>
      <c r="AL201">
        <v>191959.29474231601</v>
      </c>
      <c r="AN201">
        <v>32</v>
      </c>
      <c r="AO201" t="s">
        <v>48</v>
      </c>
      <c r="AP201">
        <v>2017</v>
      </c>
      <c r="AQ201" s="4" t="s">
        <v>26</v>
      </c>
      <c r="AR201">
        <v>639</v>
      </c>
      <c r="AS201">
        <v>0</v>
      </c>
      <c r="AT201">
        <v>0</v>
      </c>
      <c r="AU201">
        <v>0</v>
      </c>
      <c r="AV201">
        <v>2800000</v>
      </c>
      <c r="AW201">
        <v>235535.44</v>
      </c>
      <c r="AX201">
        <v>7</v>
      </c>
    </row>
    <row r="202" spans="1:50" x14ac:dyDescent="0.3">
      <c r="A202" t="s">
        <v>744</v>
      </c>
      <c r="B202" t="s">
        <v>745</v>
      </c>
      <c r="C202">
        <v>1</v>
      </c>
      <c r="D202" t="s">
        <v>747</v>
      </c>
      <c r="E202">
        <v>1</v>
      </c>
      <c r="F202">
        <v>2.07894736842105</v>
      </c>
      <c r="G202">
        <v>8.1170484423637307E-2</v>
      </c>
      <c r="H202">
        <v>0.106649249792099</v>
      </c>
      <c r="I202">
        <v>3.6840796470642E-2</v>
      </c>
      <c r="K202">
        <v>0</v>
      </c>
      <c r="L202" t="s">
        <v>746</v>
      </c>
      <c r="M202">
        <v>0</v>
      </c>
      <c r="N202">
        <v>1</v>
      </c>
      <c r="O202">
        <v>0</v>
      </c>
      <c r="P202">
        <v>2</v>
      </c>
      <c r="Q202">
        <v>0</v>
      </c>
      <c r="R202">
        <v>2</v>
      </c>
      <c r="S202">
        <v>11975.2230054749</v>
      </c>
      <c r="T202">
        <v>48101.909898469698</v>
      </c>
      <c r="U202">
        <v>78436.649911111104</v>
      </c>
      <c r="V202">
        <v>70851.898180329503</v>
      </c>
      <c r="W202">
        <v>11975.2230054749</v>
      </c>
      <c r="X202">
        <v>48101.909898469698</v>
      </c>
      <c r="Y202">
        <v>78436.649911111104</v>
      </c>
      <c r="Z202">
        <v>70851.898180329503</v>
      </c>
      <c r="AA202">
        <v>0.107702253383333</v>
      </c>
      <c r="AB202">
        <v>0.113053594604444</v>
      </c>
      <c r="AC202">
        <v>5.5662987814444398E-2</v>
      </c>
      <c r="AD202">
        <v>2.9667753036666598E-2</v>
      </c>
      <c r="AE202">
        <v>0.54437663406444403</v>
      </c>
      <c r="AF202">
        <v>0.44408362272111102</v>
      </c>
      <c r="AG202">
        <v>0.17573648777777701</v>
      </c>
      <c r="AH202">
        <v>0.189314346747777</v>
      </c>
      <c r="AI202">
        <v>18244473.1493783</v>
      </c>
      <c r="AJ202">
        <v>19084156.5343052</v>
      </c>
      <c r="AK202">
        <v>9476867.42145597</v>
      </c>
      <c r="AL202">
        <v>10844205.4405379</v>
      </c>
      <c r="AN202">
        <v>81</v>
      </c>
      <c r="AO202" t="s">
        <v>106</v>
      </c>
      <c r="AP202">
        <v>2017</v>
      </c>
      <c r="AQ202" s="4" t="s">
        <v>26</v>
      </c>
      <c r="AR202">
        <v>6032</v>
      </c>
      <c r="AS202">
        <v>0</v>
      </c>
      <c r="AT202">
        <v>0</v>
      </c>
      <c r="AU202">
        <v>0</v>
      </c>
      <c r="AV202">
        <v>5500000</v>
      </c>
      <c r="AW202">
        <v>100000000</v>
      </c>
      <c r="AX202">
        <v>10</v>
      </c>
    </row>
    <row r="203" spans="1:50" x14ac:dyDescent="0.3">
      <c r="A203" t="s">
        <v>748</v>
      </c>
      <c r="B203" t="s">
        <v>749</v>
      </c>
      <c r="C203">
        <v>0</v>
      </c>
      <c r="D203" t="s">
        <v>748</v>
      </c>
      <c r="E203">
        <v>1</v>
      </c>
      <c r="F203">
        <v>1.825</v>
      </c>
      <c r="G203">
        <v>0.226801887154579</v>
      </c>
      <c r="H203">
        <v>-6.4994394779205296E-3</v>
      </c>
      <c r="I203">
        <v>7.5156509876251207E-2</v>
      </c>
      <c r="J203">
        <f>10/7</f>
        <v>1.4285714285714286</v>
      </c>
      <c r="K203">
        <v>1</v>
      </c>
      <c r="L203" t="s">
        <v>750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390939.88333333301</v>
      </c>
      <c r="T203">
        <v>182108.40345052001</v>
      </c>
      <c r="U203">
        <v>32996.205615234299</v>
      </c>
      <c r="V203">
        <v>36688.2830714999</v>
      </c>
      <c r="W203">
        <v>390939.88333333301</v>
      </c>
      <c r="X203">
        <v>182108.40345052001</v>
      </c>
      <c r="Y203">
        <v>32996.205615234299</v>
      </c>
      <c r="Z203">
        <v>36688.2830714999</v>
      </c>
      <c r="AA203">
        <v>2.7990376711111101E-2</v>
      </c>
      <c r="AB203">
        <v>2.6802625374444399E-2</v>
      </c>
      <c r="AC203">
        <v>1.39267597391407E-2</v>
      </c>
      <c r="AD203">
        <v>1.17079285507312E-2</v>
      </c>
      <c r="AE203">
        <v>0.33704656155222201</v>
      </c>
      <c r="AF203">
        <v>0.16066713267222199</v>
      </c>
      <c r="AG203">
        <v>5.2670522324444399E-2</v>
      </c>
      <c r="AH203">
        <v>3.58926196111111E-2</v>
      </c>
      <c r="AI203">
        <v>37133398.570852503</v>
      </c>
      <c r="AJ203">
        <v>21090477.9279017</v>
      </c>
      <c r="AK203">
        <v>6812572.6688841097</v>
      </c>
      <c r="AL203">
        <v>4629719.2961197998</v>
      </c>
      <c r="AN203">
        <v>19</v>
      </c>
      <c r="AO203" t="s">
        <v>61</v>
      </c>
      <c r="AP203">
        <v>2017</v>
      </c>
      <c r="AQ203" s="4" t="s">
        <v>26</v>
      </c>
      <c r="AR203">
        <v>11033</v>
      </c>
      <c r="AS203">
        <v>0</v>
      </c>
      <c r="AT203">
        <v>0</v>
      </c>
      <c r="AU203">
        <v>0</v>
      </c>
      <c r="AV203">
        <v>10000000</v>
      </c>
      <c r="AW203">
        <v>288090567.5</v>
      </c>
      <c r="AX203">
        <v>5</v>
      </c>
    </row>
    <row r="204" spans="1:50" x14ac:dyDescent="0.3">
      <c r="A204" t="s">
        <v>751</v>
      </c>
      <c r="B204" t="s">
        <v>752</v>
      </c>
      <c r="C204">
        <v>1</v>
      </c>
      <c r="D204" t="s">
        <v>751</v>
      </c>
      <c r="E204">
        <v>1</v>
      </c>
      <c r="F204">
        <v>2.0253164556962</v>
      </c>
      <c r="G204">
        <v>0.26672303676605202</v>
      </c>
      <c r="H204">
        <v>9.7152560949325506E-2</v>
      </c>
      <c r="I204">
        <v>-4.3414935469627297E-2</v>
      </c>
      <c r="J204">
        <f>10/11</f>
        <v>0.90909090909090906</v>
      </c>
      <c r="K204">
        <v>1</v>
      </c>
      <c r="L204" t="s">
        <v>753</v>
      </c>
      <c r="M204">
        <v>1</v>
      </c>
      <c r="N204">
        <v>2</v>
      </c>
      <c r="O204">
        <v>0</v>
      </c>
      <c r="P204">
        <v>2</v>
      </c>
      <c r="Q204">
        <v>0</v>
      </c>
      <c r="R204">
        <v>2</v>
      </c>
      <c r="S204">
        <v>40280.454179551802</v>
      </c>
      <c r="T204">
        <v>2219.7840130064301</v>
      </c>
      <c r="U204">
        <v>1434.9348689892799</v>
      </c>
      <c r="V204">
        <v>8595.8764504027204</v>
      </c>
      <c r="W204">
        <v>40280.454179551802</v>
      </c>
      <c r="X204">
        <v>2219.7840130064301</v>
      </c>
      <c r="Y204">
        <v>1434.9348689892799</v>
      </c>
      <c r="Z204">
        <v>8595.8764504027204</v>
      </c>
      <c r="AA204">
        <v>2.0845542196666601E-2</v>
      </c>
      <c r="AB204">
        <v>1.2919219730629801E-2</v>
      </c>
      <c r="AC204">
        <v>1.32521037478785E-2</v>
      </c>
      <c r="AD204">
        <v>1.0979036010697401E-2</v>
      </c>
      <c r="AE204">
        <v>0.58512696723222202</v>
      </c>
      <c r="AF204">
        <v>0.21912966991555499</v>
      </c>
      <c r="AG204">
        <v>9.7255168577777704E-2</v>
      </c>
      <c r="AH204">
        <v>5.5238666656666602E-2</v>
      </c>
      <c r="AI204">
        <v>3238486.9119078801</v>
      </c>
      <c r="AJ204">
        <v>1457371.8889464701</v>
      </c>
      <c r="AK204">
        <v>786215.32208610303</v>
      </c>
      <c r="AL204">
        <v>378466.10270772601</v>
      </c>
      <c r="AN204">
        <v>21</v>
      </c>
      <c r="AO204" t="s">
        <v>48</v>
      </c>
      <c r="AP204">
        <v>2018</v>
      </c>
      <c r="AQ204" s="4" t="s">
        <v>26</v>
      </c>
      <c r="AR204">
        <v>12133</v>
      </c>
      <c r="AS204">
        <v>0</v>
      </c>
      <c r="AT204">
        <v>0</v>
      </c>
      <c r="AU204">
        <v>0</v>
      </c>
      <c r="AV204">
        <v>8000000</v>
      </c>
      <c r="AW204">
        <v>16051589.779999999</v>
      </c>
      <c r="AX204">
        <v>8</v>
      </c>
    </row>
    <row r="205" spans="1:50" x14ac:dyDescent="0.3">
      <c r="A205" t="s">
        <v>754</v>
      </c>
      <c r="B205" t="s">
        <v>755</v>
      </c>
      <c r="C205">
        <v>0</v>
      </c>
      <c r="D205" t="s">
        <v>754</v>
      </c>
      <c r="E205">
        <v>2</v>
      </c>
      <c r="F205">
        <v>2.13698630136986</v>
      </c>
      <c r="G205">
        <v>0.116621941328048</v>
      </c>
      <c r="H205">
        <v>-0.18481113016605299</v>
      </c>
      <c r="I205">
        <v>-0.366794914007186</v>
      </c>
      <c r="K205">
        <v>0</v>
      </c>
      <c r="L205" t="s">
        <v>756</v>
      </c>
      <c r="M205">
        <v>1</v>
      </c>
      <c r="N205">
        <v>2</v>
      </c>
      <c r="O205">
        <v>0</v>
      </c>
      <c r="P205">
        <v>2</v>
      </c>
      <c r="Q205">
        <v>0</v>
      </c>
      <c r="R205">
        <v>2</v>
      </c>
      <c r="S205">
        <v>393275.83922064601</v>
      </c>
      <c r="T205">
        <v>317158.72419365199</v>
      </c>
      <c r="U205">
        <v>128813.695925976</v>
      </c>
      <c r="V205">
        <v>125081.966516567</v>
      </c>
      <c r="W205">
        <v>393275.83922064601</v>
      </c>
      <c r="X205">
        <v>317158.72419365199</v>
      </c>
      <c r="Y205">
        <v>128813.695925976</v>
      </c>
      <c r="Z205">
        <v>125081.966516567</v>
      </c>
      <c r="AA205">
        <v>3.8662502954991398E-3</v>
      </c>
      <c r="AB205">
        <v>2.7844400107692401E-3</v>
      </c>
      <c r="AC205">
        <v>3.1308747902775501E-3</v>
      </c>
      <c r="AD205">
        <v>9.9552715066924006E-4</v>
      </c>
      <c r="AE205">
        <v>0.18588431060772001</v>
      </c>
      <c r="AF205">
        <v>2.16499235179918E-2</v>
      </c>
      <c r="AG205">
        <v>1.06570604379279E-2</v>
      </c>
      <c r="AH205">
        <v>6.1504229091431497E-3</v>
      </c>
      <c r="AI205">
        <v>2729399.00151686</v>
      </c>
      <c r="AJ205">
        <v>317858.03072547499</v>
      </c>
      <c r="AK205">
        <v>156493.80452563599</v>
      </c>
      <c r="AL205">
        <v>90302.125343253603</v>
      </c>
      <c r="AN205">
        <v>15</v>
      </c>
      <c r="AP205">
        <v>2018</v>
      </c>
      <c r="AQ205" s="4" t="s">
        <v>26</v>
      </c>
      <c r="AR205">
        <v>1549</v>
      </c>
      <c r="AS205">
        <v>0</v>
      </c>
      <c r="AT205">
        <v>0</v>
      </c>
      <c r="AU205">
        <v>0</v>
      </c>
      <c r="AV205">
        <v>15382442</v>
      </c>
      <c r="AW205">
        <v>14683321.43</v>
      </c>
      <c r="AX205">
        <v>5</v>
      </c>
    </row>
    <row r="206" spans="1:50" x14ac:dyDescent="0.3">
      <c r="A206" t="s">
        <v>757</v>
      </c>
      <c r="B206" t="s">
        <v>758</v>
      </c>
      <c r="C206">
        <v>0</v>
      </c>
      <c r="D206" t="s">
        <v>757</v>
      </c>
      <c r="E206">
        <v>1</v>
      </c>
      <c r="F206">
        <v>1.8313253012048101</v>
      </c>
      <c r="G206">
        <v>0.20833571255207001</v>
      </c>
      <c r="H206">
        <v>-0.10442227125167799</v>
      </c>
      <c r="I206">
        <v>2.23641395568847E-2</v>
      </c>
      <c r="J206">
        <f>12/7</f>
        <v>1.7142857142857142</v>
      </c>
      <c r="K206">
        <v>1</v>
      </c>
      <c r="L206" t="s">
        <v>759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2</v>
      </c>
      <c r="S206">
        <v>1618446.9</v>
      </c>
      <c r="T206">
        <v>852932.13333333295</v>
      </c>
      <c r="U206">
        <v>4163723.6424593502</v>
      </c>
      <c r="V206">
        <v>543397.75309425395</v>
      </c>
      <c r="W206">
        <v>1618446.9</v>
      </c>
      <c r="X206">
        <v>852932.13333333295</v>
      </c>
      <c r="Y206">
        <v>4163723.6424593502</v>
      </c>
      <c r="Z206">
        <v>543397.75309425395</v>
      </c>
      <c r="AA206">
        <v>5.2002214626666599E-2</v>
      </c>
      <c r="AB206">
        <v>4.4005286413333303E-2</v>
      </c>
      <c r="AC206">
        <v>3.71878381733333E-2</v>
      </c>
      <c r="AD206">
        <v>3.1609155591111097E-2</v>
      </c>
      <c r="AE206">
        <v>0.29019625435444402</v>
      </c>
      <c r="AF206">
        <v>0.22356447794666601</v>
      </c>
      <c r="AG206">
        <v>0.15442254656333301</v>
      </c>
      <c r="AH206">
        <v>7.0375788871111095E-2</v>
      </c>
      <c r="AI206">
        <v>34335350.962613299</v>
      </c>
      <c r="AJ206">
        <v>32332903.288888801</v>
      </c>
      <c r="AK206">
        <v>20939704.588440601</v>
      </c>
      <c r="AL206">
        <v>11004340.1837215</v>
      </c>
      <c r="AN206">
        <v>35</v>
      </c>
      <c r="AO206" t="s">
        <v>627</v>
      </c>
      <c r="AP206">
        <v>2017</v>
      </c>
      <c r="AQ206" s="4" t="s">
        <v>26</v>
      </c>
      <c r="AR206">
        <v>2136</v>
      </c>
      <c r="AS206">
        <v>1</v>
      </c>
      <c r="AT206">
        <v>0</v>
      </c>
      <c r="AU206">
        <v>0</v>
      </c>
      <c r="AV206">
        <v>22869000</v>
      </c>
      <c r="AW206">
        <v>200000000</v>
      </c>
      <c r="AX206">
        <v>6</v>
      </c>
    </row>
    <row r="207" spans="1:50" x14ac:dyDescent="0.3">
      <c r="A207" t="s">
        <v>760</v>
      </c>
      <c r="B207" t="s">
        <v>761</v>
      </c>
      <c r="C207">
        <v>0</v>
      </c>
      <c r="D207" t="s">
        <v>760</v>
      </c>
      <c r="E207">
        <v>2</v>
      </c>
      <c r="F207">
        <v>1.9012345679012299</v>
      </c>
      <c r="G207">
        <v>-2.39183977246284E-2</v>
      </c>
      <c r="H207">
        <v>0.13772338628768899</v>
      </c>
      <c r="I207">
        <v>-4.7987952828407197E-2</v>
      </c>
      <c r="K207">
        <v>0</v>
      </c>
      <c r="L207" t="s">
        <v>762</v>
      </c>
      <c r="M207">
        <v>4</v>
      </c>
      <c r="N207">
        <v>0</v>
      </c>
      <c r="O207">
        <v>3</v>
      </c>
      <c r="P207">
        <v>0</v>
      </c>
      <c r="Q207">
        <v>0</v>
      </c>
      <c r="R207">
        <v>2</v>
      </c>
      <c r="S207">
        <v>232292.79897131701</v>
      </c>
      <c r="T207">
        <v>76396.563788797503</v>
      </c>
      <c r="U207">
        <v>18807.2308167667</v>
      </c>
      <c r="V207">
        <v>27909.2581214702</v>
      </c>
      <c r="W207">
        <v>232292.79897131701</v>
      </c>
      <c r="X207">
        <v>76396.563788797503</v>
      </c>
      <c r="Y207">
        <v>18807.2308167667</v>
      </c>
      <c r="Z207">
        <v>27909.2581214702</v>
      </c>
      <c r="AA207">
        <v>1.0423625964774801E-2</v>
      </c>
      <c r="AB207">
        <v>8.1789239827727792E-3</v>
      </c>
      <c r="AC207">
        <v>7.2504919573362801E-3</v>
      </c>
      <c r="AD207">
        <v>7.7975205592930499E-3</v>
      </c>
      <c r="AE207">
        <v>2.1405434076253602E-2</v>
      </c>
      <c r="AF207">
        <v>1.10119267384615E-2</v>
      </c>
      <c r="AG207">
        <v>1.9774509633119101E-2</v>
      </c>
      <c r="AH207">
        <v>2.00359014662055E-2</v>
      </c>
      <c r="AI207">
        <v>9035570.5215584096</v>
      </c>
      <c r="AJ207">
        <v>4767020.1717535704</v>
      </c>
      <c r="AK207">
        <v>8522603.5753713995</v>
      </c>
      <c r="AL207">
        <v>8686335.3233385906</v>
      </c>
      <c r="AN207">
        <v>10</v>
      </c>
      <c r="AO207" t="s">
        <v>106</v>
      </c>
      <c r="AP207">
        <v>2017</v>
      </c>
      <c r="AQ207" s="4" t="s">
        <v>26</v>
      </c>
      <c r="AR207">
        <v>13831</v>
      </c>
      <c r="AS207">
        <v>0</v>
      </c>
      <c r="AT207">
        <v>0</v>
      </c>
      <c r="AU207">
        <v>1</v>
      </c>
      <c r="AV207">
        <v>3000000</v>
      </c>
      <c r="AW207">
        <v>899921008</v>
      </c>
      <c r="AX207">
        <v>3</v>
      </c>
    </row>
    <row r="208" spans="1:50" x14ac:dyDescent="0.3">
      <c r="A208" t="s">
        <v>763</v>
      </c>
      <c r="B208" t="s">
        <v>764</v>
      </c>
      <c r="C208">
        <v>0</v>
      </c>
      <c r="D208" t="s">
        <v>766</v>
      </c>
      <c r="E208">
        <v>2</v>
      </c>
      <c r="F208">
        <v>2.17948717948717</v>
      </c>
      <c r="G208">
        <v>0.12222513556480399</v>
      </c>
      <c r="H208">
        <v>2.27730870246887E-2</v>
      </c>
      <c r="I208">
        <v>-0.155347034335136</v>
      </c>
      <c r="J208">
        <f>22/6</f>
        <v>3.6666666666666665</v>
      </c>
      <c r="K208">
        <v>1</v>
      </c>
      <c r="L208" t="s">
        <v>765</v>
      </c>
      <c r="M208">
        <v>0</v>
      </c>
      <c r="N208">
        <v>1</v>
      </c>
      <c r="O208">
        <v>0</v>
      </c>
      <c r="P208">
        <v>2</v>
      </c>
      <c r="Q208">
        <v>0</v>
      </c>
      <c r="R208">
        <v>2</v>
      </c>
      <c r="S208">
        <v>204675.08816139001</v>
      </c>
      <c r="T208">
        <v>151623.441311123</v>
      </c>
      <c r="U208">
        <v>170385.76042697599</v>
      </c>
      <c r="V208">
        <v>188242.32665233299</v>
      </c>
      <c r="W208">
        <v>204675.08816139001</v>
      </c>
      <c r="X208">
        <v>151623.441311123</v>
      </c>
      <c r="Y208">
        <v>170385.76042697599</v>
      </c>
      <c r="Z208">
        <v>188242.32665233299</v>
      </c>
      <c r="AA208">
        <v>0.240293721733364</v>
      </c>
      <c r="AB208">
        <v>0.215175228585888</v>
      </c>
      <c r="AC208">
        <v>0.33653058251008899</v>
      </c>
      <c r="AD208">
        <v>0.18990478951099299</v>
      </c>
      <c r="AE208">
        <v>6.5536813258665001</v>
      </c>
      <c r="AF208">
        <v>0.95520277739535997</v>
      </c>
      <c r="AG208">
        <v>0.76986294555872103</v>
      </c>
      <c r="AH208">
        <v>0.45440947527108699</v>
      </c>
      <c r="AI208">
        <v>40942597.075602002</v>
      </c>
      <c r="AJ208">
        <v>5967406.7895303797</v>
      </c>
      <c r="AK208">
        <v>4809539.3743117899</v>
      </c>
      <c r="AL208">
        <v>2867262.3522963598</v>
      </c>
      <c r="AN208">
        <v>28</v>
      </c>
      <c r="AO208" t="s">
        <v>767</v>
      </c>
      <c r="AP208">
        <v>2017</v>
      </c>
      <c r="AQ208" s="4" t="s">
        <v>26</v>
      </c>
      <c r="AR208">
        <v>5464</v>
      </c>
      <c r="AS208">
        <v>0</v>
      </c>
      <c r="AT208">
        <v>0</v>
      </c>
      <c r="AU208">
        <v>0</v>
      </c>
      <c r="AV208">
        <v>8244292</v>
      </c>
      <c r="AW208">
        <v>8924667</v>
      </c>
      <c r="AX208">
        <v>23</v>
      </c>
    </row>
    <row r="209" spans="1:50" x14ac:dyDescent="0.3">
      <c r="A209" t="s">
        <v>768</v>
      </c>
      <c r="B209" t="s">
        <v>769</v>
      </c>
      <c r="C209">
        <v>1</v>
      </c>
      <c r="D209" t="s">
        <v>771</v>
      </c>
      <c r="E209">
        <v>1</v>
      </c>
      <c r="F209">
        <v>1.91891891891891</v>
      </c>
      <c r="G209">
        <v>0.25274497270584101</v>
      </c>
      <c r="H209">
        <v>-2.8546035289764401E-2</v>
      </c>
      <c r="I209">
        <v>-0.31858012080192499</v>
      </c>
      <c r="J209">
        <v>1</v>
      </c>
      <c r="K209">
        <v>1</v>
      </c>
      <c r="L209" t="s">
        <v>770</v>
      </c>
      <c r="M209">
        <v>1</v>
      </c>
      <c r="N209">
        <v>2</v>
      </c>
      <c r="O209">
        <v>0</v>
      </c>
      <c r="P209">
        <v>2</v>
      </c>
      <c r="Q209">
        <v>0</v>
      </c>
      <c r="R209">
        <v>2</v>
      </c>
      <c r="S209">
        <v>19408769.4888888</v>
      </c>
      <c r="T209">
        <v>17218299.844444402</v>
      </c>
      <c r="U209">
        <v>3701551</v>
      </c>
      <c r="V209">
        <v>3239677.2199145602</v>
      </c>
      <c r="W209">
        <v>19408769.4888888</v>
      </c>
      <c r="X209">
        <v>17218299.844444402</v>
      </c>
      <c r="Y209">
        <v>3701551</v>
      </c>
      <c r="Z209">
        <v>3239677.2199145602</v>
      </c>
      <c r="AA209">
        <v>0.100324138855555</v>
      </c>
      <c r="AB209">
        <v>0.123221035452222</v>
      </c>
      <c r="AC209">
        <v>0.12059364442888799</v>
      </c>
      <c r="AD209">
        <v>9.2781761549999994E-2</v>
      </c>
      <c r="AE209">
        <v>0.166150712224444</v>
      </c>
      <c r="AF209">
        <v>0.18769916776444401</v>
      </c>
      <c r="AG209">
        <v>0.106334594503333</v>
      </c>
      <c r="AH209">
        <v>7.0044085110000001E-2</v>
      </c>
      <c r="AI209">
        <v>88597224.693077698</v>
      </c>
      <c r="AJ209">
        <v>113581148.668042</v>
      </c>
      <c r="AK209">
        <v>65932188.499219999</v>
      </c>
      <c r="AL209">
        <v>45570331.211746603</v>
      </c>
      <c r="AN209">
        <v>18</v>
      </c>
      <c r="AO209" t="s">
        <v>106</v>
      </c>
      <c r="AP209">
        <v>2017</v>
      </c>
      <c r="AQ209" s="4" t="s">
        <v>26</v>
      </c>
      <c r="AR209">
        <v>623</v>
      </c>
      <c r="AS209">
        <v>1</v>
      </c>
      <c r="AT209">
        <v>0</v>
      </c>
      <c r="AU209">
        <v>0</v>
      </c>
      <c r="AV209">
        <v>20000000</v>
      </c>
      <c r="AW209">
        <v>1000000000</v>
      </c>
      <c r="AX209">
        <v>4</v>
      </c>
    </row>
    <row r="210" spans="1:50" x14ac:dyDescent="0.3">
      <c r="A210" t="s">
        <v>772</v>
      </c>
      <c r="B210" t="s">
        <v>773</v>
      </c>
      <c r="C210">
        <v>0</v>
      </c>
      <c r="D210" t="s">
        <v>772</v>
      </c>
      <c r="E210">
        <v>1</v>
      </c>
      <c r="F210">
        <v>1.74025974025974</v>
      </c>
      <c r="G210">
        <v>0.22130425274372101</v>
      </c>
      <c r="H210">
        <v>-4.73213642835617E-2</v>
      </c>
      <c r="I210">
        <v>1.37287378311157E-2</v>
      </c>
      <c r="K210">
        <v>0</v>
      </c>
      <c r="L210" t="s">
        <v>774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2</v>
      </c>
      <c r="S210">
        <v>316922.25823061197</v>
      </c>
      <c r="T210">
        <v>8933982.5222222209</v>
      </c>
      <c r="U210">
        <v>5810023.7888888801</v>
      </c>
      <c r="V210">
        <v>1106663.68888888</v>
      </c>
      <c r="W210">
        <v>316922.25823061197</v>
      </c>
      <c r="X210">
        <v>8933982.5222222209</v>
      </c>
      <c r="Y210">
        <v>5810023.7888888801</v>
      </c>
      <c r="Z210">
        <v>1106663.68888888</v>
      </c>
      <c r="AA210">
        <v>0.17367938888888801</v>
      </c>
      <c r="AB210">
        <v>0.138923770918888</v>
      </c>
      <c r="AC210">
        <v>5.9282889791111099E-2</v>
      </c>
      <c r="AD210">
        <v>1.14937952018314E-2</v>
      </c>
      <c r="AE210">
        <v>0.432211120667777</v>
      </c>
      <c r="AF210">
        <v>1.1337764478333301</v>
      </c>
      <c r="AG210">
        <v>0.57987117866666604</v>
      </c>
      <c r="AH210">
        <v>0.316769533812222</v>
      </c>
      <c r="AI210">
        <v>8916475.5555555504</v>
      </c>
      <c r="AJ210">
        <v>40933218.666666597</v>
      </c>
      <c r="AK210">
        <v>21934195.5555555</v>
      </c>
      <c r="AL210">
        <v>12016523.111111101</v>
      </c>
      <c r="AN210">
        <v>1</v>
      </c>
      <c r="AO210" t="s">
        <v>150</v>
      </c>
      <c r="AP210">
        <v>2017</v>
      </c>
      <c r="AQ210" s="4" t="s">
        <v>26</v>
      </c>
      <c r="AR210">
        <v>896</v>
      </c>
      <c r="AS210">
        <v>0</v>
      </c>
      <c r="AT210">
        <v>0</v>
      </c>
      <c r="AU210">
        <v>0</v>
      </c>
      <c r="AV210">
        <v>6981328</v>
      </c>
      <c r="AW210">
        <v>62500000</v>
      </c>
      <c r="AX210">
        <v>7</v>
      </c>
    </row>
    <row r="211" spans="1:50" x14ac:dyDescent="0.3">
      <c r="A211" t="s">
        <v>775</v>
      </c>
      <c r="B211" t="s">
        <v>776</v>
      </c>
      <c r="C211">
        <v>0</v>
      </c>
      <c r="D211" t="s">
        <v>775</v>
      </c>
      <c r="E211">
        <v>1</v>
      </c>
      <c r="F211">
        <v>2.2133333333333298</v>
      </c>
      <c r="G211" s="1">
        <v>6.2085688114166206E-5</v>
      </c>
      <c r="H211">
        <v>0.13544517755508401</v>
      </c>
      <c r="I211">
        <v>-0.14606878161430301</v>
      </c>
      <c r="J211">
        <v>0</v>
      </c>
      <c r="K211">
        <v>1</v>
      </c>
      <c r="L211" t="s">
        <v>913</v>
      </c>
      <c r="M211">
        <v>0</v>
      </c>
      <c r="N211">
        <v>1</v>
      </c>
      <c r="O211">
        <v>0</v>
      </c>
      <c r="P211">
        <v>2</v>
      </c>
      <c r="Q211">
        <v>0</v>
      </c>
      <c r="R211">
        <v>2</v>
      </c>
      <c r="S211">
        <v>798292.72229166597</v>
      </c>
      <c r="T211">
        <v>282183.06441047898</v>
      </c>
      <c r="U211">
        <v>75059.119631811802</v>
      </c>
      <c r="V211">
        <v>56102.426050806003</v>
      </c>
      <c r="W211">
        <v>798292.72229166597</v>
      </c>
      <c r="X211">
        <v>282183.06441047898</v>
      </c>
      <c r="Y211">
        <v>75059.119631811802</v>
      </c>
      <c r="Z211">
        <v>56102.426050806003</v>
      </c>
      <c r="AA211">
        <v>2.0707982305060001E-3</v>
      </c>
      <c r="AB211">
        <v>1.8042477799678799E-3</v>
      </c>
      <c r="AC211">
        <v>6.4847482571644402E-4</v>
      </c>
      <c r="AD211">
        <v>1.9657092125911101E-4</v>
      </c>
      <c r="AE211">
        <v>2.13494210988888E-2</v>
      </c>
      <c r="AF211">
        <v>8.9148002004783306E-3</v>
      </c>
      <c r="AG211">
        <v>4.0252245468472203E-3</v>
      </c>
      <c r="AH211">
        <v>3.8739237877787702E-3</v>
      </c>
      <c r="AI211">
        <v>5208375.4126598798</v>
      </c>
      <c r="AJ211">
        <v>2284481.4401968401</v>
      </c>
      <c r="AK211">
        <v>2011580.83213834</v>
      </c>
      <c r="AL211">
        <v>1061888.8184477801</v>
      </c>
      <c r="AN211">
        <v>2</v>
      </c>
      <c r="AO211" t="s">
        <v>61</v>
      </c>
      <c r="AP211">
        <v>2018</v>
      </c>
      <c r="AQ211" s="4" t="s">
        <v>26</v>
      </c>
      <c r="AR211">
        <v>2579</v>
      </c>
      <c r="AS211">
        <v>0</v>
      </c>
      <c r="AT211">
        <v>0</v>
      </c>
      <c r="AU211">
        <v>1</v>
      </c>
      <c r="AV211">
        <v>15000000</v>
      </c>
      <c r="AW211">
        <v>1000000000</v>
      </c>
      <c r="AX211">
        <v>11</v>
      </c>
    </row>
    <row r="212" spans="1:50" x14ac:dyDescent="0.3">
      <c r="A212" t="s">
        <v>778</v>
      </c>
      <c r="B212" t="s">
        <v>779</v>
      </c>
      <c r="C212">
        <v>1</v>
      </c>
      <c r="D212" t="s">
        <v>778</v>
      </c>
      <c r="E212">
        <v>1</v>
      </c>
      <c r="F212">
        <v>1.8701298701298701</v>
      </c>
      <c r="G212">
        <v>0.23924152553081501</v>
      </c>
      <c r="H212">
        <v>0.10780283808708099</v>
      </c>
      <c r="I212">
        <v>5.9904038906097398E-2</v>
      </c>
      <c r="K212">
        <v>0</v>
      </c>
      <c r="L212" t="s">
        <v>780</v>
      </c>
      <c r="M212">
        <v>1</v>
      </c>
      <c r="N212">
        <v>2</v>
      </c>
      <c r="O212">
        <v>0</v>
      </c>
      <c r="P212">
        <v>2</v>
      </c>
      <c r="Q212">
        <v>0</v>
      </c>
      <c r="R212">
        <v>2</v>
      </c>
      <c r="S212">
        <v>581081.06666666595</v>
      </c>
      <c r="T212">
        <v>344060.38663194398</v>
      </c>
      <c r="U212">
        <v>40796.087119791599</v>
      </c>
      <c r="V212">
        <v>20529.716195782101</v>
      </c>
      <c r="W212">
        <v>581081.06666666595</v>
      </c>
      <c r="X212">
        <v>344060.38663194398</v>
      </c>
      <c r="Y212">
        <v>40796.087119791599</v>
      </c>
      <c r="Z212">
        <v>20529.716195782101</v>
      </c>
      <c r="AA212">
        <v>2.8933239311111102E-2</v>
      </c>
      <c r="AB212">
        <v>3.2358346294444403E-2</v>
      </c>
      <c r="AC212">
        <v>1.5339279911111101E-2</v>
      </c>
      <c r="AD212">
        <v>9.6250929498252202E-3</v>
      </c>
      <c r="AE212">
        <v>0.203144277878888</v>
      </c>
      <c r="AF212">
        <v>0.181019571096666</v>
      </c>
      <c r="AG212">
        <v>4.8006608996666603E-2</v>
      </c>
      <c r="AH212">
        <v>2.72943744744444E-2</v>
      </c>
      <c r="AI212">
        <v>44229127.124575503</v>
      </c>
      <c r="AJ212">
        <v>44019488.477218799</v>
      </c>
      <c r="AK212">
        <v>11493566.359027199</v>
      </c>
      <c r="AL212">
        <v>7014266.90413976</v>
      </c>
      <c r="AN212">
        <v>61</v>
      </c>
      <c r="AO212" t="s">
        <v>231</v>
      </c>
      <c r="AP212">
        <v>2018</v>
      </c>
      <c r="AQ212" s="4" t="s">
        <v>26</v>
      </c>
      <c r="AR212">
        <v>4995</v>
      </c>
      <c r="AS212">
        <v>0</v>
      </c>
      <c r="AT212">
        <v>0</v>
      </c>
      <c r="AU212">
        <v>0</v>
      </c>
      <c r="AV212">
        <v>22500000</v>
      </c>
      <c r="AW212">
        <v>500000000</v>
      </c>
      <c r="AX212">
        <v>11</v>
      </c>
    </row>
    <row r="213" spans="1:50" x14ac:dyDescent="0.3">
      <c r="A213" t="s">
        <v>781</v>
      </c>
      <c r="B213" t="s">
        <v>782</v>
      </c>
      <c r="C213">
        <v>1</v>
      </c>
      <c r="D213" t="s">
        <v>781</v>
      </c>
      <c r="E213">
        <v>1</v>
      </c>
      <c r="F213">
        <v>1.74025974025974</v>
      </c>
      <c r="G213">
        <v>0.24071420729160301</v>
      </c>
      <c r="H213">
        <v>2.4531662464141801E-2</v>
      </c>
      <c r="I213">
        <v>0.12522789835929801</v>
      </c>
      <c r="J213">
        <v>0</v>
      </c>
      <c r="K213">
        <v>1</v>
      </c>
      <c r="L213" t="s">
        <v>783</v>
      </c>
      <c r="M213">
        <v>1</v>
      </c>
      <c r="N213">
        <v>2</v>
      </c>
      <c r="O213">
        <v>1</v>
      </c>
      <c r="P213">
        <v>1</v>
      </c>
      <c r="Q213">
        <v>1</v>
      </c>
      <c r="R213">
        <v>1</v>
      </c>
      <c r="S213">
        <v>458889.24444444402</v>
      </c>
      <c r="T213">
        <v>601886.64444444398</v>
      </c>
      <c r="U213">
        <v>1222232.5444444399</v>
      </c>
      <c r="V213">
        <v>531720.97777777701</v>
      </c>
      <c r="W213">
        <v>458889.24444444402</v>
      </c>
      <c r="X213">
        <v>601886.64444444398</v>
      </c>
      <c r="Y213">
        <v>1222232.5444444399</v>
      </c>
      <c r="Z213">
        <v>531720.97777777701</v>
      </c>
      <c r="AA213">
        <v>0.15191448794111101</v>
      </c>
      <c r="AB213">
        <v>2.9051601173333299E-2</v>
      </c>
      <c r="AC213">
        <v>1.8052835735968199E-2</v>
      </c>
      <c r="AD213">
        <v>1.11394837972293E-2</v>
      </c>
      <c r="AE213">
        <v>0.25370230939777699</v>
      </c>
      <c r="AF213">
        <v>0.28910574482888801</v>
      </c>
      <c r="AG213">
        <v>0.53876863121555496</v>
      </c>
      <c r="AH213">
        <v>0.381116745875555</v>
      </c>
      <c r="AI213">
        <v>21288304.9488611</v>
      </c>
      <c r="AJ213">
        <v>24331712.2166388</v>
      </c>
      <c r="AK213">
        <v>45271030.602555498</v>
      </c>
      <c r="AL213">
        <v>32272485.1462777</v>
      </c>
      <c r="AN213">
        <v>35</v>
      </c>
      <c r="AO213" t="s">
        <v>106</v>
      </c>
      <c r="AP213">
        <v>2018</v>
      </c>
      <c r="AQ213" s="4" t="s">
        <v>26</v>
      </c>
      <c r="AR213">
        <v>2642</v>
      </c>
      <c r="AS213">
        <v>0</v>
      </c>
      <c r="AT213">
        <v>0</v>
      </c>
      <c r="AU213">
        <v>0</v>
      </c>
      <c r="AV213">
        <v>4978366</v>
      </c>
      <c r="AW213">
        <v>100000000</v>
      </c>
      <c r="AX213">
        <v>9</v>
      </c>
    </row>
    <row r="214" spans="1:50" x14ac:dyDescent="0.3">
      <c r="A214" t="s">
        <v>784</v>
      </c>
      <c r="B214" t="s">
        <v>785</v>
      </c>
      <c r="C214">
        <v>0</v>
      </c>
      <c r="D214" t="s">
        <v>784</v>
      </c>
      <c r="E214">
        <v>1</v>
      </c>
      <c r="F214">
        <v>2.1739130434782599</v>
      </c>
      <c r="G214">
        <v>5.7688906788825899E-2</v>
      </c>
      <c r="H214">
        <v>-1.52589231729507E-2</v>
      </c>
      <c r="I214">
        <v>-8.5372552275657598E-2</v>
      </c>
      <c r="J214">
        <f>10/12</f>
        <v>0.83333333333333337</v>
      </c>
      <c r="K214">
        <v>1</v>
      </c>
      <c r="L214" t="s">
        <v>786</v>
      </c>
      <c r="M214">
        <v>4</v>
      </c>
      <c r="N214">
        <v>0</v>
      </c>
      <c r="O214">
        <v>3</v>
      </c>
      <c r="P214">
        <v>0</v>
      </c>
      <c r="Q214">
        <v>3</v>
      </c>
      <c r="R214">
        <v>0</v>
      </c>
      <c r="S214">
        <v>11113.413336023301</v>
      </c>
      <c r="T214">
        <v>6529.3177394436398</v>
      </c>
      <c r="U214">
        <v>34.881208649104103</v>
      </c>
      <c r="V214">
        <v>1340.19970556051</v>
      </c>
      <c r="W214">
        <v>11113.413336023301</v>
      </c>
      <c r="X214">
        <v>6529.3177394436398</v>
      </c>
      <c r="Y214">
        <v>34.881208649104103</v>
      </c>
      <c r="Z214">
        <v>1340.19970556051</v>
      </c>
      <c r="AA214">
        <v>2.9367834120269999E-3</v>
      </c>
      <c r="AB214">
        <v>5.5580081184603298E-3</v>
      </c>
      <c r="AC214">
        <v>3.5499526538985502E-3</v>
      </c>
      <c r="AD214">
        <v>7.16544710112689E-3</v>
      </c>
      <c r="AE214">
        <v>3.3730499684444401E-2</v>
      </c>
      <c r="AF214">
        <v>1.31196712096847E-2</v>
      </c>
      <c r="AG214">
        <v>2.4903895206109E-2</v>
      </c>
      <c r="AH214">
        <v>7.3385896803043298E-3</v>
      </c>
      <c r="AI214">
        <v>49316.185272966897</v>
      </c>
      <c r="AJ214">
        <v>21832.050773512601</v>
      </c>
      <c r="AK214">
        <v>50363.898200784002</v>
      </c>
      <c r="AL214">
        <v>13091.8393577223</v>
      </c>
      <c r="AN214">
        <v>12</v>
      </c>
      <c r="AO214" t="s">
        <v>627</v>
      </c>
      <c r="AP214">
        <v>2018</v>
      </c>
      <c r="AQ214" s="4" t="s">
        <v>26</v>
      </c>
      <c r="AR214">
        <v>1486</v>
      </c>
      <c r="AS214">
        <v>0</v>
      </c>
      <c r="AT214">
        <v>0</v>
      </c>
      <c r="AU214">
        <v>0</v>
      </c>
      <c r="AV214">
        <v>200000</v>
      </c>
      <c r="AW214">
        <v>2333333</v>
      </c>
      <c r="AX214">
        <v>6</v>
      </c>
    </row>
    <row r="215" spans="1:50" x14ac:dyDescent="0.3">
      <c r="A215" t="s">
        <v>787</v>
      </c>
      <c r="B215" t="s">
        <v>788</v>
      </c>
      <c r="C215">
        <v>0</v>
      </c>
      <c r="D215" t="s">
        <v>787</v>
      </c>
      <c r="E215">
        <v>1</v>
      </c>
      <c r="F215">
        <v>1.91891891891891</v>
      </c>
      <c r="G215">
        <v>0.17261739075183799</v>
      </c>
      <c r="H215">
        <v>-6.4155399799346896E-2</v>
      </c>
      <c r="I215">
        <v>0.13277901709079701</v>
      </c>
      <c r="J215">
        <v>1.1000000000000001</v>
      </c>
      <c r="K215">
        <v>1</v>
      </c>
      <c r="L215" t="s">
        <v>789</v>
      </c>
      <c r="M215">
        <v>0</v>
      </c>
      <c r="N215">
        <v>1</v>
      </c>
      <c r="O215">
        <v>0</v>
      </c>
      <c r="P215">
        <v>2</v>
      </c>
      <c r="Q215">
        <v>0</v>
      </c>
      <c r="R215">
        <v>2</v>
      </c>
      <c r="S215">
        <v>58179.7135075478</v>
      </c>
      <c r="T215">
        <v>12305.3242332017</v>
      </c>
      <c r="U215">
        <v>69231.283674999097</v>
      </c>
      <c r="V215">
        <v>15624.918654019601</v>
      </c>
      <c r="W215">
        <v>58179.7135075478</v>
      </c>
      <c r="X215">
        <v>12305.3242332017</v>
      </c>
      <c r="Y215">
        <v>69231.283674999097</v>
      </c>
      <c r="Z215">
        <v>15624.918654019601</v>
      </c>
      <c r="AA215">
        <v>4.6024566858244399E-4</v>
      </c>
      <c r="AB215">
        <v>3.3072633342266599E-4</v>
      </c>
      <c r="AC215">
        <v>3.0901446122511098E-4</v>
      </c>
      <c r="AD215">
        <v>3.7115423553899998E-4</v>
      </c>
      <c r="AE215">
        <v>3.07384015073344E-3</v>
      </c>
      <c r="AF215">
        <v>6.3554235137644401E-4</v>
      </c>
      <c r="AG215">
        <v>8.1822154689777701E-4</v>
      </c>
      <c r="AH215">
        <v>1.42906615570011E-3</v>
      </c>
      <c r="AI215">
        <v>113021.10052637001</v>
      </c>
      <c r="AJ215">
        <v>161317.612515602</v>
      </c>
      <c r="AK215">
        <v>668420.85584542202</v>
      </c>
      <c r="AL215">
        <v>1325097.85836538</v>
      </c>
      <c r="AN215">
        <v>28</v>
      </c>
      <c r="AO215" t="s">
        <v>30</v>
      </c>
      <c r="AP215">
        <v>2017</v>
      </c>
      <c r="AQ215" s="4" t="s">
        <v>26</v>
      </c>
      <c r="AR215">
        <v>4983</v>
      </c>
      <c r="AS215">
        <v>0</v>
      </c>
      <c r="AT215">
        <v>0</v>
      </c>
      <c r="AU215">
        <v>1</v>
      </c>
      <c r="AV215">
        <v>500000</v>
      </c>
      <c r="AW215">
        <v>1865000000</v>
      </c>
      <c r="AX215">
        <v>12</v>
      </c>
    </row>
    <row r="216" spans="1:50" x14ac:dyDescent="0.3">
      <c r="A216" t="s">
        <v>790</v>
      </c>
      <c r="B216" t="s">
        <v>791</v>
      </c>
      <c r="C216">
        <v>1</v>
      </c>
      <c r="D216" t="s">
        <v>790</v>
      </c>
      <c r="E216">
        <v>1</v>
      </c>
      <c r="F216">
        <v>1.7283950617283901</v>
      </c>
      <c r="G216">
        <v>3.0799016356468201E-2</v>
      </c>
      <c r="H216">
        <v>9.1737061738967896E-3</v>
      </c>
      <c r="I216">
        <v>-4.4046059250831597E-2</v>
      </c>
      <c r="K216">
        <v>0</v>
      </c>
      <c r="L216" t="s">
        <v>792</v>
      </c>
      <c r="M216">
        <v>1</v>
      </c>
      <c r="N216">
        <v>2</v>
      </c>
      <c r="O216">
        <v>0</v>
      </c>
      <c r="P216">
        <v>2</v>
      </c>
      <c r="Q216">
        <v>0</v>
      </c>
      <c r="R216">
        <v>2</v>
      </c>
      <c r="S216">
        <v>710604.73333333305</v>
      </c>
      <c r="T216">
        <v>754888.81901456602</v>
      </c>
      <c r="U216">
        <v>354807.77099383803</v>
      </c>
      <c r="V216">
        <v>398224.990681984</v>
      </c>
      <c r="W216">
        <v>710604.73333333305</v>
      </c>
      <c r="X216">
        <v>754888.81901456602</v>
      </c>
      <c r="Y216">
        <v>354807.77099383803</v>
      </c>
      <c r="Z216">
        <v>398224.990681984</v>
      </c>
      <c r="AA216">
        <v>6.1442729962011102E-4</v>
      </c>
      <c r="AB216">
        <v>4.2735591151477699E-4</v>
      </c>
      <c r="AC216">
        <v>3.5292867205422203E-4</v>
      </c>
      <c r="AD216">
        <v>2.8046748422344401E-4</v>
      </c>
      <c r="AE216">
        <v>9.1884770000000004E-3</v>
      </c>
      <c r="AF216">
        <v>6.9893483983399999E-4</v>
      </c>
      <c r="AG216">
        <v>5.1884474588444402E-4</v>
      </c>
      <c r="AH216">
        <v>7.1248420739199896E-4</v>
      </c>
      <c r="AI216">
        <v>3351565.4659815999</v>
      </c>
      <c r="AJ216">
        <v>1596381.26396621</v>
      </c>
      <c r="AK216">
        <v>1854104.5766353901</v>
      </c>
      <c r="AL216">
        <v>2173507.3942676899</v>
      </c>
      <c r="AN216">
        <v>32</v>
      </c>
      <c r="AO216" t="s">
        <v>61</v>
      </c>
      <c r="AP216">
        <v>2017</v>
      </c>
      <c r="AQ216" s="4" t="s">
        <v>26</v>
      </c>
      <c r="AR216">
        <v>6862</v>
      </c>
      <c r="AS216">
        <v>0</v>
      </c>
      <c r="AT216">
        <v>0</v>
      </c>
      <c r="AU216">
        <v>1</v>
      </c>
      <c r="AV216">
        <v>5170071</v>
      </c>
      <c r="AW216">
        <v>3973553854</v>
      </c>
      <c r="AX216">
        <v>32</v>
      </c>
    </row>
    <row r="217" spans="1:50" x14ac:dyDescent="0.3">
      <c r="A217" t="s">
        <v>793</v>
      </c>
      <c r="B217" t="s">
        <v>794</v>
      </c>
      <c r="C217">
        <v>1</v>
      </c>
      <c r="D217" t="s">
        <v>793</v>
      </c>
      <c r="E217">
        <v>1</v>
      </c>
      <c r="F217">
        <v>1.92405063291139</v>
      </c>
      <c r="G217">
        <v>8.2531198859214699E-2</v>
      </c>
      <c r="H217">
        <v>1.8928945064544601E-2</v>
      </c>
      <c r="I217">
        <v>-7.66001641750335E-2</v>
      </c>
      <c r="K217">
        <v>0</v>
      </c>
      <c r="L217" t="s">
        <v>795</v>
      </c>
      <c r="M217">
        <v>1</v>
      </c>
      <c r="N217">
        <v>2</v>
      </c>
      <c r="O217">
        <v>1</v>
      </c>
      <c r="P217">
        <v>1</v>
      </c>
      <c r="Q217">
        <v>1</v>
      </c>
      <c r="R217">
        <v>1</v>
      </c>
      <c r="S217">
        <v>246391.435581597</v>
      </c>
      <c r="T217">
        <v>345585.21111111098</v>
      </c>
      <c r="U217">
        <v>209707.42676396301</v>
      </c>
      <c r="V217">
        <v>766128.11154292605</v>
      </c>
      <c r="W217">
        <v>246391.435581597</v>
      </c>
      <c r="X217">
        <v>345585.21111111098</v>
      </c>
      <c r="Y217">
        <v>209707.42676396301</v>
      </c>
      <c r="Z217">
        <v>766128.11154292605</v>
      </c>
      <c r="AA217">
        <v>1.9590143877777699E-2</v>
      </c>
      <c r="AB217">
        <v>1.27032130101398E-2</v>
      </c>
      <c r="AC217">
        <v>2.9241970740239501E-2</v>
      </c>
      <c r="AD217">
        <v>0.19742720285444401</v>
      </c>
      <c r="AE217">
        <v>5.8059263391111102E-2</v>
      </c>
      <c r="AF217">
        <v>2.1727352222222201E-2</v>
      </c>
      <c r="AG217">
        <v>1.6994205567777702E-2</v>
      </c>
      <c r="AH217">
        <v>2.84058624822222E-2</v>
      </c>
      <c r="AI217">
        <v>6953053.9701030003</v>
      </c>
      <c r="AJ217">
        <v>2833423.2020692299</v>
      </c>
      <c r="AK217">
        <v>2193205.1592005398</v>
      </c>
      <c r="AL217">
        <v>3664140.2072189902</v>
      </c>
      <c r="AN217">
        <v>1</v>
      </c>
      <c r="AO217" t="s">
        <v>391</v>
      </c>
      <c r="AP217">
        <v>2018</v>
      </c>
      <c r="AQ217" s="4" t="s">
        <v>26</v>
      </c>
      <c r="AR217">
        <v>25988</v>
      </c>
      <c r="AS217">
        <v>0</v>
      </c>
      <c r="AT217">
        <v>0</v>
      </c>
      <c r="AU217">
        <v>1</v>
      </c>
      <c r="AV217">
        <v>12604551</v>
      </c>
      <c r="AW217">
        <v>150000000</v>
      </c>
      <c r="AX217">
        <v>7</v>
      </c>
    </row>
    <row r="218" spans="1:50" x14ac:dyDescent="0.3">
      <c r="A218" t="s">
        <v>796</v>
      </c>
      <c r="B218" t="s">
        <v>797</v>
      </c>
      <c r="C218">
        <v>1</v>
      </c>
      <c r="D218" t="s">
        <v>796</v>
      </c>
      <c r="E218">
        <v>1</v>
      </c>
      <c r="F218">
        <v>1.95061728395061</v>
      </c>
      <c r="G218">
        <v>8.1474334001541105E-4</v>
      </c>
      <c r="H218">
        <v>-1.3832658529281601E-2</v>
      </c>
      <c r="I218">
        <v>-0.12669190764427099</v>
      </c>
      <c r="J218">
        <f>9/11</f>
        <v>0.81818181818181823</v>
      </c>
      <c r="K218">
        <v>1</v>
      </c>
      <c r="L218" t="s">
        <v>798</v>
      </c>
      <c r="M218">
        <v>4</v>
      </c>
      <c r="N218">
        <v>0</v>
      </c>
      <c r="O218">
        <v>3</v>
      </c>
      <c r="P218">
        <v>0</v>
      </c>
      <c r="Q218">
        <v>3</v>
      </c>
      <c r="R218">
        <v>0</v>
      </c>
      <c r="S218">
        <v>396767.55279992102</v>
      </c>
      <c r="T218">
        <v>259307.943067541</v>
      </c>
      <c r="U218">
        <v>81972.406327844394</v>
      </c>
      <c r="V218">
        <v>78286.918838960803</v>
      </c>
      <c r="W218">
        <v>396767.55279992102</v>
      </c>
      <c r="X218">
        <v>259307.943067541</v>
      </c>
      <c r="Y218">
        <v>81972.406327844394</v>
      </c>
      <c r="Z218">
        <v>78286.918838960803</v>
      </c>
      <c r="AA218">
        <v>3.3285070957777697E-2</v>
      </c>
      <c r="AB218">
        <v>5.2318244782222197E-2</v>
      </c>
      <c r="AC218">
        <v>1.7570912777777701E-2</v>
      </c>
      <c r="AD218">
        <v>4.1620391666666597E-2</v>
      </c>
      <c r="AE218">
        <v>5.3529258644444397E-2</v>
      </c>
      <c r="AF218">
        <v>4.3172741028888802E-2</v>
      </c>
      <c r="AG218">
        <v>1.6235009888450998E-2</v>
      </c>
      <c r="AH218">
        <v>1.7369313609645599E-2</v>
      </c>
      <c r="AI218">
        <v>1826176.1471383399</v>
      </c>
      <c r="AJ218">
        <v>1354801.9444335799</v>
      </c>
      <c r="AK218">
        <v>579300.69864699303</v>
      </c>
      <c r="AL218">
        <v>775103.63359654602</v>
      </c>
      <c r="AN218">
        <v>31</v>
      </c>
      <c r="AP218">
        <v>2017</v>
      </c>
      <c r="AQ218" s="4">
        <v>253</v>
      </c>
      <c r="AR218">
        <v>246</v>
      </c>
      <c r="AS218">
        <v>0</v>
      </c>
      <c r="AT218">
        <v>0</v>
      </c>
      <c r="AU218">
        <v>1</v>
      </c>
      <c r="AV218">
        <v>400000</v>
      </c>
      <c r="AW218">
        <v>120000000</v>
      </c>
      <c r="AX218">
        <v>16</v>
      </c>
    </row>
    <row r="219" spans="1:50" x14ac:dyDescent="0.3">
      <c r="A219" t="s">
        <v>799</v>
      </c>
      <c r="B219" t="s">
        <v>800</v>
      </c>
      <c r="C219">
        <v>0</v>
      </c>
      <c r="D219" t="s">
        <v>799</v>
      </c>
      <c r="E219">
        <v>1</v>
      </c>
      <c r="F219">
        <v>2.0263157894736801</v>
      </c>
      <c r="G219">
        <v>6.6892430186271598E-3</v>
      </c>
      <c r="H219">
        <v>2.2369340062141401E-2</v>
      </c>
      <c r="I219">
        <v>-8.8020116090774501E-3</v>
      </c>
      <c r="K219">
        <v>0</v>
      </c>
      <c r="L219" t="s">
        <v>801</v>
      </c>
      <c r="M219">
        <v>1</v>
      </c>
      <c r="N219">
        <v>2</v>
      </c>
      <c r="O219">
        <v>0</v>
      </c>
      <c r="P219">
        <v>2</v>
      </c>
      <c r="Q219">
        <v>0</v>
      </c>
      <c r="R219">
        <v>2</v>
      </c>
      <c r="S219">
        <v>2125442.9976345398</v>
      </c>
      <c r="T219">
        <v>466501.07578472199</v>
      </c>
      <c r="U219">
        <v>121912.54800291899</v>
      </c>
      <c r="V219">
        <v>147061.517251955</v>
      </c>
      <c r="W219">
        <v>2125442.9976345398</v>
      </c>
      <c r="X219">
        <v>466501.07578472199</v>
      </c>
      <c r="Y219">
        <v>121912.54800291899</v>
      </c>
      <c r="Z219">
        <v>147061.517251955</v>
      </c>
      <c r="AA219">
        <v>1.8432041695555498E-2</v>
      </c>
      <c r="AB219">
        <v>9.8055596856515496E-3</v>
      </c>
      <c r="AC219">
        <v>4.8900250299334404E-3</v>
      </c>
      <c r="AD219">
        <v>3.6521475101354401E-3</v>
      </c>
      <c r="AE219">
        <v>0.165775307933333</v>
      </c>
      <c r="AF219">
        <v>4.90841824555555E-2</v>
      </c>
      <c r="AG219">
        <v>3.0227368255555501E-2</v>
      </c>
      <c r="AH219">
        <v>2.1045356741111101E-2</v>
      </c>
      <c r="AI219">
        <v>21237181.976195801</v>
      </c>
      <c r="AJ219">
        <v>6459723.2244852204</v>
      </c>
      <c r="AK219">
        <v>4027638.9843130601</v>
      </c>
      <c r="AL219">
        <v>2807466.4021347999</v>
      </c>
      <c r="AN219">
        <v>24</v>
      </c>
      <c r="AO219" t="s">
        <v>106</v>
      </c>
      <c r="AP219">
        <v>2017</v>
      </c>
      <c r="AQ219" s="4" t="s">
        <v>26</v>
      </c>
      <c r="AR219">
        <v>2499</v>
      </c>
      <c r="AS219">
        <v>0</v>
      </c>
      <c r="AT219">
        <v>0</v>
      </c>
      <c r="AU219">
        <v>0</v>
      </c>
      <c r="AV219">
        <v>18934021</v>
      </c>
      <c r="AW219">
        <v>184638000</v>
      </c>
      <c r="AX219">
        <v>10</v>
      </c>
    </row>
    <row r="220" spans="1:50" x14ac:dyDescent="0.3">
      <c r="A220" t="s">
        <v>802</v>
      </c>
      <c r="B220" t="s">
        <v>803</v>
      </c>
      <c r="C220">
        <v>1</v>
      </c>
      <c r="D220" t="s">
        <v>802</v>
      </c>
      <c r="E220">
        <v>1</v>
      </c>
      <c r="F220">
        <v>2.1772151898734098</v>
      </c>
      <c r="G220">
        <v>1.0615743696689601E-2</v>
      </c>
      <c r="H220">
        <v>0.13633669912815</v>
      </c>
      <c r="I220">
        <v>5.2160918712615897E-2</v>
      </c>
      <c r="J220">
        <v>1</v>
      </c>
      <c r="K220">
        <v>1</v>
      </c>
      <c r="L220" t="s">
        <v>804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3921356.2666666601</v>
      </c>
      <c r="T220">
        <v>1174938.3622395799</v>
      </c>
      <c r="U220">
        <v>217298.402170138</v>
      </c>
      <c r="V220">
        <v>133416.46984023499</v>
      </c>
      <c r="W220">
        <v>3921356.2666666601</v>
      </c>
      <c r="X220">
        <v>1174938.3622395799</v>
      </c>
      <c r="Y220">
        <v>217298.402170138</v>
      </c>
      <c r="Z220">
        <v>133416.46984023499</v>
      </c>
      <c r="AA220">
        <v>2.4848294431111102E-2</v>
      </c>
      <c r="AB220">
        <v>5.0758431732222199E-2</v>
      </c>
      <c r="AC220">
        <v>3.2940850228888797E-2</v>
      </c>
      <c r="AD220">
        <v>2.0041724868888802E-2</v>
      </c>
      <c r="AE220">
        <v>0.40803076641555502</v>
      </c>
      <c r="AF220">
        <v>0.14602656554888799</v>
      </c>
      <c r="AG220">
        <v>5.0914289808888798E-2</v>
      </c>
      <c r="AH220">
        <v>3.2502362573333297E-2</v>
      </c>
      <c r="AI220">
        <v>101474198.90570401</v>
      </c>
      <c r="AJ220">
        <v>40403195.592634402</v>
      </c>
      <c r="AK220">
        <v>16036749.5317726</v>
      </c>
      <c r="AL220">
        <v>14140625.439265501</v>
      </c>
      <c r="AN220">
        <v>3</v>
      </c>
      <c r="AO220" t="s">
        <v>61</v>
      </c>
      <c r="AP220">
        <v>2019</v>
      </c>
      <c r="AQ220" s="4" t="s">
        <v>26</v>
      </c>
      <c r="AR220">
        <v>3945</v>
      </c>
      <c r="AS220">
        <v>0</v>
      </c>
      <c r="AT220">
        <v>0</v>
      </c>
      <c r="AU220">
        <v>0</v>
      </c>
      <c r="AV220">
        <v>20000000</v>
      </c>
      <c r="AW220">
        <v>500000000</v>
      </c>
      <c r="AX220">
        <v>26</v>
      </c>
    </row>
    <row r="221" spans="1:50" x14ac:dyDescent="0.3">
      <c r="A221" t="s">
        <v>805</v>
      </c>
      <c r="B221" t="s">
        <v>806</v>
      </c>
      <c r="C221">
        <v>1</v>
      </c>
      <c r="D221" t="s">
        <v>808</v>
      </c>
      <c r="E221">
        <v>1</v>
      </c>
      <c r="F221">
        <v>2.20588235294117</v>
      </c>
      <c r="G221">
        <v>0.211363300681114</v>
      </c>
      <c r="H221">
        <v>-8.9784905314445496E-2</v>
      </c>
      <c r="I221">
        <v>-0.34262847900390597</v>
      </c>
      <c r="J221">
        <v>1</v>
      </c>
      <c r="K221">
        <v>1</v>
      </c>
      <c r="L221" t="s">
        <v>807</v>
      </c>
      <c r="M221">
        <v>0</v>
      </c>
      <c r="N221">
        <v>1</v>
      </c>
      <c r="O221">
        <v>0</v>
      </c>
      <c r="P221">
        <v>2</v>
      </c>
      <c r="Q221">
        <v>0</v>
      </c>
      <c r="R221">
        <v>2</v>
      </c>
      <c r="S221">
        <v>760692.75965572102</v>
      </c>
      <c r="T221">
        <v>1759904.1581999599</v>
      </c>
      <c r="U221">
        <v>2764428.3134454601</v>
      </c>
      <c r="V221">
        <v>461900.006701832</v>
      </c>
      <c r="W221">
        <v>760692.75965572102</v>
      </c>
      <c r="X221">
        <v>1759904.1581999599</v>
      </c>
      <c r="Y221">
        <v>2764428.3134454601</v>
      </c>
      <c r="Z221">
        <v>461900.006701832</v>
      </c>
      <c r="AA221">
        <v>0.31818714279888799</v>
      </c>
      <c r="AB221">
        <v>0.43730020158222199</v>
      </c>
      <c r="AC221">
        <v>0.32331480888888797</v>
      </c>
      <c r="AD221">
        <v>0.41199647033333298</v>
      </c>
      <c r="AE221">
        <v>3.92135714299111</v>
      </c>
      <c r="AF221">
        <v>1.22665205477777</v>
      </c>
      <c r="AG221">
        <v>0.36246179582777699</v>
      </c>
      <c r="AH221">
        <v>0.25725154790999999</v>
      </c>
      <c r="AI221">
        <v>16478769.5257804</v>
      </c>
      <c r="AJ221">
        <v>5615786.6945803901</v>
      </c>
      <c r="AK221">
        <v>4541495.3454730399</v>
      </c>
      <c r="AL221">
        <v>7153495.3909158604</v>
      </c>
      <c r="AN221">
        <v>31</v>
      </c>
      <c r="AO221" t="s">
        <v>61</v>
      </c>
      <c r="AP221">
        <v>2017</v>
      </c>
      <c r="AQ221" s="4" t="s">
        <v>26</v>
      </c>
      <c r="AR221">
        <v>33816</v>
      </c>
      <c r="AS221">
        <v>0</v>
      </c>
      <c r="AT221">
        <v>1</v>
      </c>
      <c r="AU221">
        <v>1</v>
      </c>
      <c r="AV221">
        <v>5882520</v>
      </c>
      <c r="AW221">
        <v>75000000</v>
      </c>
      <c r="AX221">
        <v>14</v>
      </c>
    </row>
    <row r="222" spans="1:50" x14ac:dyDescent="0.3">
      <c r="A222" t="s">
        <v>809</v>
      </c>
      <c r="B222" t="s">
        <v>810</v>
      </c>
      <c r="C222">
        <v>0</v>
      </c>
      <c r="D222" t="s">
        <v>809</v>
      </c>
      <c r="E222">
        <v>1</v>
      </c>
      <c r="F222">
        <v>1.97260273972602</v>
      </c>
      <c r="G222">
        <v>-2.6499785482883401E-2</v>
      </c>
      <c r="H222">
        <v>0.30159020423889099</v>
      </c>
      <c r="I222">
        <v>5.36319613456726E-2</v>
      </c>
      <c r="J222">
        <v>1</v>
      </c>
      <c r="K222">
        <v>1</v>
      </c>
      <c r="L222" t="s">
        <v>811</v>
      </c>
      <c r="M222">
        <v>4</v>
      </c>
      <c r="N222">
        <v>0</v>
      </c>
      <c r="O222">
        <v>3</v>
      </c>
      <c r="P222">
        <v>0</v>
      </c>
      <c r="Q222">
        <v>0</v>
      </c>
      <c r="R222">
        <v>2</v>
      </c>
      <c r="S222">
        <v>1536546.4918398301</v>
      </c>
      <c r="T222">
        <v>55917.874272126399</v>
      </c>
      <c r="U222">
        <v>14258.7322425886</v>
      </c>
      <c r="V222">
        <v>13280.5963371548</v>
      </c>
      <c r="W222">
        <v>1536546.4918398301</v>
      </c>
      <c r="X222">
        <v>55917.874272126399</v>
      </c>
      <c r="Y222">
        <v>14258.7322425886</v>
      </c>
      <c r="Z222">
        <v>13280.5963371548</v>
      </c>
      <c r="AA222">
        <v>3.6679689153115498E-3</v>
      </c>
      <c r="AB222">
        <v>6.4662552746765503E-3</v>
      </c>
      <c r="AC222">
        <v>5.4762554444444398E-3</v>
      </c>
      <c r="AD222">
        <v>9.4993525555555503E-3</v>
      </c>
      <c r="AE222">
        <v>5.1691854203333297E-2</v>
      </c>
      <c r="AF222">
        <v>1.96148130234635E-2</v>
      </c>
      <c r="AG222">
        <v>9.4243574709539993E-3</v>
      </c>
      <c r="AH222">
        <v>5.5929013444138897E-3</v>
      </c>
      <c r="AI222">
        <v>12801244.4852143</v>
      </c>
      <c r="AJ222">
        <v>5830762.9748125197</v>
      </c>
      <c r="AK222">
        <v>3435550.3100407198</v>
      </c>
      <c r="AL222">
        <v>1918861.7263676701</v>
      </c>
      <c r="AN222">
        <v>15</v>
      </c>
      <c r="AO222" t="s">
        <v>106</v>
      </c>
      <c r="AP222">
        <v>2018</v>
      </c>
      <c r="AQ222" s="4" t="s">
        <v>26</v>
      </c>
      <c r="AR222">
        <v>3306</v>
      </c>
      <c r="AS222">
        <v>0</v>
      </c>
      <c r="AT222">
        <v>0</v>
      </c>
      <c r="AU222">
        <v>0</v>
      </c>
      <c r="AV222">
        <v>7000000</v>
      </c>
      <c r="AW222">
        <v>951602089.39999998</v>
      </c>
      <c r="AX222">
        <v>6</v>
      </c>
    </row>
    <row r="223" spans="1:50" x14ac:dyDescent="0.3">
      <c r="A223" t="s">
        <v>812</v>
      </c>
      <c r="B223" t="s">
        <v>813</v>
      </c>
      <c r="C223">
        <v>1</v>
      </c>
      <c r="D223" t="s">
        <v>812</v>
      </c>
      <c r="E223">
        <v>1</v>
      </c>
      <c r="F223">
        <v>1.94936708860759</v>
      </c>
      <c r="G223">
        <v>0.102482855319976</v>
      </c>
      <c r="H223">
        <v>0.10998661816120101</v>
      </c>
      <c r="I223">
        <v>-1.7052859067916801E-2</v>
      </c>
      <c r="J223">
        <f>7/8</f>
        <v>0.875</v>
      </c>
      <c r="K223">
        <v>1</v>
      </c>
      <c r="L223" t="s">
        <v>814</v>
      </c>
      <c r="M223">
        <v>0</v>
      </c>
      <c r="N223">
        <v>1</v>
      </c>
      <c r="O223">
        <v>0</v>
      </c>
      <c r="P223">
        <v>2</v>
      </c>
      <c r="Q223">
        <v>0</v>
      </c>
      <c r="R223">
        <v>2</v>
      </c>
      <c r="S223">
        <v>3942155.9633246502</v>
      </c>
      <c r="T223">
        <v>1141057.5777777701</v>
      </c>
      <c r="U223">
        <v>515292.12888888799</v>
      </c>
      <c r="V223">
        <v>57957.331555555502</v>
      </c>
      <c r="W223">
        <v>3942155.9633246502</v>
      </c>
      <c r="X223">
        <v>1141057.5777777701</v>
      </c>
      <c r="Y223">
        <v>515292.12888888799</v>
      </c>
      <c r="Z223">
        <v>57957.331555555502</v>
      </c>
      <c r="AA223">
        <v>4.7741224380032201E-3</v>
      </c>
      <c r="AB223">
        <v>4.9342598830158799E-3</v>
      </c>
      <c r="AC223">
        <v>3.78035677339855E-3</v>
      </c>
      <c r="AD223">
        <v>1.9538908345494402E-3</v>
      </c>
      <c r="AE223">
        <v>0.101596525267777</v>
      </c>
      <c r="AF223">
        <v>4.6658810975555499E-2</v>
      </c>
      <c r="AG223">
        <v>2.017091838E-2</v>
      </c>
      <c r="AH223">
        <v>1.0407652999999999E-2</v>
      </c>
      <c r="AI223">
        <v>137686917.33445701</v>
      </c>
      <c r="AJ223">
        <v>63825074.8755266</v>
      </c>
      <c r="AK223">
        <v>34498158.705597699</v>
      </c>
      <c r="AL223">
        <v>18840180.718945902</v>
      </c>
      <c r="AN223">
        <v>1</v>
      </c>
      <c r="AO223" t="s">
        <v>106</v>
      </c>
      <c r="AP223">
        <v>2017</v>
      </c>
      <c r="AQ223" s="4" t="s">
        <v>26</v>
      </c>
      <c r="AR223">
        <v>1963</v>
      </c>
      <c r="AS223">
        <v>0</v>
      </c>
      <c r="AT223">
        <v>0</v>
      </c>
      <c r="AU223">
        <v>0</v>
      </c>
      <c r="AV223">
        <v>21500000</v>
      </c>
      <c r="AW223">
        <v>3646271241</v>
      </c>
      <c r="AX223">
        <v>4</v>
      </c>
    </row>
    <row r="224" spans="1:50" x14ac:dyDescent="0.3">
      <c r="A224" t="s">
        <v>815</v>
      </c>
      <c r="B224" t="s">
        <v>816</v>
      </c>
      <c r="C224">
        <v>1</v>
      </c>
      <c r="D224" t="s">
        <v>815</v>
      </c>
      <c r="E224">
        <v>1</v>
      </c>
      <c r="F224">
        <v>2.5588235294117601</v>
      </c>
      <c r="G224">
        <v>0.27250778675079301</v>
      </c>
      <c r="H224">
        <v>-0.10676661133766099</v>
      </c>
      <c r="I224">
        <v>-6.95229917764663E-2</v>
      </c>
      <c r="J224">
        <v>3.2</v>
      </c>
      <c r="K224">
        <v>1</v>
      </c>
      <c r="L224" t="s">
        <v>817</v>
      </c>
      <c r="M224">
        <v>0</v>
      </c>
      <c r="N224">
        <v>1</v>
      </c>
      <c r="O224">
        <v>0</v>
      </c>
      <c r="P224">
        <v>2</v>
      </c>
      <c r="Q224">
        <v>0</v>
      </c>
      <c r="R224">
        <v>2</v>
      </c>
      <c r="S224">
        <v>934699.61111111101</v>
      </c>
      <c r="T224">
        <v>456877.21111111098</v>
      </c>
      <c r="U224">
        <v>816902.46666666598</v>
      </c>
      <c r="V224">
        <v>661920.35555555497</v>
      </c>
      <c r="W224">
        <v>934699.61111111101</v>
      </c>
      <c r="X224">
        <v>456877.21111111098</v>
      </c>
      <c r="Y224">
        <v>816902.46666666598</v>
      </c>
      <c r="Z224">
        <v>661920.35555555497</v>
      </c>
      <c r="AA224">
        <v>50.292199931436599</v>
      </c>
      <c r="AB224">
        <v>25.9419948020766</v>
      </c>
      <c r="AC224">
        <v>16.5399281860355</v>
      </c>
      <c r="AD224">
        <v>16.9385063159677</v>
      </c>
      <c r="AE224">
        <v>176.787038082544</v>
      </c>
      <c r="AF224">
        <v>87.978573099777705</v>
      </c>
      <c r="AG224">
        <v>335.44350111219802</v>
      </c>
      <c r="AH224">
        <v>123.913116370311</v>
      </c>
      <c r="AI224">
        <v>256371687.030462</v>
      </c>
      <c r="AJ224">
        <v>167584114.23744801</v>
      </c>
      <c r="AK224">
        <v>628716776.05125499</v>
      </c>
      <c r="AL224">
        <v>227139620.85261101</v>
      </c>
      <c r="AN224">
        <v>61</v>
      </c>
      <c r="AO224" t="s">
        <v>106</v>
      </c>
      <c r="AP224">
        <v>2018</v>
      </c>
      <c r="AQ224" s="4" t="s">
        <v>26</v>
      </c>
      <c r="AR224">
        <v>8324</v>
      </c>
      <c r="AS224">
        <v>1</v>
      </c>
      <c r="AT224">
        <v>0</v>
      </c>
      <c r="AU224">
        <v>0</v>
      </c>
      <c r="AV224">
        <v>6480882</v>
      </c>
      <c r="AW224">
        <v>100000000</v>
      </c>
      <c r="AX224">
        <v>3</v>
      </c>
    </row>
    <row r="225" spans="1:50" x14ac:dyDescent="0.3">
      <c r="A225" t="s">
        <v>818</v>
      </c>
      <c r="B225" t="s">
        <v>819</v>
      </c>
      <c r="C225">
        <v>1</v>
      </c>
      <c r="D225" t="s">
        <v>818</v>
      </c>
      <c r="E225">
        <v>1</v>
      </c>
      <c r="F225">
        <v>2.0821917808219101</v>
      </c>
      <c r="G225">
        <v>8.0047830939292894E-2</v>
      </c>
      <c r="H225">
        <v>-0.13728176057338701</v>
      </c>
      <c r="I225">
        <v>0.107061296701431</v>
      </c>
      <c r="J225">
        <v>0.75</v>
      </c>
      <c r="K225">
        <v>1</v>
      </c>
      <c r="L225" t="s">
        <v>820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1747326.7888888801</v>
      </c>
      <c r="T225">
        <v>1098999.7516435899</v>
      </c>
      <c r="U225">
        <v>419861.69776174502</v>
      </c>
      <c r="V225">
        <v>353142.44792681001</v>
      </c>
      <c r="W225">
        <v>1747326.7888888801</v>
      </c>
      <c r="X225">
        <v>1098999.7516435899</v>
      </c>
      <c r="Y225">
        <v>419861.69776174502</v>
      </c>
      <c r="Z225">
        <v>353142.44792681001</v>
      </c>
      <c r="AA225">
        <v>5.9738667717362196E-3</v>
      </c>
      <c r="AB225">
        <v>3.1522293613962201E-3</v>
      </c>
      <c r="AC225">
        <v>2.4330157229922201E-3</v>
      </c>
      <c r="AD225">
        <v>2.2612241200596602E-3</v>
      </c>
      <c r="AE225">
        <v>2.08893188888888E-2</v>
      </c>
      <c r="AF225">
        <v>5.8567369389743301E-3</v>
      </c>
      <c r="AG225">
        <v>5.1857814515655501E-3</v>
      </c>
      <c r="AH225">
        <v>9.1803568361894395E-3</v>
      </c>
      <c r="AI225">
        <v>2866945.4414023901</v>
      </c>
      <c r="AJ225">
        <v>1494091.6853705</v>
      </c>
      <c r="AK225">
        <v>2892499.83528357</v>
      </c>
      <c r="AL225">
        <v>5688610.7612375496</v>
      </c>
      <c r="AN225">
        <v>73</v>
      </c>
      <c r="AO225" t="s">
        <v>25</v>
      </c>
      <c r="AP225">
        <v>2018</v>
      </c>
      <c r="AQ225" s="4" t="s">
        <v>26</v>
      </c>
      <c r="AR225">
        <v>8125</v>
      </c>
      <c r="AS225">
        <v>1</v>
      </c>
      <c r="AT225">
        <v>0</v>
      </c>
      <c r="AU225">
        <v>1</v>
      </c>
      <c r="AV225">
        <v>8757600</v>
      </c>
      <c r="AW225">
        <v>703869976</v>
      </c>
      <c r="AX225">
        <v>4</v>
      </c>
    </row>
    <row r="226" spans="1:50" x14ac:dyDescent="0.3">
      <c r="A226" t="s">
        <v>821</v>
      </c>
      <c r="B226" t="s">
        <v>822</v>
      </c>
      <c r="C226">
        <v>0</v>
      </c>
      <c r="D226" t="s">
        <v>824</v>
      </c>
      <c r="E226">
        <v>1</v>
      </c>
      <c r="F226">
        <v>2.1038961038960999</v>
      </c>
      <c r="G226">
        <v>0.11147780716419201</v>
      </c>
      <c r="H226">
        <v>1.0293349623680099E-2</v>
      </c>
      <c r="I226">
        <v>0.13185144960880199</v>
      </c>
      <c r="J226">
        <f>9/11</f>
        <v>0.81818181818181823</v>
      </c>
      <c r="K226">
        <v>1</v>
      </c>
      <c r="L226" t="s">
        <v>823</v>
      </c>
      <c r="M226">
        <v>1</v>
      </c>
      <c r="N226">
        <v>2</v>
      </c>
      <c r="O226">
        <v>1</v>
      </c>
      <c r="P226">
        <v>1</v>
      </c>
      <c r="Q226">
        <v>1</v>
      </c>
      <c r="R226">
        <v>1</v>
      </c>
      <c r="S226">
        <v>50316.456818704399</v>
      </c>
      <c r="T226">
        <v>10528.5438439504</v>
      </c>
      <c r="U226">
        <v>5888.3910083451701</v>
      </c>
      <c r="V226">
        <v>1945.5509989289801</v>
      </c>
      <c r="W226">
        <v>50316.456818704399</v>
      </c>
      <c r="X226">
        <v>10528.5438439504</v>
      </c>
      <c r="Y226">
        <v>5888.3910083451701</v>
      </c>
      <c r="Z226">
        <v>1945.5509989289801</v>
      </c>
      <c r="AA226">
        <v>8.9344710773333294E-2</v>
      </c>
      <c r="AB226">
        <v>6.42858532855555E-2</v>
      </c>
      <c r="AC226">
        <v>3.3191740054444398E-2</v>
      </c>
      <c r="AD226">
        <v>4.6486849222222203E-2</v>
      </c>
      <c r="AE226">
        <v>0.15266437055444401</v>
      </c>
      <c r="AF226">
        <v>0.157051982276666</v>
      </c>
      <c r="AG226">
        <v>0.13794262702999999</v>
      </c>
      <c r="AH226">
        <v>8.8711260226666602E-2</v>
      </c>
      <c r="AI226">
        <v>1651961.1649301799</v>
      </c>
      <c r="AJ226">
        <v>1568527.81973452</v>
      </c>
      <c r="AK226">
        <v>1569744.1254944</v>
      </c>
      <c r="AL226">
        <v>1050028.12817962</v>
      </c>
      <c r="AN226">
        <v>52</v>
      </c>
      <c r="AO226" t="s">
        <v>35</v>
      </c>
      <c r="AP226">
        <v>2018</v>
      </c>
      <c r="AQ226" s="4" t="s">
        <v>26</v>
      </c>
      <c r="AR226">
        <v>1700</v>
      </c>
      <c r="AS226">
        <v>0</v>
      </c>
      <c r="AT226">
        <v>0</v>
      </c>
      <c r="AU226">
        <v>1</v>
      </c>
      <c r="AV226">
        <v>6294962</v>
      </c>
      <c r="AW226">
        <v>200000000</v>
      </c>
      <c r="AX226">
        <v>13</v>
      </c>
    </row>
    <row r="227" spans="1:50" x14ac:dyDescent="0.3">
      <c r="A227" t="s">
        <v>825</v>
      </c>
      <c r="B227" t="s">
        <v>826</v>
      </c>
      <c r="C227">
        <v>1</v>
      </c>
      <c r="D227" t="s">
        <v>825</v>
      </c>
      <c r="E227">
        <v>1</v>
      </c>
      <c r="F227">
        <v>1.875</v>
      </c>
      <c r="G227">
        <v>0.14636130630970001</v>
      </c>
      <c r="H227">
        <v>0.103210717439651</v>
      </c>
      <c r="I227">
        <v>-4.0575265884399397E-3</v>
      </c>
      <c r="J227">
        <v>0</v>
      </c>
      <c r="K227">
        <v>1</v>
      </c>
      <c r="L227" t="s">
        <v>914</v>
      </c>
      <c r="M227">
        <v>0</v>
      </c>
      <c r="N227">
        <v>1</v>
      </c>
      <c r="O227">
        <v>0</v>
      </c>
      <c r="P227">
        <v>2</v>
      </c>
      <c r="Q227">
        <v>0</v>
      </c>
      <c r="R227">
        <v>2</v>
      </c>
      <c r="S227">
        <v>7175905.6321614496</v>
      </c>
      <c r="T227">
        <v>19050381.4888888</v>
      </c>
      <c r="U227">
        <v>4285807.1111111101</v>
      </c>
      <c r="V227">
        <v>1795982.5666666599</v>
      </c>
      <c r="W227">
        <v>7175905.6321614496</v>
      </c>
      <c r="X227">
        <v>19050381.4888888</v>
      </c>
      <c r="Y227">
        <v>4285807.1111111101</v>
      </c>
      <c r="Z227">
        <v>1795982.5666666599</v>
      </c>
      <c r="AA227">
        <v>3.8790595725555502E-2</v>
      </c>
      <c r="AB227">
        <v>2.5950416548888799E-2</v>
      </c>
      <c r="AC227">
        <v>4.51643473611111E-2</v>
      </c>
      <c r="AD227">
        <v>2.7298920484444399E-2</v>
      </c>
      <c r="AE227">
        <v>0.23346305572777701</v>
      </c>
      <c r="AF227">
        <v>0.31129742405111099</v>
      </c>
      <c r="AG227">
        <v>0.15520254223888799</v>
      </c>
      <c r="AH227">
        <v>5.3891279059999998E-2</v>
      </c>
      <c r="AI227">
        <v>32299873.714958798</v>
      </c>
      <c r="AJ227">
        <v>45571616.320281103</v>
      </c>
      <c r="AK227">
        <v>24974904.569338899</v>
      </c>
      <c r="AL227">
        <v>8736683.9335273299</v>
      </c>
      <c r="AN227">
        <v>21</v>
      </c>
      <c r="AO227" t="s">
        <v>231</v>
      </c>
      <c r="AP227">
        <v>2018</v>
      </c>
      <c r="AQ227" s="4" t="s">
        <v>26</v>
      </c>
      <c r="AR227">
        <v>16673</v>
      </c>
      <c r="AS227">
        <v>0</v>
      </c>
      <c r="AT227">
        <v>0</v>
      </c>
      <c r="AU227">
        <v>0</v>
      </c>
      <c r="AV227">
        <v>10714285</v>
      </c>
      <c r="AW227">
        <v>200000000</v>
      </c>
      <c r="AX227">
        <v>19</v>
      </c>
    </row>
    <row r="228" spans="1:50" x14ac:dyDescent="0.3">
      <c r="A228" t="s">
        <v>828</v>
      </c>
      <c r="B228" t="s">
        <v>829</v>
      </c>
      <c r="C228">
        <v>1</v>
      </c>
      <c r="D228" t="s">
        <v>831</v>
      </c>
      <c r="E228">
        <v>1</v>
      </c>
      <c r="F228">
        <v>1.8780487804878001</v>
      </c>
      <c r="G228">
        <v>0.15895868837833399</v>
      </c>
      <c r="H228">
        <v>0.13244298100471499</v>
      </c>
      <c r="I228">
        <v>-5.1185503602027803E-2</v>
      </c>
      <c r="K228">
        <v>0</v>
      </c>
      <c r="L228" t="s">
        <v>830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1665674.33874813</v>
      </c>
      <c r="T228">
        <v>1384186.6851705799</v>
      </c>
      <c r="U228">
        <v>1151569.61507476</v>
      </c>
      <c r="V228">
        <v>477832.93062538601</v>
      </c>
      <c r="W228">
        <v>1665674.33874813</v>
      </c>
      <c r="X228">
        <v>1384186.6851705799</v>
      </c>
      <c r="Y228">
        <v>1151569.61507476</v>
      </c>
      <c r="Z228">
        <v>477832.93062538601</v>
      </c>
      <c r="AA228">
        <v>0.10783378072444399</v>
      </c>
      <c r="AB228">
        <v>0.60493473047333302</v>
      </c>
      <c r="AC228">
        <v>0.53234862088888801</v>
      </c>
      <c r="AD228">
        <v>0.70002901877777701</v>
      </c>
      <c r="AE228">
        <v>0.15098271598555499</v>
      </c>
      <c r="AF228">
        <v>0.20012065233444401</v>
      </c>
      <c r="AG228">
        <v>9.0384735872222205E-2</v>
      </c>
      <c r="AH228">
        <v>0.110139246398888</v>
      </c>
      <c r="AI228">
        <v>4415205.5679540802</v>
      </c>
      <c r="AJ228">
        <v>4636907.3780944599</v>
      </c>
      <c r="AK228">
        <v>2509322.0247420901</v>
      </c>
      <c r="AL228">
        <v>4151622.75383831</v>
      </c>
      <c r="AN228">
        <v>183</v>
      </c>
      <c r="AO228" t="s">
        <v>150</v>
      </c>
      <c r="AP228">
        <v>2018</v>
      </c>
      <c r="AQ228" s="4" t="s">
        <v>26</v>
      </c>
      <c r="AR228">
        <v>4618</v>
      </c>
      <c r="AS228">
        <v>0</v>
      </c>
      <c r="AT228">
        <v>0</v>
      </c>
      <c r="AU228">
        <v>1</v>
      </c>
      <c r="AV228">
        <v>3400000</v>
      </c>
      <c r="AW228">
        <v>57386799</v>
      </c>
      <c r="AX228">
        <v>10</v>
      </c>
    </row>
    <row r="229" spans="1:50" x14ac:dyDescent="0.3">
      <c r="A229" t="s">
        <v>832</v>
      </c>
      <c r="B229" t="s">
        <v>833</v>
      </c>
      <c r="C229">
        <v>0</v>
      </c>
      <c r="D229" t="s">
        <v>832</v>
      </c>
      <c r="E229">
        <v>1</v>
      </c>
      <c r="F229">
        <v>2.31168831168831</v>
      </c>
      <c r="G229">
        <v>0.152522012591362</v>
      </c>
      <c r="H229">
        <v>-0.161022618412971</v>
      </c>
      <c r="I229">
        <v>-9.8406225442886297E-2</v>
      </c>
      <c r="J229">
        <v>2.5</v>
      </c>
      <c r="K229">
        <v>1</v>
      </c>
      <c r="L229" t="s">
        <v>834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239512.66</v>
      </c>
      <c r="T229">
        <v>149494.32140543801</v>
      </c>
      <c r="U229">
        <v>481142.21708045399</v>
      </c>
      <c r="V229">
        <v>289483.52214947902</v>
      </c>
      <c r="W229">
        <v>239512.66</v>
      </c>
      <c r="X229">
        <v>149494.32140543801</v>
      </c>
      <c r="Y229">
        <v>481142.21708045399</v>
      </c>
      <c r="Z229">
        <v>289483.52214947902</v>
      </c>
      <c r="AA229">
        <v>4.45291062722733E-3</v>
      </c>
      <c r="AB229">
        <v>4.5548453344907702E-3</v>
      </c>
      <c r="AC229">
        <v>3.1448449955964399E-3</v>
      </c>
      <c r="AD229">
        <v>4.4334203275551102E-3</v>
      </c>
      <c r="AE229">
        <v>7.5138942222222199E-3</v>
      </c>
      <c r="AF229">
        <v>5.1448337564492198E-3</v>
      </c>
      <c r="AG229">
        <v>6.5811319215088801E-3</v>
      </c>
      <c r="AH229">
        <v>7.0221790083977702E-3</v>
      </c>
      <c r="AI229">
        <v>3373101.2657917701</v>
      </c>
      <c r="AJ229">
        <v>2280752.0688208998</v>
      </c>
      <c r="AK229">
        <v>3031362.6196686402</v>
      </c>
      <c r="AL229">
        <v>3221367.83158676</v>
      </c>
      <c r="AN229">
        <v>29</v>
      </c>
      <c r="AO229" t="s">
        <v>106</v>
      </c>
      <c r="AP229">
        <v>2017</v>
      </c>
      <c r="AQ229" s="4" t="s">
        <v>26</v>
      </c>
      <c r="AR229">
        <v>1885</v>
      </c>
      <c r="AS229">
        <v>0</v>
      </c>
      <c r="AT229">
        <v>0</v>
      </c>
      <c r="AU229">
        <v>1</v>
      </c>
      <c r="AV229">
        <v>6197044</v>
      </c>
      <c r="AW229">
        <v>840108901</v>
      </c>
      <c r="AX229">
        <v>19</v>
      </c>
    </row>
    <row r="230" spans="1:50" x14ac:dyDescent="0.3">
      <c r="A230" t="s">
        <v>835</v>
      </c>
      <c r="B230" t="s">
        <v>836</v>
      </c>
      <c r="C230">
        <v>1</v>
      </c>
      <c r="D230" t="s">
        <v>835</v>
      </c>
      <c r="E230">
        <v>1</v>
      </c>
      <c r="F230">
        <v>1.9753086419753001</v>
      </c>
      <c r="G230">
        <v>0.18720547854900299</v>
      </c>
      <c r="H230">
        <v>-8.9140489697456304E-2</v>
      </c>
      <c r="I230">
        <v>-9.9974229931831304E-2</v>
      </c>
      <c r="K230">
        <v>0</v>
      </c>
      <c r="L230" t="s">
        <v>837</v>
      </c>
      <c r="M230">
        <v>0</v>
      </c>
      <c r="N230">
        <v>1</v>
      </c>
      <c r="O230">
        <v>0</v>
      </c>
      <c r="P230">
        <v>2</v>
      </c>
      <c r="Q230">
        <v>0</v>
      </c>
      <c r="R230">
        <v>2</v>
      </c>
      <c r="S230">
        <v>8211713.4147786396</v>
      </c>
      <c r="T230">
        <v>1512547.13333333</v>
      </c>
      <c r="U230">
        <v>347309.55881944398</v>
      </c>
      <c r="V230">
        <v>871313.30897715199</v>
      </c>
      <c r="W230">
        <v>8211713.4147786396</v>
      </c>
      <c r="X230">
        <v>1512547.13333333</v>
      </c>
      <c r="Y230">
        <v>347309.55881944398</v>
      </c>
      <c r="Z230">
        <v>871313.30897715199</v>
      </c>
      <c r="AA230">
        <v>0.135172040086666</v>
      </c>
      <c r="AB230">
        <v>0.32945723580333303</v>
      </c>
      <c r="AC230">
        <v>0.20400331294888799</v>
      </c>
      <c r="AD230">
        <v>0.16215381381111099</v>
      </c>
      <c r="AE230">
        <v>2.3950276931066599</v>
      </c>
      <c r="AF230">
        <v>0.97711380786555502</v>
      </c>
      <c r="AG230">
        <v>0.321204678438888</v>
      </c>
      <c r="AH230">
        <v>0.233483375035555</v>
      </c>
      <c r="AI230">
        <v>97866905.311357707</v>
      </c>
      <c r="AJ230">
        <v>41515602.522612199</v>
      </c>
      <c r="AK230">
        <v>13498955.7320487</v>
      </c>
      <c r="AL230">
        <v>11056326.5676086</v>
      </c>
      <c r="AN230">
        <v>13</v>
      </c>
      <c r="AO230" t="s">
        <v>48</v>
      </c>
      <c r="AP230">
        <v>2018</v>
      </c>
      <c r="AQ230" s="4" t="s">
        <v>26</v>
      </c>
      <c r="AR230">
        <v>3572</v>
      </c>
      <c r="AS230">
        <v>0</v>
      </c>
      <c r="AT230">
        <v>0</v>
      </c>
      <c r="AU230">
        <v>0</v>
      </c>
      <c r="AV230">
        <v>11500000</v>
      </c>
      <c r="AW230">
        <v>100000000</v>
      </c>
      <c r="AX230">
        <v>10</v>
      </c>
    </row>
    <row r="231" spans="1:50" x14ac:dyDescent="0.3">
      <c r="A231" t="s">
        <v>838</v>
      </c>
      <c r="B231" t="s">
        <v>839</v>
      </c>
      <c r="C231">
        <v>0</v>
      </c>
      <c r="D231" t="s">
        <v>838</v>
      </c>
      <c r="E231">
        <v>1</v>
      </c>
      <c r="F231">
        <v>2.1</v>
      </c>
      <c r="G231">
        <v>3.3104553818702698E-2</v>
      </c>
      <c r="H231">
        <v>-2.1929532289505001E-2</v>
      </c>
      <c r="I231">
        <v>-0.116731598973274</v>
      </c>
      <c r="K231">
        <v>0</v>
      </c>
      <c r="L231" t="s">
        <v>840</v>
      </c>
      <c r="M231">
        <v>1</v>
      </c>
      <c r="N231">
        <v>2</v>
      </c>
      <c r="O231">
        <v>1</v>
      </c>
      <c r="P231">
        <v>1</v>
      </c>
      <c r="Q231">
        <v>0</v>
      </c>
      <c r="R231">
        <v>2</v>
      </c>
      <c r="S231">
        <v>154138.54033333299</v>
      </c>
      <c r="T231">
        <v>562602.34111111099</v>
      </c>
      <c r="U231">
        <v>305352.16855555499</v>
      </c>
      <c r="V231">
        <v>14562.061222222201</v>
      </c>
      <c r="W231">
        <v>154138.54033333299</v>
      </c>
      <c r="X231">
        <v>562602.34111111099</v>
      </c>
      <c r="Y231">
        <v>305352.16855555499</v>
      </c>
      <c r="Z231">
        <v>14562.061222222201</v>
      </c>
      <c r="AA231">
        <v>0.11847608782111101</v>
      </c>
      <c r="AB231">
        <v>5.8468133918888797E-2</v>
      </c>
      <c r="AC231">
        <v>1.72942475761035E-2</v>
      </c>
      <c r="AD231">
        <v>1.3229748484210499E-2</v>
      </c>
      <c r="AE231">
        <v>0.41206160255555502</v>
      </c>
      <c r="AF231">
        <v>0.77874377233333303</v>
      </c>
      <c r="AG231">
        <v>0.57172472966666599</v>
      </c>
      <c r="AH231">
        <v>0.33798618285999998</v>
      </c>
      <c r="AI231">
        <v>69656568.227888897</v>
      </c>
      <c r="AJ231">
        <v>25705168.764555499</v>
      </c>
      <c r="AK231">
        <v>11964961.538888801</v>
      </c>
      <c r="AL231">
        <v>4766256.8380000005</v>
      </c>
      <c r="AN231">
        <v>72</v>
      </c>
      <c r="AO231" t="s">
        <v>106</v>
      </c>
      <c r="AP231">
        <v>2017</v>
      </c>
      <c r="AQ231" s="4" t="s">
        <v>26</v>
      </c>
      <c r="AR231">
        <v>4330</v>
      </c>
      <c r="AS231">
        <v>0</v>
      </c>
      <c r="AT231">
        <v>0</v>
      </c>
      <c r="AU231">
        <v>1</v>
      </c>
      <c r="AV231">
        <v>15000000</v>
      </c>
      <c r="AW231">
        <v>100000000</v>
      </c>
      <c r="AX231">
        <v>11</v>
      </c>
    </row>
    <row r="232" spans="1:50" x14ac:dyDescent="0.3">
      <c r="A232" t="s">
        <v>841</v>
      </c>
      <c r="B232" t="s">
        <v>842</v>
      </c>
      <c r="C232">
        <v>1</v>
      </c>
      <c r="D232" t="s">
        <v>904</v>
      </c>
      <c r="E232">
        <v>2</v>
      </c>
      <c r="F232">
        <v>1.97435897435897</v>
      </c>
      <c r="G232">
        <v>-6.0230076313018799E-2</v>
      </c>
      <c r="H232">
        <v>0.196489512920379</v>
      </c>
      <c r="I232">
        <v>-0.21827460825443201</v>
      </c>
      <c r="J232">
        <f>10/7</f>
        <v>1.4285714285714286</v>
      </c>
      <c r="K232">
        <v>1</v>
      </c>
      <c r="L232" t="s">
        <v>843</v>
      </c>
      <c r="M232">
        <v>0</v>
      </c>
      <c r="N232">
        <v>1</v>
      </c>
      <c r="O232">
        <v>3</v>
      </c>
      <c r="P232">
        <v>0</v>
      </c>
      <c r="Q232">
        <v>3</v>
      </c>
      <c r="R232">
        <v>0</v>
      </c>
      <c r="S232">
        <v>18884.571420103399</v>
      </c>
      <c r="T232">
        <v>7641.7873493126399</v>
      </c>
      <c r="U232">
        <v>268604.12964306399</v>
      </c>
      <c r="V232">
        <v>306564.22514987702</v>
      </c>
      <c r="W232">
        <v>18884.571420103399</v>
      </c>
      <c r="X232">
        <v>7641.7873493126399</v>
      </c>
      <c r="Y232">
        <v>268604.12964306399</v>
      </c>
      <c r="Z232">
        <v>306564.22514987702</v>
      </c>
      <c r="AA232">
        <v>7.3794285506755099E-3</v>
      </c>
      <c r="AB232">
        <v>3.6842664144613401E-3</v>
      </c>
      <c r="AC232">
        <v>2.9260749800382201E-3</v>
      </c>
      <c r="AD232">
        <v>4.1096505473973604E-3</v>
      </c>
      <c r="AE232">
        <v>3.5658854786216498E-2</v>
      </c>
      <c r="AF232">
        <v>1.7385653754200401E-2</v>
      </c>
      <c r="AG232">
        <v>1.5243206612953499E-2</v>
      </c>
      <c r="AH232">
        <v>1.43574473078336E-2</v>
      </c>
      <c r="AI232">
        <v>8699073.0683851503</v>
      </c>
      <c r="AJ232">
        <v>1106693.86417919</v>
      </c>
      <c r="AK232">
        <v>4491303.1882860698</v>
      </c>
      <c r="AL232">
        <v>29040992.2233858</v>
      </c>
      <c r="AN232">
        <v>62</v>
      </c>
      <c r="AO232" t="s">
        <v>844</v>
      </c>
      <c r="AP232">
        <v>2017</v>
      </c>
      <c r="AQ232" s="4" t="s">
        <v>26</v>
      </c>
      <c r="AR232">
        <v>1215</v>
      </c>
      <c r="AS232">
        <v>0</v>
      </c>
      <c r="AT232">
        <v>0</v>
      </c>
      <c r="AU232">
        <v>1</v>
      </c>
      <c r="AV232">
        <v>8000000</v>
      </c>
      <c r="AW232">
        <v>5330000000</v>
      </c>
      <c r="AX232">
        <v>7</v>
      </c>
    </row>
    <row r="233" spans="1:50" x14ac:dyDescent="0.3">
      <c r="A233" t="s">
        <v>845</v>
      </c>
      <c r="B233" t="s">
        <v>846</v>
      </c>
      <c r="C233">
        <v>0</v>
      </c>
      <c r="D233" t="s">
        <v>848</v>
      </c>
      <c r="E233">
        <v>2</v>
      </c>
      <c r="F233">
        <v>1.82278481012658</v>
      </c>
      <c r="G233">
        <v>0.138187706470489</v>
      </c>
      <c r="H233">
        <v>0.20666611194610601</v>
      </c>
      <c r="I233">
        <v>-8.8906452059745705E-2</v>
      </c>
      <c r="J233">
        <f>17/3</f>
        <v>5.666666666666667</v>
      </c>
      <c r="K233">
        <v>1</v>
      </c>
      <c r="L233" t="s">
        <v>847</v>
      </c>
      <c r="M233">
        <v>1</v>
      </c>
      <c r="N233">
        <v>2</v>
      </c>
      <c r="O233">
        <v>0</v>
      </c>
      <c r="P233">
        <v>2</v>
      </c>
      <c r="Q233">
        <v>0</v>
      </c>
      <c r="R233">
        <v>2</v>
      </c>
      <c r="S233">
        <v>281848.44450968399</v>
      </c>
      <c r="T233">
        <v>2919.30761870477</v>
      </c>
      <c r="U233">
        <v>2557.7137422700798</v>
      </c>
      <c r="V233">
        <v>747.72228647471195</v>
      </c>
      <c r="W233">
        <v>281848.44450968399</v>
      </c>
      <c r="X233">
        <v>2919.30761870477</v>
      </c>
      <c r="Y233">
        <v>2557.7137422700798</v>
      </c>
      <c r="Z233">
        <v>747.72228647471195</v>
      </c>
      <c r="AA233">
        <v>1.8558442891159199E-3</v>
      </c>
      <c r="AB233">
        <v>3.85253870651931E-3</v>
      </c>
      <c r="AC233">
        <v>1.9493055091772901E-3</v>
      </c>
      <c r="AD233">
        <v>2.5244772084242698E-3</v>
      </c>
      <c r="AE233">
        <v>2.9608872681612E-3</v>
      </c>
      <c r="AF233">
        <v>5.6179687503735501E-4</v>
      </c>
      <c r="AG233">
        <v>4.0155454315406701E-4</v>
      </c>
      <c r="AH233" s="1">
        <v>8.8872329579573497E-5</v>
      </c>
      <c r="AI233">
        <v>87601367.996504903</v>
      </c>
      <c r="AJ233">
        <v>28192417.0208208</v>
      </c>
      <c r="AK233">
        <v>21308654.564908199</v>
      </c>
      <c r="AL233">
        <v>12913150.460616101</v>
      </c>
      <c r="AN233">
        <v>18</v>
      </c>
      <c r="AO233" t="s">
        <v>61</v>
      </c>
      <c r="AP233">
        <v>2018</v>
      </c>
      <c r="AQ233" s="4" t="s">
        <v>26</v>
      </c>
      <c r="AR233">
        <v>30856</v>
      </c>
      <c r="AS233">
        <v>0</v>
      </c>
      <c r="AT233">
        <v>0</v>
      </c>
      <c r="AU233">
        <v>1</v>
      </c>
      <c r="AV233">
        <v>59780000</v>
      </c>
      <c r="AW233">
        <v>5000000000</v>
      </c>
      <c r="AX233">
        <v>15</v>
      </c>
    </row>
    <row r="234" spans="1:50" x14ac:dyDescent="0.3">
      <c r="A234" t="s">
        <v>849</v>
      </c>
      <c r="B234" t="s">
        <v>850</v>
      </c>
      <c r="C234">
        <v>0</v>
      </c>
      <c r="D234" t="s">
        <v>849</v>
      </c>
      <c r="E234">
        <v>1</v>
      </c>
      <c r="F234">
        <v>2.1265822784810098</v>
      </c>
      <c r="G234">
        <v>-3.07013094425201E-2</v>
      </c>
      <c r="H234">
        <v>8.2323923707008306E-2</v>
      </c>
      <c r="I234">
        <v>-1.34686380624771E-2</v>
      </c>
      <c r="J234">
        <f>9/8</f>
        <v>1.125</v>
      </c>
      <c r="K234">
        <v>1</v>
      </c>
      <c r="L234" t="s">
        <v>851</v>
      </c>
      <c r="M234">
        <v>0</v>
      </c>
      <c r="N234">
        <v>1</v>
      </c>
      <c r="O234">
        <v>0</v>
      </c>
      <c r="P234">
        <v>2</v>
      </c>
      <c r="Q234">
        <v>0</v>
      </c>
      <c r="R234">
        <v>2</v>
      </c>
      <c r="S234">
        <v>7089027.5555555504</v>
      </c>
      <c r="T234">
        <v>1313669.32222222</v>
      </c>
      <c r="U234">
        <v>1260167.4555555501</v>
      </c>
      <c r="V234">
        <v>450748.95112625801</v>
      </c>
      <c r="W234">
        <v>7089027.5555555504</v>
      </c>
      <c r="X234">
        <v>1313669.32222222</v>
      </c>
      <c r="Y234">
        <v>1260167.4555555501</v>
      </c>
      <c r="Z234">
        <v>450748.95112625801</v>
      </c>
      <c r="AA234">
        <v>1.31238277633333E-2</v>
      </c>
      <c r="AB234">
        <v>1.1745902490119E-2</v>
      </c>
      <c r="AC234">
        <v>7.1657116620474403E-3</v>
      </c>
      <c r="AD234">
        <v>7.29157163420255E-3</v>
      </c>
      <c r="AE234">
        <v>0.13877632196</v>
      </c>
      <c r="AF234">
        <v>6.0816054641111103E-2</v>
      </c>
      <c r="AG234">
        <v>2.6996812222222201E-2</v>
      </c>
      <c r="AH234">
        <v>1.7535051794444399E-2</v>
      </c>
      <c r="AI234">
        <v>49711200.410688803</v>
      </c>
      <c r="AJ234">
        <v>23432584.860692199</v>
      </c>
      <c r="AK234">
        <v>12642744.630385499</v>
      </c>
      <c r="AL234">
        <v>7826856.8047126699</v>
      </c>
      <c r="AN234">
        <v>54</v>
      </c>
      <c r="AO234" t="s">
        <v>127</v>
      </c>
      <c r="AP234">
        <v>2018</v>
      </c>
      <c r="AQ234" s="4" t="s">
        <v>26</v>
      </c>
      <c r="AR234">
        <v>3289</v>
      </c>
      <c r="AS234">
        <v>0</v>
      </c>
      <c r="AT234">
        <v>0</v>
      </c>
      <c r="AU234">
        <v>1</v>
      </c>
      <c r="AV234">
        <v>40000000</v>
      </c>
      <c r="AW234">
        <v>745248183.10000002</v>
      </c>
      <c r="AX234">
        <v>20</v>
      </c>
    </row>
    <row r="235" spans="1:50" x14ac:dyDescent="0.3">
      <c r="A235" t="s">
        <v>852</v>
      </c>
      <c r="B235" t="s">
        <v>853</v>
      </c>
      <c r="C235">
        <v>0</v>
      </c>
      <c r="D235" t="s">
        <v>852</v>
      </c>
      <c r="E235">
        <v>2</v>
      </c>
      <c r="F235">
        <v>1.8684210526315701</v>
      </c>
      <c r="G235">
        <v>0.13536228239536199</v>
      </c>
      <c r="H235">
        <v>-0.174213647842407</v>
      </c>
      <c r="I235">
        <v>4.4116988778114298E-2</v>
      </c>
      <c r="K235">
        <v>0</v>
      </c>
      <c r="L235" t="s">
        <v>854</v>
      </c>
      <c r="M235">
        <v>1</v>
      </c>
      <c r="N235">
        <v>2</v>
      </c>
      <c r="O235">
        <v>0</v>
      </c>
      <c r="P235">
        <v>2</v>
      </c>
      <c r="Q235">
        <v>0</v>
      </c>
      <c r="R235">
        <v>2</v>
      </c>
      <c r="S235">
        <v>425541.64250787703</v>
      </c>
      <c r="T235">
        <v>60942.226723257998</v>
      </c>
      <c r="U235">
        <v>10286.1735172149</v>
      </c>
      <c r="V235">
        <v>1178.46009406506</v>
      </c>
      <c r="W235">
        <v>425541.64250787703</v>
      </c>
      <c r="X235">
        <v>60942.226723257998</v>
      </c>
      <c r="Y235">
        <v>10286.1735172149</v>
      </c>
      <c r="Z235">
        <v>1178.46009406506</v>
      </c>
      <c r="AA235">
        <v>1.61245578450121E-2</v>
      </c>
      <c r="AB235">
        <v>1.06754700455983E-3</v>
      </c>
      <c r="AC235">
        <v>3.1010101755746001E-4</v>
      </c>
      <c r="AD235">
        <v>1.9872602028637E-4</v>
      </c>
      <c r="AE235">
        <v>5.1493695662792702E-2</v>
      </c>
      <c r="AF235">
        <v>3.6167291840040097E-2</v>
      </c>
      <c r="AG235">
        <v>1.9964151381770202E-2</v>
      </c>
      <c r="AH235">
        <v>1.91348600377188E-2</v>
      </c>
      <c r="AI235">
        <v>1942038.10361643</v>
      </c>
      <c r="AJ235">
        <v>1451665.90286335</v>
      </c>
      <c r="AK235">
        <v>799248.75222900696</v>
      </c>
      <c r="AL235">
        <v>786704.02362894895</v>
      </c>
      <c r="AN235">
        <v>30</v>
      </c>
      <c r="AO235" t="s">
        <v>123</v>
      </c>
      <c r="AP235">
        <v>2018</v>
      </c>
      <c r="AQ235" s="4" t="s">
        <v>26</v>
      </c>
      <c r="AR235">
        <v>566</v>
      </c>
      <c r="AS235">
        <v>0</v>
      </c>
      <c r="AT235">
        <v>0</v>
      </c>
      <c r="AU235">
        <v>1</v>
      </c>
      <c r="AV235">
        <v>2750000</v>
      </c>
      <c r="AW235">
        <v>56985498</v>
      </c>
      <c r="AX235">
        <v>6</v>
      </c>
    </row>
    <row r="236" spans="1:50" x14ac:dyDescent="0.3">
      <c r="A236" t="s">
        <v>855</v>
      </c>
      <c r="B236" t="s">
        <v>856</v>
      </c>
      <c r="C236">
        <v>0</v>
      </c>
      <c r="D236" t="s">
        <v>858</v>
      </c>
      <c r="E236">
        <v>1</v>
      </c>
      <c r="F236">
        <v>1.97674418604651</v>
      </c>
      <c r="G236">
        <v>0.134428590536117</v>
      </c>
      <c r="H236">
        <v>-1.0139495134353601E-3</v>
      </c>
      <c r="I236">
        <v>-0.13557805120944899</v>
      </c>
      <c r="K236">
        <v>0</v>
      </c>
      <c r="L236" t="s">
        <v>857</v>
      </c>
      <c r="M236">
        <v>0</v>
      </c>
      <c r="N236">
        <v>1</v>
      </c>
      <c r="O236">
        <v>0</v>
      </c>
      <c r="P236">
        <v>2</v>
      </c>
      <c r="Q236">
        <v>0</v>
      </c>
      <c r="R236">
        <v>2</v>
      </c>
      <c r="S236">
        <v>11582.350175777699</v>
      </c>
      <c r="T236">
        <v>2587.9678242661098</v>
      </c>
      <c r="U236">
        <v>2074.5138426211302</v>
      </c>
      <c r="V236">
        <v>1379.610351157</v>
      </c>
      <c r="W236">
        <v>11582.350175777699</v>
      </c>
      <c r="X236">
        <v>2587.9678242661098</v>
      </c>
      <c r="Y236">
        <v>2074.5138426211302</v>
      </c>
      <c r="Z236">
        <v>1379.610351157</v>
      </c>
      <c r="AA236">
        <v>1.1510963684883999E-2</v>
      </c>
      <c r="AB236">
        <v>6.6840654363765498E-3</v>
      </c>
      <c r="AC236">
        <v>3.7862430447425498E-3</v>
      </c>
      <c r="AD236">
        <v>1.2434805685173101E-2</v>
      </c>
      <c r="AE236">
        <v>3.3306316666666599E-2</v>
      </c>
      <c r="AF236">
        <v>2.0204369897118699E-2</v>
      </c>
      <c r="AG236">
        <v>1.2713207195852699E-2</v>
      </c>
      <c r="AH236">
        <v>1.26546107691137E-2</v>
      </c>
      <c r="AI236">
        <v>1885406.1531555301</v>
      </c>
      <c r="AJ236">
        <v>1181282.8400894499</v>
      </c>
      <c r="AK236">
        <v>942013.52829402103</v>
      </c>
      <c r="AL236">
        <v>922917.48880892806</v>
      </c>
      <c r="AN236">
        <v>39</v>
      </c>
      <c r="AO236" t="s">
        <v>61</v>
      </c>
      <c r="AP236">
        <v>2018</v>
      </c>
      <c r="AQ236" s="4">
        <v>296</v>
      </c>
      <c r="AR236">
        <v>315</v>
      </c>
      <c r="AS236">
        <v>0</v>
      </c>
      <c r="AT236">
        <v>0</v>
      </c>
      <c r="AU236">
        <v>0</v>
      </c>
      <c r="AV236">
        <v>4382363</v>
      </c>
      <c r="AW236">
        <v>85240628.010000005</v>
      </c>
      <c r="AX236">
        <v>14</v>
      </c>
    </row>
    <row r="237" spans="1:50" x14ac:dyDescent="0.3">
      <c r="A237" t="s">
        <v>859</v>
      </c>
      <c r="B237" t="s">
        <v>860</v>
      </c>
      <c r="C237">
        <v>0</v>
      </c>
      <c r="D237" t="s">
        <v>859</v>
      </c>
      <c r="E237">
        <v>1</v>
      </c>
      <c r="F237">
        <v>1.94805194805194</v>
      </c>
      <c r="G237">
        <v>-3.4449160099029499E-2</v>
      </c>
      <c r="H237">
        <v>0.14350578188896099</v>
      </c>
      <c r="I237">
        <v>-0.16019523143768299</v>
      </c>
      <c r="J237">
        <f>13/12</f>
        <v>1.0833333333333333</v>
      </c>
      <c r="K237">
        <v>1</v>
      </c>
      <c r="L237" t="s">
        <v>861</v>
      </c>
      <c r="M237">
        <v>0</v>
      </c>
      <c r="N237">
        <v>1</v>
      </c>
      <c r="O237">
        <v>0</v>
      </c>
      <c r="P237">
        <v>2</v>
      </c>
      <c r="Q237">
        <v>0</v>
      </c>
      <c r="R237">
        <v>2</v>
      </c>
      <c r="S237">
        <v>4379.99442615312</v>
      </c>
      <c r="T237">
        <v>5050.7739621185401</v>
      </c>
      <c r="U237">
        <v>2709.71846170969</v>
      </c>
      <c r="V237">
        <v>1222.82744389242</v>
      </c>
      <c r="W237">
        <v>4379.99442615312</v>
      </c>
      <c r="X237">
        <v>5050.7739621185401</v>
      </c>
      <c r="Y237">
        <v>2709.71846170969</v>
      </c>
      <c r="Z237">
        <v>1222.82744389242</v>
      </c>
      <c r="AA237">
        <v>8.6710575282355502E-3</v>
      </c>
      <c r="AB237">
        <v>6.6517946233652196E-3</v>
      </c>
      <c r="AC237">
        <v>5.6909974557631101E-3</v>
      </c>
      <c r="AD237">
        <v>6.0620822222222197E-3</v>
      </c>
      <c r="AE237">
        <v>4.28099361211111E-2</v>
      </c>
      <c r="AF237">
        <v>2.5812621987777701E-2</v>
      </c>
      <c r="AG237">
        <v>1.81309901714976E-2</v>
      </c>
      <c r="AH237">
        <v>1.02508721034817E-2</v>
      </c>
      <c r="AI237">
        <v>2217388.6759294099</v>
      </c>
      <c r="AJ237">
        <v>1674038.45183901</v>
      </c>
      <c r="AK237">
        <v>1306262.4138418799</v>
      </c>
      <c r="AL237">
        <v>872834.335837472</v>
      </c>
      <c r="AN237">
        <v>30</v>
      </c>
      <c r="AO237" t="s">
        <v>30</v>
      </c>
      <c r="AP237">
        <v>2017</v>
      </c>
      <c r="AQ237" s="4" t="s">
        <v>26</v>
      </c>
      <c r="AR237">
        <v>11114</v>
      </c>
      <c r="AS237">
        <v>0</v>
      </c>
      <c r="AT237">
        <v>0</v>
      </c>
      <c r="AU237">
        <v>1</v>
      </c>
      <c r="AV237">
        <v>12600000</v>
      </c>
      <c r="AW237">
        <v>275000000</v>
      </c>
      <c r="AX237">
        <v>9</v>
      </c>
    </row>
    <row r="238" spans="1:50" x14ac:dyDescent="0.3">
      <c r="A238" t="s">
        <v>862</v>
      </c>
      <c r="B238" t="s">
        <v>863</v>
      </c>
      <c r="C238">
        <v>1</v>
      </c>
      <c r="D238" t="s">
        <v>862</v>
      </c>
      <c r="E238">
        <v>1</v>
      </c>
      <c r="F238">
        <v>1.8271604938271599</v>
      </c>
      <c r="G238">
        <v>0.15537990629673001</v>
      </c>
      <c r="H238">
        <v>-3.1223237514495801E-2</v>
      </c>
      <c r="I238">
        <v>-0.11848014593124299</v>
      </c>
      <c r="J238">
        <f>15/7</f>
        <v>2.1428571428571428</v>
      </c>
      <c r="K238">
        <v>1</v>
      </c>
      <c r="L238" t="s">
        <v>864</v>
      </c>
      <c r="M238">
        <v>4</v>
      </c>
      <c r="N238">
        <v>0</v>
      </c>
      <c r="O238">
        <v>3</v>
      </c>
      <c r="P238">
        <v>0</v>
      </c>
      <c r="Q238">
        <v>3</v>
      </c>
      <c r="R238">
        <v>0</v>
      </c>
      <c r="S238">
        <v>3545345.5555555499</v>
      </c>
      <c r="T238">
        <v>2250381.6407194301</v>
      </c>
      <c r="U238">
        <v>3150433.1508416301</v>
      </c>
      <c r="V238">
        <v>6578058.8802643605</v>
      </c>
      <c r="W238">
        <v>3545345.5555555499</v>
      </c>
      <c r="X238">
        <v>2250381.6407194301</v>
      </c>
      <c r="Y238">
        <v>3150433.1508416301</v>
      </c>
      <c r="Z238">
        <v>6578058.8802643605</v>
      </c>
      <c r="AA238">
        <v>1.1719681176288801</v>
      </c>
      <c r="AB238">
        <v>1.1509167650133301</v>
      </c>
      <c r="AC238">
        <v>2.1640949960100002</v>
      </c>
      <c r="AD238">
        <v>2.4405107461422202</v>
      </c>
      <c r="AE238">
        <v>1.79225266844888</v>
      </c>
      <c r="AF238">
        <v>0.986968183037777</v>
      </c>
      <c r="AG238">
        <v>0.46601210840222201</v>
      </c>
      <c r="AH238">
        <v>1.31282162460222</v>
      </c>
      <c r="AI238">
        <v>1004246815.8747</v>
      </c>
      <c r="AJ238">
        <v>566935339.76157498</v>
      </c>
      <c r="AK238">
        <v>283322497.56522298</v>
      </c>
      <c r="AL238">
        <v>838131591.05412102</v>
      </c>
      <c r="AN238">
        <v>29</v>
      </c>
      <c r="AO238" t="s">
        <v>106</v>
      </c>
      <c r="AP238">
        <v>2017</v>
      </c>
      <c r="AQ238" s="4" t="s">
        <v>26</v>
      </c>
      <c r="AR238">
        <v>19000</v>
      </c>
      <c r="AS238">
        <v>0</v>
      </c>
      <c r="AT238">
        <v>0</v>
      </c>
      <c r="AU238">
        <v>0</v>
      </c>
      <c r="AV238">
        <v>232000000</v>
      </c>
      <c r="AW238">
        <v>749708525.29999995</v>
      </c>
      <c r="AX238">
        <v>11</v>
      </c>
    </row>
    <row r="239" spans="1:50" x14ac:dyDescent="0.3">
      <c r="A239" t="s">
        <v>865</v>
      </c>
      <c r="B239" t="s">
        <v>866</v>
      </c>
      <c r="C239">
        <v>1</v>
      </c>
      <c r="D239" t="s">
        <v>868</v>
      </c>
      <c r="E239">
        <v>1</v>
      </c>
      <c r="F239">
        <v>2.0987654320987601</v>
      </c>
      <c r="G239">
        <v>-3.3407248556613901E-2</v>
      </c>
      <c r="H239">
        <v>0.176608607172966</v>
      </c>
      <c r="I239">
        <v>-0.21526235342025701</v>
      </c>
      <c r="J239">
        <v>1</v>
      </c>
      <c r="K239">
        <v>1</v>
      </c>
      <c r="L239" t="s">
        <v>867</v>
      </c>
      <c r="M239">
        <v>0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41468.428783420102</v>
      </c>
      <c r="T239">
        <v>20569.0015555555</v>
      </c>
      <c r="U239">
        <v>728906.07125686901</v>
      </c>
      <c r="V239">
        <v>48486.835666257597</v>
      </c>
      <c r="W239">
        <v>41468.428783420102</v>
      </c>
      <c r="X239">
        <v>20569.0015555555</v>
      </c>
      <c r="Y239">
        <v>728906.07125686901</v>
      </c>
      <c r="Z239">
        <v>48486.835666257597</v>
      </c>
      <c r="AA239">
        <v>1.11902573263544E-3</v>
      </c>
      <c r="AB239">
        <v>5.0637140659944404E-4</v>
      </c>
      <c r="AC239">
        <v>2.8182925427866598E-4</v>
      </c>
      <c r="AD239">
        <v>2.53111619894333E-4</v>
      </c>
      <c r="AE239">
        <v>3.34213289882311E-3</v>
      </c>
      <c r="AF239">
        <v>2.70604077777777E-3</v>
      </c>
      <c r="AG239">
        <v>3.52317209264188E-3</v>
      </c>
      <c r="AH239">
        <v>2.3925764390134402E-3</v>
      </c>
      <c r="AI239">
        <v>10558771.7569234</v>
      </c>
      <c r="AJ239">
        <v>16151661.292601399</v>
      </c>
      <c r="AK239">
        <v>15512535.9270018</v>
      </c>
      <c r="AL239">
        <v>12390573.5437802</v>
      </c>
      <c r="AN239">
        <v>31</v>
      </c>
      <c r="AO239" t="s">
        <v>106</v>
      </c>
      <c r="AP239">
        <v>2017</v>
      </c>
      <c r="AQ239" s="4" t="s">
        <v>26</v>
      </c>
      <c r="AR239">
        <v>1936</v>
      </c>
      <c r="AS239">
        <v>0</v>
      </c>
      <c r="AT239">
        <v>0</v>
      </c>
      <c r="AU239">
        <v>1</v>
      </c>
      <c r="AV239">
        <v>11951000</v>
      </c>
      <c r="AW239">
        <v>13960974963</v>
      </c>
      <c r="AX239">
        <v>14</v>
      </c>
    </row>
    <row r="240" spans="1:50" x14ac:dyDescent="0.3">
      <c r="A240" t="s">
        <v>869</v>
      </c>
      <c r="B240" t="s">
        <v>870</v>
      </c>
      <c r="C240">
        <v>1</v>
      </c>
      <c r="D240" t="s">
        <v>872</v>
      </c>
      <c r="E240">
        <v>1</v>
      </c>
      <c r="F240">
        <v>1.89743589743589</v>
      </c>
      <c r="G240">
        <v>0.26718449592590299</v>
      </c>
      <c r="H240">
        <v>-0.13269330561161</v>
      </c>
      <c r="I240">
        <v>1.0658189654350199E-2</v>
      </c>
      <c r="J240">
        <f>16/6</f>
        <v>2.6666666666666665</v>
      </c>
      <c r="K240">
        <v>1</v>
      </c>
      <c r="L240" t="s">
        <v>871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54824.949438476498</v>
      </c>
      <c r="T240">
        <v>37735.226292588901</v>
      </c>
      <c r="U240">
        <v>10416.523832421801</v>
      </c>
      <c r="V240">
        <v>9323.6584894430307</v>
      </c>
      <c r="W240">
        <v>54824.949438476498</v>
      </c>
      <c r="X240">
        <v>37735.226292588901</v>
      </c>
      <c r="Y240">
        <v>10416.523832421801</v>
      </c>
      <c r="Z240">
        <v>9323.6584894430307</v>
      </c>
      <c r="AA240">
        <v>1.24420418026368E-2</v>
      </c>
      <c r="AB240">
        <v>1.6131232844600399E-2</v>
      </c>
      <c r="AC240">
        <v>7.5004539692269997E-3</v>
      </c>
      <c r="AD240">
        <v>3.0196807529241101E-3</v>
      </c>
      <c r="AE240">
        <v>0.317365409103333</v>
      </c>
      <c r="AF240">
        <v>0.110173961357777</v>
      </c>
      <c r="AG240">
        <v>2.6326554478888899E-2</v>
      </c>
      <c r="AH240">
        <v>1.4734122942072299E-2</v>
      </c>
      <c r="AI240">
        <v>15700160.8743541</v>
      </c>
      <c r="AJ240">
        <v>4948691.9711551098</v>
      </c>
      <c r="AK240">
        <v>1975425.1945174299</v>
      </c>
      <c r="AL240">
        <v>1265653.2733261399</v>
      </c>
      <c r="AN240">
        <v>1</v>
      </c>
      <c r="AO240" t="s">
        <v>106</v>
      </c>
      <c r="AP240">
        <v>2018</v>
      </c>
      <c r="AQ240" s="4" t="s">
        <v>26</v>
      </c>
      <c r="AR240">
        <v>18315</v>
      </c>
      <c r="AS240">
        <v>0</v>
      </c>
      <c r="AT240">
        <v>0</v>
      </c>
      <c r="AU240">
        <v>0</v>
      </c>
      <c r="AV240">
        <v>5000000</v>
      </c>
      <c r="AW240">
        <v>520000000</v>
      </c>
      <c r="AX240">
        <v>15</v>
      </c>
    </row>
    <row r="241" spans="13:18" x14ac:dyDescent="0.3">
      <c r="M241" t="s">
        <v>922</v>
      </c>
      <c r="N241" t="s">
        <v>919</v>
      </c>
      <c r="O241" t="s">
        <v>921</v>
      </c>
      <c r="P241" t="s">
        <v>920</v>
      </c>
      <c r="Q241" t="s">
        <v>923</v>
      </c>
      <c r="R241" t="s">
        <v>920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6A0A-09F4-4534-967D-71AC5444AE1E}">
  <dimension ref="A1:DH391"/>
  <sheetViews>
    <sheetView tabSelected="1" topLeftCell="BY1" workbookViewId="0">
      <selection activeCell="CM1" sqref="CM1:CM1048576"/>
    </sheetView>
  </sheetViews>
  <sheetFormatPr defaultRowHeight="16.2" x14ac:dyDescent="0.3"/>
  <cols>
    <col min="4" max="4" width="17.6640625" customWidth="1"/>
    <col min="12" max="12" width="11.33203125" customWidth="1"/>
    <col min="17" max="17" width="8.88671875" style="4"/>
    <col min="30" max="36" width="13.109375" bestFit="1" customWidth="1"/>
    <col min="37" max="43" width="6.77734375" bestFit="1" customWidth="1"/>
    <col min="44" max="51" width="9.21875" bestFit="1" customWidth="1"/>
    <col min="52" max="59" width="13" bestFit="1" customWidth="1"/>
    <col min="60" max="67" width="13.33203125" bestFit="1" customWidth="1"/>
    <col min="68" max="75" width="8.77734375" bestFit="1" customWidth="1"/>
  </cols>
  <sheetData>
    <row r="1" spans="1:112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924</v>
      </c>
      <c r="G1" t="s">
        <v>1390</v>
      </c>
      <c r="H1" t="s">
        <v>1391</v>
      </c>
      <c r="I1" t="s">
        <v>1392</v>
      </c>
      <c r="J1" t="s">
        <v>1393</v>
      </c>
      <c r="K1" t="s">
        <v>5</v>
      </c>
      <c r="L1" t="s">
        <v>6</v>
      </c>
      <c r="M1" t="s">
        <v>7</v>
      </c>
      <c r="N1" t="s">
        <v>8</v>
      </c>
      <c r="O1" t="s">
        <v>1439</v>
      </c>
      <c r="P1" t="s">
        <v>9</v>
      </c>
      <c r="Q1" s="7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1407</v>
      </c>
      <c r="AD1" t="s">
        <v>1479</v>
      </c>
      <c r="AE1" t="s">
        <v>889</v>
      </c>
      <c r="AF1" t="s">
        <v>890</v>
      </c>
      <c r="AG1" t="s">
        <v>891</v>
      </c>
      <c r="AH1" t="s">
        <v>892</v>
      </c>
      <c r="AI1" t="s">
        <v>885</v>
      </c>
      <c r="AJ1" t="s">
        <v>886</v>
      </c>
      <c r="AK1" t="s">
        <v>887</v>
      </c>
      <c r="AL1" t="s">
        <v>888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1420</v>
      </c>
      <c r="AZ1" t="s">
        <v>1421</v>
      </c>
      <c r="BA1" t="s">
        <v>1422</v>
      </c>
      <c r="BB1" t="s">
        <v>1423</v>
      </c>
      <c r="BC1" t="s">
        <v>1424</v>
      </c>
      <c r="BD1" t="s">
        <v>1425</v>
      </c>
      <c r="BE1" t="s">
        <v>1426</v>
      </c>
      <c r="BF1" t="s">
        <v>1427</v>
      </c>
      <c r="BG1" t="s">
        <v>1428</v>
      </c>
      <c r="BH1" t="s">
        <v>1429</v>
      </c>
      <c r="BI1" t="s">
        <v>1430</v>
      </c>
      <c r="BJ1" t="s">
        <v>1431</v>
      </c>
      <c r="BK1" t="s">
        <v>1432</v>
      </c>
      <c r="BL1" t="s">
        <v>1433</v>
      </c>
      <c r="BM1" t="s">
        <v>1434</v>
      </c>
      <c r="BN1" t="s">
        <v>1435</v>
      </c>
      <c r="BO1" t="s">
        <v>1436</v>
      </c>
      <c r="BP1" t="s">
        <v>1437</v>
      </c>
      <c r="BQ1" t="s">
        <v>1438</v>
      </c>
      <c r="BR1" t="s">
        <v>1440</v>
      </c>
      <c r="BS1" t="s">
        <v>1441</v>
      </c>
      <c r="BT1" t="s">
        <v>1442</v>
      </c>
      <c r="BU1" t="s">
        <v>1443</v>
      </c>
      <c r="BV1" t="s">
        <v>1444</v>
      </c>
      <c r="BW1" t="s">
        <v>1445</v>
      </c>
      <c r="BX1" t="s">
        <v>1446</v>
      </c>
      <c r="BY1" t="s">
        <v>1447</v>
      </c>
      <c r="BZ1" t="s">
        <v>1454</v>
      </c>
      <c r="CA1" t="s">
        <v>1448</v>
      </c>
      <c r="CB1" t="s">
        <v>1449</v>
      </c>
      <c r="CC1" t="s">
        <v>1450</v>
      </c>
      <c r="CD1" t="s">
        <v>1480</v>
      </c>
      <c r="CE1" t="s">
        <v>1481</v>
      </c>
      <c r="CF1" t="s">
        <v>1455</v>
      </c>
      <c r="CG1" t="s">
        <v>1456</v>
      </c>
      <c r="CH1" t="s">
        <v>1457</v>
      </c>
      <c r="CI1" t="s">
        <v>1458</v>
      </c>
      <c r="CJ1" t="s">
        <v>1451</v>
      </c>
      <c r="CK1" t="s">
        <v>1452</v>
      </c>
      <c r="CL1" t="s">
        <v>1453</v>
      </c>
      <c r="CM1" t="s">
        <v>1482</v>
      </c>
      <c r="CN1" t="s">
        <v>1483</v>
      </c>
      <c r="CO1" t="s">
        <v>1459</v>
      </c>
      <c r="CP1" t="s">
        <v>1460</v>
      </c>
      <c r="CQ1" t="s">
        <v>1461</v>
      </c>
      <c r="CR1" t="s">
        <v>1462</v>
      </c>
      <c r="CS1" t="s">
        <v>1470</v>
      </c>
      <c r="CT1" t="s">
        <v>1463</v>
      </c>
      <c r="CU1" t="s">
        <v>1464</v>
      </c>
      <c r="CV1" t="s">
        <v>1465</v>
      </c>
      <c r="CW1" t="s">
        <v>1466</v>
      </c>
      <c r="CX1" t="s">
        <v>1467</v>
      </c>
      <c r="CY1" t="s">
        <v>1468</v>
      </c>
      <c r="CZ1" t="s">
        <v>1469</v>
      </c>
      <c r="DA1" t="s">
        <v>1471</v>
      </c>
      <c r="DB1" t="s">
        <v>1472</v>
      </c>
      <c r="DC1" t="s">
        <v>1473</v>
      </c>
      <c r="DD1" t="s">
        <v>1474</v>
      </c>
      <c r="DE1" t="s">
        <v>1475</v>
      </c>
      <c r="DF1" t="s">
        <v>1476</v>
      </c>
      <c r="DG1" t="s">
        <v>1477</v>
      </c>
      <c r="DH1" t="s">
        <v>1478</v>
      </c>
    </row>
    <row r="2" spans="1:112" x14ac:dyDescent="0.3">
      <c r="A2" t="s">
        <v>22</v>
      </c>
      <c r="B2" t="s">
        <v>23</v>
      </c>
      <c r="C2" t="s">
        <v>22</v>
      </c>
      <c r="D2" t="s">
        <v>24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M2">
        <v>1</v>
      </c>
      <c r="N2" t="s">
        <v>25</v>
      </c>
      <c r="O2">
        <v>2018</v>
      </c>
      <c r="P2">
        <v>2018</v>
      </c>
      <c r="Q2" s="4" t="s">
        <v>26</v>
      </c>
      <c r="R2">
        <v>1896</v>
      </c>
      <c r="S2">
        <v>1</v>
      </c>
      <c r="T2">
        <v>0</v>
      </c>
      <c r="U2">
        <v>1</v>
      </c>
      <c r="V2">
        <v>2300000</v>
      </c>
      <c r="W2">
        <v>373217500</v>
      </c>
      <c r="X2">
        <v>1.8918918918918901</v>
      </c>
      <c r="Y2">
        <v>0.16836006939411099</v>
      </c>
      <c r="Z2">
        <v>-6.6489040851593004E-2</v>
      </c>
      <c r="AA2">
        <v>4.8240840435028E-2</v>
      </c>
      <c r="AB2">
        <v>21</v>
      </c>
      <c r="AC2">
        <v>1</v>
      </c>
      <c r="AD2">
        <v>2.1134099999999999E-2</v>
      </c>
      <c r="AE2">
        <v>2.9627279999999999E-2</v>
      </c>
      <c r="AF2">
        <v>8.3721475593486593E-3</v>
      </c>
      <c r="AG2">
        <v>1.4829769238808001E-2</v>
      </c>
      <c r="AH2">
        <v>2.0143127702222201E-2</v>
      </c>
      <c r="AI2">
        <v>9.0564360225048896E-3</v>
      </c>
      <c r="AJ2">
        <v>6.8596757602792198E-3</v>
      </c>
      <c r="AK2">
        <v>6.2548453489231102E-3</v>
      </c>
      <c r="AL2">
        <v>7.0592772309631098E-3</v>
      </c>
      <c r="AM2">
        <v>-0.71741761108854096</v>
      </c>
      <c r="AN2">
        <v>0.77132200951815499</v>
      </c>
      <c r="AO2">
        <v>0.35829002986167102</v>
      </c>
      <c r="AP2">
        <v>-0.550395740106152</v>
      </c>
      <c r="AQ2">
        <v>-0.242563438505699</v>
      </c>
      <c r="AR2">
        <v>-8.8171865915057601E-2</v>
      </c>
      <c r="AS2">
        <v>0.12860939594269799</v>
      </c>
      <c r="AT2">
        <v>-2.0685484741809201E-2</v>
      </c>
      <c r="AU2">
        <v>-0.76381045192348596</v>
      </c>
      <c r="AV2">
        <v>2.1231381781415801</v>
      </c>
      <c r="AW2">
        <v>-0.20141667940166699</v>
      </c>
      <c r="AX2">
        <v>-0.52006557344457904</v>
      </c>
      <c r="AY2">
        <v>6.9531286757854194E-2</v>
      </c>
      <c r="AZ2">
        <v>-7.2222320661478698E-2</v>
      </c>
      <c r="BA2">
        <v>1.08520533954293</v>
      </c>
      <c r="BB2">
        <v>0.27971319352957702</v>
      </c>
      <c r="BC2">
        <v>-0.61219829810416204</v>
      </c>
      <c r="BD2">
        <v>1.70530343227113</v>
      </c>
      <c r="BE2">
        <v>0.23533722254755499</v>
      </c>
      <c r="BF2">
        <v>-0.247519732946511</v>
      </c>
      <c r="BG2">
        <v>0.13674227321602</v>
      </c>
      <c r="BH2">
        <v>2.8617651201797101E-2</v>
      </c>
      <c r="BI2">
        <v>0.22995596234461599</v>
      </c>
      <c r="BJ2">
        <v>-0.63036935769928903</v>
      </c>
      <c r="BK2">
        <v>-0.33986156155840602</v>
      </c>
      <c r="BL2">
        <v>2.7727552976682701</v>
      </c>
      <c r="BM2">
        <v>-0.43349997863398798</v>
      </c>
      <c r="BN2">
        <v>-0.44566158668188199</v>
      </c>
      <c r="BO2">
        <v>3.9348385378756498E-2</v>
      </c>
      <c r="BP2">
        <v>0.13846995223288</v>
      </c>
      <c r="BQ2">
        <v>1.49024440329437</v>
      </c>
      <c r="BR2">
        <v>0.27971319352957702</v>
      </c>
      <c r="BS2">
        <v>-0.63036935769928903</v>
      </c>
      <c r="BT2">
        <v>-0.370793387920475</v>
      </c>
      <c r="BU2">
        <v>-0.122522615861223</v>
      </c>
      <c r="BV2">
        <v>-0.59760707619762998</v>
      </c>
      <c r="BW2">
        <v>-0.70356451234994599</v>
      </c>
      <c r="BX2">
        <v>-0.72896253379722897</v>
      </c>
      <c r="BY2">
        <v>-0.70001680328869498</v>
      </c>
      <c r="BZ2">
        <v>-1.9844705949153201E-2</v>
      </c>
      <c r="CA2">
        <v>4.2901900582677899E-2</v>
      </c>
      <c r="CB2">
        <v>-0.76203124655148202</v>
      </c>
      <c r="CC2">
        <v>-0.46786326135546202</v>
      </c>
      <c r="CD2">
        <v>-0.70296906683418003</v>
      </c>
      <c r="CE2">
        <v>-0.62634319120624404</v>
      </c>
      <c r="CF2">
        <v>1.9309479050846699E-2</v>
      </c>
      <c r="CG2">
        <v>0.29102312058267799</v>
      </c>
      <c r="CH2">
        <v>-1.2432136825514799</v>
      </c>
      <c r="CI2">
        <v>-3.98319210235546</v>
      </c>
      <c r="CJ2">
        <v>3.9086117324653403E-3</v>
      </c>
      <c r="CK2">
        <v>-0.42405901628956499</v>
      </c>
      <c r="CL2">
        <v>0.79234540662348596</v>
      </c>
      <c r="CM2">
        <v>0.53594584638808596</v>
      </c>
      <c r="CN2">
        <v>0.85955411791820602</v>
      </c>
      <c r="CO2">
        <v>3.3453497050846701E-2</v>
      </c>
      <c r="CP2">
        <v>2.4403658582677901E-2</v>
      </c>
      <c r="CQ2">
        <v>-2.2363531325514798</v>
      </c>
      <c r="CR2">
        <v>-7.5277617753554598</v>
      </c>
      <c r="CS2">
        <v>9.9468655088673693E-3</v>
      </c>
      <c r="CT2">
        <v>-0.42272042169261997</v>
      </c>
      <c r="CU2">
        <v>0.67322864872376598</v>
      </c>
      <c r="CV2">
        <v>0.79941073905723403</v>
      </c>
      <c r="CW2">
        <v>-0.226647181095609</v>
      </c>
      <c r="CX2">
        <v>-6.59567256468726E-3</v>
      </c>
      <c r="CY2">
        <v>-6.3009204137900093E-2</v>
      </c>
      <c r="CZ2">
        <v>0.26936589777363301</v>
      </c>
      <c r="DA2">
        <v>6551.7292222222204</v>
      </c>
      <c r="DB2">
        <v>3894.9165574205499</v>
      </c>
      <c r="DC2">
        <v>4523.6743222485502</v>
      </c>
      <c r="DD2">
        <v>9610.7432034244393</v>
      </c>
      <c r="DE2">
        <v>9504.9681037867704</v>
      </c>
      <c r="DF2">
        <v>7962.0035268009897</v>
      </c>
      <c r="DG2">
        <v>7853.1613832375497</v>
      </c>
      <c r="DH2">
        <v>9362.6180844624396</v>
      </c>
    </row>
    <row r="3" spans="1:112" x14ac:dyDescent="0.3">
      <c r="A3" t="s">
        <v>27</v>
      </c>
      <c r="B3" t="s">
        <v>28</v>
      </c>
      <c r="C3" t="s">
        <v>27</v>
      </c>
      <c r="D3" t="s">
        <v>29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M3">
        <v>18</v>
      </c>
      <c r="N3" t="s">
        <v>30</v>
      </c>
      <c r="O3">
        <v>2018</v>
      </c>
      <c r="P3">
        <v>2018</v>
      </c>
      <c r="Q3" s="4" t="s">
        <v>26</v>
      </c>
      <c r="R3">
        <v>770</v>
      </c>
      <c r="S3">
        <v>0</v>
      </c>
      <c r="T3">
        <v>1</v>
      </c>
      <c r="U3">
        <v>0</v>
      </c>
      <c r="V3">
        <v>16239980</v>
      </c>
      <c r="W3">
        <v>25000000</v>
      </c>
      <c r="X3">
        <v>2.0759493670886</v>
      </c>
      <c r="Y3">
        <v>-9.41458344459533E-3</v>
      </c>
      <c r="Z3">
        <v>5.1098823547363198E-2</v>
      </c>
      <c r="AA3">
        <v>-0.21018728613853399</v>
      </c>
      <c r="AB3">
        <v>6</v>
      </c>
      <c r="AC3">
        <v>1</v>
      </c>
      <c r="AD3">
        <v>4.65186E-2</v>
      </c>
      <c r="AE3">
        <v>8.3333072222222193E-2</v>
      </c>
      <c r="AF3">
        <v>4.6382394911111097E-2</v>
      </c>
      <c r="AG3">
        <v>3.1032485902222198E-2</v>
      </c>
      <c r="AH3">
        <v>1.7361081875631301E-2</v>
      </c>
      <c r="AI3">
        <v>1.1134996428681499E-2</v>
      </c>
      <c r="AJ3">
        <v>5.9961203217789999E-3</v>
      </c>
      <c r="AK3">
        <v>6.0216114153602198E-3</v>
      </c>
      <c r="AL3">
        <v>1.5791493743082499E-2</v>
      </c>
      <c r="AM3">
        <v>-0.44340951708315302</v>
      </c>
      <c r="AN3">
        <v>-0.33094257073844502</v>
      </c>
      <c r="AO3">
        <v>-0.44055136509743398</v>
      </c>
      <c r="AP3">
        <v>-0.35862312565260901</v>
      </c>
      <c r="AQ3">
        <v>-0.461506758427494</v>
      </c>
      <c r="AR3">
        <v>4.25126451993203E-3</v>
      </c>
      <c r="AS3">
        <v>1.6224697433648401</v>
      </c>
      <c r="AT3">
        <v>0.85145993118428298</v>
      </c>
      <c r="AU3">
        <v>-0.50902228316883902</v>
      </c>
      <c r="AV3">
        <v>-0.45991763293996601</v>
      </c>
      <c r="AW3">
        <v>-0.18023139610602201</v>
      </c>
      <c r="AX3">
        <v>-0.33733171224789199</v>
      </c>
      <c r="AY3">
        <v>-0.375961825324031</v>
      </c>
      <c r="AZ3">
        <v>-7.8907709877656301E-2</v>
      </c>
      <c r="BA3">
        <v>3.2853401192172398</v>
      </c>
      <c r="BB3">
        <v>0.60185057036737999</v>
      </c>
      <c r="BC3">
        <v>-0.45179576762485502</v>
      </c>
      <c r="BD3">
        <v>-0.16918651762727199</v>
      </c>
      <c r="BE3">
        <v>-0.101218376112528</v>
      </c>
      <c r="BF3">
        <v>-0.291587799957226</v>
      </c>
      <c r="BG3">
        <v>-0.359864432934205</v>
      </c>
      <c r="BH3">
        <v>1.5069890261818699E-2</v>
      </c>
      <c r="BI3">
        <v>1.5959187377398201</v>
      </c>
      <c r="BJ3">
        <v>-9.8225482019705004E-2</v>
      </c>
      <c r="BK3">
        <v>-0.63282489605706205</v>
      </c>
      <c r="BL3">
        <v>-0.53438269913454794</v>
      </c>
      <c r="BM3">
        <v>-0.415094523417188</v>
      </c>
      <c r="BN3">
        <v>-0.61785282593648605</v>
      </c>
      <c r="BO3">
        <v>-0.37191000286668702</v>
      </c>
      <c r="BP3">
        <v>1.41034927610924</v>
      </c>
      <c r="BQ3">
        <v>2.3052782342815301</v>
      </c>
      <c r="BR3">
        <v>0.60185057036737999</v>
      </c>
      <c r="BS3">
        <v>-9.8225482019705004E-2</v>
      </c>
      <c r="BT3">
        <v>-0.39601131691751701</v>
      </c>
      <c r="BU3">
        <v>-0.66150335022611295</v>
      </c>
      <c r="BV3">
        <v>-0.77971451685746895</v>
      </c>
      <c r="BW3">
        <v>-0.88116879570248596</v>
      </c>
      <c r="BX3">
        <v>-0.88340486827081299</v>
      </c>
      <c r="BY3">
        <v>-0.72313729915797498</v>
      </c>
      <c r="BZ3">
        <v>1.11482288804908E-2</v>
      </c>
      <c r="CA3">
        <v>0.74918787682940302</v>
      </c>
      <c r="CB3">
        <v>-0.22084124055003199</v>
      </c>
      <c r="CC3">
        <v>-0.67579019371901305</v>
      </c>
      <c r="CD3">
        <v>-0.88205271776083605</v>
      </c>
      <c r="CE3">
        <v>-0.48361685219358302</v>
      </c>
      <c r="CF3">
        <v>5.0302413880490802E-2</v>
      </c>
      <c r="CG3">
        <v>0.99730909682940305</v>
      </c>
      <c r="CH3">
        <v>-0.70202367655003195</v>
      </c>
      <c r="CI3">
        <v>-4.1911190347190104</v>
      </c>
      <c r="CJ3">
        <v>-0.14302336126109899</v>
      </c>
      <c r="CK3">
        <v>-0.44407592137649898</v>
      </c>
      <c r="CL3">
        <v>0.67471767684639095</v>
      </c>
      <c r="CM3">
        <v>0.55495925481896102</v>
      </c>
      <c r="CN3">
        <v>0.79459171870268797</v>
      </c>
      <c r="CO3">
        <v>6.4446431880490804E-2</v>
      </c>
      <c r="CP3">
        <v>0.73068963482940297</v>
      </c>
      <c r="CQ3">
        <v>-1.69516312655003</v>
      </c>
      <c r="CR3">
        <v>-7.7356887077190102</v>
      </c>
      <c r="CS3">
        <v>-0.120759492882673</v>
      </c>
      <c r="CT3">
        <v>-0.34472318516200201</v>
      </c>
      <c r="CU3">
        <v>0.91966849922060601</v>
      </c>
      <c r="CV3">
        <v>0.51798663806366496</v>
      </c>
      <c r="CW3">
        <v>-0.175545187117255</v>
      </c>
      <c r="CX3">
        <v>2.80116269542241E-3</v>
      </c>
      <c r="CY3">
        <v>-2.0952786793925399E-2</v>
      </c>
      <c r="CZ3">
        <v>0.24880625063176701</v>
      </c>
      <c r="DA3">
        <v>6543.3428888888802</v>
      </c>
      <c r="DB3">
        <v>3819.8751964932198</v>
      </c>
      <c r="DC3">
        <v>4629.9392631066603</v>
      </c>
      <c r="DD3">
        <v>9779.8023180003293</v>
      </c>
      <c r="DE3">
        <v>9419.9092866392202</v>
      </c>
      <c r="DF3">
        <v>7961.05622444644</v>
      </c>
      <c r="DG3">
        <v>7836.2853326172199</v>
      </c>
      <c r="DH3">
        <v>9436.0912874748792</v>
      </c>
    </row>
    <row r="4" spans="1:112" x14ac:dyDescent="0.3">
      <c r="A4" t="s">
        <v>31</v>
      </c>
      <c r="B4" t="s">
        <v>32</v>
      </c>
      <c r="C4" t="s">
        <v>34</v>
      </c>
      <c r="D4" t="s">
        <v>33</v>
      </c>
      <c r="E4">
        <v>0</v>
      </c>
      <c r="F4">
        <v>0</v>
      </c>
      <c r="G4">
        <v>1</v>
      </c>
      <c r="H4">
        <v>2</v>
      </c>
      <c r="I4">
        <v>0</v>
      </c>
      <c r="J4">
        <v>1</v>
      </c>
      <c r="K4">
        <v>1</v>
      </c>
      <c r="M4">
        <v>28</v>
      </c>
      <c r="N4" t="s">
        <v>35</v>
      </c>
      <c r="O4">
        <v>2018</v>
      </c>
      <c r="P4">
        <v>2018</v>
      </c>
      <c r="Q4" s="4" t="s">
        <v>26</v>
      </c>
      <c r="R4">
        <v>1260</v>
      </c>
      <c r="S4">
        <v>0</v>
      </c>
      <c r="T4">
        <v>0</v>
      </c>
      <c r="U4">
        <v>1</v>
      </c>
      <c r="V4">
        <v>15352418</v>
      </c>
      <c r="W4">
        <v>508628132.04000002</v>
      </c>
      <c r="X4">
        <v>1.9729729729729699</v>
      </c>
      <c r="Y4">
        <v>7.8134313225746103E-3</v>
      </c>
      <c r="Z4">
        <v>0.112101927399635</v>
      </c>
      <c r="AA4">
        <v>-0.10110521316528299</v>
      </c>
      <c r="AB4">
        <v>12</v>
      </c>
      <c r="AC4">
        <v>1</v>
      </c>
      <c r="AD4">
        <v>5.9871200499999999E-2</v>
      </c>
      <c r="AE4">
        <v>3.2052173144444397E-2</v>
      </c>
      <c r="AF4">
        <v>1.0055186436982199E-2</v>
      </c>
      <c r="AG4">
        <v>6.1997577004815497E-3</v>
      </c>
      <c r="AH4">
        <v>1.1386144812932699E-2</v>
      </c>
      <c r="AI4">
        <v>2.5546752650000001E-2</v>
      </c>
      <c r="AJ4">
        <v>1.11039712776154E-2</v>
      </c>
      <c r="AK4">
        <v>9.3380356513770007E-3</v>
      </c>
      <c r="AL4">
        <v>7.0327844727469998E-3</v>
      </c>
      <c r="AM4">
        <v>-0.68628690505108303</v>
      </c>
      <c r="AN4">
        <v>-0.383426877329761</v>
      </c>
      <c r="AO4">
        <v>0.83654674311681199</v>
      </c>
      <c r="AP4">
        <v>1.2436700981514901</v>
      </c>
      <c r="AQ4">
        <v>-0.56534705487840298</v>
      </c>
      <c r="AR4">
        <v>-0.159036400769372</v>
      </c>
      <c r="AS4">
        <v>-0.246866821320184</v>
      </c>
      <c r="AT4">
        <v>-0.79555240534540395</v>
      </c>
      <c r="AU4">
        <v>-0.60053646337622602</v>
      </c>
      <c r="AV4">
        <v>0.227774413549196</v>
      </c>
      <c r="AW4">
        <v>2.7079124002951498</v>
      </c>
      <c r="AX4">
        <v>-0.613188450576722</v>
      </c>
      <c r="AY4">
        <v>-0.25392727957704903</v>
      </c>
      <c r="AZ4">
        <v>0.35806614572861301</v>
      </c>
      <c r="BA4">
        <v>-0.447800603962213</v>
      </c>
      <c r="BB4">
        <v>-0.51038996250518898</v>
      </c>
      <c r="BC4">
        <v>-0.258423798862225</v>
      </c>
      <c r="BD4">
        <v>0.167451664265691</v>
      </c>
      <c r="BE4">
        <v>0.582539627079113</v>
      </c>
      <c r="BF4">
        <v>-0.175034837887492</v>
      </c>
      <c r="BG4">
        <v>-8.8027578683408797E-2</v>
      </c>
      <c r="BH4">
        <v>1.9015250953087301E-2</v>
      </c>
      <c r="BI4">
        <v>-0.42555827771379401</v>
      </c>
      <c r="BJ4">
        <v>-0.84497683772717902</v>
      </c>
      <c r="BK4">
        <v>-0.54932711058780803</v>
      </c>
      <c r="BL4">
        <v>0.94475057693958897</v>
      </c>
      <c r="BM4">
        <v>3.1309533199486501</v>
      </c>
      <c r="BN4">
        <v>-0.65327559398009405</v>
      </c>
      <c r="BO4">
        <v>-0.248778201221204</v>
      </c>
      <c r="BP4">
        <v>-0.21811758908436801</v>
      </c>
      <c r="BQ4">
        <v>-0.209014048132457</v>
      </c>
      <c r="BR4">
        <v>-0.51038996250518898</v>
      </c>
      <c r="BS4">
        <v>-0.84497683772717902</v>
      </c>
      <c r="BT4">
        <v>-0.90578886382799695</v>
      </c>
      <c r="BU4">
        <v>-0.84306231509817897</v>
      </c>
      <c r="BV4">
        <v>-0.59034058965916503</v>
      </c>
      <c r="BW4">
        <v>-0.82782434671887395</v>
      </c>
      <c r="BX4">
        <v>-0.85817322877260505</v>
      </c>
      <c r="BY4">
        <v>-0.89117743064597099</v>
      </c>
      <c r="BZ4">
        <v>4.3025711502143703E-2</v>
      </c>
      <c r="CA4">
        <v>-0.80333626319507601</v>
      </c>
      <c r="CB4">
        <v>-0.91739308292750299</v>
      </c>
      <c r="CC4">
        <v>-0.36731585321721699</v>
      </c>
      <c r="CD4">
        <v>-0.85363301468313102</v>
      </c>
      <c r="CE4">
        <v>-0.86359729023149201</v>
      </c>
      <c r="CF4">
        <v>8.2179896502143704E-2</v>
      </c>
      <c r="CG4">
        <v>-0.55521504319507597</v>
      </c>
      <c r="CH4">
        <v>-1.3985755189275</v>
      </c>
      <c r="CI4">
        <v>-3.8826446942172099</v>
      </c>
      <c r="CJ4">
        <v>-9.8588072480525799E-2</v>
      </c>
      <c r="CK4">
        <v>-0.50485350358288195</v>
      </c>
      <c r="CL4">
        <v>0.132810518672696</v>
      </c>
      <c r="CM4">
        <v>6.0094542175077398E-2</v>
      </c>
      <c r="CN4">
        <v>0.47204082517289703</v>
      </c>
      <c r="CO4">
        <v>9.6323914502143698E-2</v>
      </c>
      <c r="CP4">
        <v>-0.82183450519507695</v>
      </c>
      <c r="CQ4">
        <v>-2.3917149689274999</v>
      </c>
      <c r="CR4">
        <v>-7.4272143672172097</v>
      </c>
      <c r="CS4">
        <v>-4.7001043117071303E-2</v>
      </c>
      <c r="CT4">
        <v>-0.397043545493239</v>
      </c>
      <c r="CU4">
        <v>6.8289789230447803E-2</v>
      </c>
      <c r="CV4">
        <v>1.19794460776784</v>
      </c>
      <c r="CW4">
        <v>8.7755475314087797E-2</v>
      </c>
      <c r="CX4">
        <v>-0.247943244323509</v>
      </c>
      <c r="CY4">
        <v>0.31770558226343598</v>
      </c>
      <c r="CZ4">
        <v>-4.8454799862481197E-2</v>
      </c>
      <c r="DA4">
        <v>6816.9719928385502</v>
      </c>
      <c r="DB4">
        <v>5991.0533834612197</v>
      </c>
      <c r="DC4">
        <v>3701.303516081</v>
      </c>
      <c r="DD4">
        <v>5583.80446217811</v>
      </c>
      <c r="DE4">
        <v>10295.078663526299</v>
      </c>
      <c r="DF4">
        <v>8930.9910846321109</v>
      </c>
      <c r="DG4">
        <v>8321.5783162782209</v>
      </c>
      <c r="DH4">
        <v>7712.5521463421001</v>
      </c>
    </row>
    <row r="5" spans="1:112" x14ac:dyDescent="0.3">
      <c r="A5" t="s">
        <v>925</v>
      </c>
      <c r="B5" t="s">
        <v>926</v>
      </c>
      <c r="C5" t="s">
        <v>925</v>
      </c>
      <c r="D5" t="s">
        <v>927</v>
      </c>
      <c r="E5">
        <v>0</v>
      </c>
      <c r="G5">
        <v>0</v>
      </c>
      <c r="H5">
        <v>1</v>
      </c>
      <c r="I5">
        <v>0</v>
      </c>
      <c r="J5">
        <v>0</v>
      </c>
      <c r="K5">
        <v>0</v>
      </c>
      <c r="M5">
        <v>51</v>
      </c>
      <c r="N5" t="s">
        <v>48</v>
      </c>
      <c r="P5">
        <v>2017</v>
      </c>
      <c r="Q5" s="4" t="s">
        <v>26</v>
      </c>
      <c r="R5">
        <v>1188</v>
      </c>
      <c r="S5">
        <v>0</v>
      </c>
      <c r="T5">
        <v>0</v>
      </c>
      <c r="U5">
        <v>0</v>
      </c>
      <c r="V5">
        <v>5000000</v>
      </c>
      <c r="W5">
        <v>14476036</v>
      </c>
      <c r="X5">
        <v>2.1265822784810098</v>
      </c>
      <c r="Y5">
        <v>-7.2196893393993294E-2</v>
      </c>
      <c r="Z5">
        <v>0.25781035423278797</v>
      </c>
      <c r="AA5">
        <v>-0.112449288368225</v>
      </c>
      <c r="AB5">
        <v>11</v>
      </c>
      <c r="AC5">
        <v>0</v>
      </c>
    </row>
    <row r="6" spans="1:112" x14ac:dyDescent="0.3">
      <c r="A6" t="s">
        <v>36</v>
      </c>
      <c r="B6" t="s">
        <v>37</v>
      </c>
      <c r="C6" t="s">
        <v>36</v>
      </c>
      <c r="D6" t="s">
        <v>38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M6">
        <v>31</v>
      </c>
      <c r="N6" t="s">
        <v>39</v>
      </c>
      <c r="O6">
        <v>2018</v>
      </c>
      <c r="P6">
        <v>2017</v>
      </c>
      <c r="Q6" s="4" t="s">
        <v>26</v>
      </c>
      <c r="R6">
        <v>1163</v>
      </c>
      <c r="S6">
        <v>0</v>
      </c>
      <c r="T6">
        <v>0</v>
      </c>
      <c r="U6">
        <v>0</v>
      </c>
      <c r="V6">
        <v>15000000</v>
      </c>
      <c r="W6">
        <v>1000000000</v>
      </c>
      <c r="X6">
        <v>1.9753086419753001</v>
      </c>
      <c r="Y6">
        <v>0.13574601709842599</v>
      </c>
      <c r="Z6">
        <v>4.3288484215736299E-2</v>
      </c>
      <c r="AA6">
        <v>-2.3947715759277299E-2</v>
      </c>
      <c r="AB6">
        <v>5</v>
      </c>
      <c r="AC6">
        <v>1</v>
      </c>
      <c r="AD6">
        <v>2.3304799599999999E-2</v>
      </c>
      <c r="AE6">
        <v>1.8801584382222201E-2</v>
      </c>
      <c r="AF6">
        <v>1.1801089252337501E-2</v>
      </c>
      <c r="AG6">
        <v>3.686075E-3</v>
      </c>
      <c r="AH6">
        <v>1.5717267768605499E-3</v>
      </c>
      <c r="AI6">
        <v>1.9788448035048798E-3</v>
      </c>
      <c r="AJ6">
        <v>1.28820411484777E-3</v>
      </c>
      <c r="AK6">
        <v>6.4253425209700001E-4</v>
      </c>
      <c r="AL6">
        <v>4.2388929619311099E-4</v>
      </c>
      <c r="AM6">
        <v>-0.37233538342140698</v>
      </c>
      <c r="AN6">
        <v>-0.68764959562780503</v>
      </c>
      <c r="AO6">
        <v>-0.573604232995651</v>
      </c>
      <c r="AP6">
        <v>0.25902595326239197</v>
      </c>
      <c r="AQ6">
        <v>-0.34901205361525101</v>
      </c>
      <c r="AR6">
        <v>-0.50121704728995797</v>
      </c>
      <c r="AS6">
        <v>-0.34028529248100098</v>
      </c>
      <c r="AT6">
        <v>-0.114661599508837</v>
      </c>
      <c r="AU6">
        <v>-0.71756810928977999</v>
      </c>
      <c r="AV6">
        <v>-0.51519337903060103</v>
      </c>
      <c r="AW6">
        <v>-0.68957002830296699</v>
      </c>
      <c r="AX6">
        <v>0.73273454634694102</v>
      </c>
      <c r="AY6">
        <v>-0.34359892599928699</v>
      </c>
      <c r="AZ6">
        <v>-0.54342057393524401</v>
      </c>
      <c r="BA6">
        <v>0.808132364824942</v>
      </c>
      <c r="BB6">
        <v>-0.230641425491555</v>
      </c>
      <c r="BC6">
        <v>-0.41125307533748401</v>
      </c>
      <c r="BD6">
        <v>-0.398682013903151</v>
      </c>
      <c r="BE6">
        <v>-0.49092885713530598</v>
      </c>
      <c r="BF6">
        <v>1.16226007264505</v>
      </c>
      <c r="BG6">
        <v>-0.180596320521484</v>
      </c>
      <c r="BH6">
        <v>-0.32292018015562002</v>
      </c>
      <c r="BI6">
        <v>-7.8220805209803998E-2</v>
      </c>
      <c r="BJ6">
        <v>-0.51070016671096397</v>
      </c>
      <c r="BK6">
        <v>-0.81548066852417</v>
      </c>
      <c r="BL6">
        <v>-0.73624819816718801</v>
      </c>
      <c r="BM6">
        <v>-0.39728004402288097</v>
      </c>
      <c r="BN6">
        <v>0.47930048013231602</v>
      </c>
      <c r="BO6">
        <v>-0.58611926335242504</v>
      </c>
      <c r="BP6">
        <v>-0.595646328331631</v>
      </c>
      <c r="BQ6">
        <v>0.35598585859956899</v>
      </c>
      <c r="BR6">
        <v>-0.230641425491555</v>
      </c>
      <c r="BS6">
        <v>-0.51070016671096397</v>
      </c>
      <c r="BT6">
        <v>-0.84664840808895703</v>
      </c>
      <c r="BU6">
        <v>-0.93273648948535903</v>
      </c>
      <c r="BV6">
        <v>-0.920362682771382</v>
      </c>
      <c r="BW6">
        <v>-0.94551648846355796</v>
      </c>
      <c r="BX6">
        <v>-0.97248038243591906</v>
      </c>
      <c r="BY6">
        <v>-0.983565219227028</v>
      </c>
      <c r="BZ6">
        <v>3.0465878796915299E-2</v>
      </c>
      <c r="CA6">
        <v>-0.20480292720146101</v>
      </c>
      <c r="CB6">
        <v>-0.77108866961744604</v>
      </c>
      <c r="CC6">
        <v>-0.96309876854318899</v>
      </c>
      <c r="CD6">
        <v>-0.96147409717427201</v>
      </c>
      <c r="CE6">
        <v>-0.97119489772448997</v>
      </c>
      <c r="CF6">
        <v>6.9620063796915294E-2</v>
      </c>
      <c r="CG6">
        <v>4.3318292798538403E-2</v>
      </c>
      <c r="CH6">
        <v>-1.25227110561744</v>
      </c>
      <c r="CI6">
        <v>-4.4784276095431803</v>
      </c>
      <c r="CJ6">
        <v>0.229843990635312</v>
      </c>
      <c r="CK6">
        <v>-7.2536157723054898E-2</v>
      </c>
      <c r="CL6">
        <v>-0.54234245125946401</v>
      </c>
      <c r="CM6">
        <v>0.32334746139979997</v>
      </c>
      <c r="CN6">
        <v>0.222446268118173</v>
      </c>
      <c r="CO6">
        <v>8.3764081796915302E-2</v>
      </c>
      <c r="CP6">
        <v>-0.22330116920146101</v>
      </c>
      <c r="CQ6">
        <v>-2.2454105556174402</v>
      </c>
      <c r="CR6">
        <v>-8.0229972825431801</v>
      </c>
      <c r="CS6">
        <v>0.24513796810517099</v>
      </c>
      <c r="CT6">
        <v>-0.20683001662227801</v>
      </c>
      <c r="CU6">
        <v>-0.101699879849563</v>
      </c>
      <c r="CV6">
        <v>-0.45585289203610002</v>
      </c>
      <c r="CW6">
        <v>0.52787478780715502</v>
      </c>
      <c r="CX6">
        <v>0.87541751494030096</v>
      </c>
      <c r="CY6">
        <v>-0.181564853490297</v>
      </c>
      <c r="CZ6">
        <v>0.158566217547045</v>
      </c>
      <c r="DA6">
        <v>8879.8503472222292</v>
      </c>
      <c r="DB6">
        <v>7325.0126614583496</v>
      </c>
      <c r="DC6">
        <v>6567.3563333333304</v>
      </c>
      <c r="DD6">
        <v>4283.8462682686604</v>
      </c>
      <c r="DE6">
        <v>4235.0319575782196</v>
      </c>
      <c r="DF6">
        <v>8986.4436694895503</v>
      </c>
      <c r="DG6">
        <v>9690.8652591866594</v>
      </c>
      <c r="DH6">
        <v>7973.4509626606596</v>
      </c>
    </row>
    <row r="7" spans="1:112" x14ac:dyDescent="0.3">
      <c r="A7" t="s">
        <v>928</v>
      </c>
      <c r="B7" t="s">
        <v>929</v>
      </c>
      <c r="C7" t="s">
        <v>928</v>
      </c>
      <c r="D7" t="s">
        <v>930</v>
      </c>
      <c r="E7">
        <v>0</v>
      </c>
      <c r="G7">
        <v>0</v>
      </c>
      <c r="H7">
        <v>0</v>
      </c>
      <c r="I7">
        <v>1</v>
      </c>
      <c r="J7">
        <v>1</v>
      </c>
      <c r="K7">
        <v>0</v>
      </c>
      <c r="M7">
        <v>14</v>
      </c>
      <c r="N7" t="s">
        <v>78</v>
      </c>
      <c r="P7">
        <v>2018</v>
      </c>
      <c r="Q7" s="4" t="s">
        <v>26</v>
      </c>
      <c r="R7">
        <v>8268</v>
      </c>
      <c r="S7">
        <v>0</v>
      </c>
      <c r="T7">
        <v>0</v>
      </c>
      <c r="U7">
        <v>1</v>
      </c>
      <c r="V7">
        <v>12000000</v>
      </c>
      <c r="W7">
        <v>392000000</v>
      </c>
      <c r="X7">
        <v>2</v>
      </c>
      <c r="Y7">
        <v>-1.5469565987586901E-2</v>
      </c>
      <c r="Z7">
        <v>-3.0298545956611599E-2</v>
      </c>
      <c r="AA7">
        <v>-0.23400215804576799</v>
      </c>
      <c r="AB7">
        <v>10</v>
      </c>
      <c r="AC7">
        <v>0</v>
      </c>
    </row>
    <row r="8" spans="1:112" x14ac:dyDescent="0.3">
      <c r="A8" t="s">
        <v>40</v>
      </c>
      <c r="B8" t="s">
        <v>41</v>
      </c>
      <c r="C8" t="s">
        <v>40</v>
      </c>
      <c r="D8" t="s">
        <v>931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M8">
        <v>177</v>
      </c>
      <c r="N8" t="s">
        <v>42</v>
      </c>
      <c r="O8">
        <v>2017</v>
      </c>
      <c r="P8">
        <v>2017</v>
      </c>
      <c r="Q8" s="4">
        <v>100</v>
      </c>
      <c r="R8">
        <v>117</v>
      </c>
      <c r="S8">
        <v>0</v>
      </c>
      <c r="T8">
        <v>0</v>
      </c>
      <c r="U8">
        <v>0</v>
      </c>
      <c r="V8">
        <v>11900000</v>
      </c>
      <c r="W8">
        <v>38758206</v>
      </c>
      <c r="X8">
        <v>1.84615384615384</v>
      </c>
      <c r="Y8">
        <v>0.15527506172656999</v>
      </c>
      <c r="Z8">
        <v>2.0959049463272001E-2</v>
      </c>
      <c r="AA8">
        <v>0.16077396273612901</v>
      </c>
      <c r="AB8">
        <v>3</v>
      </c>
      <c r="AC8">
        <v>1</v>
      </c>
      <c r="AD8">
        <v>0.119727999</v>
      </c>
      <c r="AE8">
        <v>0.19395522210222199</v>
      </c>
      <c r="AF8">
        <v>0.57918711966888803</v>
      </c>
      <c r="AG8">
        <v>0.26464825603666597</v>
      </c>
      <c r="AH8">
        <v>0.21596555019333299</v>
      </c>
      <c r="AI8">
        <v>0.16425020000000001</v>
      </c>
      <c r="AJ8">
        <v>6.9522642900000001E-2</v>
      </c>
      <c r="AK8">
        <v>5.5920764745555497E-2</v>
      </c>
      <c r="AL8">
        <v>0.20305054922999999</v>
      </c>
      <c r="AM8">
        <v>1.9861898709983301</v>
      </c>
      <c r="AN8">
        <v>-0.54306950716037705</v>
      </c>
      <c r="AO8">
        <v>-0.183952490647013</v>
      </c>
      <c r="AP8">
        <v>-0.239461109177077</v>
      </c>
      <c r="AQ8">
        <v>-0.57672719485273005</v>
      </c>
      <c r="AR8">
        <v>-0.19564673589882201</v>
      </c>
      <c r="AS8">
        <v>2.63104027911452</v>
      </c>
      <c r="AT8">
        <v>5.6482071432052798E-2</v>
      </c>
      <c r="AU8">
        <v>1.76698972669768</v>
      </c>
      <c r="AV8">
        <v>-0.32668509053593497</v>
      </c>
      <c r="AW8">
        <v>-0.636873421015823</v>
      </c>
      <c r="AX8">
        <v>-3.1802924276042498E-2</v>
      </c>
      <c r="AY8">
        <v>-3.61101202356034E-2</v>
      </c>
      <c r="AZ8">
        <v>0.202494944684592</v>
      </c>
      <c r="BA8">
        <v>-0.231288550605979</v>
      </c>
      <c r="BB8">
        <v>0.49535659178773001</v>
      </c>
      <c r="BC8">
        <v>2.7109921084847</v>
      </c>
      <c r="BD8">
        <v>-0.37647293118702102</v>
      </c>
      <c r="BE8">
        <v>-0.220842408954429</v>
      </c>
      <c r="BF8">
        <v>0.55762922506052703</v>
      </c>
      <c r="BG8">
        <v>-0.30535653896704401</v>
      </c>
      <c r="BH8">
        <v>-0.30605354472448099</v>
      </c>
      <c r="BI8">
        <v>1.1743018046101601</v>
      </c>
      <c r="BJ8">
        <v>3.4420038655854999</v>
      </c>
      <c r="BK8">
        <v>0.72126875845915694</v>
      </c>
      <c r="BL8">
        <v>-0.482575283967768</v>
      </c>
      <c r="BM8">
        <v>-0.42283598868437899</v>
      </c>
      <c r="BN8">
        <v>-0.323450123267148</v>
      </c>
      <c r="BO8">
        <v>-0.483606280084592</v>
      </c>
      <c r="BP8">
        <v>1.68866323995187</v>
      </c>
      <c r="BQ8">
        <v>-0.25018395091279799</v>
      </c>
      <c r="BR8">
        <v>0.49535659178773001</v>
      </c>
      <c r="BS8">
        <v>3.4420038655854999</v>
      </c>
      <c r="BT8">
        <v>1.0603338016552999</v>
      </c>
      <c r="BU8">
        <v>0.70973753277880702</v>
      </c>
      <c r="BV8">
        <v>0.266494716930472</v>
      </c>
      <c r="BW8">
        <v>-0.44990320492425001</v>
      </c>
      <c r="BX8">
        <v>-0.591061391551437</v>
      </c>
      <c r="BY8">
        <v>0.58441360363486305</v>
      </c>
      <c r="BZ8">
        <v>0.103726783239733</v>
      </c>
      <c r="CA8">
        <v>-7.6884069721652806E-2</v>
      </c>
      <c r="CB8">
        <v>1.15855082844741</v>
      </c>
      <c r="CC8">
        <v>-0.12447501115863401</v>
      </c>
      <c r="CD8">
        <v>-0.61664062516222395</v>
      </c>
      <c r="CE8">
        <v>-0.385823963530456</v>
      </c>
      <c r="CF8">
        <v>0.14288096823973301</v>
      </c>
      <c r="CG8">
        <v>0.17123715027834699</v>
      </c>
      <c r="CH8">
        <v>0.67736839244741598</v>
      </c>
      <c r="CI8">
        <v>-3.63980385215863</v>
      </c>
      <c r="CJ8">
        <v>0.49875370090919202</v>
      </c>
      <c r="CK8">
        <v>0.85758687221212704</v>
      </c>
      <c r="CL8">
        <v>0.41312154913716298</v>
      </c>
      <c r="CM8">
        <v>-0.22000082033296001</v>
      </c>
      <c r="CN8">
        <v>1.7285762471022199</v>
      </c>
      <c r="CO8">
        <v>0.15702498623973299</v>
      </c>
      <c r="CP8">
        <v>-9.5382311721652804E-2</v>
      </c>
      <c r="CQ8">
        <v>-0.315771057552584</v>
      </c>
      <c r="CR8">
        <v>-7.1843735251586303</v>
      </c>
      <c r="CS8">
        <v>0.422804679685299</v>
      </c>
      <c r="CT8">
        <v>0.33196028297501901</v>
      </c>
      <c r="CU8">
        <v>8.1568942461885605E-2</v>
      </c>
      <c r="CV8">
        <v>-0.23133062916025701</v>
      </c>
      <c r="CW8">
        <v>-5.8026512189920998E-2</v>
      </c>
      <c r="CX8">
        <v>-0.45769726350623302</v>
      </c>
      <c r="CY8">
        <v>0.53406263666959997</v>
      </c>
      <c r="CZ8">
        <v>0.76816509884879802</v>
      </c>
      <c r="DA8">
        <v>4925.3415527343996</v>
      </c>
      <c r="DB8">
        <v>12451.321006944399</v>
      </c>
      <c r="DC8">
        <v>8937.7385633680606</v>
      </c>
      <c r="DD8">
        <v>7248.5695529513996</v>
      </c>
      <c r="DE8">
        <v>6545.9602222222202</v>
      </c>
      <c r="DF8">
        <v>4186.7863962715501</v>
      </c>
      <c r="DG8">
        <v>4296.0444767126601</v>
      </c>
      <c r="DH8">
        <v>9131.0839295875503</v>
      </c>
    </row>
    <row r="9" spans="1:112" x14ac:dyDescent="0.3">
      <c r="A9" t="s">
        <v>43</v>
      </c>
      <c r="B9" t="s">
        <v>44</v>
      </c>
      <c r="C9" t="s">
        <v>46</v>
      </c>
      <c r="D9" t="s">
        <v>45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 t="s">
        <v>47</v>
      </c>
      <c r="M9">
        <v>1</v>
      </c>
      <c r="N9" t="s">
        <v>48</v>
      </c>
      <c r="O9">
        <v>2017</v>
      </c>
      <c r="P9">
        <v>2017</v>
      </c>
      <c r="Q9" s="4" t="s">
        <v>26</v>
      </c>
      <c r="R9">
        <v>951</v>
      </c>
      <c r="S9">
        <v>0</v>
      </c>
      <c r="T9">
        <v>0</v>
      </c>
      <c r="U9">
        <v>0</v>
      </c>
      <c r="V9">
        <v>10000000</v>
      </c>
      <c r="W9">
        <v>114316507.55</v>
      </c>
      <c r="X9">
        <v>1.97435897435897</v>
      </c>
      <c r="Y9">
        <v>0.19694216549396501</v>
      </c>
      <c r="Z9">
        <v>-0.17263402044773099</v>
      </c>
      <c r="AA9">
        <v>-4.3573155999183599E-2</v>
      </c>
      <c r="AB9">
        <v>16</v>
      </c>
      <c r="AC9">
        <v>1</v>
      </c>
      <c r="AD9">
        <v>0.32473000880000003</v>
      </c>
      <c r="AE9">
        <v>0.70775984260666602</v>
      </c>
      <c r="AF9">
        <v>1.3457317411888801</v>
      </c>
      <c r="AG9">
        <v>1.71465983854333</v>
      </c>
      <c r="AH9">
        <v>0.74396351443222197</v>
      </c>
      <c r="AI9">
        <v>0.29759495422888799</v>
      </c>
      <c r="AJ9">
        <v>0.177476029626666</v>
      </c>
      <c r="AK9">
        <v>0.117494053172222</v>
      </c>
      <c r="AL9">
        <v>0.16511035673111099</v>
      </c>
      <c r="AM9">
        <v>0.90139601059108299</v>
      </c>
      <c r="AN9">
        <v>0.27414683481309099</v>
      </c>
      <c r="AO9">
        <v>-0.56611597372908196</v>
      </c>
      <c r="AP9">
        <v>-0.59998716542435904</v>
      </c>
      <c r="AQ9">
        <v>-0.40363226222523602</v>
      </c>
      <c r="AR9">
        <v>-0.33797226916007</v>
      </c>
      <c r="AS9">
        <v>0.40526564769276502</v>
      </c>
      <c r="AT9">
        <v>2.5835806010422999</v>
      </c>
      <c r="AU9">
        <v>0.94053310512225696</v>
      </c>
      <c r="AV9">
        <v>-0.74028885814491996</v>
      </c>
      <c r="AW9">
        <v>-0.49995086861936799</v>
      </c>
      <c r="AX9">
        <v>-0.47999130547197999</v>
      </c>
      <c r="AY9">
        <v>-0.54868638246883406</v>
      </c>
      <c r="AZ9">
        <v>0.51799498311679004</v>
      </c>
      <c r="BA9">
        <v>0.12774920786765701</v>
      </c>
      <c r="BB9">
        <v>0.89650834158158899</v>
      </c>
      <c r="BC9">
        <v>-4.4357363429167601E-2</v>
      </c>
      <c r="BD9">
        <v>-0.39020607178449002</v>
      </c>
      <c r="BE9">
        <v>1.23446347854676E-3</v>
      </c>
      <c r="BF9">
        <v>-0.15114441315722901</v>
      </c>
      <c r="BG9">
        <v>-0.155457251079823</v>
      </c>
      <c r="BH9">
        <v>0.17695261849287799</v>
      </c>
      <c r="BI9">
        <v>0.10075435339231199</v>
      </c>
      <c r="BJ9">
        <v>2.5611861815652501</v>
      </c>
      <c r="BK9">
        <v>0.26998277614966498</v>
      </c>
      <c r="BL9">
        <v>-0.73956241980498405</v>
      </c>
      <c r="BM9">
        <v>-0.59483370125120605</v>
      </c>
      <c r="BN9">
        <v>-0.49038884201464999</v>
      </c>
      <c r="BO9">
        <v>-0.47080809566457399</v>
      </c>
      <c r="BP9">
        <v>0.67305813265316194</v>
      </c>
      <c r="BQ9">
        <v>-0.10596294241022</v>
      </c>
      <c r="BR9">
        <v>0.89650834158158899</v>
      </c>
      <c r="BS9">
        <v>2.5611861815652501</v>
      </c>
      <c r="BT9">
        <v>3.7325694147331498</v>
      </c>
      <c r="BU9">
        <v>1.02123843719618</v>
      </c>
      <c r="BV9">
        <v>-0.18207200574940799</v>
      </c>
      <c r="BW9">
        <v>-0.50895624796554995</v>
      </c>
      <c r="BX9">
        <v>-0.69231116058556796</v>
      </c>
      <c r="BY9">
        <v>-0.56261509000411603</v>
      </c>
      <c r="BZ9">
        <v>-0.32984942074130802</v>
      </c>
      <c r="CA9">
        <v>5.0691210141535903</v>
      </c>
      <c r="CB9">
        <v>13.285582462849799</v>
      </c>
      <c r="CC9">
        <v>0.69088496163875501</v>
      </c>
      <c r="CD9">
        <v>-0.478327433511262</v>
      </c>
      <c r="CE9">
        <v>-0.34335458692874099</v>
      </c>
      <c r="CF9">
        <v>-0.29069523574130801</v>
      </c>
      <c r="CG9">
        <v>5.3172422341535901</v>
      </c>
      <c r="CH9">
        <v>12.8044000268498</v>
      </c>
      <c r="CI9">
        <v>-2.8244438793612399</v>
      </c>
      <c r="CJ9">
        <v>0.67921037808521501</v>
      </c>
      <c r="CK9">
        <v>4.4224074197752499</v>
      </c>
      <c r="CL9">
        <v>1.4688921973112301</v>
      </c>
      <c r="CM9">
        <v>0.587741291554848</v>
      </c>
      <c r="CN9">
        <v>3.2489622999705499</v>
      </c>
      <c r="CO9">
        <v>-0.27655121774130798</v>
      </c>
      <c r="CP9">
        <v>5.0506227721535897</v>
      </c>
      <c r="CQ9">
        <v>11.811260576849801</v>
      </c>
      <c r="CR9">
        <v>-6.3690135523612401</v>
      </c>
      <c r="CS9">
        <v>0.65512002157858296</v>
      </c>
      <c r="CT9">
        <v>2.0624493100626502</v>
      </c>
      <c r="CU9">
        <v>-0.43810009882620898</v>
      </c>
      <c r="CV9">
        <v>-0.13850289403580299</v>
      </c>
      <c r="CW9">
        <v>4.32840495249254E-2</v>
      </c>
      <c r="CX9">
        <v>-0.473512830744103</v>
      </c>
      <c r="CY9">
        <v>7.1657960645373497E-2</v>
      </c>
      <c r="CZ9">
        <v>0.95807632811517096</v>
      </c>
      <c r="DA9">
        <v>3544.2306586371701</v>
      </c>
      <c r="DB9">
        <v>9620.8497721354197</v>
      </c>
      <c r="DC9">
        <v>10740.2105957031</v>
      </c>
      <c r="DD9">
        <v>7827.8153211805702</v>
      </c>
      <c r="DE9">
        <v>6796.4793287760403</v>
      </c>
      <c r="DF9">
        <v>5563.7491468631097</v>
      </c>
      <c r="DG9">
        <v>3769.5895651599999</v>
      </c>
      <c r="DH9">
        <v>6083.04677740844</v>
      </c>
    </row>
    <row r="10" spans="1:112" x14ac:dyDescent="0.3">
      <c r="A10" t="s">
        <v>49</v>
      </c>
      <c r="B10" t="s">
        <v>50</v>
      </c>
      <c r="C10" t="s">
        <v>49</v>
      </c>
      <c r="D10" t="s">
        <v>51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M10">
        <v>21</v>
      </c>
      <c r="N10" t="s">
        <v>52</v>
      </c>
      <c r="O10">
        <v>2017</v>
      </c>
      <c r="P10">
        <v>2017</v>
      </c>
      <c r="Q10" s="4" t="s">
        <v>26</v>
      </c>
      <c r="R10">
        <v>1666</v>
      </c>
      <c r="S10">
        <v>0</v>
      </c>
      <c r="T10">
        <v>0</v>
      </c>
      <c r="U10">
        <v>0</v>
      </c>
      <c r="V10">
        <v>24426689</v>
      </c>
      <c r="W10">
        <v>370531362.5</v>
      </c>
      <c r="X10">
        <v>1.92771084337349</v>
      </c>
      <c r="Y10">
        <v>0.21561111509799899</v>
      </c>
      <c r="Z10">
        <v>-0.25559633970260598</v>
      </c>
      <c r="AA10">
        <v>-0.21744646131992301</v>
      </c>
      <c r="AB10">
        <v>15</v>
      </c>
      <c r="AC10">
        <v>1</v>
      </c>
      <c r="AD10">
        <v>0.73477399349999994</v>
      </c>
      <c r="AE10">
        <v>1.24652103550111</v>
      </c>
      <c r="AF10">
        <v>0.4770587691</v>
      </c>
      <c r="AG10">
        <v>1.94276074038444</v>
      </c>
      <c r="AH10">
        <v>2.6967855652155501</v>
      </c>
      <c r="AI10">
        <v>2.1961173549122202</v>
      </c>
      <c r="AJ10">
        <v>1.1329503777777701</v>
      </c>
      <c r="AK10">
        <v>0.44676423468555498</v>
      </c>
      <c r="AL10">
        <v>0.51306510966111096</v>
      </c>
      <c r="AM10">
        <v>-0.61728783108082896</v>
      </c>
      <c r="AN10">
        <v>3.0723719302960899</v>
      </c>
      <c r="AO10">
        <v>0.38812027088930101</v>
      </c>
      <c r="AP10">
        <v>-0.185653697038872</v>
      </c>
      <c r="AQ10">
        <v>-0.48411209663107302</v>
      </c>
      <c r="AR10">
        <v>-0.605663016272733</v>
      </c>
      <c r="AS10">
        <v>0.14840237831978501</v>
      </c>
      <c r="AT10">
        <v>0.80043124029053203</v>
      </c>
      <c r="AU10">
        <v>-0.58011852966489796</v>
      </c>
      <c r="AV10">
        <v>2.8423263687802698</v>
      </c>
      <c r="AW10">
        <v>0.57598451249442395</v>
      </c>
      <c r="AX10">
        <v>-0.64890957424031603</v>
      </c>
      <c r="AY10">
        <v>-0.16087583792248</v>
      </c>
      <c r="AZ10">
        <v>-0.577491034033638</v>
      </c>
      <c r="BA10">
        <v>0.169822648432153</v>
      </c>
      <c r="BB10">
        <v>0.44677158180047499</v>
      </c>
      <c r="BC10">
        <v>-0.647812753433468</v>
      </c>
      <c r="BD10">
        <v>2.09333696874153</v>
      </c>
      <c r="BE10">
        <v>0.17387462289090799</v>
      </c>
      <c r="BF10">
        <v>-0.30182537613238403</v>
      </c>
      <c r="BG10">
        <v>5.1956374271065501E-3</v>
      </c>
      <c r="BH10">
        <v>-0.49408734786589198</v>
      </c>
      <c r="BI10">
        <v>0.28453478425376899</v>
      </c>
      <c r="BJ10">
        <v>-0.43646802048508399</v>
      </c>
      <c r="BK10">
        <v>0.382162525530789</v>
      </c>
      <c r="BL10">
        <v>3.32860979746469</v>
      </c>
      <c r="BM10">
        <v>1.0250037508146201E-2</v>
      </c>
      <c r="BN10">
        <v>-0.652348800346082</v>
      </c>
      <c r="BO10">
        <v>-0.58106725979164597</v>
      </c>
      <c r="BP10">
        <v>-0.46543839646797303</v>
      </c>
      <c r="BQ10">
        <v>0.20450703767082601</v>
      </c>
      <c r="BR10">
        <v>0.44677158180047499</v>
      </c>
      <c r="BS10">
        <v>-0.43646802048508399</v>
      </c>
      <c r="BT10">
        <v>1.2115871361530399</v>
      </c>
      <c r="BU10">
        <v>2.0947477892761102</v>
      </c>
      <c r="BV10">
        <v>1.6633756358876399</v>
      </c>
      <c r="BW10">
        <v>0.32620937984839199</v>
      </c>
      <c r="BX10">
        <v>-0.44727920724765502</v>
      </c>
      <c r="BY10">
        <v>-0.415979592459639</v>
      </c>
      <c r="BZ10">
        <v>0.45892479726148599</v>
      </c>
      <c r="CA10">
        <v>-0.10587044418080099</v>
      </c>
      <c r="CB10">
        <v>-0.49518366578442802</v>
      </c>
      <c r="CC10">
        <v>1.7833915676520899</v>
      </c>
      <c r="CD10">
        <v>-0.38164891107187099</v>
      </c>
      <c r="CE10">
        <v>-0.49311154839321197</v>
      </c>
      <c r="CF10">
        <v>0.498078982261486</v>
      </c>
      <c r="CG10">
        <v>0.14225077581919801</v>
      </c>
      <c r="CH10">
        <v>-0.97636610178442795</v>
      </c>
      <c r="CI10">
        <v>-1.7319372733478999</v>
      </c>
      <c r="CJ10">
        <v>0.70416587688662202</v>
      </c>
      <c r="CK10">
        <v>2.8088288290579699</v>
      </c>
      <c r="CL10">
        <v>1.6559340179446</v>
      </c>
      <c r="CM10">
        <v>0.71287508221129803</v>
      </c>
      <c r="CN10">
        <v>1.9638595976069</v>
      </c>
      <c r="CO10">
        <v>0.51222300026148604</v>
      </c>
      <c r="CP10">
        <v>-0.12436868618080101</v>
      </c>
      <c r="CQ10">
        <v>-1.96950555178442</v>
      </c>
      <c r="CR10">
        <v>-5.2765069463479</v>
      </c>
      <c r="CS10">
        <v>0.94760338222537399</v>
      </c>
      <c r="CT10">
        <v>1.19683446903436</v>
      </c>
      <c r="CU10">
        <v>-7.6390955227155699E-3</v>
      </c>
      <c r="CV10">
        <v>-0.2179999381611</v>
      </c>
      <c r="CW10">
        <v>-0.14250974201988401</v>
      </c>
      <c r="CX10">
        <v>-0.104699510028485</v>
      </c>
      <c r="CY10">
        <v>-0.34563753750930398</v>
      </c>
      <c r="CZ10">
        <v>0.74594196284243897</v>
      </c>
      <c r="DA10">
        <v>3028.95189073352</v>
      </c>
      <c r="DB10">
        <v>5685.6011013455</v>
      </c>
      <c r="DC10">
        <v>12764.708257378399</v>
      </c>
      <c r="DD10">
        <v>8668.2625434027796</v>
      </c>
      <c r="DE10">
        <v>6936.9609993489703</v>
      </c>
      <c r="DF10">
        <v>6524.3845555555499</v>
      </c>
      <c r="DG10">
        <v>3819.8751964932198</v>
      </c>
      <c r="DH10">
        <v>4593.0632311295503</v>
      </c>
    </row>
    <row r="11" spans="1:112" x14ac:dyDescent="0.3">
      <c r="A11" t="s">
        <v>53</v>
      </c>
      <c r="B11" t="s">
        <v>54</v>
      </c>
      <c r="C11" t="s">
        <v>56</v>
      </c>
      <c r="D11" t="s">
        <v>55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1</v>
      </c>
      <c r="M11">
        <v>29</v>
      </c>
      <c r="N11" t="s">
        <v>57</v>
      </c>
      <c r="O11">
        <v>2019</v>
      </c>
      <c r="P11">
        <v>2018</v>
      </c>
      <c r="Q11" s="4">
        <v>120</v>
      </c>
      <c r="R11">
        <v>146</v>
      </c>
      <c r="S11">
        <v>1</v>
      </c>
      <c r="T11">
        <v>0</v>
      </c>
      <c r="U11">
        <v>0</v>
      </c>
      <c r="V11">
        <v>16456000</v>
      </c>
      <c r="W11">
        <v>4000000000</v>
      </c>
      <c r="X11">
        <v>1.97435897435897</v>
      </c>
      <c r="Y11">
        <v>1.7405591905117E-2</v>
      </c>
      <c r="Z11">
        <v>-4.1200384497642503E-2</v>
      </c>
      <c r="AA11">
        <v>-0.28243952989578203</v>
      </c>
      <c r="AB11">
        <v>15</v>
      </c>
      <c r="AC11">
        <v>1</v>
      </c>
      <c r="AD11">
        <v>2.3424359400000001E-2</v>
      </c>
      <c r="AE11">
        <v>1.7312428894444402E-2</v>
      </c>
      <c r="AF11">
        <v>2.8825232463333302E-2</v>
      </c>
      <c r="AG11">
        <v>4.3202053823333302E-2</v>
      </c>
      <c r="AH11">
        <v>3.0979795595555502E-2</v>
      </c>
      <c r="AI11">
        <v>3.2641557734444403E-2</v>
      </c>
      <c r="AJ11">
        <v>3.6193942145555498E-2</v>
      </c>
      <c r="AK11">
        <v>1.78781436798396E-2</v>
      </c>
      <c r="AL11">
        <v>5.4582832222222202E-3</v>
      </c>
      <c r="AM11">
        <v>0.665002215407415</v>
      </c>
      <c r="AN11">
        <v>0.49875821047715002</v>
      </c>
      <c r="AO11">
        <v>-0.28290919403411602</v>
      </c>
      <c r="AP11">
        <v>5.3640190548167301E-2</v>
      </c>
      <c r="AQ11">
        <v>0.10883011282768799</v>
      </c>
      <c r="AR11">
        <v>-0.50604596736266105</v>
      </c>
      <c r="AS11">
        <v>-0.694695192075379</v>
      </c>
      <c r="AT11">
        <v>-0.29405763729944101</v>
      </c>
      <c r="AU11">
        <v>1.33181184345961</v>
      </c>
      <c r="AV11">
        <v>-0.31838371822074801</v>
      </c>
      <c r="AW11">
        <v>-0.14869028598772699</v>
      </c>
      <c r="AX11">
        <v>-0.40397753163628197</v>
      </c>
      <c r="AY11">
        <v>0.18129127013372001</v>
      </c>
      <c r="AZ11">
        <v>-0.615486552858448</v>
      </c>
      <c r="BA11">
        <v>-0.67518282357050796</v>
      </c>
      <c r="BB11">
        <v>-0.44190085386555999</v>
      </c>
      <c r="BC11">
        <v>0.34170275295560698</v>
      </c>
      <c r="BD11">
        <v>-0.12590001506251999</v>
      </c>
      <c r="BE11">
        <v>-7.9019631472700302E-2</v>
      </c>
      <c r="BF11">
        <v>-0.201798283798204</v>
      </c>
      <c r="BG11">
        <v>0.39807236770048499</v>
      </c>
      <c r="BH11">
        <v>-0.374096254056556</v>
      </c>
      <c r="BI11">
        <v>-0.49749909787069302</v>
      </c>
      <c r="BJ11">
        <v>-8.1012539051497107E-2</v>
      </c>
      <c r="BK11">
        <v>1.0512332819283801</v>
      </c>
      <c r="BL11">
        <v>-0.38288516208697898</v>
      </c>
      <c r="BM11">
        <v>-1.5498247824369499E-2</v>
      </c>
      <c r="BN11">
        <v>-0.116418004078812</v>
      </c>
      <c r="BO11">
        <v>-0.26062536897301603</v>
      </c>
      <c r="BP11">
        <v>-0.80641756376909002</v>
      </c>
      <c r="BQ11">
        <v>0.14265544866881799</v>
      </c>
      <c r="BR11">
        <v>-0.44190085386555999</v>
      </c>
      <c r="BS11">
        <v>-8.1012539051497107E-2</v>
      </c>
      <c r="BT11">
        <v>0.40497413560483603</v>
      </c>
      <c r="BU11">
        <v>-8.0878607636871592E-3</v>
      </c>
      <c r="BV11">
        <v>6.0325792442210299E-2</v>
      </c>
      <c r="BW11">
        <v>0.17374438189750299</v>
      </c>
      <c r="BX11">
        <v>-0.37926187561173402</v>
      </c>
      <c r="BY11">
        <v>-0.80801521134953502</v>
      </c>
      <c r="BZ11">
        <v>2.0026088739058399E-2</v>
      </c>
      <c r="CA11">
        <v>-0.169417886302826</v>
      </c>
      <c r="CB11">
        <v>1.0742662624338299</v>
      </c>
      <c r="CC11">
        <v>0.22374147212690701</v>
      </c>
      <c r="CD11">
        <v>0.28756306794390801</v>
      </c>
      <c r="CE11">
        <v>-0.78932392024616804</v>
      </c>
      <c r="CF11">
        <v>5.9180273739058403E-2</v>
      </c>
      <c r="CG11">
        <v>7.8703333697173306E-2</v>
      </c>
      <c r="CH11">
        <v>0.59308382643383795</v>
      </c>
      <c r="CI11">
        <v>-3.2915873688730901</v>
      </c>
      <c r="CJ11">
        <v>0.38324810951306398</v>
      </c>
      <c r="CK11">
        <v>2.4342472732782698</v>
      </c>
      <c r="CL11">
        <v>1.0240500814236499</v>
      </c>
      <c r="CM11">
        <v>1.5102701172070401</v>
      </c>
      <c r="CN11">
        <v>7.0228727360313803</v>
      </c>
      <c r="CO11">
        <v>7.3324291739058398E-2</v>
      </c>
      <c r="CP11">
        <v>-0.187916128302826</v>
      </c>
      <c r="CQ11">
        <v>-0.40005562356616198</v>
      </c>
      <c r="CR11">
        <v>-6.8361570418730899</v>
      </c>
      <c r="CS11">
        <v>0.443998945854643</v>
      </c>
      <c r="CT11">
        <v>1.2610079233948901</v>
      </c>
      <c r="CU11">
        <v>-0.327688420167284</v>
      </c>
      <c r="CV11">
        <v>-0.11125407300059199</v>
      </c>
      <c r="CW11">
        <v>-0.10061734682602</v>
      </c>
      <c r="CX11">
        <v>0.54267210676176503</v>
      </c>
      <c r="CY11">
        <v>0.15530560694918899</v>
      </c>
      <c r="CZ11">
        <v>1.1325806112579</v>
      </c>
      <c r="DA11">
        <v>3906.5399755799899</v>
      </c>
      <c r="DB11">
        <v>7956.1243099018802</v>
      </c>
      <c r="DC11">
        <v>10206.689135434701</v>
      </c>
      <c r="DD11">
        <v>8001.1955973252198</v>
      </c>
      <c r="DE11">
        <v>8301.9912381477698</v>
      </c>
      <c r="DF11">
        <v>8532.8849477062195</v>
      </c>
      <c r="DG11">
        <v>10523.427313337599</v>
      </c>
      <c r="DH11">
        <v>15560.0045520572</v>
      </c>
    </row>
    <row r="12" spans="1:112" x14ac:dyDescent="0.3">
      <c r="A12" t="s">
        <v>58</v>
      </c>
      <c r="B12" t="s">
        <v>59</v>
      </c>
      <c r="C12" t="s">
        <v>58</v>
      </c>
      <c r="D12" t="s">
        <v>60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M12">
        <v>1</v>
      </c>
      <c r="N12" t="s">
        <v>61</v>
      </c>
      <c r="O12">
        <v>2018</v>
      </c>
      <c r="P12">
        <v>2017</v>
      </c>
      <c r="Q12" s="4" t="s">
        <v>26</v>
      </c>
      <c r="R12">
        <v>12041</v>
      </c>
      <c r="S12">
        <v>0</v>
      </c>
      <c r="T12">
        <v>0</v>
      </c>
      <c r="U12">
        <v>1</v>
      </c>
      <c r="V12">
        <v>36000000</v>
      </c>
      <c r="W12">
        <v>1000000000</v>
      </c>
      <c r="X12">
        <v>1.875</v>
      </c>
      <c r="Y12">
        <v>0.18526010215282401</v>
      </c>
      <c r="Z12">
        <v>1.4093279838562E-2</v>
      </c>
      <c r="AA12">
        <v>0.101824447512626</v>
      </c>
      <c r="AB12">
        <v>10</v>
      </c>
      <c r="AC12">
        <v>1</v>
      </c>
      <c r="AD12">
        <v>0.87583798170000005</v>
      </c>
      <c r="AE12">
        <v>0.36540041176222199</v>
      </c>
      <c r="AF12">
        <v>0.16366758884999999</v>
      </c>
      <c r="AG12">
        <v>5.60166834322222E-2</v>
      </c>
      <c r="AH12">
        <v>5.2105118557777698E-2</v>
      </c>
      <c r="AI12">
        <v>4.9720482279999999E-2</v>
      </c>
      <c r="AJ12">
        <v>4.5799372041111099E-2</v>
      </c>
      <c r="AK12">
        <v>2.98543879122222E-2</v>
      </c>
      <c r="AL12">
        <v>2.0990841747777701E-2</v>
      </c>
      <c r="AM12">
        <v>-0.55208701582825803</v>
      </c>
      <c r="AN12">
        <v>-0.65774113356333996</v>
      </c>
      <c r="AO12">
        <v>-6.9828569539952895E-2</v>
      </c>
      <c r="AP12">
        <v>-4.5765873752566202E-2</v>
      </c>
      <c r="AQ12">
        <v>-7.8863077329122594E-2</v>
      </c>
      <c r="AR12">
        <v>-0.34814853169986898</v>
      </c>
      <c r="AS12">
        <v>-0.29689257708129901</v>
      </c>
      <c r="AT12">
        <v>-0.78834554045899796</v>
      </c>
      <c r="AU12">
        <v>-0.47818060541783802</v>
      </c>
      <c r="AV12">
        <v>-0.52571912728074399</v>
      </c>
      <c r="AW12">
        <v>2.7308147926460899E-2</v>
      </c>
      <c r="AX12">
        <v>0.118008918672162</v>
      </c>
      <c r="AY12">
        <v>-0.32685909634184002</v>
      </c>
      <c r="AZ12">
        <v>-0.36928190465746302</v>
      </c>
      <c r="BA12">
        <v>-0.17342754454022799</v>
      </c>
      <c r="BB12">
        <v>-0.65162467885970599</v>
      </c>
      <c r="BC12">
        <v>-0.271682117803348</v>
      </c>
      <c r="BD12">
        <v>-0.51195125501609995</v>
      </c>
      <c r="BE12">
        <v>-1.07078211625018E-2</v>
      </c>
      <c r="BF12">
        <v>1.56590070908585E-2</v>
      </c>
      <c r="BG12">
        <v>-0.10350770258461001</v>
      </c>
      <c r="BH12">
        <v>-9.1861960057878195E-2</v>
      </c>
      <c r="BI12">
        <v>-3.43210430843836E-3</v>
      </c>
      <c r="BJ12">
        <v>-0.84280479140518405</v>
      </c>
      <c r="BK12">
        <v>-0.74667627104633405</v>
      </c>
      <c r="BL12">
        <v>-0.55551731753835398</v>
      </c>
      <c r="BM12">
        <v>-5.7937284660109403E-2</v>
      </c>
      <c r="BN12">
        <v>-4.8207075513315698E-2</v>
      </c>
      <c r="BO12">
        <v>-0.41185014656798502</v>
      </c>
      <c r="BP12">
        <v>-0.36609509206587798</v>
      </c>
      <c r="BQ12">
        <v>-4.11163244018279E-2</v>
      </c>
      <c r="BR12">
        <v>-0.65162467885970599</v>
      </c>
      <c r="BS12">
        <v>-0.84280479140518405</v>
      </c>
      <c r="BT12">
        <v>-0.94532431869613698</v>
      </c>
      <c r="BU12">
        <v>-0.95020498722487101</v>
      </c>
      <c r="BV12">
        <v>-0.95258223409746801</v>
      </c>
      <c r="BW12">
        <v>-0.95556393064413703</v>
      </c>
      <c r="BX12">
        <v>-0.97084741524930696</v>
      </c>
      <c r="BY12">
        <v>-0.97965070755806305</v>
      </c>
      <c r="BZ12">
        <v>-0.127082847998849</v>
      </c>
      <c r="CA12">
        <v>-0.71317561537458996</v>
      </c>
      <c r="CB12">
        <v>-0.88218600663859603</v>
      </c>
      <c r="CC12">
        <v>-0.93771061717100301</v>
      </c>
      <c r="CD12">
        <v>-0.96509098794992598</v>
      </c>
      <c r="CE12">
        <v>-0.97784637677941999</v>
      </c>
      <c r="CF12">
        <v>-8.79286629988493E-2</v>
      </c>
      <c r="CG12">
        <v>-0.46505439537458998</v>
      </c>
      <c r="CH12">
        <v>-1.3633684426385899</v>
      </c>
      <c r="CI12">
        <v>-4.4530394581710002</v>
      </c>
      <c r="CJ12">
        <v>-0.19008689001461199</v>
      </c>
      <c r="CK12">
        <v>-0.32334753795451598</v>
      </c>
      <c r="CL12">
        <v>-0.66594208032657698</v>
      </c>
      <c r="CM12">
        <v>4.5108879297260297E-2</v>
      </c>
      <c r="CN12">
        <v>-0.256572955878619</v>
      </c>
      <c r="CO12">
        <v>-7.3784644998849305E-2</v>
      </c>
      <c r="CP12">
        <v>-0.73167385737459001</v>
      </c>
      <c r="CQ12">
        <v>-2.3565078926385898</v>
      </c>
      <c r="CR12">
        <v>-7.997609131171</v>
      </c>
      <c r="CS12">
        <v>-0.18623600268506799</v>
      </c>
      <c r="CT12">
        <v>-0.16264546298813501</v>
      </c>
      <c r="CU12">
        <v>-0.15748653179685301</v>
      </c>
      <c r="CV12">
        <v>-0.442294796775279</v>
      </c>
      <c r="CW12">
        <v>0.43456651273086699</v>
      </c>
      <c r="CX12">
        <v>1.1092310742025799</v>
      </c>
      <c r="CY12">
        <v>-0.25563288274468599</v>
      </c>
      <c r="CZ12">
        <v>-0.12808843995649299</v>
      </c>
      <c r="DA12">
        <v>9032.5475857204892</v>
      </c>
      <c r="DB12">
        <v>7572.15155164932</v>
      </c>
      <c r="DC12">
        <v>6808.1879971788203</v>
      </c>
      <c r="DD12">
        <v>4822.9194410768796</v>
      </c>
      <c r="DE12">
        <v>3906.5399755799899</v>
      </c>
      <c r="DF12">
        <v>7809.3765907337702</v>
      </c>
      <c r="DG12">
        <v>10275.5054285554</v>
      </c>
      <c r="DH12">
        <v>8025.2671480722202</v>
      </c>
    </row>
    <row r="13" spans="1:112" x14ac:dyDescent="0.3">
      <c r="A13" t="s">
        <v>62</v>
      </c>
      <c r="B13" t="s">
        <v>63</v>
      </c>
      <c r="C13" t="s">
        <v>62</v>
      </c>
      <c r="D13" t="s">
        <v>64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M13">
        <v>16</v>
      </c>
      <c r="N13" t="s">
        <v>61</v>
      </c>
      <c r="O13">
        <v>2018</v>
      </c>
      <c r="P13">
        <v>2018</v>
      </c>
      <c r="Q13" s="4" t="s">
        <v>26</v>
      </c>
      <c r="R13">
        <v>5632</v>
      </c>
      <c r="S13">
        <v>0</v>
      </c>
      <c r="T13">
        <v>0</v>
      </c>
      <c r="U13">
        <v>0</v>
      </c>
      <c r="V13">
        <v>15854304.619999999</v>
      </c>
      <c r="W13">
        <v>44800978.700000003</v>
      </c>
      <c r="X13">
        <v>1.74025974025974</v>
      </c>
      <c r="Y13">
        <v>6.9951936602592399E-2</v>
      </c>
      <c r="Z13">
        <v>6.1157792806625297E-3</v>
      </c>
      <c r="AA13">
        <v>3.5281836986541699E-2</v>
      </c>
      <c r="AB13">
        <v>36</v>
      </c>
      <c r="AC13">
        <v>1</v>
      </c>
      <c r="AD13">
        <v>0.62146097420000002</v>
      </c>
      <c r="AE13">
        <v>0.276371378703333</v>
      </c>
      <c r="AF13">
        <v>0.150971466714444</v>
      </c>
      <c r="AG13">
        <v>7.4224194644444394E-2</v>
      </c>
      <c r="AH13">
        <v>3.734806651E-2</v>
      </c>
      <c r="AI13">
        <v>4.6617477052222203E-2</v>
      </c>
      <c r="AJ13">
        <v>5.0247107238888797E-2</v>
      </c>
      <c r="AK13">
        <v>1.35523111176632E-2</v>
      </c>
      <c r="AL13">
        <v>1.0822426046799101E-2</v>
      </c>
      <c r="AM13">
        <v>-0.45373697007712699</v>
      </c>
      <c r="AN13">
        <v>-0.50835614000600404</v>
      </c>
      <c r="AO13">
        <v>-0.496820858900414</v>
      </c>
      <c r="AP13">
        <v>0.248189837076045</v>
      </c>
      <c r="AQ13">
        <v>7.7859858923739103E-2</v>
      </c>
      <c r="AR13">
        <v>-0.73028673962797996</v>
      </c>
      <c r="AS13">
        <v>-0.201433176021627</v>
      </c>
      <c r="AT13">
        <v>-0.77411568426687705</v>
      </c>
      <c r="AU13">
        <v>-0.34726490392882298</v>
      </c>
      <c r="AV13">
        <v>-0.64681800720925597</v>
      </c>
      <c r="AW13">
        <v>-0.562700617393046</v>
      </c>
      <c r="AX13">
        <v>1.25753257973125</v>
      </c>
      <c r="AY13">
        <v>-0.50618461154077699</v>
      </c>
      <c r="AZ13">
        <v>-0.68449314544394502</v>
      </c>
      <c r="BA13">
        <v>-6.6197840432989805E-2</v>
      </c>
      <c r="BB13">
        <v>-0.65239977305244001</v>
      </c>
      <c r="BC13">
        <v>-0.16719456581137601</v>
      </c>
      <c r="BD13">
        <v>-0.51583976224515904</v>
      </c>
      <c r="BE13">
        <v>-0.252378702012724</v>
      </c>
      <c r="BF13">
        <v>0.95702802136116405</v>
      </c>
      <c r="BG13">
        <v>-4.9887308987655699E-2</v>
      </c>
      <c r="BH13">
        <v>-0.47349396569158703</v>
      </c>
      <c r="BI13">
        <v>0.248545147946416</v>
      </c>
      <c r="BJ13">
        <v>-0.809782194667511</v>
      </c>
      <c r="BK13">
        <v>-0.58006495491685595</v>
      </c>
      <c r="BL13">
        <v>-0.75829321666702298</v>
      </c>
      <c r="BM13">
        <v>-0.106645569567776</v>
      </c>
      <c r="BN13">
        <v>1.23525464556718</v>
      </c>
      <c r="BO13">
        <v>-0.73769143797479697</v>
      </c>
      <c r="BP13">
        <v>-0.58304134215629499</v>
      </c>
      <c r="BQ13">
        <v>0.19670517511386101</v>
      </c>
      <c r="BR13">
        <v>-0.65239977305244001</v>
      </c>
      <c r="BS13">
        <v>-0.809782194667511</v>
      </c>
      <c r="BT13">
        <v>-0.90408429222638398</v>
      </c>
      <c r="BU13">
        <v>-0.95211610663326296</v>
      </c>
      <c r="BV13">
        <v>-0.94278214331148402</v>
      </c>
      <c r="BW13">
        <v>-0.93464759902443995</v>
      </c>
      <c r="BX13">
        <v>-0.98195740938211395</v>
      </c>
      <c r="BY13">
        <v>-0.98571143751858603</v>
      </c>
      <c r="BZ13">
        <v>-1.0999881543326101E-2</v>
      </c>
      <c r="CA13">
        <v>-0.71418181355259402</v>
      </c>
      <c r="CB13">
        <v>-0.810764276862317</v>
      </c>
      <c r="CC13">
        <v>-0.96030239071128698</v>
      </c>
      <c r="CD13">
        <v>-0.97427115836617295</v>
      </c>
      <c r="CE13">
        <v>-0.98741944867046605</v>
      </c>
      <c r="CF13">
        <v>2.8154303456673802E-2</v>
      </c>
      <c r="CG13">
        <v>-0.46606059355259399</v>
      </c>
      <c r="CH13">
        <v>-1.2919467128623101</v>
      </c>
      <c r="CI13">
        <v>-4.4756312317112803</v>
      </c>
      <c r="CJ13">
        <v>-0.237500322101658</v>
      </c>
      <c r="CK13">
        <v>-0.30585592829863301</v>
      </c>
      <c r="CL13">
        <v>-0.69447463146424804</v>
      </c>
      <c r="CM13">
        <v>-0.195876381951469</v>
      </c>
      <c r="CN13">
        <v>-0.30901176345429499</v>
      </c>
      <c r="CO13">
        <v>4.2298321456673803E-2</v>
      </c>
      <c r="CP13">
        <v>-0.73268005555259397</v>
      </c>
      <c r="CQ13">
        <v>-2.28508616286231</v>
      </c>
      <c r="CR13">
        <v>-8.0202009047112792</v>
      </c>
      <c r="CS13">
        <v>-0.18872887085811099</v>
      </c>
      <c r="CT13">
        <v>-0.141975394499392</v>
      </c>
      <c r="CU13">
        <v>-0.23252574291261299</v>
      </c>
      <c r="CV13">
        <v>-0.44050409609365698</v>
      </c>
      <c r="CW13">
        <v>0.39441230127049598</v>
      </c>
      <c r="CX13">
        <v>1.35239275029659</v>
      </c>
      <c r="CY13">
        <v>-0.296734409978053</v>
      </c>
      <c r="CZ13">
        <v>-0.15282689284113499</v>
      </c>
      <c r="DA13">
        <v>8916.7937879774308</v>
      </c>
      <c r="DB13">
        <v>7491.8093261718896</v>
      </c>
      <c r="DC13">
        <v>6754.8765540364502</v>
      </c>
      <c r="DD13">
        <v>4662.1059787235499</v>
      </c>
      <c r="DE13">
        <v>3989.9237577857698</v>
      </c>
      <c r="DF13">
        <v>8187.6618007552197</v>
      </c>
      <c r="DG13">
        <v>10066.344642458</v>
      </c>
      <c r="DH13">
        <v>7969.9170734080999</v>
      </c>
    </row>
    <row r="14" spans="1:112" x14ac:dyDescent="0.3">
      <c r="A14" t="s">
        <v>932</v>
      </c>
      <c r="B14" t="s">
        <v>933</v>
      </c>
      <c r="C14" t="s">
        <v>932</v>
      </c>
      <c r="D14" t="s">
        <v>934</v>
      </c>
      <c r="E14">
        <v>0</v>
      </c>
      <c r="G14">
        <v>0</v>
      </c>
      <c r="H14">
        <v>1</v>
      </c>
      <c r="I14">
        <v>1</v>
      </c>
      <c r="J14">
        <v>1</v>
      </c>
      <c r="K14">
        <v>0</v>
      </c>
      <c r="M14">
        <v>30</v>
      </c>
      <c r="N14" t="s">
        <v>434</v>
      </c>
      <c r="P14">
        <v>2017</v>
      </c>
      <c r="Q14" s="4">
        <v>483</v>
      </c>
      <c r="R14">
        <v>498</v>
      </c>
      <c r="S14">
        <v>1</v>
      </c>
      <c r="T14">
        <v>0</v>
      </c>
      <c r="U14">
        <v>0</v>
      </c>
      <c r="V14">
        <v>3895710</v>
      </c>
      <c r="W14">
        <v>75200000</v>
      </c>
      <c r="X14">
        <v>2.0540540540540499</v>
      </c>
      <c r="Y14">
        <v>0.23070980608463201</v>
      </c>
      <c r="Z14">
        <v>-0.238175764679908</v>
      </c>
      <c r="AA14">
        <v>-0.221460491418838</v>
      </c>
      <c r="AB14">
        <v>5</v>
      </c>
      <c r="AC14">
        <v>0</v>
      </c>
    </row>
    <row r="15" spans="1:112" x14ac:dyDescent="0.3">
      <c r="A15" t="s">
        <v>65</v>
      </c>
      <c r="B15" t="s">
        <v>66</v>
      </c>
      <c r="C15" t="s">
        <v>68</v>
      </c>
      <c r="D15" t="s">
        <v>67</v>
      </c>
      <c r="E15">
        <v>0</v>
      </c>
      <c r="F15">
        <v>0</v>
      </c>
      <c r="G15">
        <v>1</v>
      </c>
      <c r="H15">
        <v>2</v>
      </c>
      <c r="I15">
        <v>0</v>
      </c>
      <c r="J15">
        <v>0</v>
      </c>
      <c r="K15">
        <v>2</v>
      </c>
      <c r="M15">
        <v>62</v>
      </c>
      <c r="N15" t="s">
        <v>69</v>
      </c>
      <c r="O15">
        <v>2018</v>
      </c>
      <c r="P15">
        <v>2018</v>
      </c>
      <c r="Q15" s="4" t="s">
        <v>26</v>
      </c>
      <c r="R15">
        <v>3797</v>
      </c>
      <c r="S15">
        <v>0</v>
      </c>
      <c r="T15">
        <v>0</v>
      </c>
      <c r="U15">
        <v>1</v>
      </c>
      <c r="V15">
        <v>4593121</v>
      </c>
      <c r="W15">
        <v>1069639374</v>
      </c>
      <c r="X15">
        <v>2.2894736842105199</v>
      </c>
      <c r="Y15">
        <v>-1.28413811326026E-2</v>
      </c>
      <c r="Z15">
        <v>-0.13142994046211201</v>
      </c>
      <c r="AA15">
        <v>-0.35145387053489602</v>
      </c>
      <c r="AB15">
        <v>13</v>
      </c>
      <c r="AC15">
        <v>1</v>
      </c>
      <c r="AD15">
        <v>1.0180583389171999E-3</v>
      </c>
      <c r="AE15">
        <v>4.0894171621378502E-4</v>
      </c>
      <c r="AF15">
        <v>3.5754062151754402E-4</v>
      </c>
      <c r="AG15">
        <v>3.0052439194720298E-4</v>
      </c>
      <c r="AH15">
        <v>1.3527918640310899E-4</v>
      </c>
      <c r="AI15">
        <v>1.07184795233476E-4</v>
      </c>
      <c r="AJ15">
        <v>1.38077599809243E-4</v>
      </c>
      <c r="AK15">
        <v>4.4272965835828498E-4</v>
      </c>
      <c r="AL15">
        <v>2.5854617616081701E-4</v>
      </c>
      <c r="AM15">
        <v>-0.12569295979911599</v>
      </c>
      <c r="AN15">
        <v>-0.15946783704839301</v>
      </c>
      <c r="AO15">
        <v>-0.54985621790435102</v>
      </c>
      <c r="AP15">
        <v>-0.207677115132228</v>
      </c>
      <c r="AQ15">
        <v>0.28822002699612898</v>
      </c>
      <c r="AR15">
        <v>2.2063829250358</v>
      </c>
      <c r="AS15">
        <v>-0.41601794395354103</v>
      </c>
      <c r="AT15">
        <v>-0.75749880858892604</v>
      </c>
      <c r="AU15">
        <v>0.91140502162562698</v>
      </c>
      <c r="AV15">
        <v>-0.42691278500510499</v>
      </c>
      <c r="AW15">
        <v>-0.76565300205129505</v>
      </c>
      <c r="AX15">
        <v>0.264807911502356</v>
      </c>
      <c r="AY15">
        <v>2.3700740265204901E-2</v>
      </c>
      <c r="AZ15">
        <v>10.956099449462901</v>
      </c>
      <c r="BA15">
        <v>-0.87125500016343105</v>
      </c>
      <c r="BB15">
        <v>-0.598312100022938</v>
      </c>
      <c r="BC15">
        <v>0.42604711538159001</v>
      </c>
      <c r="BD15">
        <v>-0.37208006696101398</v>
      </c>
      <c r="BE15">
        <v>-0.51302775669539602</v>
      </c>
      <c r="BF15">
        <v>0.56755741602429899</v>
      </c>
      <c r="BG15">
        <v>0.470803687716354</v>
      </c>
      <c r="BH15">
        <v>0.91340131180326201</v>
      </c>
      <c r="BI15">
        <v>-0.77016762161200703</v>
      </c>
      <c r="BJ15">
        <v>-0.65139311734198302</v>
      </c>
      <c r="BK15">
        <v>0.22705597522402099</v>
      </c>
      <c r="BL15">
        <v>-0.70873166723825098</v>
      </c>
      <c r="BM15">
        <v>-0.63386141795282902</v>
      </c>
      <c r="BN15">
        <v>0.97182833365408305</v>
      </c>
      <c r="BO15">
        <v>2.7280823883953</v>
      </c>
      <c r="BP15">
        <v>1.08323589133187</v>
      </c>
      <c r="BQ15">
        <v>-0.80008133789893099</v>
      </c>
      <c r="BR15">
        <v>-0.598312100022938</v>
      </c>
      <c r="BS15">
        <v>-0.65139311734198302</v>
      </c>
      <c r="BT15">
        <v>-0.70003785025344301</v>
      </c>
      <c r="BU15">
        <v>-0.86085889195225596</v>
      </c>
      <c r="BV15">
        <v>-0.89538432897250997</v>
      </c>
      <c r="BW15">
        <v>-0.86840409023139598</v>
      </c>
      <c r="BX15">
        <v>-0.66644060135930205</v>
      </c>
      <c r="BY15">
        <v>-0.63683368101985205</v>
      </c>
      <c r="BZ15">
        <v>0.119741427404009</v>
      </c>
      <c r="CA15">
        <v>-0.78168461780043097</v>
      </c>
      <c r="CB15">
        <v>-0.56774105284258902</v>
      </c>
      <c r="CC15">
        <v>-0.92209376579925295</v>
      </c>
      <c r="CD15">
        <v>-0.78168461780043097</v>
      </c>
      <c r="CE15">
        <v>-0.56774105284258902</v>
      </c>
      <c r="CF15">
        <v>0.15889561240400901</v>
      </c>
      <c r="CG15">
        <v>-0.53356339780043105</v>
      </c>
      <c r="CH15">
        <v>-1.04892348884258</v>
      </c>
      <c r="CI15">
        <v>-4.4374226067992497</v>
      </c>
      <c r="CJ15">
        <v>-0.43312432270283302</v>
      </c>
      <c r="CK15">
        <v>-0.18350584605936901</v>
      </c>
      <c r="CL15">
        <v>0.22869070653964499</v>
      </c>
      <c r="CM15">
        <v>-2.1968315956844901E-2</v>
      </c>
      <c r="CN15">
        <v>1.69629219007095</v>
      </c>
      <c r="CO15">
        <v>0.17303963040400899</v>
      </c>
      <c r="CP15">
        <v>-0.80018285980043102</v>
      </c>
      <c r="CQ15">
        <v>-2.0420629388425802</v>
      </c>
      <c r="CR15">
        <v>-7.9819922797992504</v>
      </c>
      <c r="CS15">
        <v>-0.43468289160625501</v>
      </c>
      <c r="CT15">
        <v>0.42326175447155601</v>
      </c>
      <c r="CU15">
        <v>1.07448926401564</v>
      </c>
      <c r="CV15">
        <v>-0.12203840264294299</v>
      </c>
      <c r="CW15">
        <v>5.4100888701156299E-2</v>
      </c>
      <c r="CX15">
        <v>4.5676925516631398E-2</v>
      </c>
      <c r="CY15">
        <v>0.229265758476762</v>
      </c>
      <c r="CZ15">
        <v>0.94713610100967704</v>
      </c>
      <c r="DA15">
        <v>4693.3326799926599</v>
      </c>
      <c r="DB15">
        <v>4005.6137754135498</v>
      </c>
      <c r="DC15">
        <v>8387.5955123102194</v>
      </c>
      <c r="DD15">
        <v>9914.6905640580007</v>
      </c>
      <c r="DE15">
        <v>7928.1885906524403</v>
      </c>
      <c r="DF15">
        <v>8141.50829229188</v>
      </c>
      <c r="DG15">
        <v>10020.000613497399</v>
      </c>
      <c r="DH15">
        <v>14468.377935573601</v>
      </c>
    </row>
    <row r="16" spans="1:112" x14ac:dyDescent="0.3">
      <c r="A16" t="s">
        <v>70</v>
      </c>
      <c r="B16" t="s">
        <v>71</v>
      </c>
      <c r="C16" t="s">
        <v>73</v>
      </c>
      <c r="D16" t="s">
        <v>72</v>
      </c>
      <c r="E16">
        <v>1</v>
      </c>
      <c r="F16">
        <v>0</v>
      </c>
      <c r="G16">
        <v>1</v>
      </c>
      <c r="H16">
        <v>2</v>
      </c>
      <c r="I16">
        <v>0</v>
      </c>
      <c r="J16">
        <v>0</v>
      </c>
      <c r="K16">
        <v>1</v>
      </c>
      <c r="L16" t="s">
        <v>74</v>
      </c>
      <c r="M16">
        <v>30</v>
      </c>
      <c r="N16" t="s">
        <v>61</v>
      </c>
      <c r="O16">
        <v>2017</v>
      </c>
      <c r="P16">
        <v>2017</v>
      </c>
      <c r="Q16" s="4" t="s">
        <v>26</v>
      </c>
      <c r="R16">
        <v>13180</v>
      </c>
      <c r="S16">
        <v>0</v>
      </c>
      <c r="T16">
        <v>0</v>
      </c>
      <c r="U16">
        <v>0</v>
      </c>
      <c r="V16">
        <v>30000000</v>
      </c>
      <c r="W16">
        <v>428459761</v>
      </c>
      <c r="X16">
        <v>2.0506329113924</v>
      </c>
      <c r="Y16">
        <v>3.5447880625724702E-2</v>
      </c>
      <c r="Z16">
        <v>5.3769201040267903E-2</v>
      </c>
      <c r="AA16">
        <v>-0.11289645731449099</v>
      </c>
      <c r="AB16">
        <v>20</v>
      </c>
      <c r="AC16">
        <v>1</v>
      </c>
      <c r="AD16">
        <v>0.2354200035</v>
      </c>
      <c r="AE16">
        <v>0.50060023234999895</v>
      </c>
      <c r="AF16">
        <v>0.52724445528666597</v>
      </c>
      <c r="AG16">
        <v>0.46107490029777698</v>
      </c>
      <c r="AH16">
        <v>0.17409831035444401</v>
      </c>
      <c r="AI16">
        <v>0.121398077273333</v>
      </c>
      <c r="AJ16">
        <v>6.23009449111111E-2</v>
      </c>
      <c r="AK16">
        <v>4.6489227950000003E-2</v>
      </c>
      <c r="AL16">
        <v>2.46860877122222E-2</v>
      </c>
      <c r="AM16">
        <v>5.3224551677870997E-2</v>
      </c>
      <c r="AN16">
        <v>-0.12550071285796999</v>
      </c>
      <c r="AO16">
        <v>-0.62240774711005498</v>
      </c>
      <c r="AP16">
        <v>-0.30270387445931801</v>
      </c>
      <c r="AQ16">
        <v>-0.48680451692131999</v>
      </c>
      <c r="AR16">
        <v>-0.25379578084523002</v>
      </c>
      <c r="AS16">
        <v>-0.468993381891122</v>
      </c>
      <c r="AT16">
        <v>3.3499613313912402</v>
      </c>
      <c r="AU16">
        <v>-0.33814102146038399</v>
      </c>
      <c r="AV16">
        <v>-0.32189823633710901</v>
      </c>
      <c r="AW16">
        <v>-0.46473291602007399</v>
      </c>
      <c r="AX16">
        <v>-0.47681854223298398</v>
      </c>
      <c r="AY16">
        <v>-1.75528151629359E-2</v>
      </c>
      <c r="AZ16">
        <v>-0.43379374718849401</v>
      </c>
      <c r="BA16">
        <v>-0.52416814112636001</v>
      </c>
      <c r="BB16">
        <v>0.83873169452860896</v>
      </c>
      <c r="BC16">
        <v>-0.40061611822356402</v>
      </c>
      <c r="BD16">
        <v>-8.9743142310615406E-2</v>
      </c>
      <c r="BE16">
        <v>-0.45357404636999199</v>
      </c>
      <c r="BF16">
        <v>-0.26686537684980899</v>
      </c>
      <c r="BG16">
        <v>-0.16121116641588401</v>
      </c>
      <c r="BH16">
        <v>-0.29945879955791799</v>
      </c>
      <c r="BI16">
        <v>-0.34136914116778599</v>
      </c>
      <c r="BJ16">
        <v>0.95183441802881197</v>
      </c>
      <c r="BK16">
        <v>-0.47307026271359198</v>
      </c>
      <c r="BL16">
        <v>-0.65198519211322903</v>
      </c>
      <c r="BM16">
        <v>-0.61466934966685605</v>
      </c>
      <c r="BN16">
        <v>-0.63362865526043899</v>
      </c>
      <c r="BO16">
        <v>-0.360114983322122</v>
      </c>
      <c r="BP16">
        <v>-0.62393273446708997</v>
      </c>
      <c r="BQ16">
        <v>-0.30516338941779098</v>
      </c>
      <c r="BR16">
        <v>0.83873169452860896</v>
      </c>
      <c r="BS16">
        <v>0.95183441802881197</v>
      </c>
      <c r="BT16">
        <v>0.71589465180530698</v>
      </c>
      <c r="BU16">
        <v>-0.34396896594902099</v>
      </c>
      <c r="BV16">
        <v>-0.53737763861642096</v>
      </c>
      <c r="BW16">
        <v>-0.76881247823434096</v>
      </c>
      <c r="BX16">
        <v>-0.82363447712027704</v>
      </c>
      <c r="BY16">
        <v>-0.90532277062105104</v>
      </c>
      <c r="BZ16">
        <v>-7.2432288873022596E-2</v>
      </c>
      <c r="CA16">
        <v>2.81016904959997</v>
      </c>
      <c r="CB16">
        <v>1.8184488678486901</v>
      </c>
      <c r="CC16">
        <v>-0.14668355578398801</v>
      </c>
      <c r="CD16">
        <v>-0.74219392081990998</v>
      </c>
      <c r="CE16">
        <v>-0.85003729058392796</v>
      </c>
      <c r="CF16">
        <v>-3.3278103873022602E-2</v>
      </c>
      <c r="CG16">
        <v>3.0582902695999699</v>
      </c>
      <c r="CH16">
        <v>1.33726643184869</v>
      </c>
      <c r="CI16">
        <v>-3.6620123967839802</v>
      </c>
      <c r="CJ16">
        <v>0.96498825140000399</v>
      </c>
      <c r="CK16">
        <v>0.54489439943279006</v>
      </c>
      <c r="CL16">
        <v>0.118408917161612</v>
      </c>
      <c r="CM16">
        <v>-0.106069564576822</v>
      </c>
      <c r="CN16">
        <v>0.44208607915699</v>
      </c>
      <c r="CO16">
        <v>-1.9134085873022601E-2</v>
      </c>
      <c r="CP16">
        <v>2.7916708075999699</v>
      </c>
      <c r="CQ16">
        <v>0.34412698184869001</v>
      </c>
      <c r="CR16">
        <v>-7.2065820697839804</v>
      </c>
      <c r="CS16">
        <v>0.84059494461796802</v>
      </c>
      <c r="CT16">
        <v>-0.21689703926039999</v>
      </c>
      <c r="CU16">
        <v>-0.16264546298813501</v>
      </c>
      <c r="CV16">
        <v>-0.15748653179685301</v>
      </c>
      <c r="CW16">
        <v>-0.442294796775279</v>
      </c>
      <c r="CX16">
        <v>0.43456651273086699</v>
      </c>
      <c r="CY16">
        <v>1.1092310742025799</v>
      </c>
      <c r="CZ16">
        <v>-0.25563288274468599</v>
      </c>
      <c r="DA16">
        <v>11845.020985243</v>
      </c>
      <c r="DB16">
        <v>8986.9724663628494</v>
      </c>
      <c r="DC16">
        <v>7572.15155164932</v>
      </c>
      <c r="DD16">
        <v>6808.1879971788203</v>
      </c>
      <c r="DE16">
        <v>4822.9194410768796</v>
      </c>
      <c r="DF16">
        <v>3906.5399755799899</v>
      </c>
      <c r="DG16">
        <v>7809.3765907337702</v>
      </c>
      <c r="DH16">
        <v>10275.5054285554</v>
      </c>
    </row>
    <row r="17" spans="1:112" x14ac:dyDescent="0.3">
      <c r="A17" t="s">
        <v>75</v>
      </c>
      <c r="B17" t="s">
        <v>76</v>
      </c>
      <c r="C17" t="s">
        <v>75</v>
      </c>
      <c r="D17" t="s">
        <v>77</v>
      </c>
      <c r="E17">
        <v>1</v>
      </c>
      <c r="F17">
        <v>1</v>
      </c>
      <c r="G17">
        <v>1</v>
      </c>
      <c r="H17">
        <v>2</v>
      </c>
      <c r="I17">
        <v>1</v>
      </c>
      <c r="J17">
        <v>0</v>
      </c>
      <c r="K17">
        <v>1</v>
      </c>
      <c r="M17">
        <v>31</v>
      </c>
      <c r="N17" t="s">
        <v>78</v>
      </c>
      <c r="O17">
        <v>2018</v>
      </c>
      <c r="P17">
        <v>2018</v>
      </c>
      <c r="Q17" s="4" t="s">
        <v>26</v>
      </c>
      <c r="R17">
        <v>8902</v>
      </c>
      <c r="S17">
        <v>0</v>
      </c>
      <c r="T17">
        <v>0</v>
      </c>
      <c r="U17">
        <v>1</v>
      </c>
      <c r="V17">
        <v>1332600</v>
      </c>
      <c r="W17">
        <v>1209963685.3599999</v>
      </c>
      <c r="X17">
        <v>1.82278481012658</v>
      </c>
      <c r="Y17">
        <v>0.28867369890213002</v>
      </c>
      <c r="Z17">
        <v>-0.119227245450019</v>
      </c>
      <c r="AA17">
        <v>-1.8428578972816401E-2</v>
      </c>
      <c r="AB17">
        <v>8</v>
      </c>
      <c r="AC17">
        <v>1</v>
      </c>
      <c r="AD17">
        <v>5.1508899800000001E-2</v>
      </c>
      <c r="AE17">
        <v>1.3944704058434201E-2</v>
      </c>
      <c r="AF17">
        <v>2.00795288888888E-3</v>
      </c>
      <c r="AG17">
        <v>6.4003236394899997E-4</v>
      </c>
      <c r="AH17">
        <v>5.49317606730444E-4</v>
      </c>
      <c r="AI17">
        <v>1.62584731471966E-3</v>
      </c>
      <c r="AJ17">
        <v>1.33557589273744E-3</v>
      </c>
      <c r="AK17">
        <v>1.1576904947103301E-3</v>
      </c>
      <c r="AL17">
        <v>9.8770037334488798E-4</v>
      </c>
      <c r="AM17">
        <v>-0.85600605932727403</v>
      </c>
      <c r="AN17">
        <v>-0.68125130450487503</v>
      </c>
      <c r="AO17">
        <v>-0.14173464082166901</v>
      </c>
      <c r="AP17">
        <v>1.9597582433171199</v>
      </c>
      <c r="AQ17">
        <v>-0.178535474613292</v>
      </c>
      <c r="AR17">
        <v>-0.133190033598547</v>
      </c>
      <c r="AS17">
        <v>-0.14683555072979801</v>
      </c>
      <c r="AT17">
        <v>-0.92505031928545001</v>
      </c>
      <c r="AU17">
        <v>-0.64974284214228495</v>
      </c>
      <c r="AV17">
        <v>-0.57042945810468504</v>
      </c>
      <c r="AW17">
        <v>-5.3918926625112197E-2</v>
      </c>
      <c r="AX17">
        <v>2.53933712159506</v>
      </c>
      <c r="AY17">
        <v>-0.36127686181990598</v>
      </c>
      <c r="AZ17">
        <v>0.148379216412099</v>
      </c>
      <c r="BA17">
        <v>-0.41228824100964701</v>
      </c>
      <c r="BB17">
        <v>-0.75074262785685597</v>
      </c>
      <c r="BC17">
        <v>-0.480890631026473</v>
      </c>
      <c r="BD17">
        <v>-0.50160327768405699</v>
      </c>
      <c r="BE17">
        <v>0.206975190741337</v>
      </c>
      <c r="BF17">
        <v>2.7457096295538799</v>
      </c>
      <c r="BG17">
        <v>-0.10386248472067899</v>
      </c>
      <c r="BH17">
        <v>0.17596000350559801</v>
      </c>
      <c r="BI17">
        <v>-0.17746008511589501</v>
      </c>
      <c r="BJ17">
        <v>-0.96359266043336</v>
      </c>
      <c r="BK17">
        <v>-0.83148564664287306</v>
      </c>
      <c r="BL17">
        <v>-0.58662210547515103</v>
      </c>
      <c r="BM17">
        <v>2.4741684332397602</v>
      </c>
      <c r="BN17">
        <v>2.2505204335456201</v>
      </c>
      <c r="BO17">
        <v>-0.25018004674343602</v>
      </c>
      <c r="BP17">
        <v>4.4521959843873901E-2</v>
      </c>
      <c r="BQ17">
        <v>0.192849068260498</v>
      </c>
      <c r="BR17">
        <v>-0.75074262785685597</v>
      </c>
      <c r="BS17">
        <v>-0.96359266043336</v>
      </c>
      <c r="BT17">
        <v>-0.98818137438617704</v>
      </c>
      <c r="BU17">
        <v>-0.99019745043723895</v>
      </c>
      <c r="BV17">
        <v>-0.97178425164208004</v>
      </c>
      <c r="BW17">
        <v>-0.975514421656832</v>
      </c>
      <c r="BX17">
        <v>-0.97951232383903497</v>
      </c>
      <c r="BY17">
        <v>-0.98180224872231703</v>
      </c>
      <c r="BZ17">
        <v>-0.124972599395337</v>
      </c>
      <c r="CA17">
        <v>-0.91772397963780294</v>
      </c>
      <c r="CB17">
        <v>-0.96952056302239997</v>
      </c>
      <c r="CC17">
        <v>-0.98883128401437403</v>
      </c>
      <c r="CD17">
        <v>-0.97915552287892804</v>
      </c>
      <c r="CE17">
        <v>-0.98474863495082698</v>
      </c>
      <c r="CF17">
        <v>-8.58184143953378E-2</v>
      </c>
      <c r="CG17">
        <v>-0.66960275963780302</v>
      </c>
      <c r="CH17">
        <v>-1.4507029990224001</v>
      </c>
      <c r="CI17">
        <v>-4.5041601250143701</v>
      </c>
      <c r="CJ17">
        <v>-0.24967004453653799</v>
      </c>
      <c r="CK17">
        <v>-0.31955901471583198</v>
      </c>
      <c r="CL17">
        <v>-0.44016354739068098</v>
      </c>
      <c r="CM17">
        <v>-0.19826478360028499</v>
      </c>
      <c r="CN17">
        <v>-0.26594299528170601</v>
      </c>
      <c r="CO17">
        <v>-7.1674396395337694E-2</v>
      </c>
      <c r="CP17">
        <v>-0.936222221637803</v>
      </c>
      <c r="CQ17">
        <v>-2.4438424490224002</v>
      </c>
      <c r="CR17">
        <v>-8.0487297980143708</v>
      </c>
      <c r="CS17">
        <v>-0.22997989079063699</v>
      </c>
      <c r="CT17">
        <v>-9.9330996679866598E-2</v>
      </c>
      <c r="CU17">
        <v>-0.42977479796790202</v>
      </c>
      <c r="CV17">
        <v>0.52480994600415798</v>
      </c>
      <c r="CW17">
        <v>1.0341759423336501</v>
      </c>
      <c r="CX17">
        <v>-0.21649152185937401</v>
      </c>
      <c r="CY17">
        <v>2.1445205411835099E-2</v>
      </c>
      <c r="CZ17">
        <v>-0.22228403018065099</v>
      </c>
      <c r="DA17">
        <v>7349.6838815104302</v>
      </c>
      <c r="DB17">
        <v>6567.3563333333304</v>
      </c>
      <c r="DC17">
        <v>4315.481373355</v>
      </c>
      <c r="DD17">
        <v>4196.2183690278798</v>
      </c>
      <c r="DE17">
        <v>8832.3727624861094</v>
      </c>
      <c r="DF17">
        <v>9773.4772532813295</v>
      </c>
      <c r="DG17">
        <v>7933.4163277486596</v>
      </c>
      <c r="DH17">
        <v>8162.13799045833</v>
      </c>
    </row>
    <row r="18" spans="1:112" x14ac:dyDescent="0.3">
      <c r="A18" t="s">
        <v>79</v>
      </c>
      <c r="B18" t="s">
        <v>80</v>
      </c>
      <c r="C18" t="s">
        <v>79</v>
      </c>
      <c r="D18" t="s">
        <v>81</v>
      </c>
      <c r="E18">
        <v>1</v>
      </c>
      <c r="F18">
        <v>1</v>
      </c>
      <c r="G18">
        <v>4</v>
      </c>
      <c r="H18">
        <v>0</v>
      </c>
      <c r="I18">
        <v>3</v>
      </c>
      <c r="J18">
        <v>1</v>
      </c>
      <c r="K18">
        <v>1</v>
      </c>
      <c r="M18">
        <v>1</v>
      </c>
      <c r="N18" t="s">
        <v>82</v>
      </c>
      <c r="O18">
        <v>2017</v>
      </c>
      <c r="P18">
        <v>2017</v>
      </c>
      <c r="Q18" s="4" t="s">
        <v>26</v>
      </c>
      <c r="R18">
        <v>3204</v>
      </c>
      <c r="S18">
        <v>0</v>
      </c>
      <c r="T18">
        <v>0</v>
      </c>
      <c r="U18">
        <v>0</v>
      </c>
      <c r="V18">
        <v>25000000</v>
      </c>
      <c r="W18">
        <v>39609523.810000002</v>
      </c>
      <c r="X18">
        <v>1.8441558441558401</v>
      </c>
      <c r="Y18">
        <v>1.21177956461906E-2</v>
      </c>
      <c r="Z18">
        <v>6.3383281230926496E-3</v>
      </c>
      <c r="AA18">
        <v>5.7489216327667202E-2</v>
      </c>
      <c r="AB18">
        <v>2</v>
      </c>
      <c r="AC18">
        <v>1</v>
      </c>
      <c r="AD18">
        <v>1.4101799725999999</v>
      </c>
      <c r="AE18">
        <v>2.4983856770788799</v>
      </c>
      <c r="AF18">
        <v>1.99506444666</v>
      </c>
      <c r="AG18">
        <v>4.3179161349866604</v>
      </c>
      <c r="AH18">
        <v>3.9740398936800001</v>
      </c>
      <c r="AI18">
        <v>2.4260628928811099</v>
      </c>
      <c r="AJ18">
        <v>0.90925701111111101</v>
      </c>
      <c r="AK18">
        <v>0.48652520804333299</v>
      </c>
      <c r="AL18">
        <v>0.54048779266000002</v>
      </c>
      <c r="AM18">
        <v>-0.201458579848797</v>
      </c>
      <c r="AN18">
        <v>1.16429907425568</v>
      </c>
      <c r="AO18">
        <v>-7.96393979309485E-2</v>
      </c>
      <c r="AP18">
        <v>-0.38952226002075802</v>
      </c>
      <c r="AQ18">
        <v>-0.62521292676328399</v>
      </c>
      <c r="AR18">
        <v>-0.46492003680147498</v>
      </c>
      <c r="AS18">
        <v>0.110914262456592</v>
      </c>
      <c r="AT18">
        <v>0.65143732269337495</v>
      </c>
      <c r="AU18">
        <v>-0.47394626464223499</v>
      </c>
      <c r="AV18">
        <v>2.5461551463663401</v>
      </c>
      <c r="AW18">
        <v>9.6239577736029494E-2</v>
      </c>
      <c r="AX18">
        <v>-0.69107584230077101</v>
      </c>
      <c r="AY18">
        <v>-0.50244436270001802</v>
      </c>
      <c r="AZ18">
        <v>-0.476393462022906</v>
      </c>
      <c r="BA18">
        <v>0.56170925459802801</v>
      </c>
      <c r="BB18">
        <v>0.66589032163916295</v>
      </c>
      <c r="BC18">
        <v>-0.234685464335151</v>
      </c>
      <c r="BD18">
        <v>2.0831832820441498</v>
      </c>
      <c r="BE18">
        <v>-8.7705992142806999E-2</v>
      </c>
      <c r="BF18">
        <v>-0.47742809782624301</v>
      </c>
      <c r="BG18">
        <v>-0.41985324150709402</v>
      </c>
      <c r="BH18">
        <v>-0.34539619435207503</v>
      </c>
      <c r="BI18">
        <v>0.38017841879696601</v>
      </c>
      <c r="BJ18">
        <v>0.33952112316077698</v>
      </c>
      <c r="BK18">
        <v>0.61850208023749598</v>
      </c>
      <c r="BL18">
        <v>1.88421724457651</v>
      </c>
      <c r="BM18">
        <v>-0.41093737503022798</v>
      </c>
      <c r="BN18">
        <v>-0.80730373498402497</v>
      </c>
      <c r="BO18">
        <v>-0.68487956324974897</v>
      </c>
      <c r="BP18">
        <v>-0.33871417558198003</v>
      </c>
      <c r="BQ18">
        <v>0.95934579652627106</v>
      </c>
      <c r="BR18">
        <v>0.66589032163916295</v>
      </c>
      <c r="BS18">
        <v>0.33952112316077698</v>
      </c>
      <c r="BT18">
        <v>1.83284535093061</v>
      </c>
      <c r="BU18">
        <v>1.6500342876001199</v>
      </c>
      <c r="BV18">
        <v>0.71111082641023404</v>
      </c>
      <c r="BW18">
        <v>-0.36903483729973702</v>
      </c>
      <c r="BX18">
        <v>-0.65727634476349295</v>
      </c>
      <c r="BY18">
        <v>-0.65377791429687004</v>
      </c>
      <c r="BZ18">
        <v>8.9251002244732897E-2</v>
      </c>
      <c r="CA18">
        <v>0.66723530185582203</v>
      </c>
      <c r="CB18">
        <v>-8.3656668516652197E-2</v>
      </c>
      <c r="CC18">
        <v>1.8099528164712899</v>
      </c>
      <c r="CD18">
        <v>-0.49804104980932401</v>
      </c>
      <c r="CE18">
        <v>-0.57389785549578098</v>
      </c>
      <c r="CF18">
        <v>0.12840518724473299</v>
      </c>
      <c r="CG18">
        <v>0.91535652185582195</v>
      </c>
      <c r="CH18">
        <v>-0.56483910451665198</v>
      </c>
      <c r="CI18">
        <v>-1.7053760245287</v>
      </c>
      <c r="CJ18">
        <v>0.92955755210534496</v>
      </c>
      <c r="CK18">
        <v>2.6218322881663099</v>
      </c>
      <c r="CL18">
        <v>3.0106701162829199</v>
      </c>
      <c r="CM18">
        <v>2.0045736143439901</v>
      </c>
      <c r="CN18">
        <v>1.6822038180794301</v>
      </c>
      <c r="CO18">
        <v>0.142549205244732</v>
      </c>
      <c r="CP18">
        <v>0.64873705985582197</v>
      </c>
      <c r="CQ18">
        <v>-1.55797855451665</v>
      </c>
      <c r="CR18">
        <v>-5.2499456975287</v>
      </c>
      <c r="CS18">
        <v>1.0383207018983001</v>
      </c>
      <c r="CT18">
        <v>0.58231387341829899</v>
      </c>
      <c r="CU18">
        <v>0.178573330825472</v>
      </c>
      <c r="CV18">
        <v>0.14701277385665801</v>
      </c>
      <c r="CW18">
        <v>-0.218429173107209</v>
      </c>
      <c r="CX18">
        <v>-8.2571420351563604E-2</v>
      </c>
      <c r="CY18">
        <v>-0.45676087711084401</v>
      </c>
      <c r="CZ18">
        <v>0.53108150844313196</v>
      </c>
      <c r="DA18">
        <v>2711.64421522353</v>
      </c>
      <c r="DB18">
        <v>5029.8968858507096</v>
      </c>
      <c r="DC18">
        <v>12490.839122178801</v>
      </c>
      <c r="DD18">
        <v>8942.4278971354197</v>
      </c>
      <c r="DE18">
        <v>7248.5695529513996</v>
      </c>
      <c r="DF18">
        <v>6552.5217777777698</v>
      </c>
      <c r="DG18">
        <v>4251.2944574029998</v>
      </c>
      <c r="DH18">
        <v>4235.0319575782196</v>
      </c>
    </row>
    <row r="19" spans="1:112" x14ac:dyDescent="0.3">
      <c r="A19" t="s">
        <v>83</v>
      </c>
      <c r="B19" t="s">
        <v>84</v>
      </c>
      <c r="C19" t="s">
        <v>83</v>
      </c>
      <c r="D19" t="s">
        <v>85</v>
      </c>
      <c r="E19">
        <v>1</v>
      </c>
      <c r="F19">
        <v>1</v>
      </c>
      <c r="G19">
        <v>1</v>
      </c>
      <c r="H19">
        <v>3</v>
      </c>
      <c r="I19">
        <v>1</v>
      </c>
      <c r="J19">
        <v>1</v>
      </c>
      <c r="K19">
        <v>1</v>
      </c>
      <c r="M19">
        <v>7</v>
      </c>
      <c r="N19" t="s">
        <v>25</v>
      </c>
      <c r="O19">
        <v>2018</v>
      </c>
      <c r="P19">
        <v>2017</v>
      </c>
      <c r="Q19" s="4" t="s">
        <v>26</v>
      </c>
      <c r="R19">
        <v>5417</v>
      </c>
      <c r="S19">
        <v>0</v>
      </c>
      <c r="T19">
        <v>0</v>
      </c>
      <c r="U19">
        <v>0</v>
      </c>
      <c r="V19">
        <v>15300000</v>
      </c>
      <c r="W19">
        <v>246203093</v>
      </c>
      <c r="X19">
        <v>2.0246913580246901</v>
      </c>
      <c r="Y19">
        <v>3.4451454877853303E-2</v>
      </c>
      <c r="Z19">
        <v>0.18411368131637501</v>
      </c>
      <c r="AA19">
        <v>-0.18934990465641</v>
      </c>
      <c r="AB19">
        <v>18</v>
      </c>
      <c r="AC19">
        <v>1</v>
      </c>
      <c r="AD19">
        <v>2.7241098881000001</v>
      </c>
      <c r="AE19">
        <v>0.91989437971333299</v>
      </c>
      <c r="AF19">
        <v>0.41158754693222199</v>
      </c>
      <c r="AG19">
        <v>0.13646183778333301</v>
      </c>
      <c r="AH19">
        <v>7.9161950113333296E-2</v>
      </c>
      <c r="AI19">
        <v>6.3365291592222206E-2</v>
      </c>
      <c r="AJ19">
        <v>8.8542509640000003E-2</v>
      </c>
      <c r="AK19">
        <v>4.8734142546666602E-2</v>
      </c>
      <c r="AL19">
        <v>3.4294340047777698E-2</v>
      </c>
      <c r="AM19">
        <v>-0.55257086464591099</v>
      </c>
      <c r="AN19">
        <v>-0.668450032561833</v>
      </c>
      <c r="AO19">
        <v>-0.41989679019989101</v>
      </c>
      <c r="AP19">
        <v>-0.19954862782555899</v>
      </c>
      <c r="AQ19">
        <v>0.39733452518141799</v>
      </c>
      <c r="AR19">
        <v>-0.44959610084679003</v>
      </c>
      <c r="AS19">
        <v>-0.29629745686120701</v>
      </c>
      <c r="AT19">
        <v>-0.916958954750001</v>
      </c>
      <c r="AU19">
        <v>-0.42600504475082002</v>
      </c>
      <c r="AV19">
        <v>-0.51804968162035203</v>
      </c>
      <c r="AW19">
        <v>-0.65626202968694602</v>
      </c>
      <c r="AX19">
        <v>1.20526435727077</v>
      </c>
      <c r="AY19">
        <v>3.4414106563975401E-2</v>
      </c>
      <c r="AZ19">
        <v>-0.61281749578867895</v>
      </c>
      <c r="BA19">
        <v>-0.35486982827971297</v>
      </c>
      <c r="BB19">
        <v>-0.76867663399439101</v>
      </c>
      <c r="BC19">
        <v>0.15798207995528199</v>
      </c>
      <c r="BD19">
        <v>-0.43805041618834001</v>
      </c>
      <c r="BE19">
        <v>-0.37059230840239499</v>
      </c>
      <c r="BF19">
        <v>0.39706378110925999</v>
      </c>
      <c r="BG19">
        <v>-4.9518266077463201E-2</v>
      </c>
      <c r="BH19">
        <v>-0.48465618337145799</v>
      </c>
      <c r="BI19">
        <v>-0.10974735709867001</v>
      </c>
      <c r="BJ19">
        <v>-0.89619581061862397</v>
      </c>
      <c r="BK19">
        <v>-0.60921254234265299</v>
      </c>
      <c r="BL19">
        <v>-0.67055870751287805</v>
      </c>
      <c r="BM19">
        <v>-0.52798440608981401</v>
      </c>
      <c r="BN19">
        <v>1.01702601161901</v>
      </c>
      <c r="BO19">
        <v>-0.436554742583672</v>
      </c>
      <c r="BP19">
        <v>-0.65367573500206899</v>
      </c>
      <c r="BQ19">
        <v>-0.12027899481825199</v>
      </c>
      <c r="BR19">
        <v>-0.76867663399439101</v>
      </c>
      <c r="BS19">
        <v>-0.89619581061862397</v>
      </c>
      <c r="BT19">
        <v>-0.96496890930808099</v>
      </c>
      <c r="BU19">
        <v>-0.979463126004116</v>
      </c>
      <c r="BV19">
        <v>-0.98459865536180502</v>
      </c>
      <c r="BW19">
        <v>-0.97776414135904099</v>
      </c>
      <c r="BX19">
        <v>-0.98681859035404695</v>
      </c>
      <c r="BY19">
        <v>-0.99114175457244003</v>
      </c>
      <c r="BZ19">
        <v>5.1147036802241197E-2</v>
      </c>
      <c r="CA19">
        <v>-0.88178030300983601</v>
      </c>
      <c r="CB19">
        <v>-0.92286376101423895</v>
      </c>
      <c r="CC19">
        <v>-0.98351438113132095</v>
      </c>
      <c r="CD19">
        <v>-0.97266999661447195</v>
      </c>
      <c r="CE19">
        <v>-0.99097741053838395</v>
      </c>
      <c r="CF19">
        <v>9.0301221802241205E-2</v>
      </c>
      <c r="CG19">
        <v>-0.63365908300983598</v>
      </c>
      <c r="CH19">
        <v>-1.4040461970142299</v>
      </c>
      <c r="CI19">
        <v>-4.4988432221313204</v>
      </c>
      <c r="CJ19">
        <v>-0.50157217723723102</v>
      </c>
      <c r="CK19">
        <v>-0.517778193470388</v>
      </c>
      <c r="CL19">
        <v>-0.72406636863535301</v>
      </c>
      <c r="CM19">
        <v>-0.22627384373082801</v>
      </c>
      <c r="CN19">
        <v>-0.47656107473582399</v>
      </c>
      <c r="CO19">
        <v>0.10444523980224101</v>
      </c>
      <c r="CP19">
        <v>-0.90027854500983595</v>
      </c>
      <c r="CQ19">
        <v>-2.3971856470142301</v>
      </c>
      <c r="CR19">
        <v>-8.0434128951313202</v>
      </c>
      <c r="CS19">
        <v>-0.490163968938642</v>
      </c>
      <c r="CT19">
        <v>-1.5985151549783701E-2</v>
      </c>
      <c r="CU19">
        <v>-4.0049408537764099E-2</v>
      </c>
      <c r="CV19">
        <v>-0.41217351330380397</v>
      </c>
      <c r="CW19">
        <v>8.7211581231663504E-2</v>
      </c>
      <c r="CX19">
        <v>1.6866998951527801</v>
      </c>
      <c r="CY19">
        <v>-0.13648431986572099</v>
      </c>
      <c r="CZ19">
        <v>-0.33725520334948</v>
      </c>
      <c r="DA19">
        <v>9615.1158094618095</v>
      </c>
      <c r="DB19">
        <v>7747.2551052517401</v>
      </c>
      <c r="DC19">
        <v>6823.4997747395801</v>
      </c>
      <c r="DD19">
        <v>5139.7824610197704</v>
      </c>
      <c r="DE19">
        <v>3795.20844756822</v>
      </c>
      <c r="DF19">
        <v>6905.08357145433</v>
      </c>
      <c r="DG19">
        <v>10661.630211227999</v>
      </c>
      <c r="DH19">
        <v>8215.2903501729998</v>
      </c>
    </row>
    <row r="20" spans="1:112" x14ac:dyDescent="0.3">
      <c r="A20" t="s">
        <v>86</v>
      </c>
      <c r="B20" t="s">
        <v>87</v>
      </c>
      <c r="C20" t="s">
        <v>86</v>
      </c>
      <c r="D20" t="s">
        <v>88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M20">
        <v>60</v>
      </c>
      <c r="N20" t="s">
        <v>30</v>
      </c>
      <c r="O20">
        <v>2019</v>
      </c>
      <c r="P20">
        <v>2018</v>
      </c>
      <c r="Q20" s="4" t="s">
        <v>26</v>
      </c>
      <c r="R20">
        <v>620</v>
      </c>
      <c r="S20">
        <v>0</v>
      </c>
      <c r="T20">
        <v>0</v>
      </c>
      <c r="U20">
        <v>1</v>
      </c>
      <c r="V20">
        <v>2500000</v>
      </c>
      <c r="W20">
        <v>4665366360</v>
      </c>
      <c r="X20">
        <v>1.9736842105263099</v>
      </c>
      <c r="Y20">
        <v>0.21680821478366799</v>
      </c>
      <c r="Z20">
        <v>-7.6523296535015106E-2</v>
      </c>
      <c r="AA20">
        <v>3.1126797199249202E-2</v>
      </c>
      <c r="AB20">
        <v>13</v>
      </c>
      <c r="AC20">
        <v>1</v>
      </c>
      <c r="AD20">
        <v>1.2576362655999999E-4</v>
      </c>
      <c r="AE20">
        <v>1.00019002179444E-4</v>
      </c>
      <c r="AF20" s="1">
        <v>2.9795441400666599E-5</v>
      </c>
      <c r="AG20" s="1">
        <v>1.5738290156555501E-5</v>
      </c>
      <c r="AH20" s="1">
        <v>9.9153625866666602E-6</v>
      </c>
      <c r="AI20" s="1">
        <v>6.0722941296666603E-6</v>
      </c>
      <c r="AJ20" s="1">
        <v>8.8408750687777695E-6</v>
      </c>
      <c r="AK20" s="1">
        <v>4.0888428911777703E-5</v>
      </c>
      <c r="AL20">
        <v>1.20490666666666E-4</v>
      </c>
      <c r="AM20">
        <v>-0.70210219306916699</v>
      </c>
      <c r="AN20">
        <v>-0.47178865569001299</v>
      </c>
      <c r="AO20">
        <v>-0.36998476403508301</v>
      </c>
      <c r="AP20">
        <v>-0.387587284217707</v>
      </c>
      <c r="AQ20">
        <v>0.455936566969803</v>
      </c>
      <c r="AR20">
        <v>3.62493006559705</v>
      </c>
      <c r="AS20">
        <v>1.9468157587233601</v>
      </c>
      <c r="AT20">
        <v>-0.68370261559186296</v>
      </c>
      <c r="AU20">
        <v>-0.69169864549331295</v>
      </c>
      <c r="AV20">
        <v>-0.40943384033858099</v>
      </c>
      <c r="AW20">
        <v>-0.47220988128167202</v>
      </c>
      <c r="AX20">
        <v>-5.13833452924293E-2</v>
      </c>
      <c r="AY20">
        <v>1.8912830230449</v>
      </c>
      <c r="AZ20">
        <v>7.5642620331893102</v>
      </c>
      <c r="BA20">
        <v>1.66378822197055</v>
      </c>
      <c r="BB20">
        <v>-0.35427309227986897</v>
      </c>
      <c r="BC20">
        <v>-0.38382969774341102</v>
      </c>
      <c r="BD20">
        <v>2.97018252478661E-2</v>
      </c>
      <c r="BE20">
        <v>-0.12919318658842999</v>
      </c>
      <c r="BF20">
        <v>0.404333025446871</v>
      </c>
      <c r="BG20">
        <v>1.90847156998954</v>
      </c>
      <c r="BH20">
        <v>3.5252150437570098</v>
      </c>
      <c r="BI20">
        <v>0.55950830502076199</v>
      </c>
      <c r="BJ20">
        <v>-0.80522527706475899</v>
      </c>
      <c r="BK20">
        <v>-0.67804218249841197</v>
      </c>
      <c r="BL20">
        <v>-0.31735069686737</v>
      </c>
      <c r="BM20">
        <v>-0.48822641203888101</v>
      </c>
      <c r="BN20">
        <v>0.88310407441718497</v>
      </c>
      <c r="BO20">
        <v>12.0561490365994</v>
      </c>
      <c r="BP20">
        <v>12.4839289391204</v>
      </c>
      <c r="BQ20">
        <v>2.6986048194287102</v>
      </c>
      <c r="BR20">
        <v>-0.35427309227986897</v>
      </c>
      <c r="BS20">
        <v>-0.80522527706475899</v>
      </c>
      <c r="BT20">
        <v>-0.89822741461078504</v>
      </c>
      <c r="BU20">
        <v>-0.93252902656822101</v>
      </c>
      <c r="BV20">
        <v>-0.96034727608396497</v>
      </c>
      <c r="BW20">
        <v>-0.94682870471962</v>
      </c>
      <c r="BX20">
        <v>-0.76131368695064305</v>
      </c>
      <c r="BY20">
        <v>-0.288778709348117</v>
      </c>
      <c r="BZ20">
        <v>-0.23980454798360701</v>
      </c>
      <c r="CA20">
        <v>-0.54329284545836298</v>
      </c>
      <c r="CB20">
        <v>-0.84128483731417603</v>
      </c>
      <c r="CC20">
        <v>-0.94909836514976098</v>
      </c>
      <c r="CD20">
        <v>-0.84006261654043801</v>
      </c>
      <c r="CE20">
        <v>0.78474046907310202</v>
      </c>
      <c r="CF20">
        <v>-0.200650362983607</v>
      </c>
      <c r="CG20">
        <v>-0.29517162545836301</v>
      </c>
      <c r="CH20">
        <v>-1.32246727331417</v>
      </c>
      <c r="CI20">
        <v>-4.4644272061497601</v>
      </c>
      <c r="CJ20">
        <v>1.0565615053146</v>
      </c>
      <c r="CK20">
        <v>1.6092415795611701</v>
      </c>
      <c r="CL20">
        <v>1.3031431764049599</v>
      </c>
      <c r="CM20">
        <v>1.9567707043293701</v>
      </c>
      <c r="CN20">
        <v>10.661067136198</v>
      </c>
      <c r="CO20">
        <v>-0.18650634498360699</v>
      </c>
      <c r="CP20">
        <v>-0.56179108745836304</v>
      </c>
      <c r="CQ20">
        <v>-2.3156067233141702</v>
      </c>
      <c r="CR20">
        <v>-8.0089968791497608</v>
      </c>
      <c r="CS20">
        <v>1.02012453792324</v>
      </c>
      <c r="CT20">
        <v>0.29111696563776601</v>
      </c>
      <c r="CU20">
        <v>-0.30544556041276499</v>
      </c>
      <c r="CV20">
        <v>0.14958385191839499</v>
      </c>
      <c r="CW20">
        <v>7.3969015863263002E-2</v>
      </c>
      <c r="CX20">
        <v>0.24742458668230899</v>
      </c>
      <c r="CY20">
        <v>0.63831541993207197</v>
      </c>
      <c r="CZ20">
        <v>1.63916194810828</v>
      </c>
      <c r="DA20">
        <v>5992.0657605241104</v>
      </c>
      <c r="DB20">
        <v>10545.2874379144</v>
      </c>
      <c r="DC20">
        <v>8654.2657373534403</v>
      </c>
      <c r="DD20">
        <v>8451.0992099004397</v>
      </c>
      <c r="DE20">
        <v>7728.7323978903296</v>
      </c>
      <c r="DF20">
        <v>10131.5411425611</v>
      </c>
      <c r="DG20">
        <v>12389.309049192099</v>
      </c>
      <c r="DH20">
        <v>30034.534553811402</v>
      </c>
    </row>
    <row r="21" spans="1:112" x14ac:dyDescent="0.3">
      <c r="A21" t="s">
        <v>89</v>
      </c>
      <c r="B21" t="s">
        <v>90</v>
      </c>
      <c r="C21" t="s">
        <v>89</v>
      </c>
      <c r="D21" t="s">
        <v>91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M21">
        <v>31</v>
      </c>
      <c r="N21" t="s">
        <v>30</v>
      </c>
      <c r="O21">
        <v>2017</v>
      </c>
      <c r="P21">
        <v>2017</v>
      </c>
      <c r="Q21" s="4" t="s">
        <v>26</v>
      </c>
      <c r="R21">
        <v>6374</v>
      </c>
      <c r="S21">
        <v>0</v>
      </c>
      <c r="T21">
        <v>0</v>
      </c>
      <c r="U21">
        <v>0</v>
      </c>
      <c r="V21">
        <v>15750000</v>
      </c>
      <c r="W21">
        <v>100000000</v>
      </c>
      <c r="X21">
        <v>1.875</v>
      </c>
      <c r="Y21">
        <v>9.5138743519783006E-2</v>
      </c>
      <c r="Z21">
        <v>0.17449210584163599</v>
      </c>
      <c r="AA21">
        <v>0.13361667096614799</v>
      </c>
      <c r="AB21">
        <v>8</v>
      </c>
      <c r="AC21">
        <v>1</v>
      </c>
      <c r="AD21">
        <v>0.3203949928</v>
      </c>
      <c r="AE21">
        <v>0.71431036392888803</v>
      </c>
      <c r="AF21">
        <v>0.84018285804111104</v>
      </c>
      <c r="AG21">
        <v>0.54785691035888895</v>
      </c>
      <c r="AH21">
        <v>0.18106201632666599</v>
      </c>
      <c r="AI21">
        <v>9.4224726795555505E-2</v>
      </c>
      <c r="AJ21">
        <v>3.2807361236666603E-2</v>
      </c>
      <c r="AK21">
        <v>0.11350464907222201</v>
      </c>
      <c r="AL21">
        <v>7.7005077217777704E-2</v>
      </c>
      <c r="AM21">
        <v>0.17621541065131799</v>
      </c>
      <c r="AN21">
        <v>-0.34793134004635701</v>
      </c>
      <c r="AO21">
        <v>-0.66950856527837299</v>
      </c>
      <c r="AP21">
        <v>-0.47959970452577899</v>
      </c>
      <c r="AQ21">
        <v>-0.65181792134191496</v>
      </c>
      <c r="AR21">
        <v>2.4597311333093499</v>
      </c>
      <c r="AS21">
        <v>-0.32156895909364902</v>
      </c>
      <c r="AT21">
        <v>3.4512817769206401</v>
      </c>
      <c r="AU21">
        <v>-0.73073070107548999</v>
      </c>
      <c r="AV21">
        <v>0.26907500006541502</v>
      </c>
      <c r="AW21">
        <v>-0.84761444550606202</v>
      </c>
      <c r="AX21">
        <v>-0.67288849445388599</v>
      </c>
      <c r="AY21">
        <v>3.2928106331080498</v>
      </c>
      <c r="AZ21">
        <v>1.3470877622755499</v>
      </c>
      <c r="BA21">
        <v>-0.65323934033821696</v>
      </c>
      <c r="BB21">
        <v>1.09310675964218</v>
      </c>
      <c r="BC21">
        <v>-0.42977308487569998</v>
      </c>
      <c r="BD21">
        <v>0.60268250151944802</v>
      </c>
      <c r="BE21">
        <v>-0.54587455466359502</v>
      </c>
      <c r="BF21">
        <v>0.62066674870095295</v>
      </c>
      <c r="BG21">
        <v>0.42622980904742302</v>
      </c>
      <c r="BH21">
        <v>0.31193426192471002</v>
      </c>
      <c r="BI21">
        <v>-0.21139892749697001</v>
      </c>
      <c r="BJ21">
        <v>1.49955904679408</v>
      </c>
      <c r="BK21">
        <v>-0.63506196932330505</v>
      </c>
      <c r="BL21">
        <v>-0.434125005628896</v>
      </c>
      <c r="BM21">
        <v>-0.77218927514550695</v>
      </c>
      <c r="BN21">
        <v>-0.51027902646811496</v>
      </c>
      <c r="BO21">
        <v>4.43072277984301</v>
      </c>
      <c r="BP21">
        <v>-1.8888427567743699E-2</v>
      </c>
      <c r="BQ21">
        <v>-0.68315786777505505</v>
      </c>
      <c r="BR21">
        <v>1.09310675964218</v>
      </c>
      <c r="BS21">
        <v>1.49955904679408</v>
      </c>
      <c r="BT21">
        <v>0.59968625103974005</v>
      </c>
      <c r="BU21">
        <v>-0.43518292148043303</v>
      </c>
      <c r="BV21">
        <v>-0.71666113539966203</v>
      </c>
      <c r="BW21">
        <v>-0.91438277812343804</v>
      </c>
      <c r="BX21">
        <v>-0.67399125004793703</v>
      </c>
      <c r="BY21">
        <v>-0.75619894489004602</v>
      </c>
      <c r="BZ21">
        <v>0.210674365445326</v>
      </c>
      <c r="CA21">
        <v>2.4706647724247901</v>
      </c>
      <c r="CB21">
        <v>-0.158710921720701</v>
      </c>
      <c r="CC21">
        <v>-0.854739183045367</v>
      </c>
      <c r="CD21">
        <v>-0.80121025541625501</v>
      </c>
      <c r="CE21">
        <v>-0.90868148416852301</v>
      </c>
      <c r="CF21">
        <v>0.24982855044532601</v>
      </c>
      <c r="CG21">
        <v>2.7187859924247899</v>
      </c>
      <c r="CH21">
        <v>-0.63989335772070099</v>
      </c>
      <c r="CI21">
        <v>-4.3700680240453602</v>
      </c>
      <c r="CJ21">
        <v>0.93185571939898104</v>
      </c>
      <c r="CK21">
        <v>0.35866334710632303</v>
      </c>
      <c r="CL21">
        <v>4.7019030260594598E-2</v>
      </c>
      <c r="CM21">
        <v>-0.13372260159111299</v>
      </c>
      <c r="CN21">
        <v>0.37234464971064302</v>
      </c>
      <c r="CO21">
        <v>0.26397256844532602</v>
      </c>
      <c r="CP21">
        <v>2.4521665304247899</v>
      </c>
      <c r="CQ21">
        <v>-1.6330328077206999</v>
      </c>
      <c r="CR21">
        <v>-7.91463769704536</v>
      </c>
      <c r="CS21">
        <v>0.90246372518691997</v>
      </c>
      <c r="CT21">
        <v>-0.30572999546187901</v>
      </c>
      <c r="CU21">
        <v>-0.21058227278681699</v>
      </c>
      <c r="CV21">
        <v>5.8399118558735898E-2</v>
      </c>
      <c r="CW21">
        <v>-0.41611465437557699</v>
      </c>
      <c r="CX21">
        <v>0.21988469405905001</v>
      </c>
      <c r="CY21">
        <v>1.19735887336117</v>
      </c>
      <c r="CZ21">
        <v>-0.2328390466104</v>
      </c>
      <c r="DA21">
        <v>11519.851860894099</v>
      </c>
      <c r="DB21">
        <v>9152.5824815538199</v>
      </c>
      <c r="DC21">
        <v>7648.1644368489697</v>
      </c>
      <c r="DD21">
        <v>6834.4663313802102</v>
      </c>
      <c r="DE21">
        <v>4958.8704097577702</v>
      </c>
      <c r="DF21">
        <v>3840.5047014066599</v>
      </c>
      <c r="DG21">
        <v>7468.7384740216603</v>
      </c>
      <c r="DH21">
        <v>10432.8353439698</v>
      </c>
    </row>
    <row r="22" spans="1:112" x14ac:dyDescent="0.3">
      <c r="A22" t="s">
        <v>935</v>
      </c>
      <c r="B22" t="s">
        <v>936</v>
      </c>
      <c r="C22" t="s">
        <v>935</v>
      </c>
      <c r="D22" t="s">
        <v>938</v>
      </c>
      <c r="E22">
        <v>1</v>
      </c>
      <c r="G22">
        <v>0</v>
      </c>
      <c r="I22">
        <v>1</v>
      </c>
      <c r="J22">
        <v>0</v>
      </c>
      <c r="K22">
        <v>0</v>
      </c>
      <c r="M22">
        <v>59</v>
      </c>
      <c r="N22" t="s">
        <v>937</v>
      </c>
      <c r="P22">
        <v>2018</v>
      </c>
      <c r="Q22" s="4" t="s">
        <v>26</v>
      </c>
      <c r="R22">
        <v>671</v>
      </c>
      <c r="S22">
        <v>0</v>
      </c>
      <c r="T22">
        <v>0</v>
      </c>
      <c r="U22">
        <v>1</v>
      </c>
      <c r="V22">
        <v>899469</v>
      </c>
      <c r="W22">
        <v>1000000000</v>
      </c>
      <c r="X22">
        <v>2.0249999999999999</v>
      </c>
      <c r="Y22">
        <v>3.6063790321350098E-2</v>
      </c>
      <c r="Z22">
        <v>0.129968076944351</v>
      </c>
      <c r="AA22">
        <v>-0.29061180353164601</v>
      </c>
      <c r="AB22">
        <v>8</v>
      </c>
      <c r="AC22">
        <v>0</v>
      </c>
    </row>
    <row r="23" spans="1:112" x14ac:dyDescent="0.3">
      <c r="A23" t="s">
        <v>92</v>
      </c>
      <c r="B23" t="s">
        <v>93</v>
      </c>
      <c r="C23" t="s">
        <v>92</v>
      </c>
      <c r="D23" t="s">
        <v>94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M23">
        <v>55</v>
      </c>
      <c r="N23" t="s">
        <v>48</v>
      </c>
      <c r="O23">
        <v>2017</v>
      </c>
      <c r="P23">
        <v>2017</v>
      </c>
      <c r="Q23" s="4" t="s">
        <v>26</v>
      </c>
      <c r="R23">
        <v>11000</v>
      </c>
      <c r="S23">
        <v>0</v>
      </c>
      <c r="T23">
        <v>0</v>
      </c>
      <c r="U23">
        <v>0</v>
      </c>
      <c r="V23">
        <v>6500000</v>
      </c>
      <c r="W23">
        <v>54175040.68</v>
      </c>
      <c r="X23">
        <v>1.8181818181818099</v>
      </c>
      <c r="Y23">
        <v>2.1646127104759199E-2</v>
      </c>
      <c r="Z23">
        <v>6.9432288408279405E-2</v>
      </c>
      <c r="AA23">
        <v>-0.15404880046844399</v>
      </c>
      <c r="AB23">
        <v>12</v>
      </c>
      <c r="AC23">
        <v>1</v>
      </c>
      <c r="AD23">
        <v>0.28730100390000002</v>
      </c>
      <c r="AE23">
        <v>0.59254141250666603</v>
      </c>
      <c r="AF23">
        <v>0.35724179811111101</v>
      </c>
      <c r="AG23">
        <v>0.110564537634444</v>
      </c>
      <c r="AH23">
        <v>4.6050662222222198E-2</v>
      </c>
      <c r="AI23">
        <v>2.5149864574444399E-2</v>
      </c>
      <c r="AJ23">
        <v>2.3373413545555499E-2</v>
      </c>
      <c r="AK23">
        <v>2.78087836344444E-2</v>
      </c>
      <c r="AL23">
        <v>2.55962268E-2</v>
      </c>
      <c r="AM23">
        <v>-0.397102395594853</v>
      </c>
      <c r="AN23">
        <v>-0.69050503547164399</v>
      </c>
      <c r="AO23">
        <v>-0.58349518564010205</v>
      </c>
      <c r="AP23">
        <v>-0.453865300501409</v>
      </c>
      <c r="AQ23">
        <v>-7.0634616088310703E-2</v>
      </c>
      <c r="AR23">
        <v>0.189761332046952</v>
      </c>
      <c r="AS23">
        <v>-7.9563236692738196E-2</v>
      </c>
      <c r="AT23">
        <v>1.29316838847639</v>
      </c>
      <c r="AU23">
        <v>-0.59254951105343701</v>
      </c>
      <c r="AV23">
        <v>-0.602644115591361</v>
      </c>
      <c r="AW23">
        <v>-0.530478243532858</v>
      </c>
      <c r="AX23">
        <v>-0.47941120114632901</v>
      </c>
      <c r="AY23">
        <v>0.14825556892446001</v>
      </c>
      <c r="AZ23">
        <v>0.173408464589237</v>
      </c>
      <c r="BA23">
        <v>-8.4836644408784107E-2</v>
      </c>
      <c r="BB23">
        <v>0.99047136716171302</v>
      </c>
      <c r="BC23">
        <v>-0.38196878138235002</v>
      </c>
      <c r="BD23">
        <v>-0.48058192671324601</v>
      </c>
      <c r="BE23">
        <v>-0.38208903512819797</v>
      </c>
      <c r="BF23">
        <v>-0.278426771623417</v>
      </c>
      <c r="BG23">
        <v>0.24173004740732901</v>
      </c>
      <c r="BH23">
        <v>0.22814399906283001</v>
      </c>
      <c r="BI23">
        <v>0.109826548987534</v>
      </c>
      <c r="BJ23">
        <v>0.21369874160402899</v>
      </c>
      <c r="BK23">
        <v>-0.80547343509682601</v>
      </c>
      <c r="BL23">
        <v>-0.78455697102871402</v>
      </c>
      <c r="BM23">
        <v>-0.65960819032221596</v>
      </c>
      <c r="BN23">
        <v>-0.35465756764829098</v>
      </c>
      <c r="BO23">
        <v>0.47978480423252601</v>
      </c>
      <c r="BP23">
        <v>0.14198091839350099</v>
      </c>
      <c r="BQ23">
        <v>0.63696346433453799</v>
      </c>
      <c r="BR23">
        <v>0.99047136716171302</v>
      </c>
      <c r="BS23">
        <v>0.21369874160402899</v>
      </c>
      <c r="BT23">
        <v>-0.61798588822161205</v>
      </c>
      <c r="BU23">
        <v>-0.841549068882947</v>
      </c>
      <c r="BV23">
        <v>-0.91271331590748905</v>
      </c>
      <c r="BW23">
        <v>-0.921934740912009</v>
      </c>
      <c r="BX23">
        <v>-0.90696868101236305</v>
      </c>
      <c r="BY23">
        <v>-0.91349549305461797</v>
      </c>
      <c r="BZ23">
        <v>-0.35192706126147999</v>
      </c>
      <c r="CA23">
        <v>2.1202575335700802</v>
      </c>
      <c r="CB23">
        <v>1.4785755632701901E-2</v>
      </c>
      <c r="CC23">
        <v>-0.80432457438818505</v>
      </c>
      <c r="CD23">
        <v>-0.91718877013290701</v>
      </c>
      <c r="CE23">
        <v>-0.90022414544490303</v>
      </c>
      <c r="CF23">
        <v>-0.31277287626147998</v>
      </c>
      <c r="CG23">
        <v>2.36837875357008</v>
      </c>
      <c r="CH23">
        <v>-0.46639668036729798</v>
      </c>
      <c r="CI23">
        <v>-4.3196534153881796</v>
      </c>
      <c r="CJ23">
        <v>0.19215080760028599</v>
      </c>
      <c r="CK23">
        <v>0.24684872675535499</v>
      </c>
      <c r="CL23">
        <v>-0.124337674952815</v>
      </c>
      <c r="CM23">
        <v>-0.247731400993325</v>
      </c>
      <c r="CN23">
        <v>0.112901940780795</v>
      </c>
      <c r="CO23">
        <v>-0.29862885826148</v>
      </c>
      <c r="CP23">
        <v>2.10175929157008</v>
      </c>
      <c r="CQ23">
        <v>-1.45953613036729</v>
      </c>
      <c r="CR23">
        <v>-7.8642230883881803</v>
      </c>
      <c r="CS23">
        <v>0.24262898750825199</v>
      </c>
      <c r="CT23">
        <v>4.6406002286045897E-2</v>
      </c>
      <c r="CU23">
        <v>-0.104616622256091</v>
      </c>
      <c r="CV23">
        <v>-0.20951890636544401</v>
      </c>
      <c r="CW23">
        <v>-0.42600674201796801</v>
      </c>
      <c r="CX23">
        <v>0.45846108466152902</v>
      </c>
      <c r="CY23">
        <v>0.93569491890774903</v>
      </c>
      <c r="CZ23">
        <v>-0.21189509143815499</v>
      </c>
      <c r="DA23">
        <v>12314.623562282901</v>
      </c>
      <c r="DB23">
        <v>8820.9531195746495</v>
      </c>
      <c r="DC23">
        <v>7441.7534396701503</v>
      </c>
      <c r="DD23">
        <v>6679.5303372395801</v>
      </c>
      <c r="DE23">
        <v>4536.9009272547701</v>
      </c>
      <c r="DF23">
        <v>4058.06834796877</v>
      </c>
      <c r="DG23">
        <v>8450.2971922975503</v>
      </c>
      <c r="DH23">
        <v>9943.1187208716601</v>
      </c>
    </row>
    <row r="24" spans="1:112" x14ac:dyDescent="0.3">
      <c r="A24" t="s">
        <v>939</v>
      </c>
      <c r="B24" t="s">
        <v>940</v>
      </c>
      <c r="C24" t="s">
        <v>939</v>
      </c>
      <c r="D24" t="s">
        <v>941</v>
      </c>
      <c r="E24">
        <v>0</v>
      </c>
      <c r="G24">
        <v>1</v>
      </c>
      <c r="H24">
        <v>2</v>
      </c>
      <c r="I24">
        <v>1</v>
      </c>
      <c r="J24">
        <v>0</v>
      </c>
      <c r="K24">
        <v>0</v>
      </c>
      <c r="M24">
        <v>1</v>
      </c>
      <c r="P24">
        <v>2018</v>
      </c>
      <c r="Q24" s="4" t="s">
        <v>26</v>
      </c>
      <c r="R24">
        <v>2230</v>
      </c>
      <c r="S24">
        <v>0</v>
      </c>
      <c r="T24">
        <v>0</v>
      </c>
      <c r="U24">
        <v>0</v>
      </c>
      <c r="V24">
        <v>25000000</v>
      </c>
      <c r="W24">
        <v>1000000000</v>
      </c>
      <c r="X24">
        <v>2.2857142857142798</v>
      </c>
      <c r="Y24">
        <v>3.1195893883705101E-2</v>
      </c>
      <c r="Z24">
        <v>-0.20552502572536399</v>
      </c>
      <c r="AA24">
        <v>-0.26552814245223999</v>
      </c>
      <c r="AB24">
        <v>5</v>
      </c>
      <c r="AC24">
        <v>0</v>
      </c>
    </row>
    <row r="25" spans="1:112" x14ac:dyDescent="0.3">
      <c r="A25" t="s">
        <v>95</v>
      </c>
      <c r="B25" t="s">
        <v>96</v>
      </c>
      <c r="C25" t="s">
        <v>95</v>
      </c>
      <c r="D25" t="s">
        <v>97</v>
      </c>
      <c r="E25">
        <v>0</v>
      </c>
      <c r="F25">
        <v>0</v>
      </c>
      <c r="G25">
        <v>1</v>
      </c>
      <c r="H25">
        <v>2</v>
      </c>
      <c r="I25">
        <v>1</v>
      </c>
      <c r="J25">
        <v>0</v>
      </c>
      <c r="K25">
        <v>1</v>
      </c>
      <c r="M25">
        <v>24</v>
      </c>
      <c r="N25" t="s">
        <v>69</v>
      </c>
      <c r="O25">
        <v>2018</v>
      </c>
      <c r="P25">
        <v>2018</v>
      </c>
      <c r="Q25" s="4" t="s">
        <v>26</v>
      </c>
      <c r="R25">
        <v>6805</v>
      </c>
      <c r="S25">
        <v>0</v>
      </c>
      <c r="T25">
        <v>0</v>
      </c>
      <c r="U25">
        <v>1</v>
      </c>
      <c r="V25">
        <v>3770005</v>
      </c>
      <c r="W25">
        <v>65829630.619999997</v>
      </c>
      <c r="X25">
        <v>2</v>
      </c>
      <c r="Y25">
        <v>3.9436683058738702E-2</v>
      </c>
      <c r="Z25">
        <v>-1.4573439955711301E-2</v>
      </c>
      <c r="AA25">
        <v>-0.202823922038078</v>
      </c>
      <c r="AB25">
        <v>12</v>
      </c>
      <c r="AC25">
        <v>1</v>
      </c>
      <c r="AD25">
        <v>0.74151402710000003</v>
      </c>
      <c r="AE25">
        <v>0.44772221164999998</v>
      </c>
      <c r="AF25">
        <v>7.9042095627777698E-2</v>
      </c>
      <c r="AG25">
        <v>3.4384233597777702E-2</v>
      </c>
      <c r="AH25">
        <v>1.68273288055555E-2</v>
      </c>
      <c r="AI25">
        <v>1.1768128239020299E-2</v>
      </c>
      <c r="AJ25">
        <v>5.35655419197777E-3</v>
      </c>
      <c r="AK25">
        <v>3.78597405503677E-3</v>
      </c>
      <c r="AL25">
        <v>7.4878218119221003E-3</v>
      </c>
      <c r="AM25">
        <v>-0.823457283174577</v>
      </c>
      <c r="AN25">
        <v>-0.56498833533338</v>
      </c>
      <c r="AO25">
        <v>-0.51060916458399397</v>
      </c>
      <c r="AP25">
        <v>-0.300653812913249</v>
      </c>
      <c r="AQ25">
        <v>-0.54482530414507901</v>
      </c>
      <c r="AR25">
        <v>-0.29320717772129901</v>
      </c>
      <c r="AS25">
        <v>0.97777948371317303</v>
      </c>
      <c r="AT25">
        <v>-0.79906659371187205</v>
      </c>
      <c r="AU25">
        <v>-0.77308499845596801</v>
      </c>
      <c r="AV25">
        <v>-0.223829589698371</v>
      </c>
      <c r="AW25">
        <v>-0.33078311227190099</v>
      </c>
      <c r="AX25">
        <v>-0.40072396606037203</v>
      </c>
      <c r="AY25">
        <v>-0.41260566094828399</v>
      </c>
      <c r="AZ25">
        <v>-0.37128065669631799</v>
      </c>
      <c r="BA25">
        <v>1.3346732055722199</v>
      </c>
      <c r="BB25">
        <v>-0.43950088499671502</v>
      </c>
      <c r="BC25">
        <v>-0.51110352006386495</v>
      </c>
      <c r="BD25">
        <v>-5.2217321365406102E-3</v>
      </c>
      <c r="BE25">
        <v>-0.227665279545987</v>
      </c>
      <c r="BF25">
        <v>-8.3241567875713698E-2</v>
      </c>
      <c r="BG25">
        <v>-0.27925500619437899</v>
      </c>
      <c r="BH25">
        <v>-8.8884266854284202E-2</v>
      </c>
      <c r="BI25">
        <v>1.74382614891058</v>
      </c>
      <c r="BJ25">
        <v>-0.89924396729774403</v>
      </c>
      <c r="BK25">
        <v>-0.78892247636797797</v>
      </c>
      <c r="BL25">
        <v>-0.51054734898222998</v>
      </c>
      <c r="BM25">
        <v>-0.45767732427984198</v>
      </c>
      <c r="BN25">
        <v>-0.57648575562347304</v>
      </c>
      <c r="BO25">
        <v>-0.49122321965753002</v>
      </c>
      <c r="BP25">
        <v>0.68465074975588502</v>
      </c>
      <c r="BQ25">
        <v>5.16467446528178</v>
      </c>
      <c r="BR25">
        <v>-0.43950088499671502</v>
      </c>
      <c r="BS25">
        <v>-0.89924396729774403</v>
      </c>
      <c r="BT25">
        <v>-0.95649931069956295</v>
      </c>
      <c r="BU25">
        <v>-0.97859671005386095</v>
      </c>
      <c r="BV25">
        <v>-0.98497090812390098</v>
      </c>
      <c r="BW25">
        <v>-0.99305702105752902</v>
      </c>
      <c r="BX25">
        <v>-0.99509892333253103</v>
      </c>
      <c r="BY25">
        <v>-0.99093792129573199</v>
      </c>
      <c r="BZ25">
        <v>0.15172193874739401</v>
      </c>
      <c r="CA25">
        <v>-0.81425917236688605</v>
      </c>
      <c r="CB25">
        <v>-0.96257502650504201</v>
      </c>
      <c r="CC25">
        <v>-0.98476319080755004</v>
      </c>
      <c r="CD25">
        <v>-0.993128290907904</v>
      </c>
      <c r="CE25">
        <v>-0.99408957770395601</v>
      </c>
      <c r="CF25">
        <v>0.19087612374739399</v>
      </c>
      <c r="CG25">
        <v>-0.56613795236688602</v>
      </c>
      <c r="CH25">
        <v>-1.44375746250504</v>
      </c>
      <c r="CI25">
        <v>-4.5000920318075499</v>
      </c>
      <c r="CJ25">
        <v>-0.235010029969064</v>
      </c>
      <c r="CK25">
        <v>-0.33329105439546203</v>
      </c>
      <c r="CL25">
        <v>-0.46011246002268602</v>
      </c>
      <c r="CM25">
        <v>-0.114568350045888</v>
      </c>
      <c r="CN25">
        <v>-0.24371245646197401</v>
      </c>
      <c r="CO25">
        <v>0.205020141747394</v>
      </c>
      <c r="CP25">
        <v>-0.832757414366886</v>
      </c>
      <c r="CQ25">
        <v>-2.4368969125050399</v>
      </c>
      <c r="CR25">
        <v>-8.0446617048075506</v>
      </c>
      <c r="CS25">
        <v>-0.169254302329052</v>
      </c>
      <c r="CT25">
        <v>-0.11782184875365501</v>
      </c>
      <c r="CU25">
        <v>-0.45142625382485801</v>
      </c>
      <c r="CV25">
        <v>0.36654514594770499</v>
      </c>
      <c r="CW25">
        <v>1.4139629206897899</v>
      </c>
      <c r="CX25">
        <v>-0.34737861300224099</v>
      </c>
      <c r="CY25">
        <v>-0.117512296950416</v>
      </c>
      <c r="CZ25">
        <v>-0.13304962797927999</v>
      </c>
      <c r="DA25">
        <v>7556.0589952257096</v>
      </c>
      <c r="DB25">
        <v>6779.0432217881898</v>
      </c>
      <c r="DC25">
        <v>4724.9552886074398</v>
      </c>
      <c r="DD25">
        <v>3957.39507462444</v>
      </c>
      <c r="DE25">
        <v>8039.5612573271101</v>
      </c>
      <c r="DF25">
        <v>10160.750716681499</v>
      </c>
      <c r="DG25">
        <v>7990.0204323422204</v>
      </c>
      <c r="DH25">
        <v>8287.8628397507691</v>
      </c>
    </row>
    <row r="26" spans="1:112" x14ac:dyDescent="0.3">
      <c r="A26" t="s">
        <v>98</v>
      </c>
      <c r="B26" t="s">
        <v>99</v>
      </c>
      <c r="C26" t="s">
        <v>98</v>
      </c>
      <c r="D26" t="s">
        <v>100</v>
      </c>
      <c r="E26">
        <v>0</v>
      </c>
      <c r="F26">
        <v>0</v>
      </c>
      <c r="G26">
        <v>1</v>
      </c>
      <c r="H26">
        <v>2</v>
      </c>
      <c r="I26">
        <v>1</v>
      </c>
      <c r="J26">
        <v>1</v>
      </c>
      <c r="K26">
        <v>1</v>
      </c>
      <c r="M26">
        <v>1</v>
      </c>
      <c r="N26" t="s">
        <v>30</v>
      </c>
      <c r="O26">
        <v>2017</v>
      </c>
      <c r="P26">
        <v>2017</v>
      </c>
      <c r="Q26" s="4" t="s">
        <v>26</v>
      </c>
      <c r="R26">
        <v>3780</v>
      </c>
      <c r="S26">
        <v>0</v>
      </c>
      <c r="T26">
        <v>0</v>
      </c>
      <c r="U26">
        <v>0</v>
      </c>
      <c r="V26">
        <v>18700000</v>
      </c>
      <c r="W26">
        <v>10000000</v>
      </c>
      <c r="X26">
        <v>1.97402597402597</v>
      </c>
      <c r="Y26">
        <v>1.38884782791137E-2</v>
      </c>
      <c r="Z26">
        <v>0.124014124274253</v>
      </c>
      <c r="AA26">
        <v>-0.102226719260215</v>
      </c>
      <c r="AB26">
        <v>7</v>
      </c>
      <c r="AC26">
        <v>1</v>
      </c>
      <c r="AD26">
        <v>2.7808198928999999</v>
      </c>
      <c r="AE26">
        <v>3.0274472183666599</v>
      </c>
      <c r="AF26">
        <v>3.89832045634888</v>
      </c>
      <c r="AG26">
        <v>1.3741979579055501</v>
      </c>
      <c r="AH26">
        <v>0.82417414710777703</v>
      </c>
      <c r="AI26">
        <v>0.42578909999999898</v>
      </c>
      <c r="AJ26">
        <v>0.19592795203222199</v>
      </c>
      <c r="AK26">
        <v>0.244620311223333</v>
      </c>
      <c r="AL26">
        <v>0.18007876504444401</v>
      </c>
      <c r="AM26">
        <v>0.28765926378464302</v>
      </c>
      <c r="AN26">
        <v>-0.64748973992953596</v>
      </c>
      <c r="AO26">
        <v>-0.40025078456387803</v>
      </c>
      <c r="AP26">
        <v>-0.483374840749136</v>
      </c>
      <c r="AQ26">
        <v>-0.53984742204010805</v>
      </c>
      <c r="AR26">
        <v>0.24852175856512401</v>
      </c>
      <c r="AS26">
        <v>-0.26384377428072098</v>
      </c>
      <c r="AT26">
        <v>-6.4337663184677804E-2</v>
      </c>
      <c r="AU26">
        <v>-0.45216445366867097</v>
      </c>
      <c r="AV26">
        <v>-0.40093913904377398</v>
      </c>
      <c r="AW26">
        <v>-0.56693541270939796</v>
      </c>
      <c r="AX26">
        <v>-0.55802600598256302</v>
      </c>
      <c r="AY26">
        <v>-0.133246417188155</v>
      </c>
      <c r="AZ26">
        <v>0.53337011404248702</v>
      </c>
      <c r="BA26">
        <v>-0.49787028943314199</v>
      </c>
      <c r="BB26">
        <v>-0.31651694036451899</v>
      </c>
      <c r="BC26">
        <v>5.78635863962444E-2</v>
      </c>
      <c r="BD26">
        <v>-0.28835914358612402</v>
      </c>
      <c r="BE26">
        <v>-0.34362404731450902</v>
      </c>
      <c r="BF26">
        <v>-0.20469173731163601</v>
      </c>
      <c r="BG26">
        <v>-0.14328254450494199</v>
      </c>
      <c r="BH26">
        <v>0.182694810231118</v>
      </c>
      <c r="BI26">
        <v>-0.37472084365237901</v>
      </c>
      <c r="BJ26">
        <v>-0.115504670224172</v>
      </c>
      <c r="BK26">
        <v>-0.62556191560637098</v>
      </c>
      <c r="BL26">
        <v>-0.56591238840262403</v>
      </c>
      <c r="BM26">
        <v>-0.656906985753969</v>
      </c>
      <c r="BN26">
        <v>-0.643676091661885</v>
      </c>
      <c r="BO26">
        <v>4.79274166206567E-2</v>
      </c>
      <c r="BP26">
        <v>-9.67686579851052E-2</v>
      </c>
      <c r="BQ26">
        <v>-0.548148527915436</v>
      </c>
      <c r="BR26">
        <v>-0.31651694036451899</v>
      </c>
      <c r="BS26">
        <v>-0.115504670224172</v>
      </c>
      <c r="BT26">
        <v>-0.68692680115343496</v>
      </c>
      <c r="BU26">
        <v>-0.80903120454987199</v>
      </c>
      <c r="BV26">
        <v>-0.90017906751481302</v>
      </c>
      <c r="BW26">
        <v>-0.95527698319536503</v>
      </c>
      <c r="BX26">
        <v>-0.94529529524237199</v>
      </c>
      <c r="BY26">
        <v>-0.95822167860607599</v>
      </c>
      <c r="BZ26">
        <v>-0.102894096892268</v>
      </c>
      <c r="CA26">
        <v>0.445570444588477</v>
      </c>
      <c r="CB26">
        <v>-0.42326301708958303</v>
      </c>
      <c r="CC26">
        <v>-0.79373468764169197</v>
      </c>
      <c r="CD26">
        <v>-0.93949257974107603</v>
      </c>
      <c r="CE26">
        <v>-0.94957024261323697</v>
      </c>
      <c r="CF26">
        <v>-6.3739911892268394E-2</v>
      </c>
      <c r="CG26">
        <v>0.69369166458847697</v>
      </c>
      <c r="CH26">
        <v>-0.90444545308958302</v>
      </c>
      <c r="CI26">
        <v>-4.3090635286416896</v>
      </c>
      <c r="CJ26">
        <v>3.01883137423857</v>
      </c>
      <c r="CK26">
        <v>1.41710295423338</v>
      </c>
      <c r="CL26">
        <v>0.76396457463780898</v>
      </c>
      <c r="CM26">
        <v>-6.5143322355719097E-2</v>
      </c>
      <c r="CN26">
        <v>1.5153944291904</v>
      </c>
      <c r="CO26">
        <v>-4.95958938922684E-2</v>
      </c>
      <c r="CP26">
        <v>0.427072202588477</v>
      </c>
      <c r="CQ26">
        <v>-1.8975849030895799</v>
      </c>
      <c r="CR26">
        <v>-7.8536332016416903</v>
      </c>
      <c r="CS26">
        <v>3.2355524934745001</v>
      </c>
      <c r="CT26">
        <v>-0.301525732262725</v>
      </c>
      <c r="CU26">
        <v>-0.30041559550298702</v>
      </c>
      <c r="CV26">
        <v>-7.1586807178787307E-2</v>
      </c>
      <c r="CW26">
        <v>-0.44931575272875801</v>
      </c>
      <c r="CX26">
        <v>-2.5310641176865601E-3</v>
      </c>
      <c r="CY26">
        <v>1.07320297136547</v>
      </c>
      <c r="CZ26">
        <v>0.29244747669902199</v>
      </c>
      <c r="DA26">
        <v>6244.1797634548802</v>
      </c>
      <c r="DB26">
        <v>12649.4014973958</v>
      </c>
      <c r="DC26">
        <v>8325.2678765190994</v>
      </c>
      <c r="DD26">
        <v>6867.8114405382103</v>
      </c>
      <c r="DE26">
        <v>6322.4620000000004</v>
      </c>
      <c r="DF26">
        <v>3716.7349047377702</v>
      </c>
      <c r="DG26">
        <v>4992.7669849684398</v>
      </c>
      <c r="DH26">
        <v>10015.151621352201</v>
      </c>
    </row>
    <row r="27" spans="1:112" x14ac:dyDescent="0.3">
      <c r="A27" t="s">
        <v>101</v>
      </c>
      <c r="B27" t="s">
        <v>102</v>
      </c>
      <c r="C27" t="s">
        <v>104</v>
      </c>
      <c r="D27" t="s">
        <v>103</v>
      </c>
      <c r="E27">
        <v>1</v>
      </c>
      <c r="F27">
        <v>1</v>
      </c>
      <c r="G27">
        <v>1</v>
      </c>
      <c r="H27">
        <v>2</v>
      </c>
      <c r="I27">
        <v>0</v>
      </c>
      <c r="J27">
        <v>0</v>
      </c>
      <c r="K27">
        <v>1</v>
      </c>
      <c r="L27" t="s">
        <v>105</v>
      </c>
      <c r="M27">
        <v>4</v>
      </c>
      <c r="N27" t="s">
        <v>106</v>
      </c>
      <c r="O27">
        <v>2018</v>
      </c>
      <c r="P27">
        <v>2018</v>
      </c>
      <c r="Q27" s="4" t="s">
        <v>26</v>
      </c>
      <c r="R27">
        <v>17520</v>
      </c>
      <c r="S27">
        <v>0</v>
      </c>
      <c r="T27">
        <v>0</v>
      </c>
      <c r="U27">
        <v>1</v>
      </c>
      <c r="V27">
        <v>20000000</v>
      </c>
      <c r="W27">
        <v>344674001.39999998</v>
      </c>
      <c r="X27">
        <v>1.97402597402597</v>
      </c>
      <c r="Y27">
        <v>1.5190243721008301E-4</v>
      </c>
      <c r="Z27">
        <v>2.6427000761032101E-2</v>
      </c>
      <c r="AA27">
        <v>-0.27763193845748901</v>
      </c>
      <c r="AB27">
        <v>4</v>
      </c>
      <c r="AC27">
        <v>1</v>
      </c>
      <c r="AD27">
        <v>0.1174980029</v>
      </c>
      <c r="AE27">
        <v>5.7952730360000003E-2</v>
      </c>
      <c r="AF27">
        <v>4.0107356574444399E-2</v>
      </c>
      <c r="AG27">
        <v>1.87808E-2</v>
      </c>
      <c r="AH27">
        <v>1.02649006971668E-2</v>
      </c>
      <c r="AI27">
        <v>7.4302512528887704E-3</v>
      </c>
      <c r="AJ27">
        <v>7.8334741556402195E-3</v>
      </c>
      <c r="AK27">
        <v>8.2966498537302199E-3</v>
      </c>
      <c r="AL27">
        <v>4.0280240345554399E-3</v>
      </c>
      <c r="AM27">
        <v>-0.30792981926305801</v>
      </c>
      <c r="AN27">
        <v>-0.531736778385272</v>
      </c>
      <c r="AO27">
        <v>-0.45343645120724901</v>
      </c>
      <c r="AP27">
        <v>-0.27614971911617903</v>
      </c>
      <c r="AQ27">
        <v>5.4267734566132902E-2</v>
      </c>
      <c r="AR27">
        <v>5.91277495639028E-2</v>
      </c>
      <c r="AS27">
        <v>-0.51449993605016098</v>
      </c>
      <c r="AT27">
        <v>-0.38420720601813702</v>
      </c>
      <c r="AU27">
        <v>-0.74573125060624001</v>
      </c>
      <c r="AV27">
        <v>-0.255793158247269</v>
      </c>
      <c r="AW27">
        <v>-0.68096583468955596</v>
      </c>
      <c r="AX27">
        <v>0.486910083300852</v>
      </c>
      <c r="AY27">
        <v>-0.12554211359398099</v>
      </c>
      <c r="AZ27">
        <v>-0.20947269617777001</v>
      </c>
      <c r="BA27">
        <v>-0.438870926567834</v>
      </c>
      <c r="BB27">
        <v>-0.56217152537970605</v>
      </c>
      <c r="BC27">
        <v>-0.49666438367821703</v>
      </c>
      <c r="BD27">
        <v>-0.13417311943680499</v>
      </c>
      <c r="BE27">
        <v>-0.39249792662031702</v>
      </c>
      <c r="BF27">
        <v>0.30450642049424298</v>
      </c>
      <c r="BG27">
        <v>-3.4942460696425599E-2</v>
      </c>
      <c r="BH27">
        <v>0.19306365684177901</v>
      </c>
      <c r="BI27">
        <v>-0.232199257109861</v>
      </c>
      <c r="BJ27">
        <v>-0.69202276778999605</v>
      </c>
      <c r="BK27">
        <v>-0.76702074970473499</v>
      </c>
      <c r="BL27">
        <v>-0.511564773837347</v>
      </c>
      <c r="BM27">
        <v>-0.58149773495504298</v>
      </c>
      <c r="BN27">
        <v>0.40752641260817302</v>
      </c>
      <c r="BO27">
        <v>1.8101422678644601E-2</v>
      </c>
      <c r="BP27">
        <v>-0.389411903413456</v>
      </c>
      <c r="BQ27">
        <v>-0.48675340871186201</v>
      </c>
      <c r="BR27">
        <v>-0.56217152537970605</v>
      </c>
      <c r="BS27">
        <v>-0.69202276778999605</v>
      </c>
      <c r="BT27">
        <v>-0.85744639890051799</v>
      </c>
      <c r="BU27">
        <v>-0.91958184487407502</v>
      </c>
      <c r="BV27">
        <v>-0.94460071570833604</v>
      </c>
      <c r="BW27">
        <v>-0.94022570172512998</v>
      </c>
      <c r="BX27">
        <v>-0.93694023865439202</v>
      </c>
      <c r="BY27">
        <v>-0.96772717077549597</v>
      </c>
      <c r="BZ27">
        <v>-0.21101043326754201</v>
      </c>
      <c r="CA27">
        <v>-0.18437685138944299</v>
      </c>
      <c r="CB27">
        <v>-0.79807173182066005</v>
      </c>
      <c r="CC27">
        <v>-0.94179561213059204</v>
      </c>
      <c r="CD27">
        <v>-0.93852646405373497</v>
      </c>
      <c r="CE27">
        <v>-0.97231180287880603</v>
      </c>
      <c r="CF27">
        <v>-0.17185624826754201</v>
      </c>
      <c r="CG27">
        <v>6.3744368610556407E-2</v>
      </c>
      <c r="CH27">
        <v>-1.2792541678206599</v>
      </c>
      <c r="CI27">
        <v>-4.4571244531305902</v>
      </c>
      <c r="CJ27">
        <v>-0.172437223763031</v>
      </c>
      <c r="CK27">
        <v>-0.29609611883763398</v>
      </c>
      <c r="CL27">
        <v>-0.68343611100684898</v>
      </c>
      <c r="CM27">
        <v>-0.14186799429267799</v>
      </c>
      <c r="CN27">
        <v>-0.21853297326586801</v>
      </c>
      <c r="CO27">
        <v>-0.157712230267542</v>
      </c>
      <c r="CP27">
        <v>-0.20287509338944301</v>
      </c>
      <c r="CQ27">
        <v>-2.2723936178206601</v>
      </c>
      <c r="CR27">
        <v>-8.0016941261305892</v>
      </c>
      <c r="CS27">
        <v>-0.237500322101658</v>
      </c>
      <c r="CT27">
        <v>-9.8862156324703507E-2</v>
      </c>
      <c r="CU27">
        <v>-0.20683528207804799</v>
      </c>
      <c r="CV27">
        <v>-0.43616020644056502</v>
      </c>
      <c r="CW27">
        <v>0.40482057673862898</v>
      </c>
      <c r="CX27">
        <v>1.2416456671765399</v>
      </c>
      <c r="CY27">
        <v>-0.302163826717812</v>
      </c>
      <c r="CZ27">
        <v>-0.107415513688586</v>
      </c>
      <c r="DA27">
        <v>8892.8027832031294</v>
      </c>
      <c r="DB27">
        <v>7482.8575520833501</v>
      </c>
      <c r="DC27">
        <v>6733.2996703559002</v>
      </c>
      <c r="DD27">
        <v>4630.8768006831096</v>
      </c>
      <c r="DE27">
        <v>4005.6137754135498</v>
      </c>
      <c r="DF27">
        <v>8261.5314043092203</v>
      </c>
      <c r="DG27">
        <v>10031.568213578001</v>
      </c>
      <c r="DH27">
        <v>7960.6396693349998</v>
      </c>
    </row>
    <row r="28" spans="1:112" x14ac:dyDescent="0.3">
      <c r="A28" t="s">
        <v>942</v>
      </c>
      <c r="B28" t="s">
        <v>943</v>
      </c>
      <c r="C28" t="s">
        <v>942</v>
      </c>
      <c r="D28" t="s">
        <v>944</v>
      </c>
      <c r="E28">
        <v>0</v>
      </c>
      <c r="G28">
        <v>1</v>
      </c>
      <c r="H28">
        <v>2</v>
      </c>
      <c r="I28">
        <v>0</v>
      </c>
      <c r="J28">
        <v>3</v>
      </c>
      <c r="K28">
        <v>0</v>
      </c>
      <c r="M28">
        <v>46</v>
      </c>
      <c r="N28" t="s">
        <v>48</v>
      </c>
      <c r="P28">
        <v>2017</v>
      </c>
      <c r="Q28" s="4" t="s">
        <v>26</v>
      </c>
      <c r="R28">
        <v>10025</v>
      </c>
      <c r="S28">
        <v>0</v>
      </c>
      <c r="T28">
        <v>0</v>
      </c>
      <c r="U28">
        <v>0</v>
      </c>
      <c r="V28">
        <v>8094402</v>
      </c>
      <c r="W28">
        <v>19822337.202</v>
      </c>
      <c r="X28">
        <v>2.2777777777777701</v>
      </c>
      <c r="Y28">
        <v>0.105471149086952</v>
      </c>
      <c r="Z28">
        <v>8.0704689025878906E-3</v>
      </c>
      <c r="AA28">
        <v>-4.1348353028297397E-2</v>
      </c>
      <c r="AB28">
        <v>24</v>
      </c>
      <c r="AC28">
        <v>0</v>
      </c>
    </row>
    <row r="29" spans="1:112" x14ac:dyDescent="0.3">
      <c r="A29" t="s">
        <v>107</v>
      </c>
      <c r="B29" t="s">
        <v>108</v>
      </c>
      <c r="C29" t="s">
        <v>110</v>
      </c>
      <c r="D29" t="s">
        <v>109</v>
      </c>
      <c r="E29">
        <v>1</v>
      </c>
      <c r="F29">
        <v>1</v>
      </c>
      <c r="G29">
        <v>1</v>
      </c>
      <c r="H29">
        <v>2</v>
      </c>
      <c r="I29">
        <v>1</v>
      </c>
      <c r="J29">
        <v>1</v>
      </c>
      <c r="K29">
        <v>1</v>
      </c>
      <c r="M29">
        <v>1</v>
      </c>
      <c r="N29" t="s">
        <v>106</v>
      </c>
      <c r="O29">
        <v>2017</v>
      </c>
      <c r="P29">
        <v>2017</v>
      </c>
      <c r="Q29" s="4" t="s">
        <v>26</v>
      </c>
      <c r="R29">
        <v>4944</v>
      </c>
      <c r="S29">
        <v>0</v>
      </c>
      <c r="T29">
        <v>0</v>
      </c>
      <c r="U29">
        <v>0</v>
      </c>
      <c r="V29">
        <v>15000000</v>
      </c>
      <c r="W29">
        <v>1500000000</v>
      </c>
      <c r="X29">
        <v>2.2250000000000001</v>
      </c>
      <c r="Y29">
        <v>0.175835445523262</v>
      </c>
      <c r="Z29">
        <v>-0.13990671932697299</v>
      </c>
      <c r="AA29">
        <v>-2.5088176131248401E-2</v>
      </c>
      <c r="AB29">
        <v>12</v>
      </c>
      <c r="AC29">
        <v>1</v>
      </c>
      <c r="AD29">
        <v>0.28554201130000001</v>
      </c>
      <c r="AE29">
        <v>0.18140064842</v>
      </c>
      <c r="AF29">
        <v>0.197603844938888</v>
      </c>
      <c r="AG29">
        <v>0.467334189518889</v>
      </c>
      <c r="AH29">
        <v>0.32933403319999999</v>
      </c>
      <c r="AI29">
        <v>0.27865192111222198</v>
      </c>
      <c r="AJ29">
        <v>0.219022477777777</v>
      </c>
      <c r="AK29">
        <v>0.139931585413333</v>
      </c>
      <c r="AL29">
        <v>0.28375478673555499</v>
      </c>
      <c r="AM29">
        <v>8.93227045218348E-2</v>
      </c>
      <c r="AN29">
        <v>1.36500554765731</v>
      </c>
      <c r="AO29">
        <v>-0.29529223286863998</v>
      </c>
      <c r="AP29">
        <v>-0.15389272586049199</v>
      </c>
      <c r="AQ29">
        <v>-0.21399257933136401</v>
      </c>
      <c r="AR29">
        <v>-0.36110856368217498</v>
      </c>
      <c r="AS29">
        <v>1.0278108469749201</v>
      </c>
      <c r="AT29">
        <v>-0.12329534893775999</v>
      </c>
      <c r="AU29">
        <v>-0.33026029954133601</v>
      </c>
      <c r="AV29">
        <v>0.76397314689989804</v>
      </c>
      <c r="AW29">
        <v>-0.16793396830197299</v>
      </c>
      <c r="AX29">
        <v>-0.29131770367707099</v>
      </c>
      <c r="AY29">
        <v>-5.4051439876896097E-2</v>
      </c>
      <c r="AZ29">
        <v>-0.45842218233934001</v>
      </c>
      <c r="BA29">
        <v>2.1008122278653398</v>
      </c>
      <c r="BB29">
        <v>-0.48528599828051999</v>
      </c>
      <c r="BC29">
        <v>-0.320276248063669</v>
      </c>
      <c r="BD29">
        <v>1.2416814252907</v>
      </c>
      <c r="BE29">
        <v>-0.12409858741714699</v>
      </c>
      <c r="BF29">
        <v>-0.131314685841802</v>
      </c>
      <c r="BG29">
        <v>-3.6646002784494702E-2</v>
      </c>
      <c r="BH29">
        <v>-0.371153293984468</v>
      </c>
      <c r="BI29">
        <v>1.18639405426217</v>
      </c>
      <c r="BJ29">
        <v>-0.436615946695043</v>
      </c>
      <c r="BK29">
        <v>0.58582744632128103</v>
      </c>
      <c r="BL29">
        <v>0.60428067760390003</v>
      </c>
      <c r="BM29">
        <v>-0.25371716934794603</v>
      </c>
      <c r="BN29">
        <v>-0.326125915698594</v>
      </c>
      <c r="BO29">
        <v>-0.36146554345521598</v>
      </c>
      <c r="BP29">
        <v>0.14091112071860301</v>
      </c>
      <c r="BQ29">
        <v>1.6716815671463301</v>
      </c>
      <c r="BR29">
        <v>-0.48528599828051999</v>
      </c>
      <c r="BS29">
        <v>-0.436615946695043</v>
      </c>
      <c r="BT29">
        <v>0.31440146383823497</v>
      </c>
      <c r="BU29">
        <v>-5.9336064768210503E-2</v>
      </c>
      <c r="BV29">
        <v>-0.19853840376050599</v>
      </c>
      <c r="BW29">
        <v>-0.37827405336994502</v>
      </c>
      <c r="BX29">
        <v>-0.58790492321753995</v>
      </c>
      <c r="BY29">
        <v>-0.252339478927186</v>
      </c>
      <c r="BZ29">
        <v>2.14293615574878E-2</v>
      </c>
      <c r="CA29">
        <v>-0.161872827435533</v>
      </c>
      <c r="CB29">
        <v>-0.45288191867074001</v>
      </c>
      <c r="CC29">
        <v>-0.141945568345064</v>
      </c>
      <c r="CD29">
        <v>-0.39917574367262498</v>
      </c>
      <c r="CE29">
        <v>0.26132559028994501</v>
      </c>
      <c r="CF29">
        <v>6.0583546557487801E-2</v>
      </c>
      <c r="CG29">
        <v>8.6248392564466703E-2</v>
      </c>
      <c r="CH29">
        <v>-0.93406435467074</v>
      </c>
      <c r="CI29">
        <v>-3.6572744093450602</v>
      </c>
      <c r="CJ29">
        <v>0.70416587688662202</v>
      </c>
      <c r="CK29">
        <v>2.8088288290579699</v>
      </c>
      <c r="CL29">
        <v>1.6559340179446</v>
      </c>
      <c r="CM29">
        <v>0.71287508221129803</v>
      </c>
      <c r="CN29">
        <v>1.9638595976069</v>
      </c>
      <c r="CO29">
        <v>7.4727564557487802E-2</v>
      </c>
      <c r="CP29">
        <v>-0.18037106943553299</v>
      </c>
      <c r="CQ29">
        <v>-1.92720380467074</v>
      </c>
      <c r="CR29">
        <v>-7.20184408234506</v>
      </c>
      <c r="CS29">
        <v>0.94760338222537399</v>
      </c>
      <c r="CT29">
        <v>1.19683446903436</v>
      </c>
      <c r="CU29">
        <v>-7.6390955227155699E-3</v>
      </c>
      <c r="CV29">
        <v>-0.2179999381611</v>
      </c>
      <c r="CW29">
        <v>-0.14250974201988401</v>
      </c>
      <c r="CX29">
        <v>-0.104699510028485</v>
      </c>
      <c r="CY29">
        <v>-0.34563753750930398</v>
      </c>
      <c r="CZ29">
        <v>0.74594196284243897</v>
      </c>
      <c r="DA29">
        <v>3028.95189073352</v>
      </c>
      <c r="DB29">
        <v>5685.6011013455</v>
      </c>
      <c r="DC29">
        <v>12764.708257378399</v>
      </c>
      <c r="DD29">
        <v>8668.2625434027796</v>
      </c>
      <c r="DE29">
        <v>6936.9609993489703</v>
      </c>
      <c r="DF29">
        <v>6524.3845555555499</v>
      </c>
      <c r="DG29">
        <v>3819.8751964932198</v>
      </c>
      <c r="DH29">
        <v>4593.0632311295503</v>
      </c>
    </row>
    <row r="30" spans="1:112" x14ac:dyDescent="0.3">
      <c r="A30" t="s">
        <v>111</v>
      </c>
      <c r="B30" t="s">
        <v>112</v>
      </c>
      <c r="C30" t="s">
        <v>111</v>
      </c>
      <c r="D30" t="s">
        <v>113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M30">
        <v>15</v>
      </c>
      <c r="N30" t="s">
        <v>30</v>
      </c>
      <c r="O30">
        <v>2018</v>
      </c>
      <c r="P30">
        <v>2018</v>
      </c>
      <c r="Q30" s="4" t="s">
        <v>26</v>
      </c>
      <c r="R30">
        <v>14624</v>
      </c>
      <c r="S30">
        <v>0</v>
      </c>
      <c r="T30">
        <v>0</v>
      </c>
      <c r="U30">
        <v>1</v>
      </c>
      <c r="V30">
        <v>20000000</v>
      </c>
      <c r="W30">
        <v>50000000000</v>
      </c>
      <c r="X30">
        <v>2.2469135802469098</v>
      </c>
      <c r="Y30">
        <v>-3.2719559967517797E-2</v>
      </c>
      <c r="Z30">
        <v>0.10350821912288601</v>
      </c>
      <c r="AA30">
        <v>-0.203005671501159</v>
      </c>
      <c r="AB30">
        <v>13</v>
      </c>
      <c r="AC30">
        <v>1</v>
      </c>
      <c r="AD30">
        <v>6.3115899684000002E-4</v>
      </c>
      <c r="AE30">
        <v>1.6049088512469999E-3</v>
      </c>
      <c r="AF30">
        <v>9.6836935578044402E-4</v>
      </c>
      <c r="AG30">
        <v>6.2472082934155501E-4</v>
      </c>
      <c r="AH30">
        <v>3.55158514362333E-4</v>
      </c>
      <c r="AI30">
        <v>2.0180141223411101E-4</v>
      </c>
      <c r="AJ30">
        <v>1.22352847335333E-4</v>
      </c>
      <c r="AK30" s="1">
        <v>9.2392764859111097E-5</v>
      </c>
      <c r="AL30">
        <v>3.1906287557366598E-4</v>
      </c>
      <c r="AM30">
        <v>-0.39662034075765101</v>
      </c>
      <c r="AN30">
        <v>-0.35487340072004803</v>
      </c>
      <c r="AO30">
        <v>-0.43149244001250298</v>
      </c>
      <c r="AP30">
        <v>-0.43179903036695</v>
      </c>
      <c r="AQ30">
        <v>-0.39369677357167798</v>
      </c>
      <c r="AR30">
        <v>-0.24486624650516201</v>
      </c>
      <c r="AS30">
        <v>2.4533318280950098</v>
      </c>
      <c r="AT30">
        <v>1.2178490590173601</v>
      </c>
      <c r="AU30">
        <v>-0.61995337412142304</v>
      </c>
      <c r="AV30">
        <v>-0.10326186604842399</v>
      </c>
      <c r="AW30">
        <v>-0.54841187352827603</v>
      </c>
      <c r="AX30">
        <v>-0.147016280109702</v>
      </c>
      <c r="AY30">
        <v>-0.50310767560671499</v>
      </c>
      <c r="AZ30">
        <v>2.9452354408960999</v>
      </c>
      <c r="BA30">
        <v>7.8149332713124006E-2</v>
      </c>
      <c r="BB30">
        <v>0.93588060593592703</v>
      </c>
      <c r="BC30">
        <v>-0.409151690167458</v>
      </c>
      <c r="BD30">
        <v>0.18414471002383201</v>
      </c>
      <c r="BE30">
        <v>-0.18115320522045</v>
      </c>
      <c r="BF30">
        <v>-1.6839670971569E-2</v>
      </c>
      <c r="BG30">
        <v>-0.241275939297042</v>
      </c>
      <c r="BH30">
        <v>2.8078515007034201E-2</v>
      </c>
      <c r="BI30">
        <v>0.11243841484346399</v>
      </c>
      <c r="BJ30">
        <v>0.18323178971229401</v>
      </c>
      <c r="BK30">
        <v>-0.62267378259511397</v>
      </c>
      <c r="BL30">
        <v>-0.31324485453399398</v>
      </c>
      <c r="BM30">
        <v>-0.54072416462196704</v>
      </c>
      <c r="BN30">
        <v>-0.38705039836516097</v>
      </c>
      <c r="BO30">
        <v>-0.51658389526287796</v>
      </c>
      <c r="BP30">
        <v>3.07066677214869</v>
      </c>
      <c r="BQ30">
        <v>-0.46304829308641099</v>
      </c>
      <c r="BR30">
        <v>0.93588060593592703</v>
      </c>
      <c r="BS30">
        <v>0.18323178971229401</v>
      </c>
      <c r="BT30">
        <v>-0.244367178350921</v>
      </c>
      <c r="BU30">
        <v>-0.56176409525145199</v>
      </c>
      <c r="BV30">
        <v>-0.75420168640920904</v>
      </c>
      <c r="BW30">
        <v>-0.84675746778058403</v>
      </c>
      <c r="BX30">
        <v>-0.90236251643722998</v>
      </c>
      <c r="BY30">
        <v>-0.613405343800556</v>
      </c>
      <c r="BZ30">
        <v>-5.3947952212479201E-3</v>
      </c>
      <c r="CA30">
        <v>1.2061666437271801</v>
      </c>
      <c r="CB30">
        <v>-0.19602586161553301</v>
      </c>
      <c r="CC30">
        <v>-0.64511138933229295</v>
      </c>
      <c r="CD30">
        <v>-0.91233407800287303</v>
      </c>
      <c r="CE30">
        <v>-0.73939289019607302</v>
      </c>
      <c r="CF30">
        <v>3.3759389778752001E-2</v>
      </c>
      <c r="CG30">
        <v>1.4542878637271801</v>
      </c>
      <c r="CH30">
        <v>-0.67720829761553303</v>
      </c>
      <c r="CI30">
        <v>-4.1604402303322896</v>
      </c>
      <c r="CJ30">
        <v>-0.261975963955699</v>
      </c>
      <c r="CK30">
        <v>-0.29666386349525198</v>
      </c>
      <c r="CL30">
        <v>-0.57624374637870202</v>
      </c>
      <c r="CM30">
        <v>3.4296475543598999E-2</v>
      </c>
      <c r="CN30">
        <v>-4.0710552671066901E-2</v>
      </c>
      <c r="CO30">
        <v>4.7903407778752002E-2</v>
      </c>
      <c r="CP30">
        <v>1.1876684017271799</v>
      </c>
      <c r="CQ30">
        <v>-1.67034774761553</v>
      </c>
      <c r="CR30">
        <v>-7.7050099033322903</v>
      </c>
      <c r="CS30">
        <v>-0.18176190157417499</v>
      </c>
      <c r="CT30">
        <v>1.0035308544772399E-3</v>
      </c>
      <c r="CU30">
        <v>-0.36594114349909701</v>
      </c>
      <c r="CV30">
        <v>-1.0103826954117901E-2</v>
      </c>
      <c r="CW30">
        <v>1.28153576705203</v>
      </c>
      <c r="CX30">
        <v>0.19357924310521099</v>
      </c>
      <c r="CY30">
        <v>-0.19230533554005799</v>
      </c>
      <c r="CZ30">
        <v>0.23197884119817899</v>
      </c>
      <c r="DA30">
        <v>8190.8563205295204</v>
      </c>
      <c r="DB30">
        <v>6816.9719928385502</v>
      </c>
      <c r="DC30">
        <v>6049.7795090569998</v>
      </c>
      <c r="DD30">
        <v>3702.7687580675502</v>
      </c>
      <c r="DE30">
        <v>5375.0850563002195</v>
      </c>
      <c r="DF30">
        <v>10215.945089074399</v>
      </c>
      <c r="DG30">
        <v>9112.8785916785491</v>
      </c>
      <c r="DH30">
        <v>8137.4524791424401</v>
      </c>
    </row>
    <row r="31" spans="1:112" x14ac:dyDescent="0.3">
      <c r="A31" t="s">
        <v>945</v>
      </c>
      <c r="B31" t="s">
        <v>946</v>
      </c>
      <c r="C31" t="s">
        <v>945</v>
      </c>
      <c r="D31" t="s">
        <v>947</v>
      </c>
      <c r="E31">
        <v>1</v>
      </c>
      <c r="G31">
        <v>4</v>
      </c>
      <c r="H31">
        <v>0</v>
      </c>
      <c r="I31">
        <v>3</v>
      </c>
      <c r="J31">
        <v>3</v>
      </c>
      <c r="K31">
        <v>0</v>
      </c>
      <c r="M31">
        <v>90</v>
      </c>
      <c r="N31" t="s">
        <v>78</v>
      </c>
      <c r="P31">
        <v>2018</v>
      </c>
      <c r="Q31" s="4" t="s">
        <v>26</v>
      </c>
      <c r="R31">
        <v>1062</v>
      </c>
      <c r="S31">
        <v>0</v>
      </c>
      <c r="T31">
        <v>0</v>
      </c>
      <c r="U31">
        <v>1</v>
      </c>
      <c r="V31">
        <v>1047028</v>
      </c>
      <c r="W31">
        <v>247000000</v>
      </c>
      <c r="X31">
        <v>2.2250000000000001</v>
      </c>
      <c r="Y31">
        <v>2.4025887250900199E-3</v>
      </c>
      <c r="Z31">
        <v>0.15966919064521701</v>
      </c>
      <c r="AA31">
        <v>-7.1842148900032002E-2</v>
      </c>
      <c r="AB31">
        <v>9</v>
      </c>
      <c r="AC31">
        <v>0</v>
      </c>
    </row>
    <row r="32" spans="1:112" x14ac:dyDescent="0.3">
      <c r="A32" t="s">
        <v>114</v>
      </c>
      <c r="B32" t="s">
        <v>115</v>
      </c>
      <c r="C32" t="s">
        <v>117</v>
      </c>
      <c r="D32" t="s">
        <v>116</v>
      </c>
      <c r="E32">
        <v>0</v>
      </c>
      <c r="F32">
        <v>0</v>
      </c>
      <c r="G32">
        <v>1</v>
      </c>
      <c r="H32">
        <v>2</v>
      </c>
      <c r="I32">
        <v>1</v>
      </c>
      <c r="J32">
        <v>1</v>
      </c>
      <c r="K32">
        <v>1</v>
      </c>
      <c r="L32" t="s">
        <v>118</v>
      </c>
      <c r="M32">
        <v>29</v>
      </c>
      <c r="N32" t="s">
        <v>119</v>
      </c>
      <c r="O32">
        <v>2018</v>
      </c>
      <c r="P32">
        <v>2018</v>
      </c>
      <c r="Q32" s="4" t="s">
        <v>26</v>
      </c>
      <c r="R32">
        <v>10853</v>
      </c>
      <c r="S32">
        <v>0</v>
      </c>
      <c r="T32">
        <v>0</v>
      </c>
      <c r="U32">
        <v>0</v>
      </c>
      <c r="V32">
        <v>1670922</v>
      </c>
      <c r="W32">
        <v>40835044.390000001</v>
      </c>
      <c r="X32">
        <v>2.0249999999999999</v>
      </c>
      <c r="Y32">
        <v>-4.6492621302604599E-2</v>
      </c>
      <c r="Z32">
        <v>5.2815094590187003E-2</v>
      </c>
      <c r="AA32">
        <v>-9.5091819763183594E-2</v>
      </c>
      <c r="AB32">
        <v>6</v>
      </c>
      <c r="AC32">
        <v>1</v>
      </c>
      <c r="AD32">
        <v>7.6164937814299999E-3</v>
      </c>
      <c r="AE32">
        <v>6.5568162505113296E-3</v>
      </c>
      <c r="AF32">
        <v>2.4205805497031E-2</v>
      </c>
      <c r="AG32">
        <v>2.7900722768888799E-2</v>
      </c>
      <c r="AH32">
        <v>2.2334646763333299E-2</v>
      </c>
      <c r="AI32">
        <v>3.2164405296666601E-2</v>
      </c>
      <c r="AJ32">
        <v>3.76860360466666E-2</v>
      </c>
      <c r="AK32">
        <v>3.9019222637777698E-2</v>
      </c>
      <c r="AL32">
        <v>8.7200886721111107E-2</v>
      </c>
      <c r="AM32">
        <v>2.6917010592058701</v>
      </c>
      <c r="AN32">
        <v>0.152645912663847</v>
      </c>
      <c r="AO32">
        <v>-0.19949576402235999</v>
      </c>
      <c r="AP32">
        <v>0.44011255864009402</v>
      </c>
      <c r="AQ32">
        <v>0.171668983121918</v>
      </c>
      <c r="AR32">
        <v>3.5376142756437197E-2</v>
      </c>
      <c r="AS32">
        <v>1.2348186567070301</v>
      </c>
      <c r="AT32">
        <v>0.73657960544563705</v>
      </c>
      <c r="AU32">
        <v>3.0419020365453302</v>
      </c>
      <c r="AV32">
        <v>-0.68523141856750902</v>
      </c>
      <c r="AW32">
        <v>0.36255511976074301</v>
      </c>
      <c r="AX32">
        <v>1.82990282565124</v>
      </c>
      <c r="AY32">
        <v>-0.42599057020280701</v>
      </c>
      <c r="AZ32">
        <v>0.31011111881759401</v>
      </c>
      <c r="BA32">
        <v>-8.5215502902383305E-2</v>
      </c>
      <c r="BB32">
        <v>-0.18551975790181399</v>
      </c>
      <c r="BC32">
        <v>0.71110532620440603</v>
      </c>
      <c r="BD32">
        <v>-0.49436135339137299</v>
      </c>
      <c r="BE32">
        <v>0.24926962485927201</v>
      </c>
      <c r="BF32">
        <v>0.256269878202734</v>
      </c>
      <c r="BG32">
        <v>-0.43300895606009299</v>
      </c>
      <c r="BH32">
        <v>-5.63108400116051E-2</v>
      </c>
      <c r="BI32">
        <v>0.73181048944745597</v>
      </c>
      <c r="BJ32">
        <v>1.94775045402492</v>
      </c>
      <c r="BK32">
        <v>1.06596190551973</v>
      </c>
      <c r="BL32">
        <v>-0.60925714834574396</v>
      </c>
      <c r="BM32">
        <v>0.71173695434634199</v>
      </c>
      <c r="BN32">
        <v>0.61636093422454497</v>
      </c>
      <c r="BO32">
        <v>-0.458313523369269</v>
      </c>
      <c r="BP32">
        <v>1.2494996483618901</v>
      </c>
      <c r="BQ32">
        <v>0.82625799342633899</v>
      </c>
      <c r="BR32">
        <v>-0.18551975790181399</v>
      </c>
      <c r="BS32">
        <v>1.94775045402492</v>
      </c>
      <c r="BT32">
        <v>2.5590679613526501</v>
      </c>
      <c r="BU32">
        <v>1.75034428989492</v>
      </c>
      <c r="BV32">
        <v>2.7684946984274301</v>
      </c>
      <c r="BW32">
        <v>3.8486775947257099</v>
      </c>
      <c r="BX32">
        <v>3.6322831915555001</v>
      </c>
      <c r="BY32">
        <v>10.0421098941572</v>
      </c>
      <c r="BZ32">
        <v>-7.3519956634805497E-2</v>
      </c>
      <c r="CA32">
        <v>0.95752980579320202</v>
      </c>
      <c r="CB32">
        <v>4.3873602823804196</v>
      </c>
      <c r="CC32">
        <v>1.8712212897064799</v>
      </c>
      <c r="CD32">
        <v>3.9001385389719601</v>
      </c>
      <c r="CE32">
        <v>4.6540555896072497</v>
      </c>
      <c r="CF32">
        <v>-3.4365771634805503E-2</v>
      </c>
      <c r="CG32">
        <v>1.2056510257932</v>
      </c>
      <c r="CH32">
        <v>3.90617784638042</v>
      </c>
      <c r="CI32">
        <v>-1.6441075512935099</v>
      </c>
      <c r="CJ32">
        <v>-8.5389006669105399E-2</v>
      </c>
      <c r="CK32">
        <v>1.06895385390956</v>
      </c>
      <c r="CL32">
        <v>0.75524855437400795</v>
      </c>
      <c r="CM32">
        <v>1.30778930658434</v>
      </c>
      <c r="CN32">
        <v>4.0562887160686696</v>
      </c>
      <c r="CO32">
        <v>-2.0221753634805498E-2</v>
      </c>
      <c r="CP32">
        <v>0.93903156379320196</v>
      </c>
      <c r="CQ32">
        <v>2.9130383963804198</v>
      </c>
      <c r="CR32">
        <v>-5.1886772242935102</v>
      </c>
      <c r="CS32">
        <v>-4.1376616751962102E-2</v>
      </c>
      <c r="CT32">
        <v>1.2499868087153201</v>
      </c>
      <c r="CU32">
        <v>0.15050091755905601</v>
      </c>
      <c r="CV32">
        <v>-0.201641654179265</v>
      </c>
      <c r="CW32">
        <v>0.25663328362131999</v>
      </c>
      <c r="CX32">
        <v>-0.109707779614042</v>
      </c>
      <c r="CY32">
        <v>0.26796778880262201</v>
      </c>
      <c r="CZ32">
        <v>0.64051547981768298</v>
      </c>
      <c r="DA32">
        <v>3711.72877961111</v>
      </c>
      <c r="DB32">
        <v>5321.02754014333</v>
      </c>
      <c r="DC32">
        <v>10200.898620608799</v>
      </c>
      <c r="DD32">
        <v>9139.3307815195494</v>
      </c>
      <c r="DE32">
        <v>8118.2492850071103</v>
      </c>
      <c r="DF32">
        <v>7743.8787299537698</v>
      </c>
      <c r="DG32">
        <v>9697.3604693563302</v>
      </c>
      <c r="DH32">
        <v>11549.1876296967</v>
      </c>
    </row>
    <row r="33" spans="1:112" x14ac:dyDescent="0.3">
      <c r="A33" t="s">
        <v>948</v>
      </c>
      <c r="B33" t="s">
        <v>949</v>
      </c>
      <c r="C33" t="s">
        <v>948</v>
      </c>
      <c r="D33" t="s">
        <v>950</v>
      </c>
      <c r="E33">
        <v>0</v>
      </c>
      <c r="G33">
        <v>0</v>
      </c>
      <c r="H33">
        <v>1</v>
      </c>
      <c r="I33">
        <v>1</v>
      </c>
      <c r="J33">
        <v>1</v>
      </c>
      <c r="K33">
        <v>0</v>
      </c>
      <c r="M33">
        <v>42</v>
      </c>
      <c r="N33" t="s">
        <v>61</v>
      </c>
      <c r="P33">
        <v>2015</v>
      </c>
      <c r="Q33" s="4" t="s">
        <v>26</v>
      </c>
      <c r="R33">
        <v>2237</v>
      </c>
      <c r="S33">
        <v>0</v>
      </c>
      <c r="T33">
        <v>0</v>
      </c>
      <c r="U33">
        <v>0</v>
      </c>
      <c r="V33">
        <v>205103</v>
      </c>
      <c r="W33">
        <v>22816446.170000002</v>
      </c>
      <c r="X33">
        <v>2.22784810126582</v>
      </c>
      <c r="Y33">
        <v>0.176446393132209</v>
      </c>
      <c r="Z33">
        <v>0.121610388159751</v>
      </c>
      <c r="AA33">
        <v>-0.263497173786163</v>
      </c>
      <c r="AB33">
        <v>8</v>
      </c>
      <c r="AC33">
        <v>0</v>
      </c>
    </row>
    <row r="34" spans="1:112" x14ac:dyDescent="0.3">
      <c r="A34" t="s">
        <v>120</v>
      </c>
      <c r="B34" t="s">
        <v>121</v>
      </c>
      <c r="C34" t="s">
        <v>120</v>
      </c>
      <c r="D34" t="s">
        <v>122</v>
      </c>
      <c r="E34">
        <v>0</v>
      </c>
      <c r="F34">
        <v>0</v>
      </c>
      <c r="G34">
        <v>1</v>
      </c>
      <c r="H34">
        <v>2</v>
      </c>
      <c r="I34">
        <v>0</v>
      </c>
      <c r="J34">
        <v>1</v>
      </c>
      <c r="K34">
        <v>2</v>
      </c>
      <c r="M34">
        <v>30</v>
      </c>
      <c r="N34" t="s">
        <v>123</v>
      </c>
      <c r="O34">
        <v>2018</v>
      </c>
      <c r="P34">
        <v>2017</v>
      </c>
      <c r="Q34" s="4" t="s">
        <v>26</v>
      </c>
      <c r="R34">
        <v>2305</v>
      </c>
      <c r="S34">
        <v>0</v>
      </c>
      <c r="T34">
        <v>0</v>
      </c>
      <c r="U34">
        <v>0</v>
      </c>
      <c r="V34">
        <v>22500000</v>
      </c>
      <c r="W34">
        <v>514800000</v>
      </c>
      <c r="X34">
        <v>2.02325581395348</v>
      </c>
      <c r="Y34">
        <v>-2.0220018923282599E-2</v>
      </c>
      <c r="Z34">
        <v>-5.1839202642440796E-3</v>
      </c>
      <c r="AA34">
        <v>-0.106537997722625</v>
      </c>
      <c r="AB34">
        <v>22</v>
      </c>
      <c r="AC34">
        <v>1</v>
      </c>
      <c r="AD34">
        <v>6.5351321404948301E-2</v>
      </c>
      <c r="AE34">
        <v>4.0463296998199803E-2</v>
      </c>
      <c r="AF34">
        <v>1.48268044704173E-2</v>
      </c>
      <c r="AG34">
        <v>5.9855233198249803E-3</v>
      </c>
      <c r="AH34">
        <v>4.1857068473107198E-3</v>
      </c>
      <c r="AI34">
        <v>2.4935422162277298E-3</v>
      </c>
      <c r="AJ34">
        <v>1.71616514846706E-3</v>
      </c>
      <c r="AK34">
        <v>7.3393581130947502E-4</v>
      </c>
      <c r="AL34">
        <v>9.6058155247291004E-4</v>
      </c>
      <c r="AM34">
        <v>-0.63357399000192804</v>
      </c>
      <c r="AN34">
        <v>-0.59630388788309596</v>
      </c>
      <c r="AO34">
        <v>-0.30069492279029097</v>
      </c>
      <c r="AP34">
        <v>-0.40427213199849099</v>
      </c>
      <c r="AQ34">
        <v>-0.31175612857146301</v>
      </c>
      <c r="AR34">
        <v>-0.57233963644754604</v>
      </c>
      <c r="AS34">
        <v>0.30880866919282401</v>
      </c>
      <c r="AT34">
        <v>-0.60040011610864896</v>
      </c>
      <c r="AU34">
        <v>-0.74606719454454795</v>
      </c>
      <c r="AV34">
        <v>-0.110757427809171</v>
      </c>
      <c r="AW34">
        <v>-0.15170767846743299</v>
      </c>
      <c r="AX34">
        <v>0.34687338704368098</v>
      </c>
      <c r="AY34">
        <v>-0.68100890575196404</v>
      </c>
      <c r="AZ34">
        <v>0.67424232494847702</v>
      </c>
      <c r="BA34">
        <v>0.18719140509852</v>
      </c>
      <c r="BB34">
        <v>-0.38083429488028597</v>
      </c>
      <c r="BC34">
        <v>-0.326771387674129</v>
      </c>
      <c r="BD34">
        <v>1.07825213305347E-2</v>
      </c>
      <c r="BE34">
        <v>-0.101019629859619</v>
      </c>
      <c r="BF34">
        <v>5.5451896664429699E-2</v>
      </c>
      <c r="BG34">
        <v>-0.32724073418905297</v>
      </c>
      <c r="BH34">
        <v>-0.14370851192200401</v>
      </c>
      <c r="BI34">
        <v>-0.25876303344610901</v>
      </c>
      <c r="BJ34">
        <v>-0.77034513058679499</v>
      </c>
      <c r="BK34">
        <v>-0.72963567624470105</v>
      </c>
      <c r="BL34">
        <v>-0.29194817054059702</v>
      </c>
      <c r="BM34">
        <v>-0.47289301571161901</v>
      </c>
      <c r="BN34">
        <v>-0.222583169093687</v>
      </c>
      <c r="BO34">
        <v>-0.74080487340645496</v>
      </c>
      <c r="BP34">
        <v>0.171447867855683</v>
      </c>
      <c r="BQ34">
        <v>-0.38504112956761799</v>
      </c>
      <c r="BR34">
        <v>-0.38083429488028597</v>
      </c>
      <c r="BS34">
        <v>-0.77034513058679499</v>
      </c>
      <c r="BT34">
        <v>-0.90777206682956901</v>
      </c>
      <c r="BU34">
        <v>-0.93539445387062703</v>
      </c>
      <c r="BV34">
        <v>-0.96211926787317903</v>
      </c>
      <c r="BW34">
        <v>-0.97209809483927001</v>
      </c>
      <c r="BX34">
        <v>-0.98925018471262605</v>
      </c>
      <c r="BY34">
        <v>-0.98529373656802099</v>
      </c>
      <c r="BZ34">
        <v>3.9858374106643099E-2</v>
      </c>
      <c r="CA34">
        <v>-0.67195086314862795</v>
      </c>
      <c r="CB34">
        <v>-0.91195348719918701</v>
      </c>
      <c r="CC34">
        <v>-0.98349753521273497</v>
      </c>
      <c r="CD34">
        <v>-0.67195086314862795</v>
      </c>
      <c r="CE34">
        <v>-0.91195348719918701</v>
      </c>
      <c r="CF34">
        <v>7.9012559106643093E-2</v>
      </c>
      <c r="CG34">
        <v>-0.42382964314862698</v>
      </c>
      <c r="CH34">
        <v>-1.39313592319918</v>
      </c>
      <c r="CI34">
        <v>-4.4988263762127296</v>
      </c>
      <c r="CJ34">
        <v>-0.22681285243771601</v>
      </c>
      <c r="CK34">
        <v>-0.334063673050849</v>
      </c>
      <c r="CL34">
        <v>-0.59181719110300102</v>
      </c>
      <c r="CM34">
        <v>3.9737407615392302E-2</v>
      </c>
      <c r="CN34">
        <v>-0.10995693318107599</v>
      </c>
      <c r="CO34">
        <v>9.3156577106643101E-2</v>
      </c>
      <c r="CP34">
        <v>-0.69044910514862801</v>
      </c>
      <c r="CQ34">
        <v>-2.3862753731991799</v>
      </c>
      <c r="CR34">
        <v>-8.0433960492127294</v>
      </c>
      <c r="CS34">
        <v>-0.266309412507723</v>
      </c>
      <c r="CT34">
        <v>-0.14479117403116501</v>
      </c>
      <c r="CU34">
        <v>-0.23604962433606</v>
      </c>
      <c r="CV34">
        <v>-0.17476559448276699</v>
      </c>
      <c r="CW34">
        <v>0.85693005801149702</v>
      </c>
      <c r="CX34">
        <v>0.26551988889168399</v>
      </c>
      <c r="CY34">
        <v>-0.14891388733456201</v>
      </c>
      <c r="CZ34">
        <v>0.14109181968835099</v>
      </c>
      <c r="DA34">
        <v>8723.4737684461797</v>
      </c>
      <c r="DB34">
        <v>6936.9609993489703</v>
      </c>
      <c r="DC34">
        <v>6506.3909999999996</v>
      </c>
      <c r="DD34">
        <v>3740.7045277945499</v>
      </c>
      <c r="DE34">
        <v>4864.0494596466597</v>
      </c>
      <c r="DF34">
        <v>9990.9666251748895</v>
      </c>
      <c r="DG34">
        <v>9269.1273463535508</v>
      </c>
      <c r="DH34">
        <v>8042.5608364139998</v>
      </c>
    </row>
    <row r="35" spans="1:112" x14ac:dyDescent="0.3">
      <c r="A35" t="s">
        <v>951</v>
      </c>
      <c r="B35" t="s">
        <v>952</v>
      </c>
      <c r="C35" t="s">
        <v>951</v>
      </c>
      <c r="D35" t="s">
        <v>953</v>
      </c>
      <c r="E35">
        <v>0</v>
      </c>
      <c r="G35">
        <v>0</v>
      </c>
      <c r="H35">
        <v>1</v>
      </c>
      <c r="I35">
        <v>0</v>
      </c>
      <c r="J35">
        <v>0</v>
      </c>
      <c r="K35">
        <v>0</v>
      </c>
      <c r="M35">
        <v>145</v>
      </c>
      <c r="N35" t="s">
        <v>391</v>
      </c>
      <c r="P35">
        <v>2018</v>
      </c>
      <c r="Q35" s="4" t="s">
        <v>26</v>
      </c>
      <c r="R35">
        <v>833</v>
      </c>
      <c r="S35">
        <v>0</v>
      </c>
      <c r="T35">
        <v>0</v>
      </c>
      <c r="U35">
        <v>1</v>
      </c>
      <c r="V35">
        <v>3670678</v>
      </c>
      <c r="W35">
        <v>1226667278</v>
      </c>
      <c r="X35">
        <v>2</v>
      </c>
      <c r="Y35">
        <v>0.18456320464611001</v>
      </c>
      <c r="Z35">
        <v>3.3476784825324998E-2</v>
      </c>
      <c r="AA35">
        <v>7.7136680483817999E-2</v>
      </c>
      <c r="AB35">
        <v>10</v>
      </c>
      <c r="AC35">
        <v>0</v>
      </c>
    </row>
    <row r="36" spans="1:112" x14ac:dyDescent="0.3">
      <c r="A36" t="s">
        <v>954</v>
      </c>
      <c r="B36" t="s">
        <v>955</v>
      </c>
      <c r="C36" t="s">
        <v>954</v>
      </c>
      <c r="D36" t="s">
        <v>956</v>
      </c>
      <c r="E36">
        <v>1</v>
      </c>
      <c r="G36">
        <v>4</v>
      </c>
      <c r="H36">
        <v>0</v>
      </c>
      <c r="I36">
        <v>3</v>
      </c>
      <c r="J36">
        <v>3</v>
      </c>
      <c r="K36">
        <v>0</v>
      </c>
      <c r="M36">
        <v>2</v>
      </c>
      <c r="N36" t="s">
        <v>106</v>
      </c>
      <c r="P36">
        <v>2018</v>
      </c>
      <c r="Q36" s="4" t="s">
        <v>26</v>
      </c>
      <c r="R36">
        <v>1205</v>
      </c>
      <c r="S36">
        <v>0</v>
      </c>
      <c r="T36">
        <v>0</v>
      </c>
      <c r="U36">
        <v>0</v>
      </c>
      <c r="V36">
        <v>15000000</v>
      </c>
      <c r="W36">
        <v>500000000</v>
      </c>
      <c r="X36">
        <v>2.3333333333333299</v>
      </c>
      <c r="Y36">
        <v>0.139804422855377</v>
      </c>
      <c r="Z36">
        <v>8.3919197320938096E-2</v>
      </c>
      <c r="AA36">
        <v>-1.6300097107887199E-2</v>
      </c>
      <c r="AB36">
        <v>16</v>
      </c>
      <c r="AC36">
        <v>0</v>
      </c>
    </row>
    <row r="37" spans="1:112" x14ac:dyDescent="0.3">
      <c r="A37" t="s">
        <v>957</v>
      </c>
      <c r="B37" t="s">
        <v>958</v>
      </c>
      <c r="C37" t="s">
        <v>957</v>
      </c>
      <c r="D37" t="s">
        <v>959</v>
      </c>
      <c r="E37">
        <v>0</v>
      </c>
      <c r="G37">
        <v>1</v>
      </c>
      <c r="H37">
        <v>2</v>
      </c>
      <c r="I37">
        <v>0</v>
      </c>
      <c r="J37">
        <v>0</v>
      </c>
      <c r="K37">
        <v>0</v>
      </c>
      <c r="M37">
        <v>28</v>
      </c>
      <c r="N37" t="s">
        <v>30</v>
      </c>
      <c r="P37">
        <v>2017</v>
      </c>
      <c r="Q37" s="4" t="s">
        <v>26</v>
      </c>
      <c r="R37">
        <v>29493</v>
      </c>
      <c r="S37">
        <v>0</v>
      </c>
      <c r="T37">
        <v>0</v>
      </c>
      <c r="U37">
        <v>0</v>
      </c>
      <c r="V37">
        <v>2504103</v>
      </c>
      <c r="W37">
        <v>100000000</v>
      </c>
      <c r="X37">
        <v>2.1282051282051202</v>
      </c>
      <c r="Y37">
        <v>0.18117685616016299</v>
      </c>
      <c r="Z37">
        <v>8.0828130245208699E-2</v>
      </c>
      <c r="AA37">
        <v>9.1294065117835999E-2</v>
      </c>
      <c r="AB37">
        <v>12</v>
      </c>
      <c r="AC37">
        <v>0</v>
      </c>
    </row>
    <row r="38" spans="1:112" x14ac:dyDescent="0.3">
      <c r="A38" t="s">
        <v>124</v>
      </c>
      <c r="B38" t="s">
        <v>125</v>
      </c>
      <c r="C38" t="s">
        <v>124</v>
      </c>
      <c r="D38" t="s">
        <v>1402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M38">
        <v>85</v>
      </c>
      <c r="N38" t="s">
        <v>127</v>
      </c>
      <c r="O38">
        <v>2018</v>
      </c>
      <c r="P38">
        <v>2017</v>
      </c>
      <c r="Q38" s="4" t="s">
        <v>26</v>
      </c>
      <c r="R38">
        <v>13115</v>
      </c>
      <c r="S38">
        <v>0</v>
      </c>
      <c r="T38">
        <v>0</v>
      </c>
      <c r="U38">
        <v>0</v>
      </c>
      <c r="V38">
        <v>15000000</v>
      </c>
      <c r="W38">
        <v>301473027.69</v>
      </c>
      <c r="X38">
        <v>2.0253164556962</v>
      </c>
      <c r="Y38">
        <v>0.243820145726203</v>
      </c>
      <c r="Z38">
        <v>9.3422442674636799E-2</v>
      </c>
      <c r="AA38">
        <v>8.2729548215866006E-2</v>
      </c>
      <c r="AB38">
        <v>25</v>
      </c>
      <c r="AC38">
        <v>1</v>
      </c>
      <c r="AD38">
        <v>4.9283001600000001E-2</v>
      </c>
      <c r="AE38">
        <v>4.91418421855555E-2</v>
      </c>
      <c r="AF38">
        <v>1.21651600033333E-2</v>
      </c>
      <c r="AG38">
        <v>4.8605261693327696E-3</v>
      </c>
      <c r="AH38">
        <v>2.03996921698255E-3</v>
      </c>
      <c r="AI38">
        <v>1.77969879523722E-3</v>
      </c>
      <c r="AJ38">
        <v>6.28804168836333E-4</v>
      </c>
      <c r="AK38">
        <v>3.55341853411666E-4</v>
      </c>
      <c r="AL38">
        <v>2.4495151156722199E-4</v>
      </c>
      <c r="AM38">
        <v>-0.75244802672641597</v>
      </c>
      <c r="AN38">
        <v>-0.60045522064642198</v>
      </c>
      <c r="AO38">
        <v>-0.58029868662087802</v>
      </c>
      <c r="AP38">
        <v>-0.12758546529947901</v>
      </c>
      <c r="AQ38">
        <v>-0.64667944344339501</v>
      </c>
      <c r="AR38">
        <v>-0.43489265653365</v>
      </c>
      <c r="AS38">
        <v>-0.31065955441099102</v>
      </c>
      <c r="AT38">
        <v>-0.647748049746803</v>
      </c>
      <c r="AU38">
        <v>-0.71739720443466304</v>
      </c>
      <c r="AV38">
        <v>-0.65523690661804102</v>
      </c>
      <c r="AW38">
        <v>-0.117853409180283</v>
      </c>
      <c r="AX38">
        <v>-0.356065705466108</v>
      </c>
      <c r="AY38">
        <v>-0.61952845498795195</v>
      </c>
      <c r="AZ38">
        <v>-0.30663495393323498</v>
      </c>
      <c r="BA38">
        <v>-0.59817158063081299</v>
      </c>
      <c r="BB38">
        <v>-0.21515835039970299</v>
      </c>
      <c r="BC38">
        <v>-0.452746994905741</v>
      </c>
      <c r="BD38">
        <v>-0.24418096686705301</v>
      </c>
      <c r="BE38">
        <v>-8.0565650487515697E-2</v>
      </c>
      <c r="BF38">
        <v>-8.9041803189728805E-2</v>
      </c>
      <c r="BG38">
        <v>-0.40426696208393997</v>
      </c>
      <c r="BH38">
        <v>-5.2991531009611596E-3</v>
      </c>
      <c r="BI38">
        <v>-0.116071477600917</v>
      </c>
      <c r="BJ38">
        <v>-0.80287296339773795</v>
      </c>
      <c r="BK38">
        <v>-0.780107338018587</v>
      </c>
      <c r="BL38">
        <v>-0.68917193911005203</v>
      </c>
      <c r="BM38">
        <v>-0.17640982417645301</v>
      </c>
      <c r="BN38">
        <v>-0.66449620553464095</v>
      </c>
      <c r="BO38">
        <v>-0.679605137799285</v>
      </c>
      <c r="BP38">
        <v>-0.29733373550381498</v>
      </c>
      <c r="BQ38">
        <v>-0.18665330329542501</v>
      </c>
      <c r="BR38">
        <v>-0.21515835039970299</v>
      </c>
      <c r="BS38">
        <v>-0.80287296339773795</v>
      </c>
      <c r="BT38">
        <v>-0.92079204970375095</v>
      </c>
      <c r="BU38">
        <v>-0.96742599416212405</v>
      </c>
      <c r="BV38">
        <v>-0.970821591330019</v>
      </c>
      <c r="BW38">
        <v>-0.98925365965253098</v>
      </c>
      <c r="BX38">
        <v>-0.99422044436744095</v>
      </c>
      <c r="BY38">
        <v>-0.99591726620175403</v>
      </c>
      <c r="BZ38">
        <v>0.16317999997792301</v>
      </c>
      <c r="CA38">
        <v>-0.637198457096254</v>
      </c>
      <c r="CB38">
        <v>-0.88941369732325004</v>
      </c>
      <c r="CC38">
        <v>-0.95929021630488598</v>
      </c>
      <c r="CD38">
        <v>-0.99508854876494701</v>
      </c>
      <c r="CE38">
        <v>-0.99755362684750903</v>
      </c>
      <c r="CF38">
        <v>0.20233418497792299</v>
      </c>
      <c r="CG38">
        <v>-0.38907723709625402</v>
      </c>
      <c r="CH38">
        <v>-1.3705961333232499</v>
      </c>
      <c r="CI38">
        <v>-4.4746190573048796</v>
      </c>
      <c r="CJ38">
        <v>-3.2514268853065999E-2</v>
      </c>
      <c r="CK38">
        <v>-5.4533924074215603E-2</v>
      </c>
      <c r="CL38">
        <v>-0.28633846599061402</v>
      </c>
      <c r="CM38">
        <v>0.18419443504304001</v>
      </c>
      <c r="CN38">
        <v>-3.6146342577930902E-2</v>
      </c>
      <c r="CO38">
        <v>0.216478202977923</v>
      </c>
      <c r="CP38">
        <v>-0.65569669909625405</v>
      </c>
      <c r="CQ38">
        <v>-2.3637355833232498</v>
      </c>
      <c r="CR38">
        <v>-8.0191887303048794</v>
      </c>
      <c r="CS38">
        <v>-8.9073917592088006E-3</v>
      </c>
      <c r="CT38">
        <v>-2.44832573144955E-2</v>
      </c>
      <c r="CU38">
        <v>-0.43484912971575601</v>
      </c>
      <c r="CV38">
        <v>6.6307597069937801E-2</v>
      </c>
      <c r="CW38">
        <v>1.8711693419778599</v>
      </c>
      <c r="CX38">
        <v>-0.23021369725037599</v>
      </c>
      <c r="CY38">
        <v>-0.277406212828058</v>
      </c>
      <c r="CZ38">
        <v>-0.25136312715009601</v>
      </c>
      <c r="DA38">
        <v>7747.93154839411</v>
      </c>
      <c r="DB38">
        <v>6821.81755381944</v>
      </c>
      <c r="DC38">
        <v>5109.4139051005504</v>
      </c>
      <c r="DD38">
        <v>3799.25244478177</v>
      </c>
      <c r="DE38">
        <v>7082.8867819934403</v>
      </c>
      <c r="DF38">
        <v>10642.5132731546</v>
      </c>
      <c r="DG38">
        <v>8183.9917663234401</v>
      </c>
      <c r="DH38">
        <v>8462.1763626326592</v>
      </c>
    </row>
    <row r="39" spans="1:112" x14ac:dyDescent="0.3">
      <c r="A39" t="s">
        <v>960</v>
      </c>
      <c r="B39" t="s">
        <v>961</v>
      </c>
      <c r="C39" t="s">
        <v>962</v>
      </c>
      <c r="D39" t="s">
        <v>963</v>
      </c>
      <c r="E39">
        <v>1</v>
      </c>
      <c r="G39">
        <v>4</v>
      </c>
      <c r="I39">
        <v>3</v>
      </c>
      <c r="J39">
        <v>3</v>
      </c>
      <c r="K39">
        <v>0</v>
      </c>
      <c r="M39">
        <v>27</v>
      </c>
      <c r="N39" t="s">
        <v>25</v>
      </c>
      <c r="P39">
        <v>2017</v>
      </c>
      <c r="Q39" s="4">
        <v>2</v>
      </c>
      <c r="R39">
        <v>5</v>
      </c>
      <c r="S39">
        <v>0</v>
      </c>
      <c r="T39">
        <v>0</v>
      </c>
      <c r="U39">
        <v>0</v>
      </c>
      <c r="V39">
        <v>11200000</v>
      </c>
      <c r="W39">
        <v>167270820.69</v>
      </c>
      <c r="X39">
        <v>2.0759493670886</v>
      </c>
      <c r="Y39">
        <v>0.15431047976017001</v>
      </c>
      <c r="Z39">
        <v>0.164276108145713</v>
      </c>
      <c r="AA39">
        <v>-0.21558701992034901</v>
      </c>
      <c r="AB39">
        <v>15</v>
      </c>
      <c r="AC39">
        <v>0</v>
      </c>
    </row>
    <row r="40" spans="1:112" x14ac:dyDescent="0.3">
      <c r="A40" t="s">
        <v>964</v>
      </c>
      <c r="B40" t="s">
        <v>965</v>
      </c>
      <c r="C40" t="s">
        <v>964</v>
      </c>
      <c r="D40" t="s">
        <v>966</v>
      </c>
      <c r="E40">
        <v>1</v>
      </c>
      <c r="G40">
        <v>0</v>
      </c>
      <c r="H40">
        <v>1</v>
      </c>
      <c r="I40">
        <v>0</v>
      </c>
      <c r="J40">
        <v>0</v>
      </c>
      <c r="K40">
        <v>0</v>
      </c>
      <c r="M40">
        <v>47</v>
      </c>
      <c r="N40" t="s">
        <v>78</v>
      </c>
      <c r="P40">
        <v>2017</v>
      </c>
      <c r="Q40" s="4" t="s">
        <v>26</v>
      </c>
      <c r="R40">
        <v>5983</v>
      </c>
      <c r="S40">
        <v>0</v>
      </c>
      <c r="T40">
        <v>0</v>
      </c>
      <c r="U40">
        <v>0</v>
      </c>
      <c r="V40">
        <v>5500000</v>
      </c>
      <c r="W40">
        <v>300585863.01999998</v>
      </c>
      <c r="X40">
        <v>2.07407407407407</v>
      </c>
      <c r="Y40">
        <v>0.122846320271492</v>
      </c>
      <c r="Z40">
        <v>-3.1252384185791002E-2</v>
      </c>
      <c r="AA40">
        <v>-1.18656158447265E-2</v>
      </c>
      <c r="AB40">
        <v>5</v>
      </c>
      <c r="AC40">
        <v>0</v>
      </c>
    </row>
    <row r="41" spans="1:112" x14ac:dyDescent="0.3">
      <c r="A41" t="s">
        <v>967</v>
      </c>
      <c r="B41" t="s">
        <v>968</v>
      </c>
      <c r="C41" t="s">
        <v>967</v>
      </c>
      <c r="D41" t="s">
        <v>969</v>
      </c>
      <c r="E41">
        <v>1</v>
      </c>
      <c r="G41">
        <v>4</v>
      </c>
      <c r="I41">
        <v>3</v>
      </c>
      <c r="J41">
        <v>3</v>
      </c>
      <c r="K41">
        <v>0</v>
      </c>
      <c r="M41">
        <v>109</v>
      </c>
      <c r="N41" t="s">
        <v>48</v>
      </c>
      <c r="P41">
        <v>2017</v>
      </c>
      <c r="Q41" s="4" t="s">
        <v>26</v>
      </c>
      <c r="R41">
        <v>5561</v>
      </c>
      <c r="S41">
        <v>0</v>
      </c>
      <c r="T41">
        <v>0</v>
      </c>
      <c r="U41">
        <v>0</v>
      </c>
      <c r="V41">
        <v>1500000</v>
      </c>
      <c r="W41">
        <v>6171607</v>
      </c>
      <c r="X41">
        <v>2.2307692307692299</v>
      </c>
      <c r="Y41">
        <v>0.234309092164039</v>
      </c>
      <c r="Z41">
        <v>-6.11553639173507E-2</v>
      </c>
      <c r="AA41">
        <v>-0.24130076169967599</v>
      </c>
      <c r="AB41">
        <v>9</v>
      </c>
      <c r="AC41">
        <v>0</v>
      </c>
    </row>
    <row r="42" spans="1:112" x14ac:dyDescent="0.3">
      <c r="A42" t="s">
        <v>970</v>
      </c>
      <c r="B42" t="s">
        <v>971</v>
      </c>
      <c r="C42" t="s">
        <v>970</v>
      </c>
      <c r="D42" t="s">
        <v>972</v>
      </c>
      <c r="E42">
        <v>0</v>
      </c>
      <c r="G42">
        <v>4</v>
      </c>
      <c r="I42">
        <v>3</v>
      </c>
      <c r="J42">
        <v>3</v>
      </c>
      <c r="K42">
        <v>0</v>
      </c>
      <c r="M42">
        <v>108</v>
      </c>
      <c r="N42" t="s">
        <v>30</v>
      </c>
      <c r="P42">
        <v>2018</v>
      </c>
      <c r="Q42" s="4">
        <v>133</v>
      </c>
      <c r="R42">
        <v>133</v>
      </c>
      <c r="S42">
        <v>0</v>
      </c>
      <c r="T42">
        <v>0</v>
      </c>
      <c r="U42">
        <v>0</v>
      </c>
      <c r="V42">
        <v>20534500</v>
      </c>
      <c r="W42">
        <v>359294347066.65002</v>
      </c>
      <c r="X42">
        <v>2.0810810810810798</v>
      </c>
      <c r="Y42">
        <v>0.15005399286746901</v>
      </c>
      <c r="Z42">
        <v>6.4786672592163003E-2</v>
      </c>
      <c r="AA42">
        <v>3.4517422318458502E-2</v>
      </c>
      <c r="AB42">
        <v>8</v>
      </c>
      <c r="AC42">
        <v>0</v>
      </c>
    </row>
    <row r="43" spans="1:112" x14ac:dyDescent="0.3">
      <c r="A43" t="s">
        <v>973</v>
      </c>
      <c r="B43" t="s">
        <v>974</v>
      </c>
      <c r="C43" t="s">
        <v>973</v>
      </c>
      <c r="D43" t="s">
        <v>975</v>
      </c>
      <c r="E43">
        <v>0</v>
      </c>
      <c r="G43">
        <v>1</v>
      </c>
      <c r="H43">
        <v>2</v>
      </c>
      <c r="I43">
        <v>1</v>
      </c>
      <c r="J43">
        <v>0</v>
      </c>
      <c r="K43">
        <v>0</v>
      </c>
      <c r="M43">
        <v>30</v>
      </c>
      <c r="N43" t="s">
        <v>106</v>
      </c>
      <c r="P43">
        <v>2017</v>
      </c>
      <c r="Q43" s="4" t="s">
        <v>26</v>
      </c>
      <c r="R43">
        <v>12921</v>
      </c>
      <c r="S43">
        <v>0</v>
      </c>
      <c r="T43">
        <v>0</v>
      </c>
      <c r="U43">
        <v>0</v>
      </c>
      <c r="V43">
        <v>70600000</v>
      </c>
      <c r="W43">
        <v>400000000</v>
      </c>
      <c r="X43">
        <v>2.2597402597402598</v>
      </c>
      <c r="Y43">
        <v>1.07679516077041E-2</v>
      </c>
      <c r="Z43">
        <v>3.9657503366470302E-2</v>
      </c>
      <c r="AA43">
        <v>-0.399434894323349</v>
      </c>
      <c r="AB43">
        <v>9</v>
      </c>
      <c r="AC43">
        <v>0</v>
      </c>
    </row>
    <row r="44" spans="1:112" x14ac:dyDescent="0.3">
      <c r="A44" t="s">
        <v>128</v>
      </c>
      <c r="B44" t="s">
        <v>129</v>
      </c>
      <c r="C44" t="s">
        <v>128</v>
      </c>
      <c r="D44" t="s">
        <v>130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  <c r="K44">
        <v>1</v>
      </c>
      <c r="M44">
        <v>15</v>
      </c>
      <c r="N44" t="s">
        <v>25</v>
      </c>
      <c r="O44">
        <v>2018</v>
      </c>
      <c r="P44">
        <v>2018</v>
      </c>
      <c r="Q44" s="4" t="s">
        <v>26</v>
      </c>
      <c r="R44">
        <v>3295</v>
      </c>
      <c r="S44">
        <v>0</v>
      </c>
      <c r="T44">
        <v>0</v>
      </c>
      <c r="U44">
        <v>0</v>
      </c>
      <c r="V44">
        <v>19500000</v>
      </c>
      <c r="W44">
        <v>500000000</v>
      </c>
      <c r="X44">
        <v>2.0266666666666602</v>
      </c>
      <c r="Y44">
        <v>0.19382561743259399</v>
      </c>
      <c r="Z44">
        <v>6.9330930709838798E-3</v>
      </c>
      <c r="AA44">
        <v>-0.1348607391119</v>
      </c>
      <c r="AB44">
        <v>12</v>
      </c>
      <c r="AC44">
        <v>1</v>
      </c>
      <c r="AD44">
        <v>0.70227199789999994</v>
      </c>
      <c r="AE44">
        <v>0.50936563512111099</v>
      </c>
      <c r="AF44">
        <v>0.379669388015555</v>
      </c>
      <c r="AG44">
        <v>0.13745476666666601</v>
      </c>
      <c r="AH44">
        <v>6.3809478918888801E-2</v>
      </c>
      <c r="AI44">
        <v>5.7784070280000002E-2</v>
      </c>
      <c r="AJ44">
        <v>5.7685218578888801E-2</v>
      </c>
      <c r="AK44">
        <v>3.2722522513333303E-2</v>
      </c>
      <c r="AL44">
        <v>2.2074281221111099E-2</v>
      </c>
      <c r="AM44">
        <v>-0.25462308048071902</v>
      </c>
      <c r="AN44">
        <v>-0.63796194529901096</v>
      </c>
      <c r="AO44">
        <v>-0.53577834755174802</v>
      </c>
      <c r="AP44">
        <v>-9.4428112264449707E-2</v>
      </c>
      <c r="AQ44">
        <v>-1.71070851589592E-3</v>
      </c>
      <c r="AR44">
        <v>-0.43273990600238699</v>
      </c>
      <c r="AS44">
        <v>-0.32541016016975499</v>
      </c>
      <c r="AT44">
        <v>-0.18078139822418501</v>
      </c>
      <c r="AU44">
        <v>-0.71411685779106104</v>
      </c>
      <c r="AV44">
        <v>-0.37284756129346103</v>
      </c>
      <c r="AW44">
        <v>-0.74533058279621101</v>
      </c>
      <c r="AX44">
        <v>0.38617716516489697</v>
      </c>
      <c r="AY44">
        <v>-0.310490680512369</v>
      </c>
      <c r="AZ44">
        <v>-0.27909929434131803</v>
      </c>
      <c r="BA44">
        <v>-0.308992304039717</v>
      </c>
      <c r="BB44">
        <v>-0.39077435459691501</v>
      </c>
      <c r="BC44">
        <v>-0.51060558560894898</v>
      </c>
      <c r="BD44">
        <v>-0.395761971507397</v>
      </c>
      <c r="BE44">
        <v>-0.56462571225282099</v>
      </c>
      <c r="BF44">
        <v>0.53189563779683702</v>
      </c>
      <c r="BG44">
        <v>9.1183908079707707E-2</v>
      </c>
      <c r="BH44">
        <v>-8.2539921783072595E-2</v>
      </c>
      <c r="BI44">
        <v>-0.16552444949332201</v>
      </c>
      <c r="BJ44">
        <v>-0.53847824688328205</v>
      </c>
      <c r="BK44">
        <v>-0.82358468350357805</v>
      </c>
      <c r="BL44">
        <v>-0.70628254500356202</v>
      </c>
      <c r="BM44">
        <v>-0.63163117466429397</v>
      </c>
      <c r="BN44">
        <v>0.56388726657992205</v>
      </c>
      <c r="BO44">
        <v>-0.37306555175572298</v>
      </c>
      <c r="BP44">
        <v>-0.37921335270527401</v>
      </c>
      <c r="BQ44">
        <v>-0.26993819984731099</v>
      </c>
      <c r="BR44">
        <v>-0.39077435459691501</v>
      </c>
      <c r="BS44">
        <v>-0.53847824688328205</v>
      </c>
      <c r="BT44">
        <v>-0.83363213033933203</v>
      </c>
      <c r="BU44">
        <v>-0.91912930837568296</v>
      </c>
      <c r="BV44">
        <v>-0.93157556034858202</v>
      </c>
      <c r="BW44">
        <v>-0.93014660577817398</v>
      </c>
      <c r="BX44">
        <v>-0.95986606946805197</v>
      </c>
      <c r="BY44">
        <v>-0.97284393210208198</v>
      </c>
      <c r="BZ44">
        <v>-0.131181363881061</v>
      </c>
      <c r="CA44">
        <v>0.13183539635383101</v>
      </c>
      <c r="CB44">
        <v>-0.658677334798345</v>
      </c>
      <c r="CC44">
        <v>-0.93811874574958298</v>
      </c>
      <c r="CD44">
        <v>-0.93602599760650396</v>
      </c>
      <c r="CE44">
        <v>-0.97010373120258198</v>
      </c>
      <c r="CF44">
        <v>-9.20271788810616E-2</v>
      </c>
      <c r="CG44">
        <v>0.37995661635383099</v>
      </c>
      <c r="CH44">
        <v>-1.13985977079834</v>
      </c>
      <c r="CI44">
        <v>-4.4534475867495802</v>
      </c>
      <c r="CJ44">
        <v>4.8949769765538401E-2</v>
      </c>
      <c r="CK44">
        <v>-0.21674808406009999</v>
      </c>
      <c r="CL44">
        <v>-0.59161430453445996</v>
      </c>
      <c r="CM44">
        <v>0.104065865114913</v>
      </c>
      <c r="CN44">
        <v>-2.9077762823913498E-3</v>
      </c>
      <c r="CO44">
        <v>-7.7883160881061606E-2</v>
      </c>
      <c r="CP44">
        <v>0.113337154353831</v>
      </c>
      <c r="CQ44">
        <v>-2.1329992207983399</v>
      </c>
      <c r="CR44">
        <v>-7.99801725974958</v>
      </c>
      <c r="CS44">
        <v>6.7322940786446905E-2</v>
      </c>
      <c r="CT44">
        <v>-0.218429173107209</v>
      </c>
      <c r="CU44">
        <v>-8.2571420351563604E-2</v>
      </c>
      <c r="CV44">
        <v>-0.45676087711084401</v>
      </c>
      <c r="CW44">
        <v>0.53108150844313196</v>
      </c>
      <c r="CX44">
        <v>0.87931302415124601</v>
      </c>
      <c r="CY44">
        <v>-0.185831579952285</v>
      </c>
      <c r="CZ44">
        <v>7.1141625810286602E-2</v>
      </c>
      <c r="DA44">
        <v>8931.2030164930602</v>
      </c>
      <c r="DB44">
        <v>7248.5695529513996</v>
      </c>
      <c r="DC44">
        <v>6552.5217777777698</v>
      </c>
      <c r="DD44">
        <v>4251.2944574029998</v>
      </c>
      <c r="DE44">
        <v>4235.0319575782196</v>
      </c>
      <c r="DF44">
        <v>8934.8486561401096</v>
      </c>
      <c r="DG44">
        <v>9728.6635257676608</v>
      </c>
      <c r="DH44">
        <v>7950.8499738894398</v>
      </c>
    </row>
    <row r="45" spans="1:112" x14ac:dyDescent="0.3">
      <c r="A45" t="s">
        <v>976</v>
      </c>
      <c r="B45" t="s">
        <v>977</v>
      </c>
      <c r="C45" t="s">
        <v>978</v>
      </c>
      <c r="D45" t="s">
        <v>979</v>
      </c>
      <c r="E45">
        <v>1</v>
      </c>
      <c r="G45">
        <v>1</v>
      </c>
      <c r="H45">
        <v>2</v>
      </c>
      <c r="I45">
        <v>1</v>
      </c>
      <c r="J45">
        <v>0</v>
      </c>
      <c r="K45">
        <v>2</v>
      </c>
      <c r="M45">
        <v>30</v>
      </c>
      <c r="N45" t="s">
        <v>844</v>
      </c>
      <c r="P45">
        <v>2017</v>
      </c>
      <c r="Q45" s="4" t="s">
        <v>26</v>
      </c>
      <c r="R45">
        <v>1737</v>
      </c>
      <c r="S45">
        <v>0</v>
      </c>
      <c r="T45">
        <v>0</v>
      </c>
      <c r="U45">
        <v>0</v>
      </c>
      <c r="V45">
        <v>30000000</v>
      </c>
      <c r="W45">
        <v>60000000</v>
      </c>
      <c r="X45">
        <v>2.0512820512820502</v>
      </c>
      <c r="Y45">
        <v>0.16557611525058699</v>
      </c>
      <c r="Z45">
        <v>-9.7188353538513097E-3</v>
      </c>
      <c r="AA45">
        <v>-0.13487158715724901</v>
      </c>
      <c r="AB45">
        <v>6</v>
      </c>
      <c r="AC45">
        <v>0</v>
      </c>
    </row>
    <row r="46" spans="1:112" x14ac:dyDescent="0.3">
      <c r="A46" t="s">
        <v>980</v>
      </c>
      <c r="B46" t="s">
        <v>981</v>
      </c>
      <c r="C46" t="s">
        <v>1394</v>
      </c>
      <c r="D46" s="5" t="s">
        <v>1395</v>
      </c>
      <c r="E46">
        <v>1</v>
      </c>
      <c r="G46">
        <v>1</v>
      </c>
      <c r="H46">
        <v>3</v>
      </c>
      <c r="I46">
        <v>0</v>
      </c>
      <c r="J46">
        <v>0</v>
      </c>
      <c r="K46">
        <v>1</v>
      </c>
      <c r="M46">
        <v>92</v>
      </c>
      <c r="N46" t="s">
        <v>123</v>
      </c>
      <c r="P46">
        <v>2017</v>
      </c>
      <c r="Q46" s="4" t="s">
        <v>26</v>
      </c>
      <c r="R46">
        <v>5260</v>
      </c>
      <c r="S46">
        <v>0</v>
      </c>
      <c r="T46">
        <v>0</v>
      </c>
      <c r="U46">
        <v>0</v>
      </c>
      <c r="V46">
        <v>150949194</v>
      </c>
      <c r="W46">
        <v>25000000000</v>
      </c>
      <c r="X46">
        <v>1.9036144578313201</v>
      </c>
      <c r="Y46">
        <v>1.51178017258644E-2</v>
      </c>
      <c r="Z46">
        <v>-5.1829829812049803E-2</v>
      </c>
      <c r="AA46">
        <v>2.9397249221801699E-2</v>
      </c>
      <c r="AB46">
        <v>7</v>
      </c>
      <c r="AC46">
        <v>0</v>
      </c>
    </row>
    <row r="47" spans="1:112" x14ac:dyDescent="0.3">
      <c r="A47" t="s">
        <v>131</v>
      </c>
      <c r="B47" t="s">
        <v>132</v>
      </c>
      <c r="C47" t="s">
        <v>131</v>
      </c>
      <c r="D47" s="8" t="s">
        <v>133</v>
      </c>
      <c r="E47">
        <v>1</v>
      </c>
      <c r="F47">
        <v>1</v>
      </c>
      <c r="G47">
        <v>4</v>
      </c>
      <c r="H47">
        <v>0</v>
      </c>
      <c r="I47">
        <v>3</v>
      </c>
      <c r="J47">
        <v>0</v>
      </c>
      <c r="K47">
        <v>1</v>
      </c>
      <c r="M47">
        <v>1</v>
      </c>
      <c r="N47" t="s">
        <v>134</v>
      </c>
      <c r="O47">
        <v>2017</v>
      </c>
      <c r="P47">
        <v>2017</v>
      </c>
      <c r="Q47" s="4" t="s">
        <v>26</v>
      </c>
      <c r="R47">
        <v>1201</v>
      </c>
      <c r="S47">
        <v>0</v>
      </c>
      <c r="T47">
        <v>0</v>
      </c>
      <c r="U47">
        <v>0</v>
      </c>
      <c r="V47">
        <v>153000000</v>
      </c>
      <c r="W47">
        <v>70858112.909999996</v>
      </c>
      <c r="X47">
        <v>2.2133333333333298</v>
      </c>
      <c r="Y47">
        <v>0.214534357190132</v>
      </c>
      <c r="Z47">
        <v>-0.120544359087944</v>
      </c>
      <c r="AA47">
        <v>-1.5558674931526101E-2</v>
      </c>
      <c r="AB47">
        <v>12</v>
      </c>
      <c r="AC47">
        <v>1</v>
      </c>
      <c r="AD47">
        <v>20.0065002441</v>
      </c>
      <c r="AE47">
        <v>3.04858522945444</v>
      </c>
      <c r="AF47">
        <v>2.3850486662677701</v>
      </c>
      <c r="AG47">
        <v>6.1524896648211103</v>
      </c>
      <c r="AH47">
        <v>3.8403092145911102</v>
      </c>
      <c r="AI47">
        <v>2.3396416681800001</v>
      </c>
      <c r="AJ47">
        <v>1.2541543617222199</v>
      </c>
      <c r="AK47">
        <v>0.57572954968666601</v>
      </c>
      <c r="AL47">
        <v>0.67781367082222199</v>
      </c>
      <c r="AM47">
        <v>-0.217653932314501</v>
      </c>
      <c r="AN47">
        <v>1.57960759955845</v>
      </c>
      <c r="AO47">
        <v>-0.37581216323704703</v>
      </c>
      <c r="AP47">
        <v>-0.39076737381182203</v>
      </c>
      <c r="AQ47">
        <v>-0.46395451116331599</v>
      </c>
      <c r="AR47">
        <v>-0.54094203452271405</v>
      </c>
      <c r="AS47">
        <v>0.17731263088912699</v>
      </c>
      <c r="AT47">
        <v>-0.89518605005693697</v>
      </c>
      <c r="AU47">
        <v>0.67801307895598295</v>
      </c>
      <c r="AV47">
        <v>2.9968010944884998E-3</v>
      </c>
      <c r="AW47">
        <v>7.5912336982718903E-2</v>
      </c>
      <c r="AX47">
        <v>-0.57502188733422399</v>
      </c>
      <c r="AY47">
        <v>-0.487365788320751</v>
      </c>
      <c r="AZ47">
        <v>-0.23427908305318601</v>
      </c>
      <c r="BA47">
        <v>0.45734667916914401</v>
      </c>
      <c r="BB47">
        <v>-0.866036293770438</v>
      </c>
      <c r="BC47">
        <v>4.6627510420015901E-2</v>
      </c>
      <c r="BD47">
        <v>0.57293251184667404</v>
      </c>
      <c r="BE47">
        <v>5.2460504148860599E-4</v>
      </c>
      <c r="BF47">
        <v>-0.39411550879388202</v>
      </c>
      <c r="BG47">
        <v>-7.8001192725205504E-2</v>
      </c>
      <c r="BH47">
        <v>-0.16345085231773701</v>
      </c>
      <c r="BI47">
        <v>0.23724156541210401</v>
      </c>
      <c r="BJ47">
        <v>-0.89600275137923002</v>
      </c>
      <c r="BK47">
        <v>1.7251289670403001</v>
      </c>
      <c r="BL47">
        <v>-2.17559226567712E-2</v>
      </c>
      <c r="BM47">
        <v>-0.362455710529209</v>
      </c>
      <c r="BN47">
        <v>-0.67940759719592902</v>
      </c>
      <c r="BO47">
        <v>-0.58417786800431903</v>
      </c>
      <c r="BP47">
        <v>-5.3628804710152002E-2</v>
      </c>
      <c r="BQ47">
        <v>0.170504788730935</v>
      </c>
      <c r="BR47">
        <v>-0.866036293770438</v>
      </c>
      <c r="BS47">
        <v>-0.89600275137923002</v>
      </c>
      <c r="BT47">
        <v>-0.72921988779444602</v>
      </c>
      <c r="BU47">
        <v>-0.83159541872751397</v>
      </c>
      <c r="BV47">
        <v>-0.89269091577558901</v>
      </c>
      <c r="BW47">
        <v>-0.94321941285256405</v>
      </c>
      <c r="BX47">
        <v>-0.97439191394032199</v>
      </c>
      <c r="BY47">
        <v>-0.97103008821355297</v>
      </c>
      <c r="BZ47">
        <v>-0.79065353419645901</v>
      </c>
      <c r="CA47">
        <v>-0.49025500255751198</v>
      </c>
      <c r="CB47">
        <v>-4.5426693587392097E-2</v>
      </c>
      <c r="CC47">
        <v>-0.172702940893254</v>
      </c>
      <c r="CD47">
        <v>-0.87111208862410106</v>
      </c>
      <c r="CE47">
        <v>-0.83178380533615603</v>
      </c>
      <c r="CF47">
        <v>-0.751499349196459</v>
      </c>
      <c r="CG47">
        <v>-0.242133782557512</v>
      </c>
      <c r="CH47">
        <v>-0.52660912958739203</v>
      </c>
      <c r="CI47">
        <v>-3.6880317818932502</v>
      </c>
      <c r="CJ47">
        <v>0.450785684319021</v>
      </c>
      <c r="CK47">
        <v>6.0750094821401603</v>
      </c>
      <c r="CL47">
        <v>1.4674080137643699</v>
      </c>
      <c r="CM47">
        <v>0.28487542644126801</v>
      </c>
      <c r="CN47">
        <v>1.9732837608324401</v>
      </c>
      <c r="CO47">
        <v>-0.73735533119645902</v>
      </c>
      <c r="CP47">
        <v>-0.50875324455751203</v>
      </c>
      <c r="CQ47">
        <v>-1.51974857958739</v>
      </c>
      <c r="CR47">
        <v>-7.23260145489325</v>
      </c>
      <c r="CS47">
        <v>0.51173247686649703</v>
      </c>
      <c r="CT47">
        <v>3.5113467167375698</v>
      </c>
      <c r="CU47">
        <v>-0.528406381099082</v>
      </c>
      <c r="CV47">
        <v>-8.9219658998244397E-2</v>
      </c>
      <c r="CW47">
        <v>1.0035308544772399E-3</v>
      </c>
      <c r="CX47">
        <v>-0.36594114349909701</v>
      </c>
      <c r="CY47">
        <v>-1.0103826954117901E-2</v>
      </c>
      <c r="CZ47">
        <v>1.28153576705203</v>
      </c>
      <c r="DA47">
        <v>3305.6789930555701</v>
      </c>
      <c r="DB47">
        <v>7700.2035563151203</v>
      </c>
      <c r="DC47">
        <v>12000.2708007812</v>
      </c>
      <c r="DD47">
        <v>8145.5011013454896</v>
      </c>
      <c r="DE47">
        <v>6816.9719928385502</v>
      </c>
      <c r="DF47">
        <v>6049.7795090569998</v>
      </c>
      <c r="DG47">
        <v>3702.7687580675502</v>
      </c>
      <c r="DH47">
        <v>5375.0850563002195</v>
      </c>
    </row>
    <row r="48" spans="1:112" x14ac:dyDescent="0.3">
      <c r="A48" t="s">
        <v>135</v>
      </c>
      <c r="B48" t="s">
        <v>136</v>
      </c>
      <c r="C48" t="s">
        <v>138</v>
      </c>
      <c r="D48" t="s">
        <v>137</v>
      </c>
      <c r="E48">
        <v>0</v>
      </c>
      <c r="F48">
        <v>0</v>
      </c>
      <c r="G48">
        <v>1</v>
      </c>
      <c r="H48">
        <v>2</v>
      </c>
      <c r="I48">
        <v>0</v>
      </c>
      <c r="J48">
        <v>0</v>
      </c>
      <c r="K48">
        <v>1</v>
      </c>
      <c r="M48">
        <v>30</v>
      </c>
      <c r="N48" t="s">
        <v>106</v>
      </c>
      <c r="O48">
        <v>2018</v>
      </c>
      <c r="P48">
        <v>2018</v>
      </c>
      <c r="Q48" s="4" t="s">
        <v>26</v>
      </c>
      <c r="R48">
        <v>2180</v>
      </c>
      <c r="S48">
        <v>0</v>
      </c>
      <c r="T48">
        <v>0</v>
      </c>
      <c r="U48">
        <v>1</v>
      </c>
      <c r="V48">
        <v>18638214</v>
      </c>
      <c r="W48">
        <v>360000000</v>
      </c>
      <c r="X48">
        <v>2.2564102564102502</v>
      </c>
      <c r="Y48">
        <v>0.13522566854953699</v>
      </c>
      <c r="Z48">
        <v>-7.0371441543102195E-2</v>
      </c>
      <c r="AA48">
        <v>-0.29037013649940402</v>
      </c>
      <c r="AB48">
        <v>10</v>
      </c>
      <c r="AC48">
        <v>1</v>
      </c>
      <c r="AD48">
        <v>2.0834399399999998E-2</v>
      </c>
      <c r="AE48">
        <v>2.11342823388888E-2</v>
      </c>
      <c r="AF48">
        <v>2.2591729521238401E-2</v>
      </c>
      <c r="AG48">
        <v>3.4343973937782202E-3</v>
      </c>
      <c r="AH48">
        <v>3.4310964602178801E-3</v>
      </c>
      <c r="AI48">
        <v>2.0119773858387701E-3</v>
      </c>
      <c r="AJ48">
        <v>1.13498760773566E-3</v>
      </c>
      <c r="AK48">
        <v>2.08192170563777E-3</v>
      </c>
      <c r="AL48">
        <v>2.4375395080536602E-3</v>
      </c>
      <c r="AM48">
        <v>6.8961280964233193E-2</v>
      </c>
      <c r="AN48">
        <v>-0.84797988172841898</v>
      </c>
      <c r="AO48">
        <v>-9.6113908259792E-4</v>
      </c>
      <c r="AP48">
        <v>-0.41360512326983401</v>
      </c>
      <c r="AQ48">
        <v>-0.435884510569436</v>
      </c>
      <c r="AR48">
        <v>0.83431227922503204</v>
      </c>
      <c r="AS48">
        <v>0.170812284368277</v>
      </c>
      <c r="AT48">
        <v>0.71394337171174105</v>
      </c>
      <c r="AU48">
        <v>-0.87703162589558403</v>
      </c>
      <c r="AV48">
        <v>-0.42138322321114202</v>
      </c>
      <c r="AW48">
        <v>-0.108991660228287</v>
      </c>
      <c r="AX48">
        <v>-0.52141180606646698</v>
      </c>
      <c r="AY48">
        <v>0.43935856886346403</v>
      </c>
      <c r="AZ48">
        <v>-5.81368965678042E-2</v>
      </c>
      <c r="BA48">
        <v>1.23290044110854</v>
      </c>
      <c r="BB48">
        <v>-0.122159110050162</v>
      </c>
      <c r="BC48">
        <v>-0.43959494445560499</v>
      </c>
      <c r="BD48">
        <v>-0.31129787069718501</v>
      </c>
      <c r="BE48">
        <v>0.14290700276087701</v>
      </c>
      <c r="BF48">
        <v>-0.26427246416204497</v>
      </c>
      <c r="BG48">
        <v>-0.18461527744466899</v>
      </c>
      <c r="BH48">
        <v>0.33317515054280999</v>
      </c>
      <c r="BI48">
        <v>0.527858626314608</v>
      </c>
      <c r="BJ48">
        <v>-4.5023471866632803E-2</v>
      </c>
      <c r="BK48">
        <v>-0.915044746800458</v>
      </c>
      <c r="BL48">
        <v>-0.32683728744392199</v>
      </c>
      <c r="BM48">
        <v>-0.29325131869176002</v>
      </c>
      <c r="BN48">
        <v>-0.610189261938758</v>
      </c>
      <c r="BO48">
        <v>0.52452163847338595</v>
      </c>
      <c r="BP48">
        <v>0.47714557119633499</v>
      </c>
      <c r="BQ48">
        <v>0.961367711542503</v>
      </c>
      <c r="BR48">
        <v>-0.122159110050162</v>
      </c>
      <c r="BS48">
        <v>-4.5023471866632803E-2</v>
      </c>
      <c r="BT48">
        <v>-0.855229227601495</v>
      </c>
      <c r="BU48">
        <v>-0.85849573901380105</v>
      </c>
      <c r="BV48">
        <v>-0.91249686141575104</v>
      </c>
      <c r="BW48">
        <v>-0.95363818618620499</v>
      </c>
      <c r="BX48">
        <v>-0.91331749736921497</v>
      </c>
      <c r="BY48">
        <v>-0.90395659954422003</v>
      </c>
      <c r="BZ48">
        <v>-4.7124003008217202E-2</v>
      </c>
      <c r="CA48">
        <v>0.83014827514448697</v>
      </c>
      <c r="CB48">
        <v>-0.73157346421708502</v>
      </c>
      <c r="CC48">
        <v>-0.86540391612602496</v>
      </c>
      <c r="CD48">
        <v>-0.92377273638593704</v>
      </c>
      <c r="CE48">
        <v>-0.84117764883238899</v>
      </c>
      <c r="CF48">
        <v>-7.9698180082171995E-3</v>
      </c>
      <c r="CG48">
        <v>1.07826949514448</v>
      </c>
      <c r="CH48">
        <v>-1.21275590021708</v>
      </c>
      <c r="CI48">
        <v>-4.3807327571260197</v>
      </c>
      <c r="CJ48">
        <v>-4.0869626581747802E-2</v>
      </c>
      <c r="CK48">
        <v>-0.43946928600128798</v>
      </c>
      <c r="CL48">
        <v>0.74412903001995501</v>
      </c>
      <c r="CM48">
        <v>7.2729060693968201E-2</v>
      </c>
      <c r="CN48">
        <v>0.35682141652111998</v>
      </c>
      <c r="CO48">
        <v>6.1741999917828E-3</v>
      </c>
      <c r="CP48">
        <v>0.81165003314448703</v>
      </c>
      <c r="CQ48">
        <v>-2.2058953502170802</v>
      </c>
      <c r="CR48">
        <v>-7.9253024301260204</v>
      </c>
      <c r="CS48">
        <v>-2.5610249494268301E-2</v>
      </c>
      <c r="CT48">
        <v>-0.41217351330380397</v>
      </c>
      <c r="CU48">
        <v>8.7211581231663504E-2</v>
      </c>
      <c r="CV48">
        <v>1.6866998951527801</v>
      </c>
      <c r="CW48">
        <v>-0.13648431986572099</v>
      </c>
      <c r="CX48">
        <v>-0.33725520334948</v>
      </c>
      <c r="CY48">
        <v>-0.28535011488512302</v>
      </c>
      <c r="CZ48">
        <v>0.83040024041463101</v>
      </c>
      <c r="DA48">
        <v>6828.5125544704897</v>
      </c>
      <c r="DB48">
        <v>5139.7824610197704</v>
      </c>
      <c r="DC48">
        <v>3795.20844756822</v>
      </c>
      <c r="DD48">
        <v>6905.08357145433</v>
      </c>
      <c r="DE48">
        <v>10661.630211227999</v>
      </c>
      <c r="DF48">
        <v>8215.2903501729998</v>
      </c>
      <c r="DG48">
        <v>8487.3132825547691</v>
      </c>
      <c r="DH48">
        <v>8006.9688784221098</v>
      </c>
    </row>
    <row r="49" spans="1:112" x14ac:dyDescent="0.3">
      <c r="A49" t="s">
        <v>139</v>
      </c>
      <c r="B49" t="s">
        <v>140</v>
      </c>
      <c r="C49" t="s">
        <v>139</v>
      </c>
      <c r="D49" t="s">
        <v>141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M49">
        <v>4</v>
      </c>
      <c r="N49" t="s">
        <v>30</v>
      </c>
      <c r="O49">
        <v>2019</v>
      </c>
      <c r="P49">
        <v>2018</v>
      </c>
      <c r="Q49" s="4" t="s">
        <v>26</v>
      </c>
      <c r="R49">
        <v>1412</v>
      </c>
      <c r="S49">
        <v>1</v>
      </c>
      <c r="T49">
        <v>0</v>
      </c>
      <c r="U49">
        <v>0</v>
      </c>
      <c r="V49">
        <v>9000000</v>
      </c>
      <c r="W49">
        <v>995000000</v>
      </c>
      <c r="X49">
        <v>1.8823529411764699</v>
      </c>
      <c r="Y49">
        <v>0.23736728727817499</v>
      </c>
      <c r="Z49">
        <v>-0.23509134352207101</v>
      </c>
      <c r="AA49">
        <v>-2.99012660980224E-3</v>
      </c>
      <c r="AB49">
        <v>21</v>
      </c>
      <c r="AC49">
        <v>1</v>
      </c>
      <c r="AD49">
        <v>2.91200564E-2</v>
      </c>
      <c r="AE49">
        <v>2.3789105631111099E-2</v>
      </c>
      <c r="AF49">
        <v>9.7030841084886597E-3</v>
      </c>
      <c r="AG49">
        <v>1.00580839181168E-2</v>
      </c>
      <c r="AH49">
        <v>4.2827096006825497E-3</v>
      </c>
      <c r="AI49">
        <v>1.4620035174953299E-3</v>
      </c>
      <c r="AJ49">
        <v>3.4578431929528802E-3</v>
      </c>
      <c r="AK49">
        <v>2.7781030000000001E-3</v>
      </c>
      <c r="AL49">
        <v>5.7004009999999999E-3</v>
      </c>
      <c r="AM49">
        <v>-0.59212068503327397</v>
      </c>
      <c r="AN49">
        <v>3.6586285933320403E-2</v>
      </c>
      <c r="AO49">
        <v>-0.57420224015347199</v>
      </c>
      <c r="AP49">
        <v>-0.65862651129501604</v>
      </c>
      <c r="AQ49">
        <v>1.36514013241006</v>
      </c>
      <c r="AR49">
        <v>-0.196579241747631</v>
      </c>
      <c r="AS49">
        <v>1.0519041230652699</v>
      </c>
      <c r="AT49">
        <v>-0.45518256978315502</v>
      </c>
      <c r="AU49">
        <v>-0.52486371111904095</v>
      </c>
      <c r="AV49">
        <v>-7.3891145028007699E-2</v>
      </c>
      <c r="AW49">
        <v>-0.88405079273873799</v>
      </c>
      <c r="AX49">
        <v>1.6310702650043001</v>
      </c>
      <c r="AY49">
        <v>1.2292842274642299</v>
      </c>
      <c r="AZ49">
        <v>-0.53177883221399502</v>
      </c>
      <c r="BA49">
        <v>3.1674565317147798</v>
      </c>
      <c r="BB49">
        <v>-0.19195750334519299</v>
      </c>
      <c r="BC49">
        <v>-0.39753838792541801</v>
      </c>
      <c r="BD49">
        <v>0.32868547119639402</v>
      </c>
      <c r="BE49">
        <v>-0.35127261411820998</v>
      </c>
      <c r="BF49">
        <v>0.65565821891154397</v>
      </c>
      <c r="BG49">
        <v>0.49784606091411598</v>
      </c>
      <c r="BH49">
        <v>-0.49660333761138797</v>
      </c>
      <c r="BI49">
        <v>0.90788249755885198</v>
      </c>
      <c r="BJ49">
        <v>-0.66713858488024802</v>
      </c>
      <c r="BK49">
        <v>-0.38070593713329398</v>
      </c>
      <c r="BL49">
        <v>-0.408524251461098</v>
      </c>
      <c r="BM49">
        <v>-0.79938760398070996</v>
      </c>
      <c r="BN49">
        <v>2.9344107778802999</v>
      </c>
      <c r="BO49">
        <v>0.34574106459566201</v>
      </c>
      <c r="BP49">
        <v>-0.158757583474572</v>
      </c>
      <c r="BQ49">
        <v>3.9731591559862398</v>
      </c>
      <c r="BR49">
        <v>-0.19195750334519299</v>
      </c>
      <c r="BS49">
        <v>-0.66713858488024802</v>
      </c>
      <c r="BT49">
        <v>-0.65783861741625305</v>
      </c>
      <c r="BU49">
        <v>-0.84768392198749798</v>
      </c>
      <c r="BV49">
        <v>-0.95289779030861299</v>
      </c>
      <c r="BW49">
        <v>-0.88806902333163895</v>
      </c>
      <c r="BX49">
        <v>-0.89943551902056895</v>
      </c>
      <c r="BY49">
        <v>-0.83194344874211101</v>
      </c>
      <c r="BZ49">
        <v>-0.11590887234682599</v>
      </c>
      <c r="CA49">
        <v>-0.39697985030637301</v>
      </c>
      <c r="CB49">
        <v>-0.70607068078471102</v>
      </c>
      <c r="CC49">
        <v>-0.97270698002529299</v>
      </c>
      <c r="CD49">
        <v>-0.85617086273030796</v>
      </c>
      <c r="CE49">
        <v>-0.428030925177521</v>
      </c>
      <c r="CF49">
        <v>-7.6754687346826805E-2</v>
      </c>
      <c r="CG49">
        <v>-0.148858630306373</v>
      </c>
      <c r="CH49">
        <v>-1.18725311678471</v>
      </c>
      <c r="CI49">
        <v>-4.4880358210252904</v>
      </c>
      <c r="CJ49">
        <v>1.1189103951413399</v>
      </c>
      <c r="CK49">
        <v>0.56150274096192498</v>
      </c>
      <c r="CL49">
        <v>0.215523674804636</v>
      </c>
      <c r="CM49">
        <v>0.93698109324114998</v>
      </c>
      <c r="CN49">
        <v>9.3480745220088401</v>
      </c>
      <c r="CO49">
        <v>-6.2610669346826894E-2</v>
      </c>
      <c r="CP49">
        <v>-0.415478092306373</v>
      </c>
      <c r="CQ49">
        <v>-2.1803925667847102</v>
      </c>
      <c r="CR49">
        <v>-8.0326054940252902</v>
      </c>
      <c r="CS49">
        <v>1.1116902244113001</v>
      </c>
      <c r="CT49">
        <v>-0.25563288274468599</v>
      </c>
      <c r="CU49">
        <v>-0.12808843995649299</v>
      </c>
      <c r="CV49">
        <v>-9.9908954855437604E-2</v>
      </c>
      <c r="CW49">
        <v>0.38520242183133302</v>
      </c>
      <c r="CX49">
        <v>0.134761152517375</v>
      </c>
      <c r="CY49">
        <v>0.75855392658683396</v>
      </c>
      <c r="CZ49">
        <v>1.95266336008737</v>
      </c>
      <c r="DA49">
        <v>7679.3950044374396</v>
      </c>
      <c r="DB49">
        <v>10275.5054285554</v>
      </c>
      <c r="DC49">
        <v>8025.2671480722202</v>
      </c>
      <c r="DD49">
        <v>8324.2540788513306</v>
      </c>
      <c r="DE49">
        <v>8468.9179473650001</v>
      </c>
      <c r="DF49">
        <v>10492.824629005099</v>
      </c>
      <c r="DG49">
        <v>14468.377935573601</v>
      </c>
      <c r="DH49">
        <v>38891.114952303004</v>
      </c>
    </row>
    <row r="50" spans="1:112" x14ac:dyDescent="0.3">
      <c r="A50" t="s">
        <v>982</v>
      </c>
      <c r="B50" t="s">
        <v>983</v>
      </c>
      <c r="C50" t="s">
        <v>982</v>
      </c>
      <c r="D50" t="s">
        <v>984</v>
      </c>
      <c r="E50">
        <v>1</v>
      </c>
      <c r="G50">
        <v>4</v>
      </c>
      <c r="I50">
        <v>3</v>
      </c>
      <c r="J50">
        <v>3</v>
      </c>
      <c r="K50">
        <v>1</v>
      </c>
      <c r="M50">
        <v>13</v>
      </c>
      <c r="N50" t="s">
        <v>78</v>
      </c>
      <c r="P50">
        <v>2019</v>
      </c>
      <c r="Q50" s="4" t="s">
        <v>26</v>
      </c>
      <c r="R50">
        <v>8380</v>
      </c>
      <c r="S50">
        <v>0</v>
      </c>
      <c r="T50">
        <v>0</v>
      </c>
      <c r="U50">
        <v>1</v>
      </c>
      <c r="V50">
        <v>1223500</v>
      </c>
      <c r="W50">
        <v>170000000</v>
      </c>
      <c r="X50">
        <v>2.37333333333333</v>
      </c>
      <c r="Y50">
        <v>0.27395230531692499</v>
      </c>
      <c r="Z50">
        <v>-0.120281174778938</v>
      </c>
      <c r="AA50">
        <v>7.9451113939285195E-2</v>
      </c>
      <c r="AB50">
        <v>9</v>
      </c>
      <c r="AC50">
        <v>0</v>
      </c>
    </row>
    <row r="51" spans="1:112" x14ac:dyDescent="0.3">
      <c r="A51" t="s">
        <v>142</v>
      </c>
      <c r="B51" t="s">
        <v>143</v>
      </c>
      <c r="C51" t="s">
        <v>142</v>
      </c>
      <c r="D51" t="s">
        <v>144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M51">
        <v>49</v>
      </c>
      <c r="N51" t="s">
        <v>25</v>
      </c>
      <c r="O51">
        <v>2019</v>
      </c>
      <c r="P51">
        <v>2018</v>
      </c>
      <c r="Q51" s="4" t="s">
        <v>26</v>
      </c>
      <c r="R51">
        <v>629</v>
      </c>
      <c r="S51">
        <v>1</v>
      </c>
      <c r="T51">
        <v>0</v>
      </c>
      <c r="U51">
        <v>0</v>
      </c>
      <c r="V51">
        <v>1250000</v>
      </c>
      <c r="W51">
        <v>5000000000</v>
      </c>
      <c r="X51">
        <v>1.81578947368421</v>
      </c>
      <c r="Y51">
        <v>0.21688754856586401</v>
      </c>
      <c r="Z51">
        <v>-1.07307583093643E-2</v>
      </c>
      <c r="AA51">
        <v>0.12763053178787201</v>
      </c>
      <c r="AB51">
        <v>4</v>
      </c>
      <c r="AC51">
        <v>1</v>
      </c>
      <c r="AD51">
        <v>1.6195989099999999E-2</v>
      </c>
      <c r="AE51">
        <v>1.3258088353037999E-2</v>
      </c>
      <c r="AF51">
        <v>1.2323680748083E-2</v>
      </c>
      <c r="AG51">
        <v>2.2688930131111101E-2</v>
      </c>
      <c r="AH51">
        <v>4.12759192666666E-2</v>
      </c>
      <c r="AI51">
        <v>5.17426710488888E-2</v>
      </c>
      <c r="AJ51">
        <v>8.9244947055555496E-2</v>
      </c>
      <c r="AK51">
        <v>0.13023691811111099</v>
      </c>
      <c r="AL51">
        <v>0.22038079899999999</v>
      </c>
      <c r="AM51">
        <v>-7.0478305776329006E-2</v>
      </c>
      <c r="AN51">
        <v>0.84108389327112898</v>
      </c>
      <c r="AO51">
        <v>0.81920958935251997</v>
      </c>
      <c r="AP51">
        <v>0.25358010113841101</v>
      </c>
      <c r="AQ51">
        <v>0.72478430754440104</v>
      </c>
      <c r="AR51">
        <v>0.45931979801654998</v>
      </c>
      <c r="AS51">
        <v>0.69215305610950495</v>
      </c>
      <c r="AT51">
        <v>-0.27026873137872198</v>
      </c>
      <c r="AU51">
        <v>0.54192744616967503</v>
      </c>
      <c r="AV51">
        <v>0.84210148784121597</v>
      </c>
      <c r="AW51">
        <v>0.33161911572400099</v>
      </c>
      <c r="AX51">
        <v>0.42374209286021602</v>
      </c>
      <c r="AY51">
        <v>0.60942216359115098</v>
      </c>
      <c r="AZ51">
        <v>0.86558396720664599</v>
      </c>
      <c r="BA51">
        <v>0.178672044637459</v>
      </c>
      <c r="BB51">
        <v>-0.18309476889441001</v>
      </c>
      <c r="BC51">
        <v>0.201518000091995</v>
      </c>
      <c r="BD51">
        <v>0.40278192934847401</v>
      </c>
      <c r="BE51">
        <v>0.37255105845953201</v>
      </c>
      <c r="BF51">
        <v>0.29377927925828401</v>
      </c>
      <c r="BG51">
        <v>0.56706516323786604</v>
      </c>
      <c r="BH51">
        <v>0.361406236680135</v>
      </c>
      <c r="BI51">
        <v>0.35401200204126698</v>
      </c>
      <c r="BJ51">
        <v>-0.24460381053670599</v>
      </c>
      <c r="BK51">
        <v>1.1929633743497801</v>
      </c>
      <c r="BL51">
        <v>1.56822591026</v>
      </c>
      <c r="BM51">
        <v>0.70410085694880298</v>
      </c>
      <c r="BN51">
        <v>1.2280929090963599</v>
      </c>
      <c r="BO51">
        <v>1.22219659925659</v>
      </c>
      <c r="BP51">
        <v>1.49067597565341</v>
      </c>
      <c r="BQ51">
        <v>0.198917381551975</v>
      </c>
      <c r="BR51">
        <v>-0.18309476889441001</v>
      </c>
      <c r="BS51">
        <v>-0.24460381053670599</v>
      </c>
      <c r="BT51">
        <v>0.37871940036650098</v>
      </c>
      <c r="BU51">
        <v>1.5241720134247401</v>
      </c>
      <c r="BV51">
        <v>2.13390431973508</v>
      </c>
      <c r="BW51">
        <v>4.3970797836484996</v>
      </c>
      <c r="BX51">
        <v>6.6533973331137704</v>
      </c>
      <c r="BY51">
        <v>13.001796345667101</v>
      </c>
      <c r="BZ51">
        <v>-0.17349504143590699</v>
      </c>
      <c r="CA51">
        <v>-0.26512078213976698</v>
      </c>
      <c r="CB51">
        <v>0.13153508223211799</v>
      </c>
      <c r="CC51">
        <v>1.7364592342157401</v>
      </c>
      <c r="CD51">
        <v>5.3823377583553196</v>
      </c>
      <c r="CE51">
        <v>4.0811025103844303</v>
      </c>
      <c r="CF51">
        <v>-0.13434085643590701</v>
      </c>
      <c r="CG51">
        <v>-1.6999562139767398E-2</v>
      </c>
      <c r="CH51">
        <v>-0.34964735376788197</v>
      </c>
      <c r="CI51">
        <v>-1.77886960678425</v>
      </c>
      <c r="CJ51">
        <v>0.98149784588427003</v>
      </c>
      <c r="CK51">
        <v>0.51424955029749597</v>
      </c>
      <c r="CL51">
        <v>0.31170389195505599</v>
      </c>
      <c r="CM51">
        <v>0.99536045316560195</v>
      </c>
      <c r="CN51">
        <v>10.112527884338601</v>
      </c>
      <c r="CO51">
        <v>-0.12019683843590701</v>
      </c>
      <c r="CP51">
        <v>-0.28361902413976697</v>
      </c>
      <c r="CQ51">
        <v>-1.3427868037678801</v>
      </c>
      <c r="CR51">
        <v>-5.3234392797842496</v>
      </c>
      <c r="CS51">
        <v>0.99825972018327802</v>
      </c>
      <c r="CT51">
        <v>-0.204738478906482</v>
      </c>
      <c r="CU51">
        <v>-4.7304605064978902E-3</v>
      </c>
      <c r="CV51">
        <v>-0.10713765256489</v>
      </c>
      <c r="CW51">
        <v>0.245209347605849</v>
      </c>
      <c r="CX51">
        <v>0.18851217527123801</v>
      </c>
      <c r="CY51">
        <v>1.4739783931889401</v>
      </c>
      <c r="CZ51">
        <v>0.90897281392167795</v>
      </c>
      <c r="DA51">
        <v>8545.5110417629894</v>
      </c>
      <c r="DB51">
        <v>9859.8364962061096</v>
      </c>
      <c r="DC51">
        <v>7924.4424900082204</v>
      </c>
      <c r="DD51">
        <v>8199.3331022983293</v>
      </c>
      <c r="DE51">
        <v>8836.4144785766603</v>
      </c>
      <c r="DF51">
        <v>10705.129867683399</v>
      </c>
      <c r="DG51">
        <v>16525.323773398399</v>
      </c>
      <c r="DH51">
        <v>44019.751494918703</v>
      </c>
    </row>
    <row r="52" spans="1:112" x14ac:dyDescent="0.3">
      <c r="A52" t="s">
        <v>145</v>
      </c>
      <c r="B52" t="s">
        <v>146</v>
      </c>
      <c r="C52" t="s">
        <v>148</v>
      </c>
      <c r="D52" t="s">
        <v>147</v>
      </c>
      <c r="E52">
        <v>1</v>
      </c>
      <c r="F52">
        <v>1</v>
      </c>
      <c r="G52">
        <v>1</v>
      </c>
      <c r="H52">
        <v>2</v>
      </c>
      <c r="I52">
        <v>0</v>
      </c>
      <c r="J52">
        <v>0</v>
      </c>
      <c r="K52">
        <v>1</v>
      </c>
      <c r="L52" t="s">
        <v>149</v>
      </c>
      <c r="M52">
        <v>35</v>
      </c>
      <c r="N52" t="s">
        <v>150</v>
      </c>
      <c r="O52">
        <v>2020</v>
      </c>
      <c r="P52">
        <v>2018</v>
      </c>
      <c r="Q52" s="4" t="s">
        <v>26</v>
      </c>
      <c r="R52">
        <v>16781</v>
      </c>
      <c r="S52">
        <v>0</v>
      </c>
      <c r="T52">
        <v>0</v>
      </c>
      <c r="U52">
        <v>0</v>
      </c>
      <c r="V52">
        <v>15118350</v>
      </c>
      <c r="W52">
        <v>69434799.629999995</v>
      </c>
      <c r="X52">
        <v>1.97468354430379</v>
      </c>
      <c r="Y52">
        <v>-6.2663123011588995E-2</v>
      </c>
      <c r="Z52">
        <v>0.43060010671615601</v>
      </c>
      <c r="AA52">
        <v>8.3916172385215704E-2</v>
      </c>
      <c r="AB52">
        <v>9</v>
      </c>
      <c r="AC52">
        <v>1</v>
      </c>
      <c r="AD52">
        <v>5.6219020000000001E-2</v>
      </c>
      <c r="AE52">
        <v>0.178334968555555</v>
      </c>
      <c r="AF52">
        <v>0.52086141500000005</v>
      </c>
      <c r="AG52">
        <v>0.237940013222222</v>
      </c>
      <c r="AH52">
        <v>0.50526280895222198</v>
      </c>
      <c r="AI52">
        <v>0.44527375456333301</v>
      </c>
      <c r="AJ52">
        <v>0.36056952379666601</v>
      </c>
      <c r="AK52">
        <v>0.16747262763666601</v>
      </c>
      <c r="AL52">
        <v>0.177840248915</v>
      </c>
      <c r="AM52">
        <v>1.9206914337595999</v>
      </c>
      <c r="AN52">
        <v>-0.54317980489642803</v>
      </c>
      <c r="AO52">
        <v>1.1234881939774199</v>
      </c>
      <c r="AP52">
        <v>-0.118728418807016</v>
      </c>
      <c r="AQ52">
        <v>-0.19022956080071099</v>
      </c>
      <c r="AR52">
        <v>-0.53553304818099801</v>
      </c>
      <c r="AS52">
        <v>6.1906362995784198E-2</v>
      </c>
      <c r="AT52">
        <v>9.2142433995385495</v>
      </c>
      <c r="AU52">
        <v>-0.58055297104541603</v>
      </c>
      <c r="AV52">
        <v>7.6808347770000104E-2</v>
      </c>
      <c r="AW52">
        <v>0.77483197763089995</v>
      </c>
      <c r="AX52">
        <v>-0.202363117446449</v>
      </c>
      <c r="AY52">
        <v>-0.19963801881253099</v>
      </c>
      <c r="AZ52">
        <v>-0.45607513064539201</v>
      </c>
      <c r="BA52">
        <v>2.7603944433912699E-2</v>
      </c>
      <c r="BB52">
        <v>1.7750666524266401</v>
      </c>
      <c r="BC52">
        <v>-0.11307078492556499</v>
      </c>
      <c r="BD52">
        <v>-1.56202537757551E-2</v>
      </c>
      <c r="BE52">
        <v>0.88907154009001499</v>
      </c>
      <c r="BF52">
        <v>-3.1698503036964698E-2</v>
      </c>
      <c r="BG52">
        <v>-2.4917040129915899E-2</v>
      </c>
      <c r="BH52">
        <v>-0.41103146131288198</v>
      </c>
      <c r="BI52">
        <v>7.2247241250556704E-2</v>
      </c>
      <c r="BJ52">
        <v>7.1657214824446402</v>
      </c>
      <c r="BK52">
        <v>-0.59883718236654904</v>
      </c>
      <c r="BL52">
        <v>1.0702621766595299</v>
      </c>
      <c r="BM52">
        <v>0.69612741065223005</v>
      </c>
      <c r="BN52">
        <v>-0.21083505980905801</v>
      </c>
      <c r="BO52">
        <v>-0.53088836887458402</v>
      </c>
      <c r="BP52">
        <v>-0.82461992553671504</v>
      </c>
      <c r="BR52">
        <v>1.7750666524266401</v>
      </c>
      <c r="BS52">
        <v>7.1657214824446402</v>
      </c>
      <c r="BT52">
        <v>2.6933994080154098</v>
      </c>
      <c r="BU52">
        <v>6.7676375677574701</v>
      </c>
      <c r="BV52">
        <v>5.9742742480031596</v>
      </c>
      <c r="BW52">
        <v>4.6840278953020604</v>
      </c>
      <c r="BX52">
        <v>1.73458126853409</v>
      </c>
      <c r="BZ52">
        <v>5.36974852994591E-2</v>
      </c>
      <c r="CA52">
        <v>8.4825349810188904</v>
      </c>
      <c r="CB52">
        <v>2.7643945153975902</v>
      </c>
      <c r="CC52">
        <v>5.27184599235893</v>
      </c>
      <c r="CF52">
        <v>9.2851670299459094E-2</v>
      </c>
      <c r="CG52">
        <v>8.7306562010188902</v>
      </c>
      <c r="CH52">
        <v>2.2832120793975901</v>
      </c>
      <c r="CI52">
        <v>1.7565171513589299</v>
      </c>
      <c r="CJ52">
        <v>1.5572702900723601</v>
      </c>
      <c r="CK52">
        <v>0.66878780505566005</v>
      </c>
      <c r="CL52">
        <v>1.04961256797155</v>
      </c>
      <c r="CO52">
        <v>0.106995688299459</v>
      </c>
      <c r="CP52">
        <v>8.4640367390188906</v>
      </c>
      <c r="CQ52">
        <v>1.2900726293975899</v>
      </c>
      <c r="CR52">
        <v>-1.7880525216410601</v>
      </c>
      <c r="CS52">
        <v>1.4852374382877001</v>
      </c>
      <c r="CT52">
        <v>-0.30708720671152601</v>
      </c>
      <c r="CU52">
        <v>0.17874630231956301</v>
      </c>
      <c r="CV52">
        <v>9.6422271957396194E-2</v>
      </c>
      <c r="CW52">
        <v>-0.194078605055447</v>
      </c>
      <c r="CX52">
        <v>-0.19953088229448099</v>
      </c>
      <c r="CY52">
        <v>-0.31666687287717099</v>
      </c>
      <c r="DA52">
        <v>41256.943446028301</v>
      </c>
      <c r="DB52">
        <v>49559.307481689597</v>
      </c>
      <c r="DC52">
        <v>40233.129841043097</v>
      </c>
      <c r="DD52">
        <v>55251.394180785501</v>
      </c>
      <c r="DE52">
        <v>42865.6572696273</v>
      </c>
      <c r="DF52">
        <v>37858.252334162898</v>
      </c>
      <c r="DG52">
        <v>22673.6241127221</v>
      </c>
      <c r="DH52">
        <v>19992.749151593602</v>
      </c>
    </row>
    <row r="53" spans="1:112" x14ac:dyDescent="0.3">
      <c r="A53" t="s">
        <v>985</v>
      </c>
      <c r="B53" t="s">
        <v>986</v>
      </c>
      <c r="C53" t="s">
        <v>985</v>
      </c>
      <c r="D53" t="s">
        <v>987</v>
      </c>
      <c r="E53">
        <v>0</v>
      </c>
      <c r="G53">
        <v>1</v>
      </c>
      <c r="H53">
        <v>2</v>
      </c>
      <c r="I53">
        <v>1</v>
      </c>
      <c r="J53">
        <v>0</v>
      </c>
      <c r="K53">
        <v>0</v>
      </c>
      <c r="M53">
        <v>181</v>
      </c>
      <c r="N53" t="s">
        <v>30</v>
      </c>
      <c r="P53">
        <v>2018</v>
      </c>
      <c r="Q53" s="4" t="s">
        <v>26</v>
      </c>
      <c r="R53">
        <v>11645</v>
      </c>
      <c r="S53">
        <v>0</v>
      </c>
      <c r="T53">
        <v>0</v>
      </c>
      <c r="U53">
        <v>1</v>
      </c>
      <c r="V53">
        <v>37000000</v>
      </c>
      <c r="W53">
        <v>800000000</v>
      </c>
      <c r="X53">
        <v>2.1944444444444402</v>
      </c>
      <c r="Y53">
        <v>8.6417421698570196E-2</v>
      </c>
      <c r="Z53">
        <v>-0.226569458842277</v>
      </c>
      <c r="AA53">
        <v>-6.3092440366744995E-2</v>
      </c>
      <c r="AB53">
        <v>19</v>
      </c>
      <c r="AC53">
        <v>0</v>
      </c>
    </row>
    <row r="54" spans="1:112" x14ac:dyDescent="0.3">
      <c r="A54" t="s">
        <v>151</v>
      </c>
      <c r="B54" t="s">
        <v>152</v>
      </c>
      <c r="C54" t="s">
        <v>151</v>
      </c>
      <c r="D54" t="s">
        <v>153</v>
      </c>
      <c r="E54">
        <v>1</v>
      </c>
      <c r="F54">
        <v>1</v>
      </c>
      <c r="G54">
        <v>1</v>
      </c>
      <c r="H54">
        <v>2</v>
      </c>
      <c r="I54">
        <v>1</v>
      </c>
      <c r="J54">
        <v>1</v>
      </c>
      <c r="K54">
        <v>1</v>
      </c>
      <c r="M54">
        <v>1</v>
      </c>
      <c r="N54" t="s">
        <v>61</v>
      </c>
      <c r="O54">
        <v>2017</v>
      </c>
      <c r="P54">
        <v>2017</v>
      </c>
      <c r="Q54" s="4" t="s">
        <v>26</v>
      </c>
      <c r="R54">
        <v>2113</v>
      </c>
      <c r="S54">
        <v>0</v>
      </c>
      <c r="T54">
        <v>0</v>
      </c>
      <c r="U54">
        <v>0</v>
      </c>
      <c r="V54">
        <v>32000000</v>
      </c>
      <c r="W54">
        <v>88862718</v>
      </c>
      <c r="X54">
        <v>2.0987654320987601</v>
      </c>
      <c r="Y54">
        <v>8.5842087864875793E-3</v>
      </c>
      <c r="Z54">
        <v>-3.4889355301856897E-2</v>
      </c>
      <c r="AA54">
        <v>-0.21458762884140001</v>
      </c>
      <c r="AB54">
        <v>6</v>
      </c>
      <c r="AC54">
        <v>1</v>
      </c>
      <c r="AD54">
        <v>1.6637599467999999</v>
      </c>
      <c r="AE54">
        <v>1.34642535216111</v>
      </c>
      <c r="AF54">
        <v>0.60214208861111096</v>
      </c>
      <c r="AG54">
        <v>0.39419792305000001</v>
      </c>
      <c r="AH54">
        <v>0.32993210417444402</v>
      </c>
      <c r="AI54">
        <v>0.22197447105555501</v>
      </c>
      <c r="AJ54">
        <v>0.38619610782111102</v>
      </c>
      <c r="AK54">
        <v>0.32981170407111099</v>
      </c>
      <c r="AL54">
        <v>0.28846912327777702</v>
      </c>
      <c r="AM54">
        <v>-0.55278464740386102</v>
      </c>
      <c r="AN54">
        <v>-0.34534069199638701</v>
      </c>
      <c r="AO54">
        <v>-0.16302931882115401</v>
      </c>
      <c r="AP54">
        <v>-0.327211664924273</v>
      </c>
      <c r="AQ54">
        <v>0.73982217858040999</v>
      </c>
      <c r="AR54">
        <v>-0.145999409647384</v>
      </c>
      <c r="AS54">
        <v>-0.125352072964698</v>
      </c>
      <c r="AT54">
        <v>-0.68845087332760402</v>
      </c>
      <c r="AU54">
        <v>-0.20622114217573301</v>
      </c>
      <c r="AV54">
        <v>-0.247983443760004</v>
      </c>
      <c r="AW54">
        <v>-0.45041957222446199</v>
      </c>
      <c r="AX54">
        <v>0.83768309570351296</v>
      </c>
      <c r="AY54">
        <v>0.71032240210722897</v>
      </c>
      <c r="AZ54">
        <v>-0.400131351355895</v>
      </c>
      <c r="BA54">
        <v>6.9733420628553099E-3</v>
      </c>
      <c r="BB54">
        <v>-0.26661289313660003</v>
      </c>
      <c r="BC54">
        <v>-7.1996755730693697E-3</v>
      </c>
      <c r="BD54">
        <v>-0.141184961181929</v>
      </c>
      <c r="BE54">
        <v>3.4288627470502801E-3</v>
      </c>
      <c r="BF54">
        <v>0.262383468765442</v>
      </c>
      <c r="BG54">
        <v>0.447630256454357</v>
      </c>
      <c r="BH54">
        <v>-0.25089476738501698</v>
      </c>
      <c r="BI54">
        <v>7.4207214511576802E-2</v>
      </c>
      <c r="BJ54">
        <v>-0.67113158266156903</v>
      </c>
      <c r="BK54">
        <v>-0.34802426919891399</v>
      </c>
      <c r="BL54">
        <v>-0.272433649900442</v>
      </c>
      <c r="BM54">
        <v>-0.34765774040716302</v>
      </c>
      <c r="BN54">
        <v>1.1684557475414099</v>
      </c>
      <c r="BO54">
        <v>0.31161042082046903</v>
      </c>
      <c r="BP54">
        <v>-0.35954890989468002</v>
      </c>
      <c r="BQ54">
        <v>-3.4545107358196603E-2</v>
      </c>
      <c r="BR54">
        <v>-0.26661289313660003</v>
      </c>
      <c r="BS54">
        <v>-0.67113158266156903</v>
      </c>
      <c r="BT54">
        <v>-0.78403086556666302</v>
      </c>
      <c r="BU54">
        <v>-0.81703641905238</v>
      </c>
      <c r="BV54">
        <v>-0.88105297719679498</v>
      </c>
      <c r="BW54">
        <v>-0.79567907721193798</v>
      </c>
      <c r="BX54">
        <v>-0.81487714122744603</v>
      </c>
      <c r="BY54">
        <v>-0.84172832928903996</v>
      </c>
      <c r="BZ54">
        <v>0.183181541715907</v>
      </c>
      <c r="CA54">
        <v>-0.73872129898417305</v>
      </c>
      <c r="CB54">
        <v>-0.78822269265578004</v>
      </c>
      <c r="CC54">
        <v>-0.90025849592069895</v>
      </c>
      <c r="CD54">
        <v>-0.77039840531946802</v>
      </c>
      <c r="CE54">
        <v>-0.87088103879804002</v>
      </c>
      <c r="CF54">
        <v>0.22233572671590701</v>
      </c>
      <c r="CG54">
        <v>-0.49060007898417302</v>
      </c>
      <c r="CH54">
        <v>-1.2694051286557799</v>
      </c>
      <c r="CI54">
        <v>-4.4155873369206997</v>
      </c>
      <c r="CJ54">
        <v>-0.481680690051141</v>
      </c>
      <c r="CK54">
        <v>-0.61091770177297</v>
      </c>
      <c r="CL54">
        <v>-0.76349081259083795</v>
      </c>
      <c r="CM54">
        <v>-0.45109493857183403</v>
      </c>
      <c r="CN54">
        <v>-0.54268811044416998</v>
      </c>
      <c r="CO54">
        <v>0.23647974471590699</v>
      </c>
      <c r="CP54">
        <v>-0.75721954098417299</v>
      </c>
      <c r="CQ54">
        <v>-2.2625445786557798</v>
      </c>
      <c r="CR54">
        <v>-7.9601570099206898</v>
      </c>
      <c r="CS54">
        <v>-0.47230522264233799</v>
      </c>
      <c r="CT54">
        <v>-0.18023973564984599</v>
      </c>
      <c r="CU54">
        <v>3.2465503747885503E-2</v>
      </c>
      <c r="CV54">
        <v>-0.491079565738546</v>
      </c>
      <c r="CW54">
        <v>0.20773681778036601</v>
      </c>
      <c r="CX54">
        <v>1.03601319990635</v>
      </c>
      <c r="CY54">
        <v>0.37804202546122301</v>
      </c>
      <c r="CZ54">
        <v>-0.29797466796379801</v>
      </c>
      <c r="DA54">
        <v>11123.4861436632</v>
      </c>
      <c r="DB54">
        <v>7887.9489908854302</v>
      </c>
      <c r="DC54">
        <v>6782.7708832465296</v>
      </c>
      <c r="DD54">
        <v>5661.46855892655</v>
      </c>
      <c r="DE54">
        <v>3748.4946676325499</v>
      </c>
      <c r="DF54">
        <v>5946.5811754752203</v>
      </c>
      <c r="DG54">
        <v>10459.7795263886</v>
      </c>
      <c r="DH54">
        <v>8758.9946601511092</v>
      </c>
    </row>
    <row r="55" spans="1:112" x14ac:dyDescent="0.3">
      <c r="A55" t="s">
        <v>154</v>
      </c>
      <c r="B55" t="s">
        <v>155</v>
      </c>
      <c r="C55" t="s">
        <v>157</v>
      </c>
      <c r="D55" t="s">
        <v>156</v>
      </c>
      <c r="E55">
        <v>0</v>
      </c>
      <c r="F55">
        <v>0</v>
      </c>
      <c r="G55">
        <v>4</v>
      </c>
      <c r="H55">
        <v>0</v>
      </c>
      <c r="I55">
        <v>3</v>
      </c>
      <c r="J55">
        <v>3</v>
      </c>
      <c r="K55">
        <v>1</v>
      </c>
      <c r="M55">
        <v>81</v>
      </c>
      <c r="N55" t="s">
        <v>61</v>
      </c>
      <c r="O55">
        <v>2018</v>
      </c>
      <c r="P55">
        <v>2018</v>
      </c>
      <c r="Q55" s="4" t="s">
        <v>26</v>
      </c>
      <c r="R55">
        <v>2167</v>
      </c>
      <c r="S55">
        <v>0</v>
      </c>
      <c r="T55">
        <v>0</v>
      </c>
      <c r="U55">
        <v>1</v>
      </c>
      <c r="V55">
        <v>16132900</v>
      </c>
      <c r="W55">
        <v>49993220.590000004</v>
      </c>
      <c r="X55">
        <v>2.07407407407407</v>
      </c>
      <c r="Y55">
        <v>0.181975647807121</v>
      </c>
      <c r="Z55">
        <v>7.4120134115219102E-2</v>
      </c>
      <c r="AA55">
        <v>-5.5309683084487898E-3</v>
      </c>
      <c r="AB55">
        <v>13</v>
      </c>
      <c r="AC55">
        <v>1</v>
      </c>
      <c r="AD55">
        <v>9.0982841699000002E-3</v>
      </c>
      <c r="AE55">
        <v>2.0902448956686401E-2</v>
      </c>
      <c r="AF55">
        <v>1.4382271912054901E-2</v>
      </c>
      <c r="AG55">
        <v>1.66289551744793E-2</v>
      </c>
      <c r="AH55">
        <v>5.5661156383697702E-3</v>
      </c>
      <c r="AI55">
        <v>3.82265576678911E-3</v>
      </c>
      <c r="AJ55">
        <v>3.0188702033742201E-3</v>
      </c>
      <c r="AK55">
        <v>1.32916519766433E-3</v>
      </c>
      <c r="AL55">
        <v>1.26191492764966E-3</v>
      </c>
      <c r="AM55">
        <v>-0.31193364271059698</v>
      </c>
      <c r="AN55">
        <v>0.15621198626771299</v>
      </c>
      <c r="AO55">
        <v>-0.66527568449326402</v>
      </c>
      <c r="AP55">
        <v>-0.31322738959323798</v>
      </c>
      <c r="AQ55">
        <v>-0.21026888437041699</v>
      </c>
      <c r="AR55">
        <v>-0.55971436063110203</v>
      </c>
      <c r="AS55">
        <v>-5.0595870349931703E-2</v>
      </c>
      <c r="AT55">
        <v>-0.105671858600639</v>
      </c>
      <c r="AU55">
        <v>0.34429785482522102</v>
      </c>
      <c r="AV55">
        <v>-0.420702057986171</v>
      </c>
      <c r="AW55">
        <v>-0.31963289314154503</v>
      </c>
      <c r="AX55">
        <v>0.45331306219620898</v>
      </c>
      <c r="AY55">
        <v>-0.61960572223794597</v>
      </c>
      <c r="AZ55">
        <v>-0.46354261782998102</v>
      </c>
      <c r="BA55">
        <v>0.42394123039745302</v>
      </c>
      <c r="BB55">
        <v>1.0952864022056701</v>
      </c>
      <c r="BC55">
        <v>0.61404739400867203</v>
      </c>
      <c r="BD55">
        <v>0.401419000592388</v>
      </c>
      <c r="BE55">
        <v>-0.162487661165714</v>
      </c>
      <c r="BF55">
        <v>-0.119408679881861</v>
      </c>
      <c r="BG55">
        <v>-0.47236685859263</v>
      </c>
      <c r="BH55">
        <v>-0.434521462228038</v>
      </c>
      <c r="BI55">
        <v>-6.8463224497854899E-2</v>
      </c>
      <c r="BJ55">
        <v>0.43828712842170398</v>
      </c>
      <c r="BK55">
        <v>0.88392455620765398</v>
      </c>
      <c r="BL55">
        <v>-0.524478709562191</v>
      </c>
      <c r="BM55">
        <v>-0.45554518020326401</v>
      </c>
      <c r="BN55">
        <v>-0.23060072780719401</v>
      </c>
      <c r="BO55">
        <v>-0.77618869515591804</v>
      </c>
      <c r="BP55">
        <v>-0.50081986363103004</v>
      </c>
      <c r="BQ55">
        <v>81.153395411253896</v>
      </c>
      <c r="BR55">
        <v>1.0952864022056701</v>
      </c>
      <c r="BS55">
        <v>0.43828712842170398</v>
      </c>
      <c r="BT55">
        <v>0.67877625537461805</v>
      </c>
      <c r="BU55">
        <v>-0.430367469704173</v>
      </c>
      <c r="BV55">
        <v>-0.62969002096822901</v>
      </c>
      <c r="BW55">
        <v>-0.67644897031854301</v>
      </c>
      <c r="BX55">
        <v>-0.86275619847627405</v>
      </c>
      <c r="BY55">
        <v>-0.87884707378932003</v>
      </c>
      <c r="BZ55">
        <v>-0.19079718224376799</v>
      </c>
      <c r="CA55">
        <v>0.124501966927764</v>
      </c>
      <c r="CB55">
        <v>0.623161413718476</v>
      </c>
      <c r="CC55">
        <v>-0.71867303443266595</v>
      </c>
      <c r="CD55">
        <v>-0.82814440261347699</v>
      </c>
      <c r="CE55">
        <v>-0.76160895818910601</v>
      </c>
      <c r="CF55">
        <v>-0.15164299724376701</v>
      </c>
      <c r="CG55">
        <v>0.37262318692776403</v>
      </c>
      <c r="CH55">
        <v>0.14197897771847601</v>
      </c>
      <c r="CI55">
        <v>-4.2340018754326598</v>
      </c>
      <c r="CJ55">
        <v>-8.5389006669105399E-2</v>
      </c>
      <c r="CK55">
        <v>1.06895385390956</v>
      </c>
      <c r="CL55">
        <v>0.75524855437400795</v>
      </c>
      <c r="CM55">
        <v>1.30778930658434</v>
      </c>
      <c r="CN55">
        <v>2.7857246535839502</v>
      </c>
      <c r="CO55">
        <v>-0.137498979243767</v>
      </c>
      <c r="CP55">
        <v>0.106003724927764</v>
      </c>
      <c r="CQ55">
        <v>-0.85116047228152303</v>
      </c>
      <c r="CR55">
        <v>-7.7785715484326596</v>
      </c>
      <c r="CS55">
        <v>-4.1376616751962102E-2</v>
      </c>
      <c r="CT55">
        <v>1.2499868087153201</v>
      </c>
      <c r="CU55">
        <v>0.15050091755905601</v>
      </c>
      <c r="CV55">
        <v>-0.201641654179265</v>
      </c>
      <c r="CW55">
        <v>0.25663328362131999</v>
      </c>
      <c r="CX55">
        <v>-0.109707779614042</v>
      </c>
      <c r="CY55">
        <v>0.26796778880262201</v>
      </c>
      <c r="CZ55">
        <v>0.21051924314501499</v>
      </c>
      <c r="DA55">
        <v>3711.72877961111</v>
      </c>
      <c r="DB55">
        <v>5321.02754014333</v>
      </c>
      <c r="DC55">
        <v>10200.898620608799</v>
      </c>
      <c r="DD55">
        <v>9139.3307815195494</v>
      </c>
      <c r="DE55">
        <v>8118.2492850071103</v>
      </c>
      <c r="DF55">
        <v>7743.8787299537698</v>
      </c>
      <c r="DG55">
        <v>9697.3604693563302</v>
      </c>
      <c r="DH55">
        <v>11549.1876296967</v>
      </c>
    </row>
    <row r="56" spans="1:112" x14ac:dyDescent="0.3">
      <c r="A56" t="s">
        <v>988</v>
      </c>
      <c r="B56" t="s">
        <v>989</v>
      </c>
      <c r="C56" t="s">
        <v>988</v>
      </c>
      <c r="D56" t="s">
        <v>990</v>
      </c>
      <c r="E56">
        <v>0</v>
      </c>
      <c r="G56">
        <v>0</v>
      </c>
      <c r="H56">
        <v>1</v>
      </c>
      <c r="I56">
        <v>0</v>
      </c>
      <c r="J56">
        <v>0</v>
      </c>
      <c r="K56">
        <v>0</v>
      </c>
      <c r="M56">
        <v>9</v>
      </c>
      <c r="N56" t="s">
        <v>78</v>
      </c>
      <c r="P56">
        <v>2018</v>
      </c>
      <c r="Q56" s="4" t="s">
        <v>26</v>
      </c>
      <c r="R56">
        <v>5731</v>
      </c>
      <c r="S56">
        <v>0</v>
      </c>
      <c r="T56">
        <v>0</v>
      </c>
      <c r="U56">
        <v>0</v>
      </c>
      <c r="V56">
        <v>4029150</v>
      </c>
      <c r="W56">
        <v>411092461</v>
      </c>
      <c r="X56">
        <v>1.9736842105263099</v>
      </c>
      <c r="Y56">
        <v>0.19949729740619601</v>
      </c>
      <c r="Z56">
        <v>0.130051299929618</v>
      </c>
      <c r="AA56">
        <v>7.0491641759872395E-2</v>
      </c>
      <c r="AB56">
        <v>11</v>
      </c>
      <c r="AC56">
        <v>0</v>
      </c>
    </row>
    <row r="57" spans="1:112" x14ac:dyDescent="0.3">
      <c r="A57" t="s">
        <v>991</v>
      </c>
      <c r="B57" t="s">
        <v>992</v>
      </c>
      <c r="C57" t="s">
        <v>991</v>
      </c>
      <c r="D57" t="s">
        <v>993</v>
      </c>
      <c r="E57">
        <v>1</v>
      </c>
      <c r="G57">
        <v>0</v>
      </c>
      <c r="H57">
        <v>1</v>
      </c>
      <c r="I57">
        <v>0</v>
      </c>
      <c r="J57">
        <v>0</v>
      </c>
      <c r="K57">
        <v>0</v>
      </c>
      <c r="M57">
        <v>35</v>
      </c>
      <c r="N57" t="s">
        <v>69</v>
      </c>
      <c r="P57">
        <v>2018</v>
      </c>
      <c r="Q57" s="4" t="s">
        <v>26</v>
      </c>
      <c r="R57">
        <v>17260</v>
      </c>
      <c r="S57">
        <v>0</v>
      </c>
      <c r="T57">
        <v>0</v>
      </c>
      <c r="U57">
        <v>0</v>
      </c>
      <c r="V57">
        <v>30000000</v>
      </c>
      <c r="W57">
        <v>200000000</v>
      </c>
      <c r="X57">
        <v>1.80722891566265</v>
      </c>
      <c r="Y57">
        <v>0.15740154683589899</v>
      </c>
      <c r="Z57">
        <v>0.205555349588394</v>
      </c>
      <c r="AA57">
        <v>-0.192061111330986</v>
      </c>
      <c r="AB57">
        <v>17</v>
      </c>
      <c r="AC57">
        <v>0</v>
      </c>
    </row>
    <row r="58" spans="1:112" x14ac:dyDescent="0.3">
      <c r="A58" t="s">
        <v>994</v>
      </c>
      <c r="B58" t="s">
        <v>995</v>
      </c>
      <c r="C58" t="s">
        <v>994</v>
      </c>
      <c r="D58" t="s">
        <v>996</v>
      </c>
      <c r="E58">
        <v>0</v>
      </c>
      <c r="G58">
        <v>1</v>
      </c>
      <c r="H58">
        <v>2</v>
      </c>
      <c r="I58">
        <v>0</v>
      </c>
      <c r="J58">
        <v>0</v>
      </c>
      <c r="K58">
        <v>0</v>
      </c>
      <c r="M58">
        <v>68</v>
      </c>
      <c r="N58" t="s">
        <v>25</v>
      </c>
      <c r="P58">
        <v>2018</v>
      </c>
      <c r="Q58" s="4">
        <v>434</v>
      </c>
      <c r="R58">
        <v>453</v>
      </c>
      <c r="S58">
        <v>0</v>
      </c>
      <c r="T58">
        <v>1</v>
      </c>
      <c r="U58">
        <v>1</v>
      </c>
      <c r="V58">
        <v>20000000</v>
      </c>
      <c r="W58">
        <v>338600000</v>
      </c>
      <c r="X58">
        <v>2.2051282051282</v>
      </c>
      <c r="Y58">
        <v>0.11595141887664701</v>
      </c>
      <c r="Z58">
        <v>-3.0699014663696199E-2</v>
      </c>
      <c r="AA58">
        <v>-0.329165279865264</v>
      </c>
      <c r="AB58">
        <v>8</v>
      </c>
      <c r="AC58">
        <v>0</v>
      </c>
    </row>
    <row r="59" spans="1:112" x14ac:dyDescent="0.3">
      <c r="A59" t="s">
        <v>997</v>
      </c>
      <c r="B59" t="s">
        <v>998</v>
      </c>
      <c r="C59" t="s">
        <v>997</v>
      </c>
      <c r="D59" t="s">
        <v>999</v>
      </c>
      <c r="E59">
        <v>0</v>
      </c>
      <c r="G59">
        <v>1</v>
      </c>
      <c r="H59">
        <v>2</v>
      </c>
      <c r="I59">
        <v>1</v>
      </c>
      <c r="J59">
        <v>0</v>
      </c>
      <c r="K59">
        <v>0</v>
      </c>
      <c r="M59">
        <v>1</v>
      </c>
      <c r="N59" t="s">
        <v>25</v>
      </c>
      <c r="P59">
        <v>2018</v>
      </c>
      <c r="Q59" s="4" t="s">
        <v>26</v>
      </c>
      <c r="R59">
        <v>3088</v>
      </c>
      <c r="S59">
        <v>1</v>
      </c>
      <c r="T59">
        <v>0</v>
      </c>
      <c r="U59">
        <v>1</v>
      </c>
      <c r="V59">
        <v>22700000</v>
      </c>
      <c r="W59">
        <v>64320000</v>
      </c>
      <c r="X59">
        <v>1.7777777777777699</v>
      </c>
      <c r="Y59">
        <v>0.196906402707099</v>
      </c>
      <c r="Z59">
        <v>-2.0813167095184298E-2</v>
      </c>
      <c r="AA59">
        <v>-4.3329596519470201E-2</v>
      </c>
      <c r="AB59">
        <v>18</v>
      </c>
      <c r="AC59">
        <v>0</v>
      </c>
    </row>
    <row r="60" spans="1:112" x14ac:dyDescent="0.3">
      <c r="A60" t="s">
        <v>158</v>
      </c>
      <c r="B60" t="s">
        <v>159</v>
      </c>
      <c r="C60" t="s">
        <v>158</v>
      </c>
      <c r="D60" t="s">
        <v>160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1</v>
      </c>
      <c r="M60">
        <v>8</v>
      </c>
      <c r="N60" t="s">
        <v>25</v>
      </c>
      <c r="O60">
        <v>2018</v>
      </c>
      <c r="P60">
        <v>2018</v>
      </c>
      <c r="Q60" s="4" t="s">
        <v>26</v>
      </c>
      <c r="R60">
        <v>1051</v>
      </c>
      <c r="S60">
        <v>1</v>
      </c>
      <c r="T60">
        <v>0</v>
      </c>
      <c r="U60">
        <v>1</v>
      </c>
      <c r="V60">
        <v>30000000</v>
      </c>
      <c r="W60">
        <v>999999820</v>
      </c>
      <c r="X60">
        <v>2.0243902439024302</v>
      </c>
      <c r="Y60">
        <v>0.16423462331295</v>
      </c>
      <c r="Z60">
        <v>-0.11573527753353099</v>
      </c>
      <c r="AA60">
        <v>9.4349890947341905E-2</v>
      </c>
      <c r="AB60">
        <v>23</v>
      </c>
      <c r="AC60">
        <v>1</v>
      </c>
      <c r="AD60">
        <v>0.1880699992</v>
      </c>
      <c r="AE60">
        <v>0.10027160793777699</v>
      </c>
      <c r="AF60">
        <v>2.7488325555555498E-2</v>
      </c>
      <c r="AG60">
        <v>3.0032073271111102E-2</v>
      </c>
      <c r="AH60">
        <v>2.95372217888888E-2</v>
      </c>
      <c r="AI60">
        <v>2.9401029718888801E-2</v>
      </c>
      <c r="AJ60">
        <v>8.7231157529985507E-3</v>
      </c>
      <c r="AK60">
        <v>4.7162641744007703E-3</v>
      </c>
      <c r="AL60">
        <v>5.4517545664757704E-3</v>
      </c>
      <c r="AM60">
        <v>-0.72586132684126203</v>
      </c>
      <c r="AN60">
        <v>9.2539202157457007E-2</v>
      </c>
      <c r="AO60">
        <v>-1.6477433234628899E-2</v>
      </c>
      <c r="AP60">
        <v>-4.6108625575351399E-3</v>
      </c>
      <c r="AQ60">
        <v>-0.70330577410374395</v>
      </c>
      <c r="AR60">
        <v>-0.45933720152921598</v>
      </c>
      <c r="AS60">
        <v>0.155947666389669</v>
      </c>
      <c r="AT60">
        <v>-0.81177329700209</v>
      </c>
      <c r="AU60">
        <v>0.85000592154367705</v>
      </c>
      <c r="AV60">
        <v>-0.65236442891027602</v>
      </c>
      <c r="AW60">
        <v>-0.286656835823209</v>
      </c>
      <c r="AX60">
        <v>-0.13008991891333799</v>
      </c>
      <c r="AY60">
        <v>-0.79576327952334003</v>
      </c>
      <c r="AZ60">
        <v>0.77697053970764296</v>
      </c>
      <c r="BA60">
        <v>-0.17194989623593199</v>
      </c>
      <c r="BB60">
        <v>-0.54680524307373402</v>
      </c>
      <c r="BC60">
        <v>-0.253272287879441</v>
      </c>
      <c r="BD60">
        <v>-0.555589808521745</v>
      </c>
      <c r="BE60">
        <v>0.231306032805219</v>
      </c>
      <c r="BF60">
        <v>0.57924431054068803</v>
      </c>
      <c r="BG60">
        <v>-0.426723677509248</v>
      </c>
      <c r="BH60">
        <v>0.34250966679681699</v>
      </c>
      <c r="BI60">
        <v>-6.3389796649963E-3</v>
      </c>
      <c r="BJ60">
        <v>-0.87746146344591103</v>
      </c>
      <c r="BK60">
        <v>-0.14132177643862101</v>
      </c>
      <c r="BL60">
        <v>-0.57661073013755204</v>
      </c>
      <c r="BM60">
        <v>0.224174101491106</v>
      </c>
      <c r="BN60">
        <v>-0.49588020257063598</v>
      </c>
      <c r="BO60">
        <v>-0.71981744011932602</v>
      </c>
      <c r="BP60">
        <v>0.60299774438947995</v>
      </c>
      <c r="BQ60">
        <v>0.38827792886330198</v>
      </c>
      <c r="BR60">
        <v>-0.54680524307373402</v>
      </c>
      <c r="BS60">
        <v>-0.87746146344591103</v>
      </c>
      <c r="BT60">
        <v>-0.859090306709967</v>
      </c>
      <c r="BU60">
        <v>-0.86575543652551901</v>
      </c>
      <c r="BV60">
        <v>-0.86653300358073104</v>
      </c>
      <c r="BW60">
        <v>-0.95739522077154005</v>
      </c>
      <c r="BX60">
        <v>-0.97917737810011596</v>
      </c>
      <c r="BY60">
        <v>-0.97513715039577398</v>
      </c>
      <c r="BZ60">
        <v>-5.93661564709572E-2</v>
      </c>
      <c r="CA60">
        <v>-0.82598287826181305</v>
      </c>
      <c r="CB60">
        <v>-0.67465024740492596</v>
      </c>
      <c r="CC60">
        <v>-0.89347217015048996</v>
      </c>
      <c r="CD60">
        <v>-0.98199444464969499</v>
      </c>
      <c r="CE60">
        <v>-0.97441899702587298</v>
      </c>
      <c r="CF60">
        <v>-2.0211971470957199E-2</v>
      </c>
      <c r="CG60">
        <v>-0.57786165826181302</v>
      </c>
      <c r="CH60">
        <v>-1.15583268340492</v>
      </c>
      <c r="CI60">
        <v>-4.4088010111504898</v>
      </c>
      <c r="CJ60">
        <v>-0.27774674257530702</v>
      </c>
      <c r="CK60">
        <v>-0.25962195130558502</v>
      </c>
      <c r="CL60">
        <v>-0.34071980881989</v>
      </c>
      <c r="CM60">
        <v>5.6091349888712498E-2</v>
      </c>
      <c r="CN60">
        <v>-0.10436543543273601</v>
      </c>
      <c r="CO60">
        <v>-6.0679534709572802E-3</v>
      </c>
      <c r="CP60">
        <v>-0.84448112026181299</v>
      </c>
      <c r="CQ60">
        <v>-2.1489721334049201</v>
      </c>
      <c r="CR60">
        <v>-7.9533706841504896</v>
      </c>
      <c r="CS60">
        <v>-0.29106462270724798</v>
      </c>
      <c r="CT60">
        <v>2.62527141411719E-2</v>
      </c>
      <c r="CU60">
        <v>-0.46079857594783502</v>
      </c>
      <c r="CV60">
        <v>0.55966406086174303</v>
      </c>
      <c r="CW60">
        <v>0.73521674903193801</v>
      </c>
      <c r="CX60">
        <v>-0.21279820695389601</v>
      </c>
      <c r="CY60">
        <v>-3.5305429296921399E-4</v>
      </c>
      <c r="CZ60">
        <v>-0.18862679799684701</v>
      </c>
      <c r="DA60">
        <v>7177.8676605902901</v>
      </c>
      <c r="DB60">
        <v>6545.6833333333298</v>
      </c>
      <c r="DC60">
        <v>4089.18883515988</v>
      </c>
      <c r="DD60">
        <v>4339.3664165833297</v>
      </c>
      <c r="DE60">
        <v>9176.8222498433297</v>
      </c>
      <c r="DF60">
        <v>9632.7321450764393</v>
      </c>
      <c r="DG60">
        <v>8000.0662624767701</v>
      </c>
      <c r="DH60">
        <v>8019.6604977861098</v>
      </c>
    </row>
    <row r="61" spans="1:112" x14ac:dyDescent="0.3">
      <c r="A61" t="s">
        <v>161</v>
      </c>
      <c r="B61" t="s">
        <v>162</v>
      </c>
      <c r="C61" t="s">
        <v>161</v>
      </c>
      <c r="D61" t="s">
        <v>163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M61">
        <v>45</v>
      </c>
      <c r="N61" t="s">
        <v>106</v>
      </c>
      <c r="O61">
        <v>2018</v>
      </c>
      <c r="P61">
        <v>2017</v>
      </c>
      <c r="Q61" s="4" t="s">
        <v>26</v>
      </c>
      <c r="R61">
        <v>22854</v>
      </c>
      <c r="S61">
        <v>0</v>
      </c>
      <c r="T61">
        <v>0</v>
      </c>
      <c r="U61">
        <v>0</v>
      </c>
      <c r="V61">
        <v>38000000</v>
      </c>
      <c r="W61">
        <v>40656081.982000001</v>
      </c>
      <c r="X61">
        <v>2.1315789473684199</v>
      </c>
      <c r="Y61">
        <v>6.3046053051948506E-2</v>
      </c>
      <c r="Z61">
        <v>2.3128703236579898E-2</v>
      </c>
      <c r="AA61">
        <v>-0.112407714128494</v>
      </c>
      <c r="AB61">
        <v>6</v>
      </c>
      <c r="AC61">
        <v>1</v>
      </c>
      <c r="AD61">
        <v>3.2095899582</v>
      </c>
      <c r="AE61">
        <v>1.9223857826655499</v>
      </c>
      <c r="AF61">
        <v>1.39821872446333</v>
      </c>
      <c r="AG61">
        <v>0.77675134577333305</v>
      </c>
      <c r="AH61">
        <v>0.48976540691777698</v>
      </c>
      <c r="AI61">
        <v>0.43533967889333303</v>
      </c>
      <c r="AJ61">
        <v>0.76095492194666603</v>
      </c>
      <c r="AK61">
        <v>0.55841236322222199</v>
      </c>
      <c r="AL61">
        <v>0.44528728161111097</v>
      </c>
      <c r="AM61">
        <v>-0.272664864112456</v>
      </c>
      <c r="AN61">
        <v>-0.44447078830855402</v>
      </c>
      <c r="AO61">
        <v>-0.369469509666356</v>
      </c>
      <c r="AP61">
        <v>-0.111126117230205</v>
      </c>
      <c r="AQ61">
        <v>0.74795673089361303</v>
      </c>
      <c r="AR61">
        <v>-0.26616893180255902</v>
      </c>
      <c r="AS61">
        <v>-0.20258341158197499</v>
      </c>
      <c r="AT61">
        <v>-0.495946951056494</v>
      </c>
      <c r="AU61">
        <v>-0.43076105598912501</v>
      </c>
      <c r="AV61">
        <v>-0.36504759925118802</v>
      </c>
      <c r="AW61">
        <v>-0.46794340631280901</v>
      </c>
      <c r="AX61">
        <v>0.69375128557779098</v>
      </c>
      <c r="AY61">
        <v>0.34767481612845003</v>
      </c>
      <c r="AZ61">
        <v>-0.49519075077859198</v>
      </c>
      <c r="BA61">
        <v>-0.155057220561199</v>
      </c>
      <c r="BB61">
        <v>-0.42005804995907198</v>
      </c>
      <c r="BC61">
        <v>-0.26012139939097201</v>
      </c>
      <c r="BD61">
        <v>-0.25816749108176201</v>
      </c>
      <c r="BE61">
        <v>-0.25322607392950602</v>
      </c>
      <c r="BF61">
        <v>0.20268705256223099</v>
      </c>
      <c r="BG61">
        <v>0.25798090237546101</v>
      </c>
      <c r="BH61">
        <v>-0.31619004741402201</v>
      </c>
      <c r="BI61">
        <v>1.1185297717428201E-3</v>
      </c>
      <c r="BJ61">
        <v>-0.57535867087603598</v>
      </c>
      <c r="BK61">
        <v>-0.58728117576699501</v>
      </c>
      <c r="BL61">
        <v>-0.52750835415404296</v>
      </c>
      <c r="BM61">
        <v>-0.36316656946854298</v>
      </c>
      <c r="BN61">
        <v>1.1074153974404899</v>
      </c>
      <c r="BO61">
        <v>-2.0255099372532701E-2</v>
      </c>
      <c r="BP61">
        <v>-0.47352695046757198</v>
      </c>
      <c r="BQ61">
        <v>0.18877385987301101</v>
      </c>
      <c r="BR61">
        <v>-0.42005804995907198</v>
      </c>
      <c r="BS61">
        <v>-0.57535867087603598</v>
      </c>
      <c r="BT61">
        <v>-0.763126721150578</v>
      </c>
      <c r="BU61">
        <v>-0.84912949481858402</v>
      </c>
      <c r="BV61">
        <v>-0.87134073910927501</v>
      </c>
      <c r="BW61">
        <v>-0.77455606024294599</v>
      </c>
      <c r="BX61">
        <v>-0.82441899560060605</v>
      </c>
      <c r="BY61">
        <v>-0.86481819038091101</v>
      </c>
      <c r="BZ61">
        <v>-1.95320961295498E-2</v>
      </c>
      <c r="CA61">
        <v>-0.39544630279970799</v>
      </c>
      <c r="CB61">
        <v>-0.68176619462342103</v>
      </c>
      <c r="CC61">
        <v>-0.87885973086592695</v>
      </c>
      <c r="CD61">
        <v>-0.78857661286300895</v>
      </c>
      <c r="CE61">
        <v>-0.87015274401073395</v>
      </c>
      <c r="CF61">
        <v>1.96220888704501E-2</v>
      </c>
      <c r="CG61">
        <v>-0.14732508279970799</v>
      </c>
      <c r="CH61">
        <v>-1.16294863062342</v>
      </c>
      <c r="CI61">
        <v>-4.3941885718659197</v>
      </c>
      <c r="CJ61">
        <v>-0.138719677463952</v>
      </c>
      <c r="CK61">
        <v>-0.34112919187491397</v>
      </c>
      <c r="CL61">
        <v>-0.67328953152577198</v>
      </c>
      <c r="CM61">
        <v>1.1810481949440401E-2</v>
      </c>
      <c r="CN61">
        <v>-0.274690138278608</v>
      </c>
      <c r="CO61">
        <v>3.3766106870450098E-2</v>
      </c>
      <c r="CP61">
        <v>-0.41394454479970799</v>
      </c>
      <c r="CQ61">
        <v>-2.1560880806234199</v>
      </c>
      <c r="CR61">
        <v>-7.9387582448659204</v>
      </c>
      <c r="CS61">
        <v>-0.213789498063364</v>
      </c>
      <c r="CT61">
        <v>-0.24164682827403899</v>
      </c>
      <c r="CU61">
        <v>-0.110951322124955</v>
      </c>
      <c r="CV61">
        <v>-0.44054700107572298</v>
      </c>
      <c r="CW61">
        <v>0.49862713281256199</v>
      </c>
      <c r="CX61">
        <v>1.2610079233948901</v>
      </c>
      <c r="CY61">
        <v>-0.327688420167284</v>
      </c>
      <c r="CZ61">
        <v>-0.11125407300059199</v>
      </c>
      <c r="DA61">
        <v>8986.9724663628494</v>
      </c>
      <c r="DB61">
        <v>7539.26355251737</v>
      </c>
      <c r="DC61">
        <v>6789.5163333333303</v>
      </c>
      <c r="DD61">
        <v>4756.4928194917702</v>
      </c>
      <c r="DE61">
        <v>3940.3218985753301</v>
      </c>
      <c r="DF61">
        <v>7956.1243099018802</v>
      </c>
      <c r="DG61">
        <v>10206.689135434701</v>
      </c>
      <c r="DH61">
        <v>8001.1955973252198</v>
      </c>
    </row>
    <row r="62" spans="1:112" x14ac:dyDescent="0.3">
      <c r="A62" t="s">
        <v>164</v>
      </c>
      <c r="B62" t="s">
        <v>165</v>
      </c>
      <c r="C62" t="s">
        <v>164</v>
      </c>
      <c r="D62" t="s">
        <v>166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M62">
        <v>19</v>
      </c>
      <c r="N62" t="s">
        <v>25</v>
      </c>
      <c r="O62">
        <v>2018</v>
      </c>
      <c r="P62">
        <v>2018</v>
      </c>
      <c r="Q62" s="4" t="s">
        <v>26</v>
      </c>
      <c r="R62">
        <v>696</v>
      </c>
      <c r="S62">
        <v>0</v>
      </c>
      <c r="T62">
        <v>0</v>
      </c>
      <c r="U62">
        <v>1</v>
      </c>
      <c r="V62">
        <v>6337157</v>
      </c>
      <c r="W62">
        <v>131456405.87800001</v>
      </c>
      <c r="X62">
        <v>2.04819277108433</v>
      </c>
      <c r="Y62">
        <v>-3.6861702799797003E-2</v>
      </c>
      <c r="Z62">
        <v>7.0296421647071797E-2</v>
      </c>
      <c r="AA62">
        <v>-0.150319844484329</v>
      </c>
      <c r="AB62">
        <v>6</v>
      </c>
      <c r="AC62">
        <v>1</v>
      </c>
      <c r="AD62">
        <v>7.4746400000000003E-3</v>
      </c>
      <c r="AE62">
        <v>8.6990781565446599E-3</v>
      </c>
      <c r="AF62">
        <v>1.15287494434217E-2</v>
      </c>
      <c r="AG62">
        <v>2.4855410986172E-2</v>
      </c>
      <c r="AH62">
        <v>2.73333976071643E-2</v>
      </c>
      <c r="AI62">
        <v>1.32827887928557E-2</v>
      </c>
      <c r="AJ62">
        <v>9.8985922100042201E-3</v>
      </c>
      <c r="AK62">
        <v>2.4430745195371099E-3</v>
      </c>
      <c r="AL62">
        <v>6.4805318079858799E-3</v>
      </c>
      <c r="AM62">
        <v>0.325284039981665</v>
      </c>
      <c r="AN62">
        <v>1.1559503143122101</v>
      </c>
      <c r="AO62">
        <v>9.9696063057292797E-2</v>
      </c>
      <c r="AP62">
        <v>-0.51404545516967703</v>
      </c>
      <c r="AQ62">
        <v>-0.25478057625005401</v>
      </c>
      <c r="AR62">
        <v>-0.75318969933239899</v>
      </c>
      <c r="AS62">
        <v>1.6526132363796</v>
      </c>
      <c r="AT62">
        <v>-0.122664752657142</v>
      </c>
      <c r="AU62">
        <v>0.65930177958717495</v>
      </c>
      <c r="AV62">
        <v>2.9709693622848099</v>
      </c>
      <c r="AW62">
        <v>-0.40172374700934999</v>
      </c>
      <c r="AX62">
        <v>0.11886071117769</v>
      </c>
      <c r="AY62">
        <v>-0.62638490590532003</v>
      </c>
      <c r="AZ62">
        <v>-0.70303544270502505</v>
      </c>
      <c r="BA62">
        <v>1.21582891924592</v>
      </c>
      <c r="BB62">
        <v>1.59186988024515E-2</v>
      </c>
      <c r="BC62">
        <v>0.85691045314861602</v>
      </c>
      <c r="BD62">
        <v>1.77986612575523</v>
      </c>
      <c r="BE62">
        <v>-0.27450599024062</v>
      </c>
      <c r="BF62">
        <v>2.4009597224882599E-2</v>
      </c>
      <c r="BG62">
        <v>-0.284512458820602</v>
      </c>
      <c r="BH62">
        <v>-0.51556581594972495</v>
      </c>
      <c r="BI62">
        <v>2.9047438293484098</v>
      </c>
      <c r="BJ62">
        <v>0.343113634081741</v>
      </c>
      <c r="BK62">
        <v>2.9099762386138499</v>
      </c>
      <c r="BL62">
        <v>2.2236373068802799</v>
      </c>
      <c r="BM62">
        <v>-0.65467654469694003</v>
      </c>
      <c r="BN62">
        <v>-0.19946910083724101</v>
      </c>
      <c r="BO62">
        <v>-0.81900807674337694</v>
      </c>
      <c r="BP62">
        <v>0.15957052263273599</v>
      </c>
      <c r="BQ62">
        <v>-0.61310545469213495</v>
      </c>
      <c r="BR62">
        <v>1.59186988024515E-2</v>
      </c>
      <c r="BS62">
        <v>0.343113634081741</v>
      </c>
      <c r="BT62">
        <v>1.82810750842254</v>
      </c>
      <c r="BU62">
        <v>2.2795798285222402</v>
      </c>
      <c r="BV62">
        <v>0.56102713887759303</v>
      </c>
      <c r="BW62">
        <v>0.220350338990731</v>
      </c>
      <c r="BX62">
        <v>-0.69129643468463498</v>
      </c>
      <c r="BY62">
        <v>-0.26106875534989699</v>
      </c>
      <c r="BZ62">
        <v>-2.64882322091766E-2</v>
      </c>
      <c r="CA62">
        <v>-0.299454561630695</v>
      </c>
      <c r="CB62">
        <v>0.57058399125971404</v>
      </c>
      <c r="CC62">
        <v>0.14641645252966601</v>
      </c>
      <c r="CD62">
        <v>-0.407336229358289</v>
      </c>
      <c r="CE62">
        <v>-0.54179138378786895</v>
      </c>
      <c r="CF62">
        <v>1.26659527908233E-2</v>
      </c>
      <c r="CG62">
        <v>-5.1333341630695299E-2</v>
      </c>
      <c r="CH62">
        <v>8.9401555259714299E-2</v>
      </c>
      <c r="CI62">
        <v>-3.36891238847033</v>
      </c>
      <c r="CJ62">
        <v>-0.46459305817086899</v>
      </c>
      <c r="CK62">
        <v>-0.40036830754171399</v>
      </c>
      <c r="CL62">
        <v>0.589707289162268</v>
      </c>
      <c r="CM62">
        <v>0.31472982062459398</v>
      </c>
      <c r="CN62">
        <v>0.76683213557796903</v>
      </c>
      <c r="CO62">
        <v>2.6809970790823302E-2</v>
      </c>
      <c r="CP62">
        <v>-0.317952803630695</v>
      </c>
      <c r="CQ62">
        <v>-0.90373789474028499</v>
      </c>
      <c r="CR62">
        <v>-6.9134820614703303</v>
      </c>
      <c r="CS62">
        <v>-0.47453963752683198</v>
      </c>
      <c r="CT62">
        <v>0.13661325187378601</v>
      </c>
      <c r="CU62">
        <v>0.98001616568139105</v>
      </c>
      <c r="CV62">
        <v>0.24749950763068401</v>
      </c>
      <c r="CW62">
        <v>-0.27870120148467298</v>
      </c>
      <c r="CX62">
        <v>0.24337996614761401</v>
      </c>
      <c r="CY62">
        <v>-1.7034111868799301E-2</v>
      </c>
      <c r="CZ62">
        <v>0.30208046385276099</v>
      </c>
      <c r="DA62">
        <v>5835.5478713196599</v>
      </c>
      <c r="DB62">
        <v>3729.8503506014399</v>
      </c>
      <c r="DC62">
        <v>5814.1348106327696</v>
      </c>
      <c r="DD62">
        <v>10371.185478711999</v>
      </c>
      <c r="DE62">
        <v>8861.7600353055495</v>
      </c>
      <c r="DF62">
        <v>8365.9906518629996</v>
      </c>
      <c r="DG62">
        <v>7707.6533976856599</v>
      </c>
      <c r="DH62">
        <v>9959.2094441911104</v>
      </c>
    </row>
    <row r="63" spans="1:112" x14ac:dyDescent="0.3">
      <c r="A63" t="s">
        <v>167</v>
      </c>
      <c r="B63" t="s">
        <v>168</v>
      </c>
      <c r="C63" t="s">
        <v>170</v>
      </c>
      <c r="D63" t="s">
        <v>169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2</v>
      </c>
      <c r="M63">
        <v>30</v>
      </c>
      <c r="N63" t="s">
        <v>25</v>
      </c>
      <c r="O63">
        <v>2017</v>
      </c>
      <c r="P63">
        <v>2017</v>
      </c>
      <c r="Q63" s="4" t="s">
        <v>26</v>
      </c>
      <c r="R63">
        <v>9899</v>
      </c>
      <c r="S63">
        <v>0</v>
      </c>
      <c r="T63">
        <v>0</v>
      </c>
      <c r="U63">
        <v>0</v>
      </c>
      <c r="V63">
        <v>17500000</v>
      </c>
      <c r="W63">
        <v>79184115.819999993</v>
      </c>
      <c r="X63">
        <v>2</v>
      </c>
      <c r="Y63">
        <v>0.206951573491096</v>
      </c>
      <c r="Z63">
        <v>-0.11060874164104401</v>
      </c>
      <c r="AA63">
        <v>-9.5650315284729004E-2</v>
      </c>
      <c r="AB63">
        <v>10</v>
      </c>
      <c r="AC63">
        <v>1</v>
      </c>
      <c r="AD63">
        <v>0.65501101362953096</v>
      </c>
      <c r="AE63">
        <v>0.46252629008139701</v>
      </c>
      <c r="AF63">
        <v>0.17472897249361999</v>
      </c>
      <c r="AG63">
        <v>0.123276321045516</v>
      </c>
      <c r="AH63">
        <v>9.2306569867250401E-2</v>
      </c>
      <c r="AI63">
        <v>7.6866559590660494E-2</v>
      </c>
      <c r="AJ63">
        <v>9.2219117779297699E-2</v>
      </c>
      <c r="AK63">
        <v>0.114456981762838</v>
      </c>
      <c r="AL63">
        <v>8.1993142748453096E-2</v>
      </c>
      <c r="AM63">
        <v>-0.62222910083041605</v>
      </c>
      <c r="AN63">
        <v>-0.29447120711468</v>
      </c>
      <c r="AO63">
        <v>-0.25122222106896902</v>
      </c>
      <c r="AP63">
        <v>-0.16726881194691401</v>
      </c>
      <c r="AQ63">
        <v>0.19973000314303799</v>
      </c>
      <c r="AR63">
        <v>0.24114158234262401</v>
      </c>
      <c r="AS63">
        <v>-0.28363354086736497</v>
      </c>
      <c r="AT63">
        <v>-0.72917459834405496</v>
      </c>
      <c r="AU63">
        <v>-0.21147126723071799</v>
      </c>
      <c r="AV63">
        <v>7.1264786740581898E-2</v>
      </c>
      <c r="AW63">
        <v>-0.35147229298575</v>
      </c>
      <c r="AX63">
        <v>-0.13124039759071601</v>
      </c>
      <c r="AY63">
        <v>0.26230738448015101</v>
      </c>
      <c r="AZ63">
        <v>-4.3977005464708098E-2</v>
      </c>
      <c r="BA63">
        <v>-0.110015957156285</v>
      </c>
      <c r="BB63">
        <v>-0.29386486569369502</v>
      </c>
      <c r="BC63">
        <v>2.7110608284022699E-2</v>
      </c>
      <c r="BD63">
        <v>-8.9001246514613497E-2</v>
      </c>
      <c r="BE63">
        <v>-0.38096698710778798</v>
      </c>
      <c r="BF63">
        <v>-0.16903990833530799</v>
      </c>
      <c r="BG63">
        <v>0.129428153774857</v>
      </c>
      <c r="BH63">
        <v>0.121241945799585</v>
      </c>
      <c r="BI63">
        <v>-0.137703658520964</v>
      </c>
      <c r="BJ63">
        <v>-0.73263980211687196</v>
      </c>
      <c r="BK63">
        <v>-0.27889959264962499</v>
      </c>
      <c r="BL63">
        <v>-0.30424627327647902</v>
      </c>
      <c r="BM63">
        <v>-0.48871233803759601</v>
      </c>
      <c r="BN63">
        <v>-2.8766616982001999E-2</v>
      </c>
      <c r="BO63">
        <v>0.44186409446654701</v>
      </c>
      <c r="BP63">
        <v>-0.18815025711911401</v>
      </c>
      <c r="BQ63">
        <v>-0.222425350727425</v>
      </c>
      <c r="BR63">
        <v>-0.29386486569369502</v>
      </c>
      <c r="BS63">
        <v>-0.73263980211687196</v>
      </c>
      <c r="BT63">
        <v>-0.81229524254948804</v>
      </c>
      <c r="BU63">
        <v>-0.85664493609867098</v>
      </c>
      <c r="BV63">
        <v>-0.88159649982133703</v>
      </c>
      <c r="BW63">
        <v>-0.86160895909054203</v>
      </c>
      <c r="BX63">
        <v>-0.82332557213464397</v>
      </c>
      <c r="BY63">
        <v>-0.872076593840029</v>
      </c>
      <c r="BZ63">
        <v>-6.5011983549325303E-2</v>
      </c>
      <c r="CA63">
        <v>-0.72159726681999703</v>
      </c>
      <c r="CB63">
        <v>-0.77522851194801201</v>
      </c>
      <c r="CC63">
        <v>-0.83928148335126596</v>
      </c>
      <c r="CD63">
        <v>-0.72159726681999703</v>
      </c>
      <c r="CE63">
        <v>-0.77522851194801201</v>
      </c>
      <c r="CF63">
        <v>-2.5857798549325298E-2</v>
      </c>
      <c r="CG63">
        <v>-0.473476046819997</v>
      </c>
      <c r="CH63">
        <v>-1.2564109479480099</v>
      </c>
      <c r="CI63">
        <v>-4.3546103243512597</v>
      </c>
      <c r="CJ63">
        <v>-0.46372915900027301</v>
      </c>
      <c r="CK63">
        <v>-0.58281108260877001</v>
      </c>
      <c r="CL63">
        <v>-0.73591911000650301</v>
      </c>
      <c r="CM63">
        <v>0.210086773371011</v>
      </c>
      <c r="CN63">
        <v>-0.25182748366657498</v>
      </c>
      <c r="CO63">
        <v>-1.1713780549325301E-2</v>
      </c>
      <c r="CP63">
        <v>-0.74009550881999697</v>
      </c>
      <c r="CQ63">
        <v>-2.2495503979480098</v>
      </c>
      <c r="CR63">
        <v>-7.8991799973512604</v>
      </c>
      <c r="CS63">
        <v>-0.481680690051141</v>
      </c>
      <c r="CT63">
        <v>-0.211898579646779</v>
      </c>
      <c r="CU63">
        <v>7.5657896063076394E-2</v>
      </c>
      <c r="CV63">
        <v>-0.41934755499260101</v>
      </c>
      <c r="CW63">
        <v>3.7727216257941801E-3</v>
      </c>
      <c r="CX63">
        <v>1.3045713567855599</v>
      </c>
      <c r="CY63">
        <v>7.4955367410605697E-2</v>
      </c>
      <c r="CZ63">
        <v>-0.32022832617749902</v>
      </c>
      <c r="DA63">
        <v>11038.9970377604</v>
      </c>
      <c r="DB63">
        <v>7865.2054307725803</v>
      </c>
      <c r="DC63">
        <v>6796.4793287760403</v>
      </c>
      <c r="DD63">
        <v>5501.7876131722196</v>
      </c>
      <c r="DE63">
        <v>3777.849654614</v>
      </c>
      <c r="DF63">
        <v>6403.7721024356597</v>
      </c>
      <c r="DG63">
        <v>10676.4367422655</v>
      </c>
      <c r="DH63">
        <v>8324.1404199466597</v>
      </c>
    </row>
    <row r="64" spans="1:112" x14ac:dyDescent="0.3">
      <c r="A64" t="s">
        <v>171</v>
      </c>
      <c r="B64" t="s">
        <v>172</v>
      </c>
      <c r="C64" t="s">
        <v>171</v>
      </c>
      <c r="D64" t="s">
        <v>173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M64">
        <v>30</v>
      </c>
      <c r="N64" t="s">
        <v>61</v>
      </c>
      <c r="O64">
        <v>2018</v>
      </c>
      <c r="P64">
        <v>2018</v>
      </c>
      <c r="Q64" s="4" t="s">
        <v>26</v>
      </c>
      <c r="R64">
        <v>2054</v>
      </c>
      <c r="S64">
        <v>1</v>
      </c>
      <c r="T64">
        <v>0</v>
      </c>
      <c r="U64">
        <v>1</v>
      </c>
      <c r="V64">
        <v>35000000</v>
      </c>
      <c r="W64">
        <v>6000000000</v>
      </c>
      <c r="X64">
        <v>1.89873417721519</v>
      </c>
      <c r="Y64">
        <v>0.20684699714183799</v>
      </c>
      <c r="Z64">
        <v>5.08856624364852E-2</v>
      </c>
      <c r="AA64">
        <v>9.5228940248489297E-2</v>
      </c>
      <c r="AB64">
        <v>18</v>
      </c>
      <c r="AC64">
        <v>1</v>
      </c>
      <c r="AD64">
        <v>5.3376001305900003E-3</v>
      </c>
      <c r="AE64">
        <v>3.5338590089924399E-3</v>
      </c>
      <c r="AF64">
        <v>1.42882160212066E-3</v>
      </c>
      <c r="AG64">
        <v>1.0333311428103299E-3</v>
      </c>
      <c r="AH64">
        <v>9.2172905789333296E-4</v>
      </c>
      <c r="AI64">
        <v>6.5189417882766598E-4</v>
      </c>
      <c r="AJ64">
        <v>3.22996299466555E-4</v>
      </c>
      <c r="AK64">
        <v>4.1299889769966599E-4</v>
      </c>
      <c r="AL64">
        <v>6.7575201092155495E-4</v>
      </c>
      <c r="AM64">
        <v>-0.59567668136028795</v>
      </c>
      <c r="AN64">
        <v>-0.27679484879242</v>
      </c>
      <c r="AO64">
        <v>-0.108002246611359</v>
      </c>
      <c r="AP64">
        <v>-0.29274858675106702</v>
      </c>
      <c r="AQ64">
        <v>-0.50452648611249196</v>
      </c>
      <c r="AR64">
        <v>0.278649007377963</v>
      </c>
      <c r="AS64">
        <v>0.636207783326732</v>
      </c>
      <c r="AT64">
        <v>-0.696642837838235</v>
      </c>
      <c r="AU64">
        <v>-0.50546766359745898</v>
      </c>
      <c r="AV64">
        <v>-5.0600704485527899E-2</v>
      </c>
      <c r="AW64">
        <v>0.14491272862739299</v>
      </c>
      <c r="AX64">
        <v>-0.53467774070531204</v>
      </c>
      <c r="AY64">
        <v>-0.48882613775658201</v>
      </c>
      <c r="AZ64">
        <v>0.28619510509253798</v>
      </c>
      <c r="BA64">
        <v>2.4210332940242201</v>
      </c>
      <c r="BB64">
        <v>-0.462740150626339</v>
      </c>
      <c r="BC64">
        <v>-0.24684807098564501</v>
      </c>
      <c r="BD64">
        <v>0.101109396257675</v>
      </c>
      <c r="BE64">
        <v>6.4157114977603194E-2</v>
      </c>
      <c r="BF64">
        <v>-0.29353425857397702</v>
      </c>
      <c r="BG64">
        <v>-0.25615731817892901</v>
      </c>
      <c r="BH64">
        <v>0.74975822542289805</v>
      </c>
      <c r="BI64">
        <v>0.85856513857379002</v>
      </c>
      <c r="BJ64">
        <v>-0.78113164460179596</v>
      </c>
      <c r="BK64">
        <v>-0.45872360001325302</v>
      </c>
      <c r="BL64">
        <v>-3.1730313142503901E-2</v>
      </c>
      <c r="BM64">
        <v>-0.195824542302552</v>
      </c>
      <c r="BN64">
        <v>-0.65511980937022396</v>
      </c>
      <c r="BO64">
        <v>-9.4822501532507902E-2</v>
      </c>
      <c r="BP64">
        <v>1.59232181376413</v>
      </c>
      <c r="BQ64">
        <v>3.4139743919227601</v>
      </c>
      <c r="BR64">
        <v>-0.462740150626339</v>
      </c>
      <c r="BS64">
        <v>-0.78113164460179596</v>
      </c>
      <c r="BT64">
        <v>-0.84270334985930595</v>
      </c>
      <c r="BU64">
        <v>-0.86167988512939597</v>
      </c>
      <c r="BV64">
        <v>-0.89547253867003196</v>
      </c>
      <c r="BW64">
        <v>-0.94897211757677202</v>
      </c>
      <c r="BX64">
        <v>-0.93790448962827599</v>
      </c>
      <c r="BY64">
        <v>-0.90800354944207695</v>
      </c>
      <c r="BZ64">
        <v>0.113639026491284</v>
      </c>
      <c r="CA64">
        <v>-0.68690108299953401</v>
      </c>
      <c r="CB64">
        <v>-0.87373358262180301</v>
      </c>
      <c r="CC64">
        <v>-0.81666620331362905</v>
      </c>
      <c r="CD64">
        <v>-0.961995662635583</v>
      </c>
      <c r="CE64">
        <v>-0.81325268335832201</v>
      </c>
      <c r="CF64">
        <v>0.152793211491284</v>
      </c>
      <c r="CG64">
        <v>-0.43877986299953398</v>
      </c>
      <c r="CH64">
        <v>-1.3549160186217999</v>
      </c>
      <c r="CI64">
        <v>-4.3319950443136301</v>
      </c>
      <c r="CJ64">
        <v>-2.5610249494268301E-2</v>
      </c>
      <c r="CK64">
        <v>-0.43916980063834499</v>
      </c>
      <c r="CL64">
        <v>0.85919412572113496</v>
      </c>
      <c r="CM64">
        <v>0.12558463210009699</v>
      </c>
      <c r="CN64">
        <v>0.39841773612047598</v>
      </c>
      <c r="CO64">
        <v>0.16693722949128401</v>
      </c>
      <c r="CP64">
        <v>-0.70539932499953495</v>
      </c>
      <c r="CQ64">
        <v>-2.3480554686218</v>
      </c>
      <c r="CR64">
        <v>-7.8765647173136299</v>
      </c>
      <c r="CS64">
        <v>-1.25076643976127E-2</v>
      </c>
      <c r="CT64">
        <v>-0.41247892267696401</v>
      </c>
      <c r="CU64">
        <v>5.7195128170350197E-2</v>
      </c>
      <c r="CV64">
        <v>1.6677525599721701</v>
      </c>
      <c r="CW64">
        <v>-6.7630601257501199E-2</v>
      </c>
      <c r="CX64">
        <v>-0.31911956244031803</v>
      </c>
      <c r="CY64">
        <v>-0.16215734991733599</v>
      </c>
      <c r="CZ64">
        <v>0.88365582297391199</v>
      </c>
      <c r="DA64">
        <v>6829.4352226562496</v>
      </c>
      <c r="DB64">
        <v>5170.4479017371104</v>
      </c>
      <c r="DC64">
        <v>3792.62598130377</v>
      </c>
      <c r="DD64">
        <v>6819.2856894184397</v>
      </c>
      <c r="DE64">
        <v>10672.6456060991</v>
      </c>
      <c r="DF64">
        <v>8247.5663339388793</v>
      </c>
      <c r="DG64">
        <v>8501.1821755109995</v>
      </c>
      <c r="DH64">
        <v>7961.1753780413301</v>
      </c>
    </row>
    <row r="65" spans="1:112" x14ac:dyDescent="0.3">
      <c r="A65" t="s">
        <v>174</v>
      </c>
      <c r="B65" t="s">
        <v>175</v>
      </c>
      <c r="C65" t="s">
        <v>174</v>
      </c>
      <c r="D65" t="s">
        <v>176</v>
      </c>
      <c r="E65">
        <v>1</v>
      </c>
      <c r="F65">
        <v>1</v>
      </c>
      <c r="G65">
        <v>1</v>
      </c>
      <c r="H65">
        <v>2</v>
      </c>
      <c r="I65">
        <v>1</v>
      </c>
      <c r="J65">
        <v>1</v>
      </c>
      <c r="K65">
        <v>1</v>
      </c>
      <c r="M65">
        <v>30</v>
      </c>
      <c r="N65" t="s">
        <v>30</v>
      </c>
      <c r="O65">
        <v>2018</v>
      </c>
      <c r="P65">
        <v>2017</v>
      </c>
      <c r="Q65" s="4" t="s">
        <v>26</v>
      </c>
      <c r="R65">
        <v>14794</v>
      </c>
      <c r="S65">
        <v>1</v>
      </c>
      <c r="T65">
        <v>0</v>
      </c>
      <c r="U65">
        <v>0</v>
      </c>
      <c r="V65">
        <v>18530000</v>
      </c>
      <c r="W65">
        <v>1000000000</v>
      </c>
      <c r="X65">
        <v>2.2400000000000002</v>
      </c>
      <c r="Y65">
        <v>-4.4590510427951799E-2</v>
      </c>
      <c r="Z65">
        <v>4.0739014744758599E-2</v>
      </c>
      <c r="AA65">
        <v>-0.24143871665000899</v>
      </c>
      <c r="AB65">
        <v>11</v>
      </c>
      <c r="AC65">
        <v>1</v>
      </c>
      <c r="AD65">
        <v>0.146540001</v>
      </c>
      <c r="AE65">
        <v>5.6989072365555497E-2</v>
      </c>
      <c r="AF65">
        <v>4.2055779933333301E-2</v>
      </c>
      <c r="AG65">
        <v>1.4876071111111101E-2</v>
      </c>
      <c r="AH65">
        <v>1.17870453813986E-2</v>
      </c>
      <c r="AI65">
        <v>7.8736181492528798E-3</v>
      </c>
      <c r="AJ65">
        <v>8.3518033840462198E-3</v>
      </c>
      <c r="AK65">
        <v>5.8811720439244401E-3</v>
      </c>
      <c r="AL65">
        <v>5.36992793294566E-3</v>
      </c>
      <c r="AM65">
        <v>-0.26203782255715302</v>
      </c>
      <c r="AN65">
        <v>-0.64627760715191496</v>
      </c>
      <c r="AO65">
        <v>-0.20765064287741999</v>
      </c>
      <c r="AP65">
        <v>-0.332010873422242</v>
      </c>
      <c r="AQ65">
        <v>6.0732591513687803E-2</v>
      </c>
      <c r="AR65">
        <v>-0.29582010333734898</v>
      </c>
      <c r="AS65">
        <v>-8.6928950073296901E-2</v>
      </c>
      <c r="AT65">
        <v>-0.79912335418882696</v>
      </c>
      <c r="AU65">
        <v>-0.32930969250313202</v>
      </c>
      <c r="AV65">
        <v>-0.37942682330946798</v>
      </c>
      <c r="AW65">
        <v>-0.25606949048856298</v>
      </c>
      <c r="AX65">
        <v>-0.18106268784287699</v>
      </c>
      <c r="AY65">
        <v>-0.28394271335975102</v>
      </c>
      <c r="AZ65">
        <v>-2.8549371980462201E-2</v>
      </c>
      <c r="BA65">
        <v>0.16164588274765801</v>
      </c>
      <c r="BB65">
        <v>-0.66870478973056102</v>
      </c>
      <c r="BC65">
        <v>0.40264337725621202</v>
      </c>
      <c r="BD65">
        <v>-0.20596893817613501</v>
      </c>
      <c r="BE65">
        <v>-4.7381592302131403E-2</v>
      </c>
      <c r="BF65">
        <v>-0.160891824721072</v>
      </c>
      <c r="BG65">
        <v>0.140982783471887</v>
      </c>
      <c r="BH65">
        <v>4.1055342902608302E-2</v>
      </c>
      <c r="BI65">
        <v>0.15524278074195899</v>
      </c>
      <c r="BJ65">
        <v>-0.75479039538465298</v>
      </c>
      <c r="BK65">
        <v>-0.50285363793678095</v>
      </c>
      <c r="BL65">
        <v>-0.359389367609179</v>
      </c>
      <c r="BM65">
        <v>-0.37600968137787499</v>
      </c>
      <c r="BN65">
        <v>-0.103356857571684</v>
      </c>
      <c r="BO65">
        <v>-0.20138662509685301</v>
      </c>
      <c r="BP65">
        <v>-3.6963677250700898E-2</v>
      </c>
      <c r="BQ65">
        <v>1.12084259093829</v>
      </c>
      <c r="BR65">
        <v>-0.66870478973056102</v>
      </c>
      <c r="BS65">
        <v>-0.75479039538465298</v>
      </c>
      <c r="BT65">
        <v>-0.913089053957575</v>
      </c>
      <c r="BU65">
        <v>-0.92988174042204796</v>
      </c>
      <c r="BV65">
        <v>-0.95407068057711497</v>
      </c>
      <c r="BW65">
        <v>-0.95092145385993898</v>
      </c>
      <c r="BX65">
        <v>-0.96564822542809203</v>
      </c>
      <c r="BY65">
        <v>-0.96822262438862705</v>
      </c>
      <c r="BZ65">
        <v>-7.7903664679243506E-2</v>
      </c>
      <c r="CA65">
        <v>-0.78923802549805999</v>
      </c>
      <c r="CB65">
        <v>-0.85658358025832204</v>
      </c>
      <c r="CC65">
        <v>-0.93737382312087403</v>
      </c>
      <c r="CD65">
        <v>-0.95115341838424095</v>
      </c>
      <c r="CE65">
        <v>-0.95469152632265297</v>
      </c>
      <c r="CF65">
        <v>-3.8749479679243498E-2</v>
      </c>
      <c r="CG65">
        <v>-0.54111680549805996</v>
      </c>
      <c r="CH65">
        <v>-1.33776601625832</v>
      </c>
      <c r="CI65">
        <v>-4.4527026641208698</v>
      </c>
      <c r="CJ65">
        <v>-0.21805096009335601</v>
      </c>
      <c r="CK65">
        <v>-0.40213801277792199</v>
      </c>
      <c r="CL65">
        <v>-0.65027878540771</v>
      </c>
      <c r="CM65">
        <v>-0.21134243770591901</v>
      </c>
      <c r="CN65">
        <v>-0.307976871655948</v>
      </c>
      <c r="CO65">
        <v>-2.46054616792435E-2</v>
      </c>
      <c r="CP65">
        <v>-0.80773626749806005</v>
      </c>
      <c r="CQ65">
        <v>-2.33090546625832</v>
      </c>
      <c r="CR65">
        <v>-7.9972723371208696</v>
      </c>
      <c r="CS65">
        <v>-0.271615387623513</v>
      </c>
      <c r="CT65">
        <v>-0.23674789646529401</v>
      </c>
      <c r="CU65">
        <v>2.9986886483400001E-2</v>
      </c>
      <c r="CV65">
        <v>-0.45916079660863501</v>
      </c>
      <c r="CW65">
        <v>0.70813246619304904</v>
      </c>
      <c r="CX65">
        <v>0.40647181077236899</v>
      </c>
      <c r="CY65">
        <v>-9.8643738329125E-2</v>
      </c>
      <c r="CZ65">
        <v>-0.15223411993998001</v>
      </c>
      <c r="DA65">
        <v>8894.8338921441009</v>
      </c>
      <c r="DB65">
        <v>7054.3804355468901</v>
      </c>
      <c r="DC65">
        <v>6549.3785555555496</v>
      </c>
      <c r="DD65">
        <v>3988.8532718688798</v>
      </c>
      <c r="DE65">
        <v>4417.2068654332197</v>
      </c>
      <c r="DF65">
        <v>9321.1331421576597</v>
      </c>
      <c r="DG65">
        <v>7977.0645375800004</v>
      </c>
      <c r="DH65">
        <v>8279.3035902079992</v>
      </c>
    </row>
    <row r="66" spans="1:112" x14ac:dyDescent="0.3">
      <c r="A66" t="s">
        <v>1000</v>
      </c>
      <c r="B66" t="s">
        <v>1001</v>
      </c>
      <c r="C66" t="s">
        <v>1000</v>
      </c>
      <c r="D66" t="s">
        <v>1002</v>
      </c>
      <c r="E66">
        <v>1</v>
      </c>
      <c r="G66">
        <v>1</v>
      </c>
      <c r="H66">
        <v>2</v>
      </c>
      <c r="I66">
        <v>1</v>
      </c>
      <c r="J66">
        <v>1</v>
      </c>
      <c r="K66">
        <v>0</v>
      </c>
      <c r="M66">
        <v>21</v>
      </c>
      <c r="N66" t="s">
        <v>30</v>
      </c>
      <c r="P66">
        <v>2017</v>
      </c>
      <c r="Q66" s="4" t="s">
        <v>26</v>
      </c>
      <c r="R66">
        <v>6337</v>
      </c>
      <c r="S66">
        <v>0</v>
      </c>
      <c r="T66">
        <v>0</v>
      </c>
      <c r="U66">
        <v>0</v>
      </c>
      <c r="V66">
        <v>6500000</v>
      </c>
      <c r="W66">
        <v>174866686</v>
      </c>
      <c r="X66">
        <v>1.92771084337349</v>
      </c>
      <c r="Y66">
        <v>2.1160736680030798E-2</v>
      </c>
      <c r="Z66">
        <v>0.13577570021152499</v>
      </c>
      <c r="AA66">
        <v>7.7825784683227496E-3</v>
      </c>
      <c r="AB66">
        <v>7</v>
      </c>
      <c r="AC66">
        <v>0</v>
      </c>
    </row>
    <row r="67" spans="1:112" x14ac:dyDescent="0.3">
      <c r="A67" t="s">
        <v>1003</v>
      </c>
      <c r="B67" t="s">
        <v>1004</v>
      </c>
      <c r="C67" t="s">
        <v>1003</v>
      </c>
      <c r="D67" t="s">
        <v>1403</v>
      </c>
      <c r="E67">
        <v>0</v>
      </c>
      <c r="G67">
        <v>0</v>
      </c>
      <c r="H67">
        <v>1</v>
      </c>
      <c r="I67">
        <v>0</v>
      </c>
      <c r="J67">
        <v>0</v>
      </c>
      <c r="K67">
        <v>2</v>
      </c>
      <c r="M67">
        <v>30</v>
      </c>
      <c r="N67" t="s">
        <v>48</v>
      </c>
      <c r="P67">
        <v>2017</v>
      </c>
      <c r="Q67" s="4">
        <v>353</v>
      </c>
      <c r="R67">
        <v>353</v>
      </c>
      <c r="S67">
        <v>0</v>
      </c>
      <c r="T67">
        <v>0</v>
      </c>
      <c r="U67">
        <v>0</v>
      </c>
      <c r="V67">
        <v>3377550</v>
      </c>
      <c r="W67">
        <v>6924060</v>
      </c>
      <c r="X67">
        <v>2.17948717948717</v>
      </c>
      <c r="Y67">
        <v>0.13736565411090801</v>
      </c>
      <c r="Z67">
        <v>-0.14080782234668701</v>
      </c>
      <c r="AA67">
        <v>-0.25631248950958202</v>
      </c>
      <c r="AB67">
        <v>7</v>
      </c>
      <c r="AC67">
        <v>0</v>
      </c>
    </row>
    <row r="68" spans="1:112" x14ac:dyDescent="0.3">
      <c r="A68" t="s">
        <v>1005</v>
      </c>
      <c r="B68" t="s">
        <v>1006</v>
      </c>
      <c r="C68" t="s">
        <v>1005</v>
      </c>
      <c r="D68" t="s">
        <v>1007</v>
      </c>
      <c r="E68">
        <v>0</v>
      </c>
      <c r="G68">
        <v>0</v>
      </c>
      <c r="H68">
        <v>1</v>
      </c>
      <c r="I68">
        <v>0</v>
      </c>
      <c r="J68">
        <v>0</v>
      </c>
      <c r="K68">
        <v>0</v>
      </c>
      <c r="M68">
        <v>27</v>
      </c>
      <c r="N68" t="s">
        <v>127</v>
      </c>
      <c r="P68">
        <v>2018</v>
      </c>
      <c r="Q68" s="4" t="s">
        <v>26</v>
      </c>
      <c r="R68">
        <v>2854</v>
      </c>
      <c r="S68">
        <v>0</v>
      </c>
      <c r="T68">
        <v>0</v>
      </c>
      <c r="U68">
        <v>1</v>
      </c>
      <c r="V68">
        <v>14000000</v>
      </c>
      <c r="W68">
        <v>80525599</v>
      </c>
      <c r="X68">
        <v>2.23684210526315</v>
      </c>
      <c r="Y68">
        <v>0.13901142776012401</v>
      </c>
      <c r="Z68">
        <v>-2.3926794528961099E-3</v>
      </c>
      <c r="AA68">
        <v>-1.2391209602355901E-3</v>
      </c>
      <c r="AB68">
        <v>13</v>
      </c>
      <c r="AC68">
        <v>0</v>
      </c>
    </row>
    <row r="69" spans="1:112" x14ac:dyDescent="0.3">
      <c r="A69" t="s">
        <v>177</v>
      </c>
      <c r="B69" t="s">
        <v>178</v>
      </c>
      <c r="C69" t="s">
        <v>180</v>
      </c>
      <c r="D69" t="s">
        <v>179</v>
      </c>
      <c r="E69">
        <v>1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M69">
        <v>12</v>
      </c>
      <c r="N69" t="s">
        <v>106</v>
      </c>
      <c r="O69">
        <v>2018</v>
      </c>
      <c r="P69">
        <v>2018</v>
      </c>
      <c r="Q69" s="4" t="s">
        <v>26</v>
      </c>
      <c r="R69">
        <v>49057</v>
      </c>
      <c r="S69">
        <v>1</v>
      </c>
      <c r="T69">
        <v>1</v>
      </c>
      <c r="U69">
        <v>1</v>
      </c>
      <c r="V69">
        <v>17344575</v>
      </c>
      <c r="W69">
        <v>1000000000</v>
      </c>
      <c r="X69">
        <v>2.2608695652173898</v>
      </c>
      <c r="Y69">
        <v>0.170776978135108</v>
      </c>
      <c r="Z69">
        <v>-2.0610719919204702E-2</v>
      </c>
      <c r="AA69">
        <v>-0.28925174474716098</v>
      </c>
      <c r="AB69">
        <v>7</v>
      </c>
      <c r="AC69">
        <v>1</v>
      </c>
      <c r="AD69">
        <v>4.5388501099999999E-2</v>
      </c>
      <c r="AE69">
        <v>3.0385881752222201E-2</v>
      </c>
      <c r="AF69">
        <v>8.2658328640759903E-3</v>
      </c>
      <c r="AG69">
        <v>4.3512911845148801E-3</v>
      </c>
      <c r="AH69">
        <v>4.4315532407228804E-3</v>
      </c>
      <c r="AI69">
        <v>3.17611746620344E-3</v>
      </c>
      <c r="AJ69">
        <v>2.4562017891323301E-3</v>
      </c>
      <c r="AK69">
        <v>2.5907738922338799E-3</v>
      </c>
      <c r="AL69">
        <v>1.9541328233412202E-3</v>
      </c>
      <c r="AM69">
        <v>-0.72797126864776596</v>
      </c>
      <c r="AN69">
        <v>-0.47358103459532003</v>
      </c>
      <c r="AO69">
        <v>1.8445572315093899E-2</v>
      </c>
      <c r="AP69">
        <v>-0.28329475159699402</v>
      </c>
      <c r="AQ69">
        <v>-0.22666531850021801</v>
      </c>
      <c r="AR69">
        <v>5.4788700055907497E-2</v>
      </c>
      <c r="AS69">
        <v>-0.245733937184199</v>
      </c>
      <c r="AT69">
        <v>-0.88573406133564803</v>
      </c>
      <c r="AU69">
        <v>-0.314156426105832</v>
      </c>
      <c r="AV69">
        <v>-1.63173158288599E-2</v>
      </c>
      <c r="AW69">
        <v>0.118515725134448</v>
      </c>
      <c r="AX69">
        <v>-0.43280646457821298</v>
      </c>
      <c r="AY69">
        <v>-0.143788565087621</v>
      </c>
      <c r="AZ69">
        <v>-0.129144460516564</v>
      </c>
      <c r="BA69">
        <v>0.46713757769359598</v>
      </c>
      <c r="BB69">
        <v>-0.49143777189846199</v>
      </c>
      <c r="BC69">
        <v>0.31987159361079798</v>
      </c>
      <c r="BD69">
        <v>6.7517137587140104E-3</v>
      </c>
      <c r="BE69">
        <v>0.14837175120460899</v>
      </c>
      <c r="BF69">
        <v>-0.198639570038247</v>
      </c>
      <c r="BG69">
        <v>8.3639173784605197E-2</v>
      </c>
      <c r="BH69">
        <v>0.27034992153036902</v>
      </c>
      <c r="BI69">
        <v>-0.30172445926616098</v>
      </c>
      <c r="BJ69">
        <v>-0.86129470527503604</v>
      </c>
      <c r="BK69">
        <v>-0.30515194844357202</v>
      </c>
      <c r="BL69">
        <v>2.2868321822481399E-2</v>
      </c>
      <c r="BM69">
        <v>-0.160897259979773</v>
      </c>
      <c r="BN69">
        <v>-0.38786579073113903</v>
      </c>
      <c r="BO69">
        <v>0.13143832009686099</v>
      </c>
      <c r="BP69">
        <v>-8.60582836142188E-2</v>
      </c>
      <c r="BQ69">
        <v>1.29591764410775</v>
      </c>
      <c r="BR69">
        <v>-0.49143777189846199</v>
      </c>
      <c r="BS69">
        <v>-0.86129470527503604</v>
      </c>
      <c r="BT69">
        <v>-0.92697842407795505</v>
      </c>
      <c r="BU69">
        <v>-0.92580945649314605</v>
      </c>
      <c r="BV69">
        <v>-0.94578977733047798</v>
      </c>
      <c r="BW69">
        <v>-0.95859050366427401</v>
      </c>
      <c r="BX69">
        <v>-0.95676393756925604</v>
      </c>
      <c r="BY69">
        <v>-0.96889420746363097</v>
      </c>
      <c r="BZ69">
        <v>0.209954003085596</v>
      </c>
      <c r="CA69">
        <v>-0.89713918671464399</v>
      </c>
      <c r="CB69">
        <v>-0.92061437286081205</v>
      </c>
      <c r="CC69">
        <v>-0.93800194007725501</v>
      </c>
      <c r="CD69">
        <v>-0.96440145828602697</v>
      </c>
      <c r="CE69">
        <v>-0.93661574687428595</v>
      </c>
      <c r="CF69">
        <v>0.24910818808559601</v>
      </c>
      <c r="CG69">
        <v>-0.64901796671464396</v>
      </c>
      <c r="CH69">
        <v>-1.4017968088608099</v>
      </c>
      <c r="CI69">
        <v>-4.4533307810772502</v>
      </c>
      <c r="CJ69">
        <v>-5.3053411802422297E-2</v>
      </c>
      <c r="CK69">
        <v>-0.45857007948557599</v>
      </c>
      <c r="CL69">
        <v>0.17177725030875801</v>
      </c>
      <c r="CM69">
        <v>0.133967509011651</v>
      </c>
      <c r="CN69">
        <v>0.41402686785881898</v>
      </c>
      <c r="CO69">
        <v>0.26325220608559602</v>
      </c>
      <c r="CP69">
        <v>-0.91563742871464404</v>
      </c>
      <c r="CQ69">
        <v>-2.3949362588608101</v>
      </c>
      <c r="CR69">
        <v>-7.99790045407725</v>
      </c>
      <c r="CS69">
        <v>-3.1811371288458E-3</v>
      </c>
      <c r="CT69">
        <v>-0.458973422712459</v>
      </c>
      <c r="CU69">
        <v>0.12089943602969699</v>
      </c>
      <c r="CV69">
        <v>1.1936840230883199</v>
      </c>
      <c r="CW69">
        <v>0.115689125037215</v>
      </c>
      <c r="CX69">
        <v>-0.258909751791701</v>
      </c>
      <c r="CY69">
        <v>0.34456981005528298</v>
      </c>
      <c r="CZ69">
        <v>4.1432778510872396E-3</v>
      </c>
      <c r="DA69">
        <v>6802.7343283420196</v>
      </c>
      <c r="DB69">
        <v>5897.2824238913299</v>
      </c>
      <c r="DC69">
        <v>3710.85105699311</v>
      </c>
      <c r="DD69">
        <v>5637.6553852592197</v>
      </c>
      <c r="DE69">
        <v>10295.078663526299</v>
      </c>
      <c r="DF69">
        <v>8956.45585362989</v>
      </c>
      <c r="DG69">
        <v>8263.54285159955</v>
      </c>
      <c r="DH69">
        <v>7729.0723414311096</v>
      </c>
    </row>
    <row r="70" spans="1:112" x14ac:dyDescent="0.3">
      <c r="A70" t="s">
        <v>181</v>
      </c>
      <c r="B70" t="s">
        <v>182</v>
      </c>
      <c r="C70" t="s">
        <v>184</v>
      </c>
      <c r="D70" t="s">
        <v>183</v>
      </c>
      <c r="E70">
        <v>1</v>
      </c>
      <c r="F70">
        <v>1</v>
      </c>
      <c r="G70">
        <v>1</v>
      </c>
      <c r="H70">
        <v>3</v>
      </c>
      <c r="I70">
        <v>1</v>
      </c>
      <c r="J70">
        <v>1</v>
      </c>
      <c r="K70">
        <v>1</v>
      </c>
      <c r="M70">
        <v>5</v>
      </c>
      <c r="N70" t="s">
        <v>25</v>
      </c>
      <c r="O70">
        <v>2019</v>
      </c>
      <c r="P70">
        <v>2019</v>
      </c>
      <c r="Q70" s="4" t="s">
        <v>26</v>
      </c>
      <c r="R70">
        <v>1409</v>
      </c>
      <c r="S70">
        <v>1</v>
      </c>
      <c r="T70">
        <v>0</v>
      </c>
      <c r="U70">
        <v>0</v>
      </c>
      <c r="V70">
        <v>3880597</v>
      </c>
      <c r="W70">
        <v>10000000000</v>
      </c>
      <c r="X70">
        <v>1.8947368421052599</v>
      </c>
      <c r="Y70">
        <v>0.211870446801185</v>
      </c>
      <c r="Z70">
        <v>-5.2758052945137003E-2</v>
      </c>
      <c r="AA70">
        <v>0.11759205162525101</v>
      </c>
      <c r="AB70">
        <v>11</v>
      </c>
      <c r="AC70">
        <v>1</v>
      </c>
      <c r="AD70">
        <v>2.3149492300000001E-2</v>
      </c>
      <c r="AE70">
        <v>1.70615228978311E-2</v>
      </c>
      <c r="AF70">
        <v>1.0138633542431601E-2</v>
      </c>
      <c r="AG70">
        <v>4.6749223295235497E-3</v>
      </c>
      <c r="AH70">
        <v>3.6633693040573302E-3</v>
      </c>
      <c r="AI70">
        <v>2.2455707373385501E-3</v>
      </c>
      <c r="AJ70">
        <v>7.5579535028155497E-3</v>
      </c>
      <c r="AK70">
        <v>5.0200905737208803E-3</v>
      </c>
      <c r="AL70">
        <v>1.2101426E-2</v>
      </c>
      <c r="AM70">
        <v>-0.40576034137488898</v>
      </c>
      <c r="AN70">
        <v>-0.53890015750561204</v>
      </c>
      <c r="AO70">
        <v>-0.21637857362419799</v>
      </c>
      <c r="AP70">
        <v>-0.38702037633729802</v>
      </c>
      <c r="AQ70">
        <v>2.3657160636913201</v>
      </c>
      <c r="AR70">
        <v>-0.335787052427517</v>
      </c>
      <c r="AS70">
        <v>1.41059913606905</v>
      </c>
      <c r="AT70">
        <v>-0.31385523751488698</v>
      </c>
      <c r="AU70">
        <v>-0.64981812341652301</v>
      </c>
      <c r="AV70">
        <v>-0.33916033418753799</v>
      </c>
      <c r="AW70">
        <v>-0.590281993571661</v>
      </c>
      <c r="AX70">
        <v>1.33915055705085</v>
      </c>
      <c r="AY70">
        <v>0.99448742838040105</v>
      </c>
      <c r="AZ70">
        <v>-0.12755099154046301</v>
      </c>
      <c r="BA70">
        <v>3.5641514356143</v>
      </c>
      <c r="BB70">
        <v>-0.31924631358074901</v>
      </c>
      <c r="BC70">
        <v>-0.38183279311851998</v>
      </c>
      <c r="BD70">
        <v>-0.191428394391222</v>
      </c>
      <c r="BE70">
        <v>7.5142990075948999E-3</v>
      </c>
      <c r="BF70">
        <v>0.42453963352843399</v>
      </c>
      <c r="BG70">
        <v>1.1406016718348599</v>
      </c>
      <c r="BH70">
        <v>-0.22945224966238301</v>
      </c>
      <c r="BI70">
        <v>0.82552516739516602</v>
      </c>
      <c r="BJ70">
        <v>-0.59070133584470796</v>
      </c>
      <c r="BK70">
        <v>-0.71544738008655695</v>
      </c>
      <c r="BL70">
        <v>-0.35908477000350703</v>
      </c>
      <c r="BM70">
        <v>-0.423502480380334</v>
      </c>
      <c r="BN70">
        <v>3.9074906039780202</v>
      </c>
      <c r="BO70">
        <v>0.48984073961698898</v>
      </c>
      <c r="BP70">
        <v>0.54358049450006696</v>
      </c>
      <c r="BQ70">
        <v>10.166549933223299</v>
      </c>
      <c r="BR70">
        <v>-0.31924631358074901</v>
      </c>
      <c r="BS70">
        <v>-0.59070133584470796</v>
      </c>
      <c r="BT70">
        <v>-0.81159303515951298</v>
      </c>
      <c r="BU70">
        <v>-0.85065899870084305</v>
      </c>
      <c r="BV70">
        <v>-0.91454739956416997</v>
      </c>
      <c r="BW70">
        <v>-0.705618696837786</v>
      </c>
      <c r="BX70">
        <v>-0.79511309170534905</v>
      </c>
      <c r="BY70">
        <v>-0.58956542915935095</v>
      </c>
      <c r="BZ70">
        <v>2.8164764546475299E-4</v>
      </c>
      <c r="CA70">
        <v>-0.33130876770176798</v>
      </c>
      <c r="CB70">
        <v>-0.75488564679333803</v>
      </c>
      <c r="CC70">
        <v>-0.93075636797403105</v>
      </c>
      <c r="CD70">
        <v>-0.67671825978948796</v>
      </c>
      <c r="CE70">
        <v>0.83118273779807905</v>
      </c>
      <c r="CF70">
        <v>3.94358326454647E-2</v>
      </c>
      <c r="CG70">
        <v>-8.3187547701768796E-2</v>
      </c>
      <c r="CH70">
        <v>-1.2360680827933299</v>
      </c>
      <c r="CI70">
        <v>-4.4460852089740301</v>
      </c>
      <c r="CJ70">
        <v>1.8976667605488</v>
      </c>
      <c r="CK70">
        <v>1.4748407293647201</v>
      </c>
      <c r="CL70">
        <v>0.52151140885290903</v>
      </c>
      <c r="CM70">
        <v>1.5662068406555001</v>
      </c>
      <c r="CN70">
        <v>13.089599229931901</v>
      </c>
      <c r="CO70">
        <v>5.3579850645464701E-2</v>
      </c>
      <c r="CP70">
        <v>-0.34980700970176798</v>
      </c>
      <c r="CQ70">
        <v>-2.2292075327933301</v>
      </c>
      <c r="CR70">
        <v>-7.99065488197403</v>
      </c>
      <c r="CS70">
        <v>1.6941335982988199</v>
      </c>
      <c r="CT70">
        <v>-0.13648431986572099</v>
      </c>
      <c r="CU70">
        <v>-0.33725520334948</v>
      </c>
      <c r="CV70">
        <v>-0.28535011488512302</v>
      </c>
      <c r="CW70">
        <v>0.83040024041463101</v>
      </c>
      <c r="CX70">
        <v>0.10283124805729101</v>
      </c>
      <c r="CY70">
        <v>0.87523785668010501</v>
      </c>
      <c r="CZ70">
        <v>1.65411034538767</v>
      </c>
      <c r="DA70">
        <v>6742.3519536564399</v>
      </c>
      <c r="DB70">
        <v>10661.630211227999</v>
      </c>
      <c r="DC70">
        <v>8215.2903501729998</v>
      </c>
      <c r="DD70">
        <v>8487.3132825547691</v>
      </c>
      <c r="DE70">
        <v>8006.9688784221098</v>
      </c>
      <c r="DF70">
        <v>10330.9209796211</v>
      </c>
      <c r="DG70">
        <v>13448.104520172999</v>
      </c>
      <c r="DH70">
        <v>34659.749545685001</v>
      </c>
    </row>
    <row r="71" spans="1:112" x14ac:dyDescent="0.3">
      <c r="A71" t="s">
        <v>185</v>
      </c>
      <c r="B71" t="s">
        <v>186</v>
      </c>
      <c r="C71" t="s">
        <v>188</v>
      </c>
      <c r="D71" t="s">
        <v>187</v>
      </c>
      <c r="E71">
        <v>1</v>
      </c>
      <c r="F71">
        <v>1</v>
      </c>
      <c r="G71">
        <v>4</v>
      </c>
      <c r="H71">
        <v>0</v>
      </c>
      <c r="I71">
        <v>3</v>
      </c>
      <c r="J71">
        <v>1</v>
      </c>
      <c r="K71">
        <v>1</v>
      </c>
      <c r="M71">
        <v>31</v>
      </c>
      <c r="O71">
        <v>2018</v>
      </c>
      <c r="P71">
        <v>2018</v>
      </c>
      <c r="Q71" s="4" t="s">
        <v>26</v>
      </c>
      <c r="R71">
        <v>3703</v>
      </c>
      <c r="S71">
        <v>0</v>
      </c>
      <c r="T71">
        <v>0</v>
      </c>
      <c r="U71">
        <v>0</v>
      </c>
      <c r="V71">
        <v>88524000</v>
      </c>
      <c r="W71">
        <v>1200000000</v>
      </c>
      <c r="X71">
        <v>2.08</v>
      </c>
      <c r="Y71">
        <v>0.21227590739727001</v>
      </c>
      <c r="Z71">
        <v>-0.235750272870063</v>
      </c>
      <c r="AA71">
        <v>-0.22345231473445801</v>
      </c>
      <c r="AB71">
        <v>50</v>
      </c>
      <c r="AC71">
        <v>1</v>
      </c>
      <c r="AD71">
        <v>0.40979099270000002</v>
      </c>
      <c r="AE71">
        <v>0.32994145535777702</v>
      </c>
      <c r="AF71">
        <v>9.9774666751111102E-2</v>
      </c>
      <c r="AG71">
        <v>4.4511430630000001E-2</v>
      </c>
      <c r="AH71">
        <v>3.2800076858888798E-2</v>
      </c>
      <c r="AI71">
        <v>3.4034286682222199E-2</v>
      </c>
      <c r="AJ71">
        <v>3.0990488788888899E-2</v>
      </c>
      <c r="AK71">
        <v>9.4728545968888897E-2</v>
      </c>
      <c r="AL71">
        <v>0.105799363581111</v>
      </c>
      <c r="AM71">
        <v>-0.69759887661609898</v>
      </c>
      <c r="AN71">
        <v>-0.55388043799700903</v>
      </c>
      <c r="AO71">
        <v>-0.263108904956603</v>
      </c>
      <c r="AP71">
        <v>3.7628260099606001E-2</v>
      </c>
      <c r="AQ71">
        <v>-8.9433280084675701E-2</v>
      </c>
      <c r="AR71">
        <v>2.0566973826773598</v>
      </c>
      <c r="AS71">
        <v>0.116868864596086</v>
      </c>
      <c r="AT71">
        <v>-0.65840275379144897</v>
      </c>
      <c r="AU71">
        <v>-0.65254209921877004</v>
      </c>
      <c r="AV71">
        <v>0.13924227873845599</v>
      </c>
      <c r="AW71">
        <v>-0.30671561078145199</v>
      </c>
      <c r="AX71">
        <v>0.90973272991068799</v>
      </c>
      <c r="AY71">
        <v>-0.57777349492029295</v>
      </c>
      <c r="AZ71">
        <v>6.7694293774868601</v>
      </c>
      <c r="BA71">
        <v>-0.33985746952238599</v>
      </c>
      <c r="BB71">
        <v>-0.28604035314284798</v>
      </c>
      <c r="BC71">
        <v>-0.27475902126727603</v>
      </c>
      <c r="BD71">
        <v>8.6873884530543802E-2</v>
      </c>
      <c r="BE71">
        <v>-0.17652645680787801</v>
      </c>
      <c r="BF71">
        <v>0.36165244030650001</v>
      </c>
      <c r="BG71">
        <v>-0.248536397502681</v>
      </c>
      <c r="BH71">
        <v>2.7800108112389501</v>
      </c>
      <c r="BI71">
        <v>-0.34899866557604198</v>
      </c>
      <c r="BJ71">
        <v>-0.78173987101343401</v>
      </c>
      <c r="BK71">
        <v>-0.67953485500220601</v>
      </c>
      <c r="BL71">
        <v>-0.19005502531958701</v>
      </c>
      <c r="BM71">
        <v>-0.177981298695575</v>
      </c>
      <c r="BN71">
        <v>0.332891448857774</v>
      </c>
      <c r="BO71">
        <v>0.96699824754508101</v>
      </c>
      <c r="BP71">
        <v>3.89601611779382</v>
      </c>
      <c r="BQ71">
        <v>-0.597247240255945</v>
      </c>
      <c r="BR71">
        <v>-0.28604035314284798</v>
      </c>
      <c r="BS71">
        <v>-0.78173987101343401</v>
      </c>
      <c r="BT71">
        <v>-0.903556519923712</v>
      </c>
      <c r="BU71">
        <v>-0.92812973690850997</v>
      </c>
      <c r="BV71">
        <v>-0.92825671107797703</v>
      </c>
      <c r="BW71">
        <v>-0.92977208171009396</v>
      </c>
      <c r="BX71">
        <v>-0.816174473725788</v>
      </c>
      <c r="BY71">
        <v>-0.76190207265426302</v>
      </c>
      <c r="BZ71">
        <v>7.1890337818057107E-2</v>
      </c>
      <c r="CA71">
        <v>-0.71501717445356705</v>
      </c>
      <c r="CB71">
        <v>-0.91097573027388801</v>
      </c>
      <c r="CC71">
        <v>-0.95220841356680497</v>
      </c>
      <c r="CD71">
        <v>-0.95767275302055599</v>
      </c>
      <c r="CE71">
        <v>-0.82154948059155897</v>
      </c>
      <c r="CF71">
        <v>0.111044522818057</v>
      </c>
      <c r="CG71">
        <v>-0.46689595445356702</v>
      </c>
      <c r="CH71">
        <v>-1.39215816627388</v>
      </c>
      <c r="CI71">
        <v>-4.4675372545667997</v>
      </c>
      <c r="CJ71">
        <v>-0.238470416831112</v>
      </c>
      <c r="CK71">
        <v>-0.24089294686284499</v>
      </c>
      <c r="CL71">
        <v>-0.53214583145280103</v>
      </c>
      <c r="CM71">
        <v>0.17025200131916801</v>
      </c>
      <c r="CN71">
        <v>3.1320227932320401E-2</v>
      </c>
      <c r="CO71">
        <v>0.125188540818057</v>
      </c>
      <c r="CP71">
        <v>-0.73351541645356699</v>
      </c>
      <c r="CQ71">
        <v>-2.3852976162738799</v>
      </c>
      <c r="CR71">
        <v>-8.0121069275667995</v>
      </c>
      <c r="CS71">
        <v>-0.20702679186233</v>
      </c>
      <c r="CT71">
        <v>-1.95152528779328E-2</v>
      </c>
      <c r="CU71">
        <v>-0.40420913547833098</v>
      </c>
      <c r="CV71">
        <v>9.2605667508064496E-2</v>
      </c>
      <c r="CW71">
        <v>1.2117097223942901</v>
      </c>
      <c r="CX71">
        <v>0.20949538351594199</v>
      </c>
      <c r="CY71">
        <v>-0.28363088309048901</v>
      </c>
      <c r="CZ71">
        <v>0.37094821925730598</v>
      </c>
      <c r="DA71">
        <v>8130.3578830295201</v>
      </c>
      <c r="DB71">
        <v>6802.7343283420196</v>
      </c>
      <c r="DC71">
        <v>5960.9991803927696</v>
      </c>
      <c r="DD71">
        <v>3701.303516081</v>
      </c>
      <c r="DE71">
        <v>5530.44380158477</v>
      </c>
      <c r="DF71">
        <v>10271.4552668986</v>
      </c>
      <c r="DG71">
        <v>9020.2988801748797</v>
      </c>
      <c r="DH71">
        <v>8209.6628137784392</v>
      </c>
    </row>
    <row r="72" spans="1:112" x14ac:dyDescent="0.3">
      <c r="A72" t="s">
        <v>1008</v>
      </c>
      <c r="B72" t="s">
        <v>1009</v>
      </c>
      <c r="C72" t="s">
        <v>1008</v>
      </c>
      <c r="D72" t="s">
        <v>1010</v>
      </c>
      <c r="E72">
        <v>1</v>
      </c>
      <c r="G72">
        <v>0</v>
      </c>
      <c r="H72">
        <v>1</v>
      </c>
      <c r="I72">
        <v>0</v>
      </c>
      <c r="J72">
        <v>0</v>
      </c>
      <c r="K72">
        <v>1</v>
      </c>
      <c r="M72">
        <v>34</v>
      </c>
      <c r="N72" t="s">
        <v>61</v>
      </c>
      <c r="P72">
        <v>2017</v>
      </c>
      <c r="Q72" s="4" t="s">
        <v>26</v>
      </c>
      <c r="R72">
        <v>22521</v>
      </c>
      <c r="S72">
        <v>0</v>
      </c>
      <c r="T72">
        <v>0</v>
      </c>
      <c r="U72">
        <v>1</v>
      </c>
      <c r="V72">
        <v>51000000</v>
      </c>
      <c r="W72">
        <v>1000000000</v>
      </c>
      <c r="X72">
        <v>2.0722891566264998</v>
      </c>
      <c r="Y72">
        <v>0.25661885738372803</v>
      </c>
      <c r="Z72">
        <v>-0.10991580784320799</v>
      </c>
      <c r="AA72">
        <v>-0.19567061960697099</v>
      </c>
      <c r="AB72">
        <v>13</v>
      </c>
      <c r="AC72">
        <v>0</v>
      </c>
    </row>
    <row r="73" spans="1:112" x14ac:dyDescent="0.3">
      <c r="A73" t="s">
        <v>1011</v>
      </c>
      <c r="B73" t="s">
        <v>1012</v>
      </c>
      <c r="C73" t="s">
        <v>1011</v>
      </c>
      <c r="D73" t="s">
        <v>1013</v>
      </c>
      <c r="E73">
        <v>0</v>
      </c>
      <c r="G73">
        <v>4</v>
      </c>
      <c r="I73">
        <v>3</v>
      </c>
      <c r="J73">
        <v>1</v>
      </c>
      <c r="K73">
        <v>0</v>
      </c>
      <c r="M73">
        <v>18</v>
      </c>
      <c r="N73" t="s">
        <v>460</v>
      </c>
      <c r="P73">
        <v>2017</v>
      </c>
      <c r="Q73" s="4" t="s">
        <v>26</v>
      </c>
      <c r="R73">
        <v>1018</v>
      </c>
      <c r="S73">
        <v>0</v>
      </c>
      <c r="T73">
        <v>0</v>
      </c>
      <c r="U73">
        <v>1</v>
      </c>
      <c r="V73">
        <v>3434946</v>
      </c>
      <c r="W73">
        <v>168956522.09</v>
      </c>
      <c r="X73">
        <v>2.0238095238095202</v>
      </c>
      <c r="Y73">
        <v>0.187958493828773</v>
      </c>
      <c r="Z73">
        <v>8.2686394453048706E-2</v>
      </c>
      <c r="AA73">
        <v>0.110451489686965</v>
      </c>
      <c r="AB73">
        <v>6</v>
      </c>
      <c r="AC73">
        <v>0</v>
      </c>
    </row>
    <row r="74" spans="1:112" x14ac:dyDescent="0.3">
      <c r="A74" t="s">
        <v>189</v>
      </c>
      <c r="B74" t="s">
        <v>190</v>
      </c>
      <c r="C74" t="s">
        <v>189</v>
      </c>
      <c r="D74" t="s">
        <v>191</v>
      </c>
      <c r="E74">
        <v>1</v>
      </c>
      <c r="F74">
        <v>0</v>
      </c>
      <c r="G74">
        <v>4</v>
      </c>
      <c r="H74">
        <v>0</v>
      </c>
      <c r="I74">
        <v>3</v>
      </c>
      <c r="J74">
        <v>3</v>
      </c>
      <c r="K74">
        <v>2</v>
      </c>
      <c r="M74">
        <v>77</v>
      </c>
      <c r="N74" t="s">
        <v>127</v>
      </c>
      <c r="O74">
        <v>2018</v>
      </c>
      <c r="P74">
        <v>2018</v>
      </c>
      <c r="Q74" s="4">
        <v>455</v>
      </c>
      <c r="R74">
        <v>461</v>
      </c>
      <c r="S74">
        <v>0</v>
      </c>
      <c r="T74">
        <v>0</v>
      </c>
      <c r="U74">
        <v>0</v>
      </c>
      <c r="V74">
        <v>10437623</v>
      </c>
      <c r="W74">
        <v>166298156.75999999</v>
      </c>
      <c r="X74">
        <v>2.1842105263157801</v>
      </c>
      <c r="Y74">
        <v>0.101493269205093</v>
      </c>
      <c r="Z74">
        <v>-0.11622153222560801</v>
      </c>
      <c r="AA74">
        <v>-5.8873683214187601E-2</v>
      </c>
      <c r="AB74">
        <v>24</v>
      </c>
      <c r="AC74">
        <v>1</v>
      </c>
      <c r="AD74">
        <v>9.7764946475203396E-2</v>
      </c>
      <c r="AE74">
        <v>3.1706566594313999E-2</v>
      </c>
      <c r="AF74">
        <v>2.12840696182176E-3</v>
      </c>
      <c r="AG74">
        <v>2.9248577765765002E-4</v>
      </c>
      <c r="AH74">
        <v>2.2551863027689301E-4</v>
      </c>
      <c r="AI74">
        <v>4.3232204094466998E-4</v>
      </c>
      <c r="AJ74">
        <v>3.1411083464079998E-4</v>
      </c>
      <c r="AK74">
        <v>3.1914854880277298E-4</v>
      </c>
      <c r="AL74">
        <v>2.41855998716103E-4</v>
      </c>
      <c r="AM74">
        <v>-0.93287173004082202</v>
      </c>
      <c r="AN74">
        <v>-0.86257995632221396</v>
      </c>
      <c r="AO74">
        <v>-0.22895864515894801</v>
      </c>
      <c r="AP74">
        <v>0.91701253423658102</v>
      </c>
      <c r="AQ74">
        <v>-0.27343321669551102</v>
      </c>
      <c r="AR74">
        <v>1.6038014631789499E-2</v>
      </c>
      <c r="AS74">
        <v>-0.24218361755558199</v>
      </c>
      <c r="AT74">
        <v>-0.95181974508720402</v>
      </c>
      <c r="AU74">
        <v>-0.27448626418021699</v>
      </c>
      <c r="AV74">
        <v>-0.91825140218637202</v>
      </c>
      <c r="AW74">
        <v>2.0561262062388801</v>
      </c>
      <c r="AX74">
        <v>-5.2480033470231002E-2</v>
      </c>
      <c r="AY74">
        <v>-0.49996791971911803</v>
      </c>
      <c r="AZ74">
        <v>0.18147357463745301</v>
      </c>
      <c r="BA74">
        <v>-0.28666234776685501</v>
      </c>
      <c r="BB74">
        <v>-0.675685736683178</v>
      </c>
      <c r="BC74">
        <v>-0.34158989644922899</v>
      </c>
      <c r="BD74">
        <v>-0.78372247051518895</v>
      </c>
      <c r="BE74">
        <v>0.75813428215350298</v>
      </c>
      <c r="BF74">
        <v>-2.9432019146788602E-4</v>
      </c>
      <c r="BG74">
        <v>-0.31515592828000799</v>
      </c>
      <c r="BH74">
        <v>0.34969613805132099</v>
      </c>
      <c r="BI74">
        <v>-0.12670452406684299</v>
      </c>
      <c r="BJ74">
        <v>-0.97802817559242095</v>
      </c>
      <c r="BK74">
        <v>-0.90106226082128105</v>
      </c>
      <c r="BL74">
        <v>-0.85627498766588195</v>
      </c>
      <c r="BM74">
        <v>2.5593837396240802</v>
      </c>
      <c r="BN74">
        <v>-0.25585151778919302</v>
      </c>
      <c r="BO74">
        <v>-0.32510863234312498</v>
      </c>
      <c r="BP74">
        <v>1.41095941075582E-2</v>
      </c>
      <c r="BQ74">
        <v>0.89541508618786003</v>
      </c>
      <c r="BR74">
        <v>-0.675685736683178</v>
      </c>
      <c r="BS74">
        <v>-0.97802817559242095</v>
      </c>
      <c r="BT74">
        <v>-0.99669834557398995</v>
      </c>
      <c r="BU74">
        <v>-0.99780591943956598</v>
      </c>
      <c r="BV74">
        <v>-0.99555803288206901</v>
      </c>
      <c r="BW74">
        <v>-0.99669354375432595</v>
      </c>
      <c r="BX74">
        <v>-0.99674159583197397</v>
      </c>
      <c r="BY74">
        <v>-0.997551760848152</v>
      </c>
      <c r="BZ74">
        <v>-5.10510672042651E-3</v>
      </c>
      <c r="CA74">
        <v>-0.96645773148456204</v>
      </c>
      <c r="CB74">
        <v>-0.98479859808468295</v>
      </c>
      <c r="CC74">
        <v>-0.99551360950110701</v>
      </c>
      <c r="CD74">
        <v>-0.96645773148456204</v>
      </c>
      <c r="CE74">
        <v>-0.98479859808468295</v>
      </c>
      <c r="CF74">
        <v>3.4049078279573403E-2</v>
      </c>
      <c r="CG74">
        <v>-0.71833651148456201</v>
      </c>
      <c r="CH74">
        <v>-1.4659810340846799</v>
      </c>
      <c r="CI74">
        <v>-4.5108424505010998</v>
      </c>
      <c r="CJ74">
        <v>-0.25329892954266697</v>
      </c>
      <c r="CK74">
        <v>-0.28559790389693501</v>
      </c>
      <c r="CL74">
        <v>-3.5822736340015197E-2</v>
      </c>
      <c r="CM74">
        <v>-0.223138484244988</v>
      </c>
      <c r="CN74">
        <v>3.0406000222279999</v>
      </c>
      <c r="CO74">
        <v>4.8193096279573397E-2</v>
      </c>
      <c r="CP74">
        <v>-0.98495597348456299</v>
      </c>
      <c r="CQ74">
        <v>-2.4591204840846799</v>
      </c>
      <c r="CR74">
        <v>-8.0554121235010996</v>
      </c>
      <c r="CS74">
        <v>-0.25451302463172998</v>
      </c>
      <c r="CT74">
        <v>-5.5824567014950102E-2</v>
      </c>
      <c r="CU74">
        <v>-0.45151911670399902</v>
      </c>
      <c r="CV74">
        <v>0.66520416185117404</v>
      </c>
      <c r="CW74">
        <v>0.29726928232566502</v>
      </c>
      <c r="CX74">
        <v>-0.30432554999877198</v>
      </c>
      <c r="CY74">
        <v>0.28475313691933801</v>
      </c>
      <c r="CZ74">
        <v>1.49176673751599</v>
      </c>
      <c r="DA74">
        <v>7274.9404383680703</v>
      </c>
      <c r="DB74">
        <v>6545.9602222222202</v>
      </c>
      <c r="DC74">
        <v>4154.6954561252196</v>
      </c>
      <c r="DD74">
        <v>4339.3664165833297</v>
      </c>
      <c r="DE74">
        <v>9779.8023180003293</v>
      </c>
      <c r="DF74">
        <v>9160.7186724532203</v>
      </c>
      <c r="DG74">
        <v>8263.54285159955</v>
      </c>
      <c r="DH74">
        <v>10111.092431594399</v>
      </c>
    </row>
    <row r="75" spans="1:112" x14ac:dyDescent="0.3">
      <c r="A75" t="s">
        <v>192</v>
      </c>
      <c r="B75" t="s">
        <v>193</v>
      </c>
      <c r="C75" t="s">
        <v>192</v>
      </c>
      <c r="D75" t="s">
        <v>194</v>
      </c>
      <c r="E75">
        <v>0</v>
      </c>
      <c r="F75">
        <v>0</v>
      </c>
      <c r="G75">
        <v>4</v>
      </c>
      <c r="H75">
        <v>0</v>
      </c>
      <c r="I75">
        <v>3</v>
      </c>
      <c r="J75">
        <v>3</v>
      </c>
      <c r="K75">
        <v>1</v>
      </c>
      <c r="M75">
        <v>9</v>
      </c>
      <c r="N75" t="s">
        <v>25</v>
      </c>
      <c r="O75">
        <v>2019</v>
      </c>
      <c r="P75">
        <v>2018</v>
      </c>
      <c r="Q75" s="4">
        <v>414</v>
      </c>
      <c r="R75">
        <v>430</v>
      </c>
      <c r="S75">
        <v>1</v>
      </c>
      <c r="T75">
        <v>0</v>
      </c>
      <c r="U75">
        <v>1</v>
      </c>
      <c r="V75">
        <v>986750</v>
      </c>
      <c r="W75">
        <v>989556846</v>
      </c>
      <c r="X75">
        <v>2.1842105263157801</v>
      </c>
      <c r="Y75">
        <v>0.14598299562931</v>
      </c>
      <c r="Z75">
        <v>-0.22687415778636899</v>
      </c>
      <c r="AA75">
        <v>-0.113506734371185</v>
      </c>
      <c r="AB75">
        <v>15</v>
      </c>
      <c r="AC75">
        <v>1</v>
      </c>
      <c r="AD75">
        <v>3.9981915236099999E-3</v>
      </c>
      <c r="AE75">
        <v>6.1795191574336604E-3</v>
      </c>
      <c r="AF75">
        <v>7.2281125524124397E-3</v>
      </c>
      <c r="AG75">
        <v>2.9541843647436601E-3</v>
      </c>
      <c r="AH75">
        <v>1.5887151636124401E-3</v>
      </c>
      <c r="AI75">
        <v>1.705536025796E-3</v>
      </c>
      <c r="AJ75">
        <v>3.6299908020490002E-3</v>
      </c>
      <c r="AK75">
        <v>8.6025350258052205E-3</v>
      </c>
      <c r="AL75">
        <v>5.0760672222222199E-3</v>
      </c>
      <c r="AM75">
        <v>0.16968850945584801</v>
      </c>
      <c r="AN75">
        <v>-0.59129242339237198</v>
      </c>
      <c r="AO75">
        <v>-0.46221529618369001</v>
      </c>
      <c r="AP75">
        <v>7.3531659330252103E-2</v>
      </c>
      <c r="AQ75">
        <v>1.1283577404088101</v>
      </c>
      <c r="AR75">
        <v>1.36985036462059</v>
      </c>
      <c r="AS75">
        <v>-0.40993355946875798</v>
      </c>
      <c r="AT75">
        <v>0.224009917301837</v>
      </c>
      <c r="AU75">
        <v>-0.19835715780939001</v>
      </c>
      <c r="AV75">
        <v>-0.64871176481614701</v>
      </c>
      <c r="AW75">
        <v>-0.47405369441123701</v>
      </c>
      <c r="AX75">
        <v>0.68797840371416497</v>
      </c>
      <c r="AY75">
        <v>2.41783809978473</v>
      </c>
      <c r="AZ75">
        <v>4.8950723791273E-2</v>
      </c>
      <c r="BA75">
        <v>-0.432359602685149</v>
      </c>
      <c r="BB75">
        <v>0.272511643875191</v>
      </c>
      <c r="BC75">
        <v>0.37605941500538298</v>
      </c>
      <c r="BD75">
        <v>-0.30030323382288399</v>
      </c>
      <c r="BE75">
        <v>-0.298720752140823</v>
      </c>
      <c r="BF75">
        <v>0.347343550717996</v>
      </c>
      <c r="BG75">
        <v>0.67368477706909402</v>
      </c>
      <c r="BH75">
        <v>0.23325055665164701</v>
      </c>
      <c r="BI75">
        <v>-0.27529084574942198</v>
      </c>
      <c r="BJ75">
        <v>0.49072139737152298</v>
      </c>
      <c r="BK75">
        <v>-0.432787976953107</v>
      </c>
      <c r="BL75">
        <v>-0.61786157483953996</v>
      </c>
      <c r="BM75">
        <v>-0.28871576955039102</v>
      </c>
      <c r="BN75">
        <v>1.7817403502523499</v>
      </c>
      <c r="BO75">
        <v>3.2259810894685699</v>
      </c>
      <c r="BP75">
        <v>-0.239815808110695</v>
      </c>
      <c r="BQ75">
        <v>0.946312467026869</v>
      </c>
      <c r="BR75">
        <v>0.272511643875191</v>
      </c>
      <c r="BS75">
        <v>0.49072139737152298</v>
      </c>
      <c r="BT75">
        <v>-0.385524280142304</v>
      </c>
      <c r="BU75">
        <v>-0.66440493191257499</v>
      </c>
      <c r="BV75">
        <v>-0.65961707768203903</v>
      </c>
      <c r="BW75">
        <v>-0.29724166561371401</v>
      </c>
      <c r="BX75">
        <v>0.77443415407265404</v>
      </c>
      <c r="BY75">
        <v>9.3773512770058201E-2</v>
      </c>
      <c r="BZ75">
        <v>0.16063343838769201</v>
      </c>
      <c r="CA75">
        <v>0.110282973266894</v>
      </c>
      <c r="CB75">
        <v>-0.12015311574643101</v>
      </c>
      <c r="CC75">
        <v>-0.736893657521558</v>
      </c>
      <c r="CD75">
        <v>1.7484607407191799</v>
      </c>
      <c r="CE75">
        <v>0.11420594195866</v>
      </c>
      <c r="CF75">
        <v>0.19978762338769199</v>
      </c>
      <c r="CG75">
        <v>0.35840419326689399</v>
      </c>
      <c r="CH75">
        <v>-0.60133555174643105</v>
      </c>
      <c r="CI75">
        <v>-4.25222249852155</v>
      </c>
      <c r="CJ75">
        <v>0.56352985772905995</v>
      </c>
      <c r="CK75">
        <v>1.7285594504394299</v>
      </c>
      <c r="CL75">
        <v>1.3765132950038099</v>
      </c>
      <c r="CM75">
        <v>1.6026904726718301</v>
      </c>
      <c r="CN75">
        <v>9.1649133837140706</v>
      </c>
      <c r="CO75">
        <v>0.213931641387692</v>
      </c>
      <c r="CP75">
        <v>9.1784731266894404E-2</v>
      </c>
      <c r="CQ75">
        <v>-1.59447500174643</v>
      </c>
      <c r="CR75">
        <v>-7.7967921715215498</v>
      </c>
      <c r="CS75">
        <v>0.54896263889045804</v>
      </c>
      <c r="CT75">
        <v>0.73521674903193801</v>
      </c>
      <c r="CU75">
        <v>-0.21279820695389601</v>
      </c>
      <c r="CV75">
        <v>-3.5305429296921399E-4</v>
      </c>
      <c r="CW75">
        <v>-0.18862679799684701</v>
      </c>
      <c r="CX75">
        <v>0.27357953235230698</v>
      </c>
      <c r="CY75">
        <v>0.228822068333213</v>
      </c>
      <c r="CZ75">
        <v>2.2346956997440199</v>
      </c>
      <c r="DA75">
        <v>4296.0444767126601</v>
      </c>
      <c r="DB75">
        <v>9176.8222498433297</v>
      </c>
      <c r="DC75">
        <v>9632.7321450764393</v>
      </c>
      <c r="DD75">
        <v>8000.0662624767701</v>
      </c>
      <c r="DE75">
        <v>8019.6604977861098</v>
      </c>
      <c r="DF75">
        <v>9091.2472754651099</v>
      </c>
      <c r="DG75">
        <v>10881.038867933999</v>
      </c>
      <c r="DH75">
        <v>18901.887621241</v>
      </c>
    </row>
    <row r="76" spans="1:112" x14ac:dyDescent="0.3">
      <c r="A76" t="s">
        <v>1014</v>
      </c>
      <c r="B76" t="s">
        <v>1015</v>
      </c>
      <c r="C76" t="s">
        <v>1014</v>
      </c>
      <c r="D76" t="s">
        <v>1016</v>
      </c>
      <c r="E76">
        <v>0</v>
      </c>
      <c r="G76">
        <v>0</v>
      </c>
      <c r="H76">
        <v>1</v>
      </c>
      <c r="I76">
        <v>0</v>
      </c>
      <c r="J76">
        <v>0</v>
      </c>
      <c r="K76">
        <v>0</v>
      </c>
      <c r="M76">
        <v>7</v>
      </c>
      <c r="N76" t="s">
        <v>134</v>
      </c>
      <c r="P76">
        <v>2018</v>
      </c>
      <c r="Q76" s="4" t="s">
        <v>26</v>
      </c>
      <c r="R76">
        <v>5450</v>
      </c>
      <c r="S76">
        <v>0</v>
      </c>
      <c r="T76">
        <v>0</v>
      </c>
      <c r="U76">
        <v>1</v>
      </c>
      <c r="V76">
        <v>23000000</v>
      </c>
      <c r="W76">
        <v>1540701333.5899999</v>
      </c>
      <c r="X76">
        <v>2.1315789473684199</v>
      </c>
      <c r="Y76">
        <v>7.0214718580245902E-3</v>
      </c>
      <c r="Z76">
        <v>-0.166876271367073</v>
      </c>
      <c r="AA76">
        <v>-0.120749101042747</v>
      </c>
      <c r="AB76">
        <v>52</v>
      </c>
      <c r="AC76">
        <v>0</v>
      </c>
    </row>
    <row r="77" spans="1:112" x14ac:dyDescent="0.3">
      <c r="A77" t="s">
        <v>195</v>
      </c>
      <c r="B77" t="s">
        <v>196</v>
      </c>
      <c r="C77" t="s">
        <v>195</v>
      </c>
      <c r="D77" t="s">
        <v>197</v>
      </c>
      <c r="E77">
        <v>0</v>
      </c>
      <c r="F77">
        <v>0</v>
      </c>
      <c r="G77">
        <v>1</v>
      </c>
      <c r="H77">
        <v>3</v>
      </c>
      <c r="I77">
        <v>1</v>
      </c>
      <c r="J77">
        <v>1</v>
      </c>
      <c r="K77">
        <v>1</v>
      </c>
      <c r="M77">
        <v>30</v>
      </c>
      <c r="N77" t="s">
        <v>106</v>
      </c>
      <c r="O77">
        <v>2017</v>
      </c>
      <c r="P77">
        <v>2017</v>
      </c>
      <c r="Q77" s="4" t="s">
        <v>26</v>
      </c>
      <c r="R77">
        <v>1189</v>
      </c>
      <c r="S77">
        <v>1</v>
      </c>
      <c r="T77">
        <v>0</v>
      </c>
      <c r="U77">
        <v>0</v>
      </c>
      <c r="V77">
        <v>30000000</v>
      </c>
      <c r="W77">
        <v>1000000000</v>
      </c>
      <c r="X77">
        <v>2.1111111111111098</v>
      </c>
      <c r="Y77">
        <v>2.3163631558418201E-2</v>
      </c>
      <c r="Z77">
        <v>-5.3757607936859103E-2</v>
      </c>
      <c r="AA77">
        <v>-8.2956179976463304E-2</v>
      </c>
      <c r="AB77">
        <v>9</v>
      </c>
      <c r="AC77">
        <v>1</v>
      </c>
      <c r="AD77">
        <v>0.16298699380000001</v>
      </c>
      <c r="AE77">
        <v>0.266193189723333</v>
      </c>
      <c r="AF77">
        <v>0.20024877463999999</v>
      </c>
      <c r="AG77">
        <v>0.161875566984444</v>
      </c>
      <c r="AH77">
        <v>9.4717116382222202E-2</v>
      </c>
      <c r="AI77">
        <v>2.81287552088888E-2</v>
      </c>
      <c r="AJ77">
        <v>3.72578639577777E-2</v>
      </c>
      <c r="AK77">
        <v>4.5150769426666598E-2</v>
      </c>
      <c r="AL77">
        <v>2.11681080833333E-2</v>
      </c>
      <c r="AM77">
        <v>-0.247731413233645</v>
      </c>
      <c r="AN77">
        <v>-0.19162767774505199</v>
      </c>
      <c r="AO77">
        <v>-0.41487700616780399</v>
      </c>
      <c r="AP77">
        <v>-0.70302352644079802</v>
      </c>
      <c r="AQ77">
        <v>0.32454720022605199</v>
      </c>
      <c r="AR77">
        <v>0.21184535640136101</v>
      </c>
      <c r="AS77">
        <v>-0.53116838644988495</v>
      </c>
      <c r="AT77">
        <v>-0.203261126558305</v>
      </c>
      <c r="AU77">
        <v>1.9784393506784701</v>
      </c>
      <c r="AV77">
        <v>-0.70616443315995803</v>
      </c>
      <c r="AW77">
        <v>-0.53895132211538399</v>
      </c>
      <c r="AX77">
        <v>-0.32134505033452898</v>
      </c>
      <c r="AY77">
        <v>0.33315875460352901</v>
      </c>
      <c r="AZ77">
        <v>-0.28558983984948699</v>
      </c>
      <c r="BA77">
        <v>-0.36509375133501198</v>
      </c>
      <c r="BB77">
        <v>0.51077021001895995</v>
      </c>
      <c r="BC77">
        <v>0.74549738891655004</v>
      </c>
      <c r="BD77">
        <v>-0.52182209416788605</v>
      </c>
      <c r="BE77">
        <v>-3.1391059027777599E-2</v>
      </c>
      <c r="BF77">
        <v>-0.283140387339338</v>
      </c>
      <c r="BG77">
        <v>0.18687567346762299</v>
      </c>
      <c r="BH77">
        <v>0.113415659945134</v>
      </c>
      <c r="BI77">
        <v>-0.27050324694641398</v>
      </c>
      <c r="BJ77">
        <v>0.121565507082757</v>
      </c>
      <c r="BK77">
        <v>0.47878040357374502</v>
      </c>
      <c r="BL77">
        <v>-0.72379286299757095</v>
      </c>
      <c r="BM77">
        <v>-0.710782615907674</v>
      </c>
      <c r="BN77">
        <v>-9.3070339273621502E-2</v>
      </c>
      <c r="BO77">
        <v>0.48840094687666102</v>
      </c>
      <c r="BP77">
        <v>-0.46093891354014999</v>
      </c>
      <c r="BQ77">
        <v>-0.54784035413861898</v>
      </c>
      <c r="BR77">
        <v>0.51077021001895995</v>
      </c>
      <c r="BS77">
        <v>0.121565507082757</v>
      </c>
      <c r="BT77">
        <v>-4.98129050609969E-2</v>
      </c>
      <c r="BU77">
        <v>-0.45114892614486102</v>
      </c>
      <c r="BV77">
        <v>-0.83611830830580802</v>
      </c>
      <c r="BW77">
        <v>-0.79266628441260201</v>
      </c>
      <c r="BX77">
        <v>-0.739993239815814</v>
      </c>
      <c r="BY77">
        <v>-0.87411751812553196</v>
      </c>
      <c r="BZ77">
        <v>0.49632186233991299</v>
      </c>
      <c r="CA77">
        <v>-0.57878638879022304</v>
      </c>
      <c r="CB77">
        <v>0.361713325516961</v>
      </c>
      <c r="CC77">
        <v>-0.80491399169956002</v>
      </c>
      <c r="CD77">
        <v>-0.81616522847640005</v>
      </c>
      <c r="CE77">
        <v>-0.94235942045934296</v>
      </c>
      <c r="CF77">
        <v>0.53547604733991305</v>
      </c>
      <c r="CG77">
        <v>-0.33066516879022301</v>
      </c>
      <c r="CH77">
        <v>-0.119469110483038</v>
      </c>
      <c r="CI77">
        <v>-4.3202428326995603</v>
      </c>
      <c r="CJ77">
        <v>-0.381019511883466</v>
      </c>
      <c r="CK77">
        <v>-0.49705764402932601</v>
      </c>
      <c r="CL77">
        <v>-0.72232070485724498</v>
      </c>
      <c r="CM77">
        <v>-0.41984041168995101</v>
      </c>
      <c r="CN77">
        <v>-0.53565529568277603</v>
      </c>
      <c r="CO77">
        <v>0.54962006533991303</v>
      </c>
      <c r="CP77">
        <v>-0.59728463079022398</v>
      </c>
      <c r="CQ77">
        <v>-1.11260856048303</v>
      </c>
      <c r="CR77">
        <v>-7.8648125056995601</v>
      </c>
      <c r="CS77">
        <v>-0.39855576680140198</v>
      </c>
      <c r="CT77">
        <v>-0.178260566769468</v>
      </c>
      <c r="CU77">
        <v>-7.1361014085135593E-2</v>
      </c>
      <c r="CV77">
        <v>-0.46300717007835002</v>
      </c>
      <c r="CW77">
        <v>4.8369575383697301E-2</v>
      </c>
      <c r="CX77">
        <v>0.92233579013310596</v>
      </c>
      <c r="CY77">
        <v>0.33224676951211202</v>
      </c>
      <c r="CZ77">
        <v>-0.14861550142525501</v>
      </c>
      <c r="DA77">
        <v>12649.4014973958</v>
      </c>
      <c r="DB77">
        <v>8264.0373155382003</v>
      </c>
      <c r="DC77">
        <v>6852.8348828125099</v>
      </c>
      <c r="DD77">
        <v>6251.0671111111096</v>
      </c>
      <c r="DE77">
        <v>3720.7232773383298</v>
      </c>
      <c r="DF77">
        <v>5078.1419791644403</v>
      </c>
      <c r="DG77">
        <v>10066.661814389399</v>
      </c>
      <c r="DH77">
        <v>9252.1979157954393</v>
      </c>
    </row>
    <row r="78" spans="1:112" x14ac:dyDescent="0.3">
      <c r="A78" t="s">
        <v>1017</v>
      </c>
      <c r="B78" t="s">
        <v>1018</v>
      </c>
      <c r="C78" t="s">
        <v>1017</v>
      </c>
      <c r="D78" t="s">
        <v>1019</v>
      </c>
      <c r="E78">
        <v>0</v>
      </c>
      <c r="G78">
        <v>4</v>
      </c>
      <c r="I78">
        <v>3</v>
      </c>
      <c r="J78">
        <v>3</v>
      </c>
      <c r="K78">
        <v>0</v>
      </c>
      <c r="M78">
        <v>15</v>
      </c>
      <c r="N78" t="s">
        <v>202</v>
      </c>
      <c r="P78">
        <v>2018</v>
      </c>
      <c r="Q78" s="4" t="s">
        <v>26</v>
      </c>
      <c r="R78">
        <v>3819</v>
      </c>
      <c r="S78">
        <v>1</v>
      </c>
      <c r="T78">
        <v>0</v>
      </c>
      <c r="U78">
        <v>1</v>
      </c>
      <c r="V78">
        <v>2661505</v>
      </c>
      <c r="W78">
        <v>23000000</v>
      </c>
      <c r="X78">
        <v>2.2894736842105199</v>
      </c>
      <c r="Y78">
        <v>2.3876577615737901E-2</v>
      </c>
      <c r="Z78">
        <v>7.9256936907768194E-2</v>
      </c>
      <c r="AA78">
        <v>-0.17639599740505199</v>
      </c>
      <c r="AB78">
        <v>5</v>
      </c>
      <c r="AC78">
        <v>0</v>
      </c>
    </row>
    <row r="79" spans="1:112" x14ac:dyDescent="0.3">
      <c r="A79" t="s">
        <v>1020</v>
      </c>
      <c r="B79" t="s">
        <v>1021</v>
      </c>
      <c r="C79" t="s">
        <v>1020</v>
      </c>
      <c r="D79" t="s">
        <v>1022</v>
      </c>
      <c r="E79">
        <v>0</v>
      </c>
      <c r="G79">
        <v>0</v>
      </c>
      <c r="H79">
        <v>1</v>
      </c>
      <c r="I79">
        <v>1</v>
      </c>
      <c r="J79">
        <v>1</v>
      </c>
      <c r="K79">
        <v>0</v>
      </c>
      <c r="M79">
        <v>28</v>
      </c>
      <c r="N79" t="s">
        <v>106</v>
      </c>
      <c r="P79">
        <v>2018</v>
      </c>
      <c r="Q79" s="4" t="s">
        <v>26</v>
      </c>
      <c r="R79">
        <v>1277</v>
      </c>
      <c r="S79">
        <v>1</v>
      </c>
      <c r="T79">
        <v>0</v>
      </c>
      <c r="U79">
        <v>0</v>
      </c>
      <c r="V79">
        <v>5000000</v>
      </c>
      <c r="W79">
        <v>107142857</v>
      </c>
      <c r="X79">
        <v>2.1298701298701301</v>
      </c>
      <c r="Y79">
        <v>-3.4624777734279598E-2</v>
      </c>
      <c r="Z79">
        <v>0.186350107192993</v>
      </c>
      <c r="AA79">
        <v>2.47242152690887E-2</v>
      </c>
      <c r="AB79">
        <v>14</v>
      </c>
      <c r="AC79">
        <v>0</v>
      </c>
    </row>
    <row r="80" spans="1:112" x14ac:dyDescent="0.3">
      <c r="A80" t="s">
        <v>198</v>
      </c>
      <c r="B80" t="s">
        <v>199</v>
      </c>
      <c r="C80" t="s">
        <v>201</v>
      </c>
      <c r="D80" t="s">
        <v>200</v>
      </c>
      <c r="E80">
        <v>0</v>
      </c>
      <c r="F80">
        <v>0</v>
      </c>
      <c r="G80">
        <v>1</v>
      </c>
      <c r="H80">
        <v>2</v>
      </c>
      <c r="I80">
        <v>0</v>
      </c>
      <c r="J80">
        <v>0</v>
      </c>
      <c r="K80">
        <v>1</v>
      </c>
      <c r="M80">
        <v>29</v>
      </c>
      <c r="N80" t="s">
        <v>202</v>
      </c>
      <c r="O80">
        <v>2018</v>
      </c>
      <c r="P80">
        <v>2018</v>
      </c>
      <c r="Q80" s="4">
        <v>208</v>
      </c>
      <c r="R80">
        <v>221</v>
      </c>
      <c r="S80">
        <v>1</v>
      </c>
      <c r="T80">
        <v>0</v>
      </c>
      <c r="U80">
        <v>1</v>
      </c>
      <c r="V80">
        <v>33360000</v>
      </c>
      <c r="W80">
        <v>923000000</v>
      </c>
      <c r="X80">
        <v>1.9220779220779201</v>
      </c>
      <c r="Y80">
        <v>6.6174045205116203E-2</v>
      </c>
      <c r="Z80">
        <v>0.18881401419639501</v>
      </c>
      <c r="AA80">
        <v>-0.111007019877433</v>
      </c>
      <c r="AB80">
        <v>8</v>
      </c>
      <c r="AC80">
        <v>1</v>
      </c>
      <c r="AD80">
        <v>3.09724007E-2</v>
      </c>
      <c r="AE80">
        <v>3.70955899766666E-2</v>
      </c>
      <c r="AF80">
        <v>1.38431235521342E-2</v>
      </c>
      <c r="AG80">
        <v>2.794409072841E-2</v>
      </c>
      <c r="AH80">
        <v>3.3331990620000002E-2</v>
      </c>
      <c r="AI80">
        <v>1.3136699888683699E-2</v>
      </c>
      <c r="AJ80">
        <v>6.7980897895630003E-3</v>
      </c>
      <c r="AK80">
        <v>1.0957288084558399E-2</v>
      </c>
      <c r="AL80">
        <v>8.7853732110151107E-3</v>
      </c>
      <c r="AM80">
        <v>-0.62682562641969997</v>
      </c>
      <c r="AN80">
        <v>1.0186261159318899</v>
      </c>
      <c r="AO80">
        <v>0.192809991348627</v>
      </c>
      <c r="AP80">
        <v>-0.605883127760109</v>
      </c>
      <c r="AQ80">
        <v>-0.482511601302621</v>
      </c>
      <c r="AR80">
        <v>0.61181867609059604</v>
      </c>
      <c r="AS80">
        <v>-0.198216461663</v>
      </c>
      <c r="AT80">
        <v>-0.22488981131867899</v>
      </c>
      <c r="AU80">
        <v>-0.65200969301589595</v>
      </c>
      <c r="AV80">
        <v>2.7042709361181498</v>
      </c>
      <c r="AW80">
        <v>-0.27905583427734898</v>
      </c>
      <c r="AX80">
        <v>-0.66477596000061501</v>
      </c>
      <c r="AY80">
        <v>-0.25252179933692698</v>
      </c>
      <c r="AZ80">
        <v>0.62307094086467996</v>
      </c>
      <c r="BA80">
        <v>0.10621738092988001</v>
      </c>
      <c r="BB80">
        <v>8.8619772685622503E-2</v>
      </c>
      <c r="BC80">
        <v>-0.43176283619285599</v>
      </c>
      <c r="BD80">
        <v>2.2446232805349999</v>
      </c>
      <c r="BE80">
        <v>3.7415011555831802E-2</v>
      </c>
      <c r="BF80">
        <v>-0.405231039048495</v>
      </c>
      <c r="BG80">
        <v>-0.12706692237121001</v>
      </c>
      <c r="BH80">
        <v>0.80381803338754798</v>
      </c>
      <c r="BI80">
        <v>-4.1081323129972203E-2</v>
      </c>
      <c r="BJ80">
        <v>-0.58846254472620196</v>
      </c>
      <c r="BK80">
        <v>0.11067391906735</v>
      </c>
      <c r="BL80">
        <v>2.99035941387194</v>
      </c>
      <c r="BM80">
        <v>-0.57764995755543502</v>
      </c>
      <c r="BN80">
        <v>-0.70176340732184195</v>
      </c>
      <c r="BO80">
        <v>0.36533865551253902</v>
      </c>
      <c r="BP80">
        <v>0.49540134594666702</v>
      </c>
      <c r="BQ80">
        <v>-0.61170581883790198</v>
      </c>
      <c r="BR80">
        <v>8.8619772685622503E-2</v>
      </c>
      <c r="BS80">
        <v>-0.58846254472620196</v>
      </c>
      <c r="BT80">
        <v>-0.19561065800496399</v>
      </c>
      <c r="BU80">
        <v>-1.07318151527022E-2</v>
      </c>
      <c r="BV80">
        <v>-0.59725138425295698</v>
      </c>
      <c r="BW80">
        <v>-0.79804868318265099</v>
      </c>
      <c r="BX80">
        <v>-0.68413164027261297</v>
      </c>
      <c r="BY80">
        <v>-0.73813879142164196</v>
      </c>
      <c r="BZ80">
        <v>6.3779376327131099E-2</v>
      </c>
      <c r="CA80">
        <v>-0.26014789496832302</v>
      </c>
      <c r="CB80">
        <v>-0.74868648087990297</v>
      </c>
      <c r="CC80">
        <v>-0.43811405368718198</v>
      </c>
      <c r="CD80">
        <v>-0.81615430215796703</v>
      </c>
      <c r="CE80">
        <v>-0.90350539694134502</v>
      </c>
      <c r="CF80">
        <v>0.102933561327131</v>
      </c>
      <c r="CG80">
        <v>-1.2026674968322999E-2</v>
      </c>
      <c r="CH80">
        <v>-1.2298689168799</v>
      </c>
      <c r="CI80">
        <v>-3.9534428946871798</v>
      </c>
      <c r="CJ80">
        <v>-0.185603372364327</v>
      </c>
      <c r="CK80">
        <v>-0.54713232387529098</v>
      </c>
      <c r="CL80">
        <v>0.341429344143029</v>
      </c>
      <c r="CM80">
        <v>1.08100917994237E-2</v>
      </c>
      <c r="CN80">
        <v>0.16691371727818399</v>
      </c>
      <c r="CO80">
        <v>0.117077579327131</v>
      </c>
      <c r="CP80">
        <v>-0.27864613696832302</v>
      </c>
      <c r="CQ80">
        <v>-2.2230083668798999</v>
      </c>
      <c r="CR80">
        <v>-7.4980125676871801</v>
      </c>
      <c r="CS80">
        <v>-0.20708340617017401</v>
      </c>
      <c r="CT80">
        <v>-0.43514726733624198</v>
      </c>
      <c r="CU80">
        <v>0.40417417799667699</v>
      </c>
      <c r="CV80">
        <v>1.1691762025224799</v>
      </c>
      <c r="CW80">
        <v>-0.161886605337455</v>
      </c>
      <c r="CX80">
        <v>-0.13686132134173001</v>
      </c>
      <c r="CY80">
        <v>-0.12557175151407399</v>
      </c>
      <c r="CZ80">
        <v>0.36496742746462102</v>
      </c>
      <c r="DA80">
        <v>6733.2996703559002</v>
      </c>
      <c r="DB80">
        <v>4568.8423317936604</v>
      </c>
      <c r="DC80">
        <v>4040.62593314788</v>
      </c>
      <c r="DD80">
        <v>8387.5955123102194</v>
      </c>
      <c r="DE80">
        <v>9964.6109604696594</v>
      </c>
      <c r="DF80">
        <v>7942.37315151044</v>
      </c>
      <c r="DG80">
        <v>8250.6380895911097</v>
      </c>
      <c r="DH80">
        <v>8716.3563599680001</v>
      </c>
    </row>
    <row r="81" spans="1:112" x14ac:dyDescent="0.3">
      <c r="A81" t="s">
        <v>1023</v>
      </c>
      <c r="B81" t="s">
        <v>1024</v>
      </c>
      <c r="C81" t="s">
        <v>1023</v>
      </c>
      <c r="D81" t="s">
        <v>1025</v>
      </c>
      <c r="E81">
        <v>1</v>
      </c>
      <c r="G81">
        <v>0</v>
      </c>
      <c r="H81">
        <v>1</v>
      </c>
      <c r="I81">
        <v>0</v>
      </c>
      <c r="J81">
        <v>0</v>
      </c>
      <c r="K81">
        <v>0</v>
      </c>
      <c r="M81">
        <v>29</v>
      </c>
      <c r="N81" t="s">
        <v>25</v>
      </c>
      <c r="P81">
        <v>2017</v>
      </c>
      <c r="Q81" s="4" t="s">
        <v>26</v>
      </c>
      <c r="R81">
        <v>6426</v>
      </c>
      <c r="S81">
        <v>0</v>
      </c>
      <c r="T81">
        <v>0</v>
      </c>
      <c r="U81">
        <v>0</v>
      </c>
      <c r="V81">
        <v>3200000</v>
      </c>
      <c r="W81">
        <v>200000000</v>
      </c>
      <c r="X81">
        <v>1.92307692307692</v>
      </c>
      <c r="Y81">
        <v>-1.4202922582626299E-2</v>
      </c>
      <c r="Z81">
        <v>0.12660956382751401</v>
      </c>
      <c r="AA81">
        <v>-0.18350534141063601</v>
      </c>
      <c r="AB81">
        <v>24</v>
      </c>
      <c r="AC81">
        <v>0</v>
      </c>
    </row>
    <row r="82" spans="1:112" x14ac:dyDescent="0.3">
      <c r="A82" t="s">
        <v>203</v>
      </c>
      <c r="B82" t="s">
        <v>204</v>
      </c>
      <c r="C82" t="s">
        <v>203</v>
      </c>
      <c r="D82" t="s">
        <v>205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M82">
        <v>16</v>
      </c>
      <c r="N82" t="s">
        <v>206</v>
      </c>
      <c r="O82">
        <v>2019</v>
      </c>
      <c r="P82">
        <v>2018</v>
      </c>
      <c r="Q82" s="4" t="s">
        <v>26</v>
      </c>
      <c r="R82">
        <v>11991</v>
      </c>
      <c r="S82">
        <v>0</v>
      </c>
      <c r="T82">
        <v>0</v>
      </c>
      <c r="U82">
        <v>0</v>
      </c>
      <c r="V82">
        <v>1000000</v>
      </c>
      <c r="W82">
        <v>20000000000</v>
      </c>
      <c r="X82">
        <v>1.85365853658536</v>
      </c>
      <c r="Y82">
        <v>0.28462141752242998</v>
      </c>
      <c r="Z82">
        <v>-0.15277473628520899</v>
      </c>
      <c r="AA82">
        <v>1.9938573241233801E-2</v>
      </c>
      <c r="AB82">
        <v>24</v>
      </c>
      <c r="AC82">
        <v>1</v>
      </c>
      <c r="AD82" s="1">
        <v>5.782358572E-5</v>
      </c>
      <c r="AE82" s="1">
        <v>8.1778769974777705E-5</v>
      </c>
      <c r="AF82" s="1">
        <v>4.4484087755555497E-5</v>
      </c>
      <c r="AG82" s="1">
        <v>2.1825668059333299E-5</v>
      </c>
      <c r="AH82" s="1">
        <v>2.76625495722222E-5</v>
      </c>
      <c r="AI82" s="1">
        <v>3.1562222385444397E-5</v>
      </c>
      <c r="AJ82">
        <v>1.6932232965211099E-4</v>
      </c>
      <c r="AK82">
        <v>1.23624498983333E-4</v>
      </c>
      <c r="AL82">
        <v>1.47991666666666E-4</v>
      </c>
      <c r="AM82">
        <v>-0.45604357011880498</v>
      </c>
      <c r="AN82">
        <v>-0.50936010693829303</v>
      </c>
      <c r="AO82">
        <v>0.26743197491234899</v>
      </c>
      <c r="AP82">
        <v>0.14097300767743101</v>
      </c>
      <c r="AQ82">
        <v>4.3647150566367401</v>
      </c>
      <c r="AR82">
        <v>-0.26988661662444802</v>
      </c>
      <c r="AS82">
        <v>0.197106300803844</v>
      </c>
      <c r="AT82">
        <v>-0.36554716722713998</v>
      </c>
      <c r="AU82">
        <v>-0.72697638177694901</v>
      </c>
      <c r="AV82">
        <v>0.57356508128161898</v>
      </c>
      <c r="AW82">
        <v>4.9985275535159399E-2</v>
      </c>
      <c r="AX82">
        <v>0.49689849651192503</v>
      </c>
      <c r="AY82">
        <v>4.9634133574042902</v>
      </c>
      <c r="AZ82">
        <v>-0.73979708404995803</v>
      </c>
      <c r="BA82">
        <v>0.71245944192082999</v>
      </c>
      <c r="BB82">
        <v>-1.0585471823724E-2</v>
      </c>
      <c r="BC82">
        <v>-0.29004528141473301</v>
      </c>
      <c r="BD82">
        <v>0.25263340983065002</v>
      </c>
      <c r="BE82">
        <v>1.9062656640371399E-2</v>
      </c>
      <c r="BF82">
        <v>0.17274799363239399</v>
      </c>
      <c r="BG82">
        <v>1.7728289445821199</v>
      </c>
      <c r="BH82">
        <v>-0.57754959632877501</v>
      </c>
      <c r="BI82">
        <v>-6.7863580647487307E-2</v>
      </c>
      <c r="BJ82">
        <v>-0.45560417439901302</v>
      </c>
      <c r="BK82">
        <v>-0.65852539619577499</v>
      </c>
      <c r="BL82">
        <v>0.58855414293716601</v>
      </c>
      <c r="BM82">
        <v>0.145113638705512</v>
      </c>
      <c r="BN82">
        <v>4.8742955542570199</v>
      </c>
      <c r="BO82">
        <v>1.3429392886354801</v>
      </c>
      <c r="BP82">
        <v>-0.53512282244071996</v>
      </c>
      <c r="BQ82">
        <v>10.911517052419001</v>
      </c>
      <c r="BR82">
        <v>-1.0585471823724E-2</v>
      </c>
      <c r="BS82">
        <v>-0.45560417439901302</v>
      </c>
      <c r="BT82">
        <v>-0.73815604855727901</v>
      </c>
      <c r="BU82">
        <v>-0.66793693142544597</v>
      </c>
      <c r="BV82">
        <v>-0.62686303314388203</v>
      </c>
      <c r="BW82">
        <v>0.86904333875066897</v>
      </c>
      <c r="BX82">
        <v>0.57927342726196496</v>
      </c>
      <c r="BY82">
        <v>0.73788015606036805</v>
      </c>
      <c r="BZ82">
        <v>-0.13380465814529899</v>
      </c>
      <c r="CA82">
        <v>0.25276851073579998</v>
      </c>
      <c r="CB82">
        <v>-0.64626205797972702</v>
      </c>
      <c r="CC82">
        <v>-0.289899574697149</v>
      </c>
      <c r="CD82">
        <v>3.20951782663857</v>
      </c>
      <c r="CE82">
        <v>3.3997865565451102</v>
      </c>
      <c r="CF82">
        <v>-9.4650473145298994E-2</v>
      </c>
      <c r="CG82">
        <v>0.50088973073580001</v>
      </c>
      <c r="CH82">
        <v>-1.1274444939797199</v>
      </c>
      <c r="CI82">
        <v>-3.8052284156971399</v>
      </c>
      <c r="CJ82">
        <v>1.0356189160915801</v>
      </c>
      <c r="CK82">
        <v>1.68106433231455</v>
      </c>
      <c r="CL82">
        <v>1.16683227640623</v>
      </c>
      <c r="CM82">
        <v>1.87633757903677</v>
      </c>
      <c r="CN82">
        <v>12.717815930040199</v>
      </c>
      <c r="CO82">
        <v>-8.0506455145299097E-2</v>
      </c>
      <c r="CP82">
        <v>0.23427026873580001</v>
      </c>
      <c r="CQ82">
        <v>-2.1205839439797201</v>
      </c>
      <c r="CR82">
        <v>-7.3497980886971499</v>
      </c>
      <c r="CS82">
        <v>0.97360690841602004</v>
      </c>
      <c r="CT82">
        <v>0.28627838883184298</v>
      </c>
      <c r="CU82">
        <v>-0.26942963305102102</v>
      </c>
      <c r="CV82">
        <v>0.234103254475413</v>
      </c>
      <c r="CW82">
        <v>4.4075080683748699E-2</v>
      </c>
      <c r="CX82">
        <v>0.33763268967922</v>
      </c>
      <c r="CY82">
        <v>0.34324703316467098</v>
      </c>
      <c r="CZ82">
        <v>1.8660571987639101</v>
      </c>
      <c r="DA82">
        <v>5771.2602590788802</v>
      </c>
      <c r="DB82">
        <v>10402.3134424333</v>
      </c>
      <c r="DC82">
        <v>8830.9030278535502</v>
      </c>
      <c r="DD82">
        <v>8377.7604140666608</v>
      </c>
      <c r="DE82">
        <v>7701.5274291521</v>
      </c>
      <c r="DF82">
        <v>9988.8659352289997</v>
      </c>
      <c r="DG82">
        <v>12034.443285658999</v>
      </c>
      <c r="DH82">
        <v>28295.503264309998</v>
      </c>
    </row>
    <row r="83" spans="1:112" x14ac:dyDescent="0.3">
      <c r="A83" t="s">
        <v>207</v>
      </c>
      <c r="B83" t="s">
        <v>208</v>
      </c>
      <c r="C83" t="s">
        <v>207</v>
      </c>
      <c r="D83" t="s">
        <v>209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M83">
        <v>52</v>
      </c>
      <c r="N83" t="s">
        <v>127</v>
      </c>
      <c r="O83">
        <v>2018</v>
      </c>
      <c r="P83">
        <v>2017</v>
      </c>
      <c r="Q83" s="4" t="s">
        <v>26</v>
      </c>
      <c r="R83">
        <v>754</v>
      </c>
      <c r="S83">
        <v>0</v>
      </c>
      <c r="T83">
        <v>0</v>
      </c>
      <c r="U83">
        <v>0</v>
      </c>
      <c r="V83">
        <v>33241750</v>
      </c>
      <c r="W83">
        <v>20000000</v>
      </c>
      <c r="X83">
        <v>1.9012345679012299</v>
      </c>
      <c r="Y83">
        <v>0.247225686907768</v>
      </c>
      <c r="Z83">
        <v>4.6570152044296202E-2</v>
      </c>
      <c r="AA83">
        <v>-0.28706973791122398</v>
      </c>
      <c r="AB83">
        <v>12</v>
      </c>
      <c r="AC83">
        <v>1</v>
      </c>
      <c r="AD83">
        <v>2.6183199883000001</v>
      </c>
      <c r="AE83">
        <v>1.1737917045722199</v>
      </c>
      <c r="AF83">
        <v>0.94336886670444398</v>
      </c>
      <c r="AG83">
        <v>0.84900653408555504</v>
      </c>
      <c r="AH83">
        <v>0.57274377194555504</v>
      </c>
      <c r="AI83">
        <v>0.16196083245222201</v>
      </c>
      <c r="AJ83">
        <v>0.21279060053888799</v>
      </c>
      <c r="AK83">
        <v>0.107509269161111</v>
      </c>
      <c r="AL83">
        <v>7.8514437328888798E-2</v>
      </c>
      <c r="AM83">
        <v>-0.19630641192148501</v>
      </c>
      <c r="AN83">
        <v>-0.10002697348761699</v>
      </c>
      <c r="AO83">
        <v>-0.32539533095296602</v>
      </c>
      <c r="AP83">
        <v>-0.71721939131340195</v>
      </c>
      <c r="AQ83">
        <v>0.31383987916745898</v>
      </c>
      <c r="AR83">
        <v>-0.49476495254562097</v>
      </c>
      <c r="AS83">
        <v>-0.269696111400135</v>
      </c>
      <c r="AT83">
        <v>-0.50908838152069102</v>
      </c>
      <c r="AU83">
        <v>-0.150111036745607</v>
      </c>
      <c r="AV83">
        <v>-0.56634432761025999</v>
      </c>
      <c r="AW83">
        <v>-0.47352840471802099</v>
      </c>
      <c r="AX83">
        <v>-0.43022214340411002</v>
      </c>
      <c r="AY83">
        <v>-0.12059921949565899</v>
      </c>
      <c r="AZ83">
        <v>-0.47733634924379897</v>
      </c>
      <c r="BA83">
        <v>-3.5531854789828898E-2</v>
      </c>
      <c r="BB83">
        <v>-0.59834941775271</v>
      </c>
      <c r="BC83">
        <v>-0.32762681405059202</v>
      </c>
      <c r="BD83">
        <v>-0.31413292890071898</v>
      </c>
      <c r="BE83">
        <v>0.140354966387674</v>
      </c>
      <c r="BF83">
        <v>-0.34889060899765101</v>
      </c>
      <c r="BG83">
        <v>0.21289569101462899</v>
      </c>
      <c r="BH83">
        <v>-0.308389163965959</v>
      </c>
      <c r="BI83">
        <v>-2.7523326510559599E-2</v>
      </c>
      <c r="BJ83">
        <v>-0.67661703028578701</v>
      </c>
      <c r="BK83">
        <v>-0.388440548522137</v>
      </c>
      <c r="BL83">
        <v>-0.52804403034575198</v>
      </c>
      <c r="BM83">
        <v>-0.68086552889875995</v>
      </c>
      <c r="BN83">
        <v>-0.155843795753039</v>
      </c>
      <c r="BO83">
        <v>-0.37290589304729999</v>
      </c>
      <c r="BP83">
        <v>-0.50722764166298095</v>
      </c>
      <c r="BQ83">
        <v>2.2431302409553301E-2</v>
      </c>
      <c r="BR83">
        <v>-0.59834941775271</v>
      </c>
      <c r="BS83">
        <v>-0.67661703028578701</v>
      </c>
      <c r="BT83">
        <v>-0.705865855884106</v>
      </c>
      <c r="BU83">
        <v>-0.79760164754353002</v>
      </c>
      <c r="BV83">
        <v>-0.94335773240189502</v>
      </c>
      <c r="BW83">
        <v>-0.92656391955590101</v>
      </c>
      <c r="BX83">
        <v>-0.96203190956538398</v>
      </c>
      <c r="BY83">
        <v>-0.97294775545694601</v>
      </c>
      <c r="BZ83">
        <v>-8.6356893966503603E-2</v>
      </c>
      <c r="CA83">
        <v>-0.49407867879060402</v>
      </c>
      <c r="CB83">
        <v>-0.53743191914556199</v>
      </c>
      <c r="CC83">
        <v>-0.89634474832664701</v>
      </c>
      <c r="CD83">
        <v>-0.95380231982540098</v>
      </c>
      <c r="CE83">
        <v>-0.97212603027608502</v>
      </c>
      <c r="CF83">
        <v>-4.7202708966503602E-2</v>
      </c>
      <c r="CG83">
        <v>-0.24595745879060399</v>
      </c>
      <c r="CH83">
        <v>-1.01861435514556</v>
      </c>
      <c r="CI83">
        <v>-4.4116735893266403</v>
      </c>
      <c r="CJ83">
        <v>-0.20817982302394999</v>
      </c>
      <c r="CK83">
        <v>-0.30974545771786699</v>
      </c>
      <c r="CL83">
        <v>-0.67257109161626205</v>
      </c>
      <c r="CM83">
        <v>-8.1936201641573198E-2</v>
      </c>
      <c r="CN83">
        <v>-0.28052552879000903</v>
      </c>
      <c r="CO83">
        <v>-3.3058690966503601E-2</v>
      </c>
      <c r="CP83">
        <v>-0.51257692079060402</v>
      </c>
      <c r="CQ83">
        <v>-2.0117538051455601</v>
      </c>
      <c r="CR83">
        <v>-7.9562432623266401</v>
      </c>
      <c r="CS83">
        <v>-0.138719677463952</v>
      </c>
      <c r="CT83">
        <v>-0.16125843146164701</v>
      </c>
      <c r="CU83">
        <v>-0.11782184875365501</v>
      </c>
      <c r="CV83">
        <v>-0.45142625382485801</v>
      </c>
      <c r="CW83">
        <v>0.36654514594770499</v>
      </c>
      <c r="CX83">
        <v>1.4139629206897899</v>
      </c>
      <c r="CY83">
        <v>-0.34737861300224099</v>
      </c>
      <c r="CZ83">
        <v>-0.117512296950416</v>
      </c>
      <c r="DA83">
        <v>8959.9889051649297</v>
      </c>
      <c r="DB83">
        <v>7513.94122178821</v>
      </c>
      <c r="DC83">
        <v>6779.0432217881898</v>
      </c>
      <c r="DD83">
        <v>4724.9552886074398</v>
      </c>
      <c r="DE83">
        <v>3957.39507462444</v>
      </c>
      <c r="DF83">
        <v>8039.5612573271101</v>
      </c>
      <c r="DG83">
        <v>10160.750716681499</v>
      </c>
      <c r="DH83">
        <v>7990.0204323422204</v>
      </c>
    </row>
    <row r="84" spans="1:112" x14ac:dyDescent="0.3">
      <c r="A84" t="s">
        <v>210</v>
      </c>
      <c r="B84" t="s">
        <v>211</v>
      </c>
      <c r="C84" t="s">
        <v>210</v>
      </c>
      <c r="D84" t="s">
        <v>212</v>
      </c>
      <c r="E84">
        <v>0</v>
      </c>
      <c r="F84">
        <v>0</v>
      </c>
      <c r="G84">
        <v>1</v>
      </c>
      <c r="H84">
        <v>2</v>
      </c>
      <c r="I84">
        <v>0</v>
      </c>
      <c r="J84">
        <v>0</v>
      </c>
      <c r="K84">
        <v>2</v>
      </c>
      <c r="M84">
        <v>28</v>
      </c>
      <c r="N84" t="s">
        <v>30</v>
      </c>
      <c r="O84">
        <v>2018</v>
      </c>
      <c r="P84">
        <v>2017</v>
      </c>
      <c r="Q84" s="4" t="s">
        <v>26</v>
      </c>
      <c r="R84">
        <v>1650</v>
      </c>
      <c r="S84">
        <v>0</v>
      </c>
      <c r="T84">
        <v>0</v>
      </c>
      <c r="U84">
        <v>0</v>
      </c>
      <c r="V84">
        <v>18000000</v>
      </c>
      <c r="W84">
        <v>90414745</v>
      </c>
      <c r="X84">
        <v>1.7804878048780399</v>
      </c>
      <c r="Y84">
        <v>0.27177679538726801</v>
      </c>
      <c r="Z84">
        <v>-0.20538291335105899</v>
      </c>
      <c r="AA84">
        <v>-2.6271894574165299E-2</v>
      </c>
      <c r="AB84">
        <v>3</v>
      </c>
      <c r="AC84">
        <v>1</v>
      </c>
      <c r="AD84">
        <v>0.18725885790424401</v>
      </c>
      <c r="AE84">
        <v>0.12928476099480199</v>
      </c>
      <c r="AF84">
        <v>5.8011067001345298E-2</v>
      </c>
      <c r="AG84">
        <v>2.46806374203738E-2</v>
      </c>
      <c r="AH84">
        <v>2.1549361103074802E-2</v>
      </c>
      <c r="AI84">
        <v>1.6667910387903401E-2</v>
      </c>
      <c r="AJ84">
        <v>2.2311750638566399E-2</v>
      </c>
      <c r="AK84">
        <v>2.0276321877127201E-2</v>
      </c>
      <c r="AL84">
        <v>2.1198563716205099E-2</v>
      </c>
      <c r="AM84">
        <v>-0.55129230579868904</v>
      </c>
      <c r="AN84">
        <v>-0.57455294832274795</v>
      </c>
      <c r="AO84">
        <v>-0.12687177660631199</v>
      </c>
      <c r="AP84">
        <v>-0.226524150383039</v>
      </c>
      <c r="AQ84">
        <v>0.33860514721503199</v>
      </c>
      <c r="AR84">
        <v>-9.1226761826608604E-2</v>
      </c>
      <c r="AS84">
        <v>4.5483685091732798E-2</v>
      </c>
      <c r="AT84">
        <v>-0.75488931623700795</v>
      </c>
      <c r="AU84">
        <v>-9.5574098900973806E-2</v>
      </c>
      <c r="AV84">
        <v>-0.60808383229128504</v>
      </c>
      <c r="AW84">
        <v>0.25938221519573401</v>
      </c>
      <c r="AX84">
        <v>-9.1728382595381505E-2</v>
      </c>
      <c r="AY84">
        <v>0.36138413331712499</v>
      </c>
      <c r="AZ84">
        <v>-0.16009649442382001</v>
      </c>
      <c r="BA84">
        <v>0.27762124139820699</v>
      </c>
      <c r="BB84">
        <v>-0.30959334879147399</v>
      </c>
      <c r="BC84">
        <v>0.38136540574650402</v>
      </c>
      <c r="BD84">
        <v>-0.39323768742749798</v>
      </c>
      <c r="BE84">
        <v>0.33386058831968601</v>
      </c>
      <c r="BF84">
        <v>-0.28867171784351903</v>
      </c>
      <c r="BG84">
        <v>0.341501518399974</v>
      </c>
      <c r="BH84">
        <v>7.9698204506487597E-2</v>
      </c>
      <c r="BI84">
        <v>0.31893926617103002</v>
      </c>
      <c r="BJ84">
        <v>-0.69018136082223003</v>
      </c>
      <c r="BK84">
        <v>-0.40002166811850898</v>
      </c>
      <c r="BL84">
        <v>-0.48091943481716998</v>
      </c>
      <c r="BM84">
        <v>2.8939828598348798E-2</v>
      </c>
      <c r="BN84">
        <v>-5.3275554879474302E-2</v>
      </c>
      <c r="BO84">
        <v>0.24279843898159101</v>
      </c>
      <c r="BP84">
        <v>0.11224130613373901</v>
      </c>
      <c r="BQ84">
        <v>0.63943644266052202</v>
      </c>
      <c r="BR84">
        <v>-0.30959334879147399</v>
      </c>
      <c r="BS84">
        <v>-0.69018136082223003</v>
      </c>
      <c r="BT84">
        <v>-0.86543425110662997</v>
      </c>
      <c r="BU84">
        <v>-0.88488002049159098</v>
      </c>
      <c r="BV84">
        <v>-0.91119646759122996</v>
      </c>
      <c r="BW84">
        <v>-0.88180917720639596</v>
      </c>
      <c r="BX84">
        <v>-0.89050525246886403</v>
      </c>
      <c r="BY84">
        <v>-0.88720497959475597</v>
      </c>
      <c r="BZ84">
        <v>0.83053651103933601</v>
      </c>
      <c r="CA84">
        <v>-0.87747616805086903</v>
      </c>
      <c r="CB84">
        <v>-0.89176974665464204</v>
      </c>
      <c r="CC84">
        <v>-0.95724074504338896</v>
      </c>
      <c r="CD84">
        <v>-0.87747616805086903</v>
      </c>
      <c r="CE84">
        <v>-0.89176974665464204</v>
      </c>
      <c r="CF84">
        <v>0.86969069603933602</v>
      </c>
      <c r="CG84">
        <v>-0.629354948050869</v>
      </c>
      <c r="CH84">
        <v>-1.37295218265464</v>
      </c>
      <c r="CI84">
        <v>-4.4725695860433801</v>
      </c>
      <c r="CJ84">
        <v>-0.61137272694449696</v>
      </c>
      <c r="CK84">
        <v>-0.62120499020261299</v>
      </c>
      <c r="CL84">
        <v>-0.77989857825811604</v>
      </c>
      <c r="CM84">
        <v>0.12670538736113099</v>
      </c>
      <c r="CN84">
        <v>-0.17077395557764299</v>
      </c>
      <c r="CO84">
        <v>0.883834714039336</v>
      </c>
      <c r="CP84">
        <v>-0.89597441005086897</v>
      </c>
      <c r="CQ84">
        <v>-2.3660916326546402</v>
      </c>
      <c r="CR84">
        <v>-8.0171392590433896</v>
      </c>
      <c r="CS84">
        <v>-0.60676784510456405</v>
      </c>
      <c r="CT84">
        <v>-4.1383190736049298E-2</v>
      </c>
      <c r="CU84">
        <v>-1.20193176592104E-3</v>
      </c>
      <c r="CV84">
        <v>-0.41032739329937001</v>
      </c>
      <c r="CW84">
        <v>9.6909698408264203E-2</v>
      </c>
      <c r="CX84">
        <v>1.87610496550498</v>
      </c>
      <c r="CY84">
        <v>-0.23770023644400801</v>
      </c>
      <c r="CZ84">
        <v>-0.100453912360011</v>
      </c>
      <c r="DA84">
        <v>10228.070583767299</v>
      </c>
      <c r="DB84">
        <v>7757.4473253038304</v>
      </c>
      <c r="DC84">
        <v>6829.52333159722</v>
      </c>
      <c r="DD84">
        <v>5200.3384286616601</v>
      </c>
      <c r="DE84">
        <v>3795.20844756822</v>
      </c>
      <c r="DF84">
        <v>7253.7542698007701</v>
      </c>
      <c r="DG84">
        <v>10461.3387888661</v>
      </c>
      <c r="DH84">
        <v>8055.3849142563304</v>
      </c>
    </row>
    <row r="85" spans="1:112" x14ac:dyDescent="0.3">
      <c r="A85" t="s">
        <v>1026</v>
      </c>
      <c r="B85" t="s">
        <v>1027</v>
      </c>
      <c r="C85" t="s">
        <v>1026</v>
      </c>
      <c r="D85" t="s">
        <v>1028</v>
      </c>
      <c r="E85">
        <v>1</v>
      </c>
      <c r="G85">
        <v>4</v>
      </c>
      <c r="I85">
        <v>3</v>
      </c>
      <c r="J85">
        <v>0</v>
      </c>
      <c r="K85">
        <v>0</v>
      </c>
      <c r="M85">
        <v>77</v>
      </c>
      <c r="N85" t="s">
        <v>25</v>
      </c>
      <c r="P85">
        <v>2017</v>
      </c>
      <c r="Q85" s="4" t="s">
        <v>26</v>
      </c>
      <c r="R85">
        <v>1867</v>
      </c>
      <c r="S85">
        <v>0</v>
      </c>
      <c r="T85">
        <v>0</v>
      </c>
      <c r="U85">
        <v>0</v>
      </c>
      <c r="V85">
        <v>12000000</v>
      </c>
      <c r="W85">
        <v>27662180148.279999</v>
      </c>
      <c r="X85">
        <v>1.78823529411764</v>
      </c>
      <c r="Y85">
        <v>5.6905508041381801E-2</v>
      </c>
      <c r="Z85">
        <v>5.3426563739776597E-2</v>
      </c>
      <c r="AA85">
        <v>-0.127437964081764</v>
      </c>
      <c r="AB85">
        <v>7</v>
      </c>
      <c r="AC85">
        <v>0</v>
      </c>
    </row>
    <row r="86" spans="1:112" x14ac:dyDescent="0.3">
      <c r="A86" t="s">
        <v>1029</v>
      </c>
      <c r="B86" t="s">
        <v>1030</v>
      </c>
      <c r="C86" t="s">
        <v>1029</v>
      </c>
      <c r="D86" t="s">
        <v>1031</v>
      </c>
      <c r="E86">
        <v>1</v>
      </c>
      <c r="G86">
        <v>0</v>
      </c>
      <c r="H86">
        <v>1</v>
      </c>
      <c r="I86">
        <v>0</v>
      </c>
      <c r="J86">
        <v>0</v>
      </c>
      <c r="K86">
        <v>0</v>
      </c>
      <c r="M86">
        <v>62</v>
      </c>
      <c r="N86" t="s">
        <v>391</v>
      </c>
      <c r="P86">
        <v>2017</v>
      </c>
      <c r="Q86" s="4" t="s">
        <v>26</v>
      </c>
      <c r="R86">
        <v>894</v>
      </c>
      <c r="S86">
        <v>0</v>
      </c>
      <c r="T86">
        <v>0</v>
      </c>
      <c r="U86">
        <v>0</v>
      </c>
      <c r="V86">
        <v>17470740</v>
      </c>
      <c r="W86">
        <v>52999378</v>
      </c>
      <c r="X86">
        <v>2.0750000000000002</v>
      </c>
      <c r="Y86">
        <v>-1.7295613884925801E-2</v>
      </c>
      <c r="Z86">
        <v>-0.13377477228641499</v>
      </c>
      <c r="AA86">
        <v>-0.34432667493820102</v>
      </c>
      <c r="AB86">
        <v>4</v>
      </c>
      <c r="AC86">
        <v>0</v>
      </c>
    </row>
    <row r="87" spans="1:112" x14ac:dyDescent="0.3">
      <c r="A87" t="s">
        <v>1032</v>
      </c>
      <c r="B87" t="s">
        <v>1033</v>
      </c>
      <c r="C87" t="s">
        <v>1032</v>
      </c>
      <c r="D87" t="s">
        <v>1034</v>
      </c>
      <c r="E87">
        <v>0</v>
      </c>
      <c r="G87">
        <v>1</v>
      </c>
      <c r="H87">
        <v>2</v>
      </c>
      <c r="I87">
        <v>0</v>
      </c>
      <c r="J87">
        <v>0</v>
      </c>
      <c r="K87">
        <v>0</v>
      </c>
      <c r="M87">
        <v>132</v>
      </c>
      <c r="P87">
        <v>2018</v>
      </c>
      <c r="Q87" s="4" t="s">
        <v>26</v>
      </c>
      <c r="R87">
        <v>7359</v>
      </c>
      <c r="S87">
        <v>0</v>
      </c>
      <c r="T87">
        <v>0</v>
      </c>
      <c r="U87">
        <v>1</v>
      </c>
      <c r="V87">
        <v>2123314</v>
      </c>
      <c r="W87">
        <v>1000000000</v>
      </c>
      <c r="X87">
        <v>2.1643835616438301</v>
      </c>
      <c r="Y87">
        <v>2.4795278906822201E-2</v>
      </c>
      <c r="Z87">
        <v>-2.97442972660064E-2</v>
      </c>
      <c r="AA87">
        <v>2.2512480616569502E-2</v>
      </c>
      <c r="AB87">
        <v>9</v>
      </c>
      <c r="AC87">
        <v>0</v>
      </c>
    </row>
    <row r="88" spans="1:112" x14ac:dyDescent="0.3">
      <c r="A88" t="s">
        <v>213</v>
      </c>
      <c r="B88" t="s">
        <v>214</v>
      </c>
      <c r="C88" t="s">
        <v>213</v>
      </c>
      <c r="D88" t="s">
        <v>215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M88">
        <v>14</v>
      </c>
      <c r="O88">
        <v>2019</v>
      </c>
      <c r="P88">
        <v>2018</v>
      </c>
      <c r="Q88" s="4" t="s">
        <v>26</v>
      </c>
      <c r="R88">
        <v>1872</v>
      </c>
      <c r="S88">
        <v>1</v>
      </c>
      <c r="T88">
        <v>0</v>
      </c>
      <c r="U88">
        <v>0</v>
      </c>
      <c r="V88">
        <v>9039510</v>
      </c>
      <c r="W88">
        <v>7632434879.7399998</v>
      </c>
      <c r="X88">
        <v>2.1578947368421</v>
      </c>
      <c r="Y88">
        <v>6.8358346819877597E-2</v>
      </c>
      <c r="Z88">
        <v>-0.14559487998485501</v>
      </c>
      <c r="AA88">
        <v>-8.82690548896789E-2</v>
      </c>
      <c r="AB88">
        <v>13</v>
      </c>
      <c r="AC88">
        <v>1</v>
      </c>
      <c r="AD88">
        <v>5.0715905499999998E-2</v>
      </c>
      <c r="AE88">
        <v>3.3393588585555502E-2</v>
      </c>
      <c r="AF88">
        <v>6.407652649672E-3</v>
      </c>
      <c r="AG88">
        <v>2.6303477056884399E-3</v>
      </c>
      <c r="AH88">
        <v>1.9648203680958801E-3</v>
      </c>
      <c r="AI88">
        <v>1.9899621664998799E-3</v>
      </c>
      <c r="AJ88">
        <v>1.9716811725306602E-3</v>
      </c>
      <c r="AK88">
        <v>1.9719015555555502E-3</v>
      </c>
      <c r="AL88">
        <v>1.7431310555555499E-2</v>
      </c>
      <c r="AM88">
        <v>-0.80811727876279704</v>
      </c>
      <c r="AN88">
        <v>-0.589499017893379</v>
      </c>
      <c r="AO88">
        <v>-0.253018768641603</v>
      </c>
      <c r="AP88">
        <v>1.27959781017359E-2</v>
      </c>
      <c r="AQ88">
        <v>-9.1866037842203395E-3</v>
      </c>
      <c r="AR88">
        <v>1.1177416915086101E-4</v>
      </c>
      <c r="AS88">
        <v>7.8398482705413297</v>
      </c>
      <c r="AT88">
        <v>-0.80447172727000005</v>
      </c>
      <c r="AU88">
        <v>-0.615886402051944</v>
      </c>
      <c r="AV88">
        <v>-0.31712872714818902</v>
      </c>
      <c r="AW88">
        <v>-0.50629573558063701</v>
      </c>
      <c r="AX88">
        <v>0.467502336895811</v>
      </c>
      <c r="AY88">
        <v>-0.22497846083463499</v>
      </c>
      <c r="AZ88">
        <v>0.33473330025054099</v>
      </c>
      <c r="BA88">
        <v>6.7610775308171904</v>
      </c>
      <c r="BB88">
        <v>-0.44505380175192399</v>
      </c>
      <c r="BC88">
        <v>-0.42302593314109699</v>
      </c>
      <c r="BD88">
        <v>-0.37607827278554301</v>
      </c>
      <c r="BE88">
        <v>-0.29536232085972403</v>
      </c>
      <c r="BF88">
        <v>0.30682245608977499</v>
      </c>
      <c r="BG88">
        <v>-9.5183068032920301E-2</v>
      </c>
      <c r="BH88">
        <v>0.174979659462418</v>
      </c>
      <c r="BI88">
        <v>6.6725934034553296</v>
      </c>
      <c r="BJ88">
        <v>-0.89222808454236002</v>
      </c>
      <c r="BK88">
        <v>-0.76307990372282997</v>
      </c>
      <c r="BL88">
        <v>-0.52779715568727803</v>
      </c>
      <c r="BM88">
        <v>-0.31481156769157398</v>
      </c>
      <c r="BN88">
        <v>0.33271840240061001</v>
      </c>
      <c r="BO88">
        <v>-0.121010606008259</v>
      </c>
      <c r="BP88">
        <v>8.7559252490286905</v>
      </c>
      <c r="BQ88">
        <v>4.4794246400033799</v>
      </c>
      <c r="BR88">
        <v>-0.44505380175192399</v>
      </c>
      <c r="BS88">
        <v>-0.89222808454236002</v>
      </c>
      <c r="BT88">
        <v>-0.95574613478695003</v>
      </c>
      <c r="BU88">
        <v>-0.966507335593634</v>
      </c>
      <c r="BV88">
        <v>-0.96743179239800303</v>
      </c>
      <c r="BW88">
        <v>-0.966786421979419</v>
      </c>
      <c r="BX88">
        <v>-0.96773448662909201</v>
      </c>
      <c r="BY88">
        <v>-0.73209754395907201</v>
      </c>
      <c r="BZ88">
        <v>-6.5694291902172505E-2</v>
      </c>
      <c r="CA88">
        <v>-0.76613222646555301</v>
      </c>
      <c r="CB88">
        <v>-0.91662364963249299</v>
      </c>
      <c r="CC88">
        <v>-0.97365856885444402</v>
      </c>
      <c r="CD88">
        <v>-0.96770904032064697</v>
      </c>
      <c r="CE88">
        <v>-0.63472497982448095</v>
      </c>
      <c r="CF88">
        <v>-2.6540106902172501E-2</v>
      </c>
      <c r="CG88">
        <v>-0.51801100646555298</v>
      </c>
      <c r="CH88">
        <v>-1.3978060856324901</v>
      </c>
      <c r="CI88">
        <v>-4.48898740985444</v>
      </c>
      <c r="CJ88">
        <v>0.282445158804913</v>
      </c>
      <c r="CK88">
        <v>9.1471264913883493E-2</v>
      </c>
      <c r="CL88">
        <v>7.8147778467714604E-2</v>
      </c>
      <c r="CM88">
        <v>0.77151662397148701</v>
      </c>
      <c r="CN88">
        <v>5.6848172048101704</v>
      </c>
      <c r="CO88">
        <v>-1.2396088902172499E-2</v>
      </c>
      <c r="CP88">
        <v>-0.78463046846555295</v>
      </c>
      <c r="CQ88">
        <v>-2.3909455356324898</v>
      </c>
      <c r="CR88">
        <v>-8.0335570828544398</v>
      </c>
      <c r="CS88">
        <v>0.26551988889168399</v>
      </c>
      <c r="CT88">
        <v>-0.13840077777031501</v>
      </c>
      <c r="CU88">
        <v>0.119984716267851</v>
      </c>
      <c r="CV88">
        <v>-8.3813286712510496E-2</v>
      </c>
      <c r="CW88">
        <v>0.110746428171344</v>
      </c>
      <c r="CX88">
        <v>0.19486630820050199</v>
      </c>
      <c r="CY88">
        <v>1.3892769232757001</v>
      </c>
      <c r="CZ88">
        <v>0.568740765010326</v>
      </c>
      <c r="DA88">
        <v>9990.9666251748895</v>
      </c>
      <c r="DB88">
        <v>9269.1273463535508</v>
      </c>
      <c r="DC88">
        <v>8014.24428000233</v>
      </c>
      <c r="DD88">
        <v>7812.3766814041101</v>
      </c>
      <c r="DE88">
        <v>9539.4364707311106</v>
      </c>
      <c r="DF88">
        <v>11378.0999178487</v>
      </c>
      <c r="DG88">
        <v>23814.751997236501</v>
      </c>
      <c r="DH88">
        <v>51661.875585535498</v>
      </c>
    </row>
    <row r="89" spans="1:112" x14ac:dyDescent="0.3">
      <c r="A89" t="s">
        <v>216</v>
      </c>
      <c r="B89" t="s">
        <v>217</v>
      </c>
      <c r="C89" t="s">
        <v>216</v>
      </c>
      <c r="D89" t="s">
        <v>218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M89">
        <v>75</v>
      </c>
      <c r="N89" t="s">
        <v>78</v>
      </c>
      <c r="O89">
        <v>2018</v>
      </c>
      <c r="P89">
        <v>2017</v>
      </c>
      <c r="Q89" s="4" t="s">
        <v>26</v>
      </c>
      <c r="R89">
        <v>18058</v>
      </c>
      <c r="S89">
        <v>0</v>
      </c>
      <c r="T89">
        <v>0</v>
      </c>
      <c r="U89">
        <v>0</v>
      </c>
      <c r="V89">
        <v>51656963</v>
      </c>
      <c r="W89">
        <v>99427818</v>
      </c>
      <c r="X89">
        <v>2.0493827160493798</v>
      </c>
      <c r="Y89">
        <v>1.8696621060371399E-2</v>
      </c>
      <c r="Z89">
        <v>-2.48239189386367E-2</v>
      </c>
      <c r="AA89">
        <v>-0.29361006617545998</v>
      </c>
      <c r="AB89">
        <v>15</v>
      </c>
      <c r="AC89">
        <v>1</v>
      </c>
      <c r="AD89">
        <v>2.5118799209999998</v>
      </c>
      <c r="AE89">
        <v>0.80473300251555502</v>
      </c>
      <c r="AF89">
        <v>0.70684193704111098</v>
      </c>
      <c r="AG89">
        <v>0.43152716677444403</v>
      </c>
      <c r="AH89">
        <v>0.19158463280444399</v>
      </c>
      <c r="AI89">
        <v>0.15868895556111101</v>
      </c>
      <c r="AJ89">
        <v>0.21655022900333301</v>
      </c>
      <c r="AK89">
        <v>0.41527363871999901</v>
      </c>
      <c r="AL89">
        <v>0.49089091806888802</v>
      </c>
      <c r="AM89">
        <v>-0.12164415423307</v>
      </c>
      <c r="AN89">
        <v>-0.38949976768378097</v>
      </c>
      <c r="AO89">
        <v>-0.55603112027339796</v>
      </c>
      <c r="AP89">
        <v>-0.171703109804797</v>
      </c>
      <c r="AQ89">
        <v>0.36462067090699202</v>
      </c>
      <c r="AR89">
        <v>0.91767813237273299</v>
      </c>
      <c r="AS89">
        <v>0.18209024676346999</v>
      </c>
      <c r="AT89">
        <v>-0.64593331580792801</v>
      </c>
      <c r="AU89">
        <v>-0.61180885728029999</v>
      </c>
      <c r="AV89">
        <v>-0.27307098722419199</v>
      </c>
      <c r="AW89">
        <v>-0.67950777626539205</v>
      </c>
      <c r="AX89">
        <v>0.74289361522343</v>
      </c>
      <c r="AY89">
        <v>1.01251986399581</v>
      </c>
      <c r="AZ89">
        <v>0.30565258839586901</v>
      </c>
      <c r="BA89">
        <v>-0.40514119045050601</v>
      </c>
      <c r="BB89">
        <v>-0.70309984611006804</v>
      </c>
      <c r="BC89">
        <v>-0.29471728659859397</v>
      </c>
      <c r="BD89">
        <v>8.6192827525346707E-3</v>
      </c>
      <c r="BE89">
        <v>-0.36843513272064099</v>
      </c>
      <c r="BF89">
        <v>0.55516429488490904</v>
      </c>
      <c r="BG89">
        <v>4.35700953517454E-2</v>
      </c>
      <c r="BH89">
        <v>-0.120753332389497</v>
      </c>
      <c r="BI89">
        <v>-0.111552630613287</v>
      </c>
      <c r="BJ89">
        <v>-0.73683529410451098</v>
      </c>
      <c r="BK89">
        <v>-0.57056092646926704</v>
      </c>
      <c r="BL89">
        <v>-0.53665844484092995</v>
      </c>
      <c r="BM89">
        <v>-0.50785178421420996</v>
      </c>
      <c r="BN89">
        <v>0.99562497332357802</v>
      </c>
      <c r="BO89">
        <v>1.1270770862578601</v>
      </c>
      <c r="BP89">
        <v>0.10683460890556699</v>
      </c>
      <c r="BQ89">
        <v>-0.36766644003272803</v>
      </c>
      <c r="BR89">
        <v>-0.70309984611006804</v>
      </c>
      <c r="BS89">
        <v>-0.73683529410451098</v>
      </c>
      <c r="BT89">
        <v>-0.83976183544792804</v>
      </c>
      <c r="BU89">
        <v>-0.92638946961555502</v>
      </c>
      <c r="BV89">
        <v>-0.94263884350025795</v>
      </c>
      <c r="BW89">
        <v>-0.92639275683854405</v>
      </c>
      <c r="BX89">
        <v>-0.84996860200505198</v>
      </c>
      <c r="BY89">
        <v>-0.81113383781756199</v>
      </c>
      <c r="BZ89">
        <v>-0.176457450690374</v>
      </c>
      <c r="CA89">
        <v>-0.51109905431584202</v>
      </c>
      <c r="CB89">
        <v>-0.79032552564924297</v>
      </c>
      <c r="CC89">
        <v>-0.95064514685448598</v>
      </c>
      <c r="CD89">
        <v>-0.78234331654070399</v>
      </c>
      <c r="CE89">
        <v>-0.80244199795778104</v>
      </c>
      <c r="CF89">
        <v>-0.13730326569037399</v>
      </c>
      <c r="CG89">
        <v>-0.26297783431584199</v>
      </c>
      <c r="CH89">
        <v>-1.27150796164924</v>
      </c>
      <c r="CI89">
        <v>-4.46597398785448</v>
      </c>
      <c r="CJ89">
        <v>-0.138719677463952</v>
      </c>
      <c r="CK89">
        <v>-0.34112919187491397</v>
      </c>
      <c r="CL89">
        <v>-0.67328953152577198</v>
      </c>
      <c r="CM89">
        <v>1.1810481949440401E-2</v>
      </c>
      <c r="CN89">
        <v>-0.274690138278608</v>
      </c>
      <c r="CO89">
        <v>-0.12315924769037399</v>
      </c>
      <c r="CP89">
        <v>-0.52959729631584196</v>
      </c>
      <c r="CQ89">
        <v>-2.2646474116492401</v>
      </c>
      <c r="CR89">
        <v>-8.0105436608544807</v>
      </c>
      <c r="CS89">
        <v>-0.213789498063364</v>
      </c>
      <c r="CT89">
        <v>-0.24164682827403899</v>
      </c>
      <c r="CU89">
        <v>-0.110951322124955</v>
      </c>
      <c r="CV89">
        <v>-0.44054700107572298</v>
      </c>
      <c r="CW89">
        <v>0.49862713281256199</v>
      </c>
      <c r="CX89">
        <v>1.2610079233948901</v>
      </c>
      <c r="CY89">
        <v>-0.327688420167284</v>
      </c>
      <c r="CZ89">
        <v>-0.11125407300059199</v>
      </c>
      <c r="DA89">
        <v>8986.9724663628494</v>
      </c>
      <c r="DB89">
        <v>7539.26355251737</v>
      </c>
      <c r="DC89">
        <v>6789.5163333333303</v>
      </c>
      <c r="DD89">
        <v>4756.4928194917702</v>
      </c>
      <c r="DE89">
        <v>3940.3218985753301</v>
      </c>
      <c r="DF89">
        <v>7956.1243099018802</v>
      </c>
      <c r="DG89">
        <v>10206.689135434701</v>
      </c>
      <c r="DH89">
        <v>8001.1955973252198</v>
      </c>
    </row>
    <row r="90" spans="1:112" x14ac:dyDescent="0.3">
      <c r="A90" t="s">
        <v>219</v>
      </c>
      <c r="B90" t="s">
        <v>220</v>
      </c>
      <c r="C90" t="s">
        <v>219</v>
      </c>
      <c r="D90" t="s">
        <v>221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M90">
        <v>17</v>
      </c>
      <c r="N90" t="s">
        <v>25</v>
      </c>
      <c r="O90">
        <v>2018</v>
      </c>
      <c r="P90">
        <v>2018</v>
      </c>
      <c r="Q90" s="4" t="s">
        <v>26</v>
      </c>
      <c r="R90">
        <v>21147</v>
      </c>
      <c r="S90">
        <v>0</v>
      </c>
      <c r="T90">
        <v>0</v>
      </c>
      <c r="U90">
        <v>0</v>
      </c>
      <c r="V90">
        <v>22570000</v>
      </c>
      <c r="W90">
        <v>249471071.21000001</v>
      </c>
      <c r="X90">
        <v>1.7804878048780399</v>
      </c>
      <c r="Y90">
        <v>7.1535691618919303E-2</v>
      </c>
      <c r="Z90">
        <v>0.10048416256904601</v>
      </c>
      <c r="AA90">
        <v>9.2738747596740695E-2</v>
      </c>
      <c r="AB90">
        <v>9</v>
      </c>
      <c r="AC90">
        <v>1</v>
      </c>
      <c r="AD90">
        <v>0.6764590144</v>
      </c>
      <c r="AE90">
        <v>0.66678537958666595</v>
      </c>
      <c r="AF90">
        <v>0.28319726766999997</v>
      </c>
      <c r="AG90">
        <v>0.17109401532555499</v>
      </c>
      <c r="AH90">
        <v>8.9720856845555502E-2</v>
      </c>
      <c r="AI90">
        <v>8.6115131637777703E-2</v>
      </c>
      <c r="AJ90">
        <v>7.2301881634444398E-2</v>
      </c>
      <c r="AK90">
        <v>9.7823898574444401E-2</v>
      </c>
      <c r="AL90">
        <v>7.2280515211111104E-2</v>
      </c>
      <c r="AM90">
        <v>-0.57527972817047801</v>
      </c>
      <c r="AN90">
        <v>-0.39584863677101001</v>
      </c>
      <c r="AO90">
        <v>-0.47560493758454397</v>
      </c>
      <c r="AP90">
        <v>-4.0188260952351701E-2</v>
      </c>
      <c r="AQ90">
        <v>-0.16040444624105499</v>
      </c>
      <c r="AR90">
        <v>0.35299243066782598</v>
      </c>
      <c r="AS90">
        <v>-0.26111598224532701</v>
      </c>
      <c r="AT90">
        <v>-0.37081250024921097</v>
      </c>
      <c r="AU90">
        <v>-0.61719194766106</v>
      </c>
      <c r="AV90">
        <v>-0.53511903828153995</v>
      </c>
      <c r="AW90">
        <v>-0.25942954389001399</v>
      </c>
      <c r="AX90">
        <v>-0.153615698413573</v>
      </c>
      <c r="AY90">
        <v>-0.13011641896777901</v>
      </c>
      <c r="AZ90">
        <v>0.60700647208571601</v>
      </c>
      <c r="BA90">
        <v>-0.23613491950183799</v>
      </c>
      <c r="BB90">
        <v>-0.240623012496228</v>
      </c>
      <c r="BC90">
        <v>-0.45146666694059001</v>
      </c>
      <c r="BD90">
        <v>-9.5755942618069398E-2</v>
      </c>
      <c r="BE90">
        <v>-0.104924897647879</v>
      </c>
      <c r="BF90">
        <v>0.10875439183251399</v>
      </c>
      <c r="BG90">
        <v>0.145523256367496</v>
      </c>
      <c r="BH90">
        <v>0.75723773769707603</v>
      </c>
      <c r="BI90">
        <v>-0.13672424194962399</v>
      </c>
      <c r="BJ90">
        <v>-0.673279098317633</v>
      </c>
      <c r="BK90">
        <v>-0.66935334205489305</v>
      </c>
      <c r="BL90">
        <v>-0.52407377676451194</v>
      </c>
      <c r="BM90">
        <v>-0.15461272985246499</v>
      </c>
      <c r="BN90">
        <v>-5.79732155042905E-2</v>
      </c>
      <c r="BO90">
        <v>0.51402362596170303</v>
      </c>
      <c r="BP90">
        <v>0.33766460329595699</v>
      </c>
      <c r="BQ90">
        <v>-0.43477838113990203</v>
      </c>
      <c r="BR90">
        <v>-0.240623012496228</v>
      </c>
      <c r="BS90">
        <v>-0.673279098317633</v>
      </c>
      <c r="BT90">
        <v>-0.803058141208009</v>
      </c>
      <c r="BU90">
        <v>-0.89634458276316897</v>
      </c>
      <c r="BV90">
        <v>-0.90209875128514605</v>
      </c>
      <c r="BW90">
        <v>-0.91682053374098404</v>
      </c>
      <c r="BX90">
        <v>-0.89006274956792897</v>
      </c>
      <c r="BY90">
        <v>-0.91631230918168705</v>
      </c>
      <c r="BZ90">
        <v>-0.170459699028884</v>
      </c>
      <c r="CA90">
        <v>-0.14026019349595101</v>
      </c>
      <c r="CB90">
        <v>-0.669503706244581</v>
      </c>
      <c r="CC90">
        <v>-0.89464783982370299</v>
      </c>
      <c r="CD90">
        <v>-0.87912424492668695</v>
      </c>
      <c r="CE90">
        <v>-0.90711980778307899</v>
      </c>
      <c r="CF90">
        <v>-0.13130551402888399</v>
      </c>
      <c r="CG90">
        <v>0.107861026504048</v>
      </c>
      <c r="CH90">
        <v>-1.15068614224458</v>
      </c>
      <c r="CI90">
        <v>-4.4099766808237</v>
      </c>
      <c r="CJ90">
        <v>-0.18746654276445299</v>
      </c>
      <c r="CK90">
        <v>-0.22589542944278301</v>
      </c>
      <c r="CL90">
        <v>-0.58969864020960205</v>
      </c>
      <c r="CM90">
        <v>8.1420966231865399E-2</v>
      </c>
      <c r="CN90">
        <v>3.1019811503688401E-2</v>
      </c>
      <c r="CO90">
        <v>-0.117161496028884</v>
      </c>
      <c r="CP90">
        <v>-0.15875843549595101</v>
      </c>
      <c r="CQ90">
        <v>-2.1438255922445801</v>
      </c>
      <c r="CR90">
        <v>-7.9545463538236998</v>
      </c>
      <c r="CS90">
        <v>-0.24595683145015099</v>
      </c>
      <c r="CT90">
        <v>-7.8097789808583104E-2</v>
      </c>
      <c r="CU90">
        <v>-0.46884648802696899</v>
      </c>
      <c r="CV90">
        <v>-2.69865481935068E-2</v>
      </c>
      <c r="CW90">
        <v>1.0155393812551601</v>
      </c>
      <c r="CX90">
        <v>0.31261248101533201</v>
      </c>
      <c r="CY90">
        <v>-0.20226711971965899</v>
      </c>
      <c r="CZ90">
        <v>0.16069486161751201</v>
      </c>
      <c r="DA90">
        <v>8291.2717610677191</v>
      </c>
      <c r="DB90">
        <v>6849.2657693142501</v>
      </c>
      <c r="DC90">
        <v>6220.1764444444398</v>
      </c>
      <c r="DD90">
        <v>3720.6089154566598</v>
      </c>
      <c r="DE90">
        <v>5119.6899768428802</v>
      </c>
      <c r="DF90">
        <v>10102.617229104</v>
      </c>
      <c r="DG90">
        <v>9231.5999339381106</v>
      </c>
      <c r="DH90">
        <v>8042.5608364139998</v>
      </c>
    </row>
    <row r="91" spans="1:112" x14ac:dyDescent="0.3">
      <c r="A91" t="s">
        <v>222</v>
      </c>
      <c r="B91" t="s">
        <v>223</v>
      </c>
      <c r="C91" t="s">
        <v>222</v>
      </c>
      <c r="D91" t="s">
        <v>224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1</v>
      </c>
      <c r="M91">
        <v>99</v>
      </c>
      <c r="N91" t="s">
        <v>78</v>
      </c>
      <c r="O91">
        <v>2018</v>
      </c>
      <c r="P91">
        <v>2017</v>
      </c>
      <c r="Q91" s="4" t="s">
        <v>26</v>
      </c>
      <c r="R91">
        <v>6079</v>
      </c>
      <c r="S91">
        <v>0</v>
      </c>
      <c r="T91">
        <v>0</v>
      </c>
      <c r="U91">
        <v>0</v>
      </c>
      <c r="V91">
        <v>6256586</v>
      </c>
      <c r="W91">
        <v>9835745291.6599998</v>
      </c>
      <c r="X91">
        <v>2.07407407407407</v>
      </c>
      <c r="Y91">
        <v>0.10174998641014101</v>
      </c>
      <c r="Z91">
        <v>7.6158791780471802E-2</v>
      </c>
      <c r="AA91">
        <v>1.99438035488128E-2</v>
      </c>
      <c r="AB91">
        <v>14</v>
      </c>
      <c r="AC91">
        <v>1</v>
      </c>
      <c r="AD91">
        <v>1.3707700200000001E-2</v>
      </c>
      <c r="AE91">
        <v>5.6739122059346597E-3</v>
      </c>
      <c r="AF91">
        <v>2.56044810715433E-3</v>
      </c>
      <c r="AG91">
        <v>1.0011269653953301E-3</v>
      </c>
      <c r="AH91">
        <v>5.5890852477222198E-4</v>
      </c>
      <c r="AI91">
        <v>3.8475908284844401E-4</v>
      </c>
      <c r="AJ91">
        <v>4.70633934979444E-4</v>
      </c>
      <c r="AK91">
        <v>2.7848190719366602E-4</v>
      </c>
      <c r="AL91">
        <v>3.3643725729511098E-4</v>
      </c>
      <c r="AM91">
        <v>-0.54873321718368895</v>
      </c>
      <c r="AN91">
        <v>-0.60900321994497297</v>
      </c>
      <c r="AO91">
        <v>-0.44172063675108703</v>
      </c>
      <c r="AP91">
        <v>-0.31158845178600603</v>
      </c>
      <c r="AQ91">
        <v>0.22319122785939699</v>
      </c>
      <c r="AR91">
        <v>-0.408283409895145</v>
      </c>
      <c r="AS91">
        <v>0.208111725050562</v>
      </c>
      <c r="AT91">
        <v>-0.81462062694202597</v>
      </c>
      <c r="AU91">
        <v>-0.67330656261357702</v>
      </c>
      <c r="AV91">
        <v>-0.28540997068594998</v>
      </c>
      <c r="AW91">
        <v>-0.74570892939017697</v>
      </c>
      <c r="AX91">
        <v>0.848263027883425</v>
      </c>
      <c r="AY91">
        <v>-0.22485328859623099</v>
      </c>
      <c r="AZ91">
        <v>-0.48642263156441901</v>
      </c>
      <c r="BA91">
        <v>-0.26955123194272501</v>
      </c>
      <c r="BB91">
        <v>-0.77280995676312503</v>
      </c>
      <c r="BC91">
        <v>-0.45971898388048898</v>
      </c>
      <c r="BD91">
        <v>-0.35626495998873298</v>
      </c>
      <c r="BE91">
        <v>-0.54516356725510295</v>
      </c>
      <c r="BF91">
        <v>0.12576636381287101</v>
      </c>
      <c r="BG91">
        <v>-0.17736925444311699</v>
      </c>
      <c r="BH91">
        <v>-0.37002924265169401</v>
      </c>
      <c r="BI91">
        <v>0.47736489378154501</v>
      </c>
      <c r="BJ91">
        <v>-0.89603404158829203</v>
      </c>
      <c r="BK91">
        <v>-0.79061086084758803</v>
      </c>
      <c r="BL91">
        <v>-0.62101280355575905</v>
      </c>
      <c r="BM91">
        <v>-0.71290421821483096</v>
      </c>
      <c r="BN91">
        <v>0.44045357920086398</v>
      </c>
      <c r="BO91">
        <v>-0.49871769394503801</v>
      </c>
      <c r="BP91">
        <v>-0.26240040718878999</v>
      </c>
      <c r="BQ91">
        <v>-0.27428358131082498</v>
      </c>
      <c r="BR91">
        <v>-0.77280995676312503</v>
      </c>
      <c r="BS91">
        <v>-0.89603404158829203</v>
      </c>
      <c r="BT91">
        <v>-0.95970737100974202</v>
      </c>
      <c r="BU91">
        <v>-0.97627845379036904</v>
      </c>
      <c r="BV91">
        <v>-0.985026802243815</v>
      </c>
      <c r="BW91">
        <v>-0.98084132108288502</v>
      </c>
      <c r="BX91">
        <v>-0.98832537344317595</v>
      </c>
      <c r="BY91">
        <v>-0.98633079441531102</v>
      </c>
      <c r="BZ91">
        <v>5.15476695354046E-2</v>
      </c>
      <c r="CA91">
        <v>-0.696110132350372</v>
      </c>
      <c r="CB91">
        <v>-0.893317747784245</v>
      </c>
      <c r="CC91">
        <v>-0.97818744441231997</v>
      </c>
      <c r="CD91">
        <v>-0.97415584369610897</v>
      </c>
      <c r="CE91">
        <v>-0.987685936774093</v>
      </c>
      <c r="CF91">
        <v>9.0701854535404594E-2</v>
      </c>
      <c r="CG91">
        <v>-0.44798891235037203</v>
      </c>
      <c r="CH91">
        <v>-1.3745001837842401</v>
      </c>
      <c r="CI91">
        <v>-4.4935162854123201</v>
      </c>
      <c r="CJ91">
        <v>-0.138719677463952</v>
      </c>
      <c r="CK91">
        <v>-0.34112919187491397</v>
      </c>
      <c r="CL91">
        <v>-0.67328953152577198</v>
      </c>
      <c r="CM91">
        <v>1.1810481949440401E-2</v>
      </c>
      <c r="CN91">
        <v>-0.274690138278608</v>
      </c>
      <c r="CO91">
        <v>0.10484587253540401</v>
      </c>
      <c r="CP91">
        <v>-0.71460837435037206</v>
      </c>
      <c r="CQ91">
        <v>-2.3676396337842398</v>
      </c>
      <c r="CR91">
        <v>-8.0380859584123208</v>
      </c>
      <c r="CS91">
        <v>-0.213789498063364</v>
      </c>
      <c r="CT91">
        <v>-0.24164682827403899</v>
      </c>
      <c r="CU91">
        <v>-0.110951322124955</v>
      </c>
      <c r="CV91">
        <v>-0.44054700107572298</v>
      </c>
      <c r="CW91">
        <v>0.49862713281256199</v>
      </c>
      <c r="CX91">
        <v>1.2610079233948901</v>
      </c>
      <c r="CY91">
        <v>-0.327688420167284</v>
      </c>
      <c r="CZ91">
        <v>-0.11125407300059199</v>
      </c>
      <c r="DA91">
        <v>8986.9724663628494</v>
      </c>
      <c r="DB91">
        <v>7539.26355251737</v>
      </c>
      <c r="DC91">
        <v>6789.5163333333303</v>
      </c>
      <c r="DD91">
        <v>4756.4928194917702</v>
      </c>
      <c r="DE91">
        <v>3940.3218985753301</v>
      </c>
      <c r="DF91">
        <v>7956.1243099018802</v>
      </c>
      <c r="DG91">
        <v>10206.689135434701</v>
      </c>
      <c r="DH91">
        <v>8001.1955973252198</v>
      </c>
    </row>
    <row r="92" spans="1:112" x14ac:dyDescent="0.3">
      <c r="A92" t="s">
        <v>225</v>
      </c>
      <c r="B92" t="s">
        <v>226</v>
      </c>
      <c r="C92" t="s">
        <v>225</v>
      </c>
      <c r="D92" t="s">
        <v>227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M92">
        <v>1</v>
      </c>
      <c r="N92" t="s">
        <v>106</v>
      </c>
      <c r="O92">
        <v>2017</v>
      </c>
      <c r="P92">
        <v>2017</v>
      </c>
      <c r="Q92" s="4" t="s">
        <v>26</v>
      </c>
      <c r="R92">
        <v>26554</v>
      </c>
      <c r="S92">
        <v>1</v>
      </c>
      <c r="T92">
        <v>0</v>
      </c>
      <c r="U92">
        <v>0</v>
      </c>
      <c r="V92">
        <v>33000000</v>
      </c>
      <c r="W92">
        <v>1000000000</v>
      </c>
      <c r="X92">
        <v>2.1333333333333302</v>
      </c>
      <c r="Y92">
        <v>0.27734881639480502</v>
      </c>
      <c r="Z92">
        <v>-0.255444645881652</v>
      </c>
      <c r="AA92">
        <v>-5.2346244454383802E-2</v>
      </c>
      <c r="AB92">
        <v>2</v>
      </c>
      <c r="AC92">
        <v>1</v>
      </c>
      <c r="AD92">
        <v>0.15292699639999999</v>
      </c>
      <c r="AE92">
        <v>0.40264913274000003</v>
      </c>
      <c r="AF92">
        <v>0.56296843786888795</v>
      </c>
      <c r="AG92">
        <v>0.43214509967888798</v>
      </c>
      <c r="AH92">
        <v>0.31675909989333301</v>
      </c>
      <c r="AI92">
        <v>0.14970785583333299</v>
      </c>
      <c r="AJ92">
        <v>9.6066921431111105E-2</v>
      </c>
      <c r="AK92">
        <v>6.38457048622222E-2</v>
      </c>
      <c r="AL92">
        <v>8.2672427063333304E-2</v>
      </c>
      <c r="AM92">
        <v>0.39816130743390998</v>
      </c>
      <c r="AN92">
        <v>-0.232381301312788</v>
      </c>
      <c r="AO92">
        <v>-0.26700753953080703</v>
      </c>
      <c r="AP92">
        <v>-0.52737630620952403</v>
      </c>
      <c r="AQ92">
        <v>-0.35830407231227401</v>
      </c>
      <c r="AR92">
        <v>-0.33540386314965298</v>
      </c>
      <c r="AS92">
        <v>0.29487844549196801</v>
      </c>
      <c r="AT92">
        <v>1.0182609810848999</v>
      </c>
      <c r="AU92">
        <v>2.6367423720672201</v>
      </c>
      <c r="AV92">
        <v>-0.781572293554329</v>
      </c>
      <c r="AW92">
        <v>-0.28911746960807999</v>
      </c>
      <c r="AX92">
        <v>-0.40886643798615402</v>
      </c>
      <c r="AY92">
        <v>-0.56933305896555497</v>
      </c>
      <c r="AZ92">
        <v>0.53587290423291001</v>
      </c>
      <c r="BA92">
        <v>-4.86216646925174E-2</v>
      </c>
      <c r="BB92">
        <v>1.3703507951951199</v>
      </c>
      <c r="BC92">
        <v>0.60350301305838505</v>
      </c>
      <c r="BD92">
        <v>-0.60631857983260395</v>
      </c>
      <c r="BE92">
        <v>9.7316651842072693E-2</v>
      </c>
      <c r="BF92">
        <v>-0.276122037122709</v>
      </c>
      <c r="BG92">
        <v>-0.215571706837593</v>
      </c>
      <c r="BH92">
        <v>0.12706805782384301</v>
      </c>
      <c r="BI92">
        <v>-5.2472917899005302E-2</v>
      </c>
      <c r="BJ92">
        <v>2.2620863202003201</v>
      </c>
      <c r="BK92">
        <v>0.30015018592600001</v>
      </c>
      <c r="BL92">
        <v>-0.71783327193577395</v>
      </c>
      <c r="BM92">
        <v>-0.47949283783820401</v>
      </c>
      <c r="BN92">
        <v>-0.52579668723429296</v>
      </c>
      <c r="BO92">
        <v>-0.518302398139873</v>
      </c>
      <c r="BP92">
        <v>0.536185481080375</v>
      </c>
      <c r="BQ92">
        <v>-0.39466234725980598</v>
      </c>
      <c r="BR92">
        <v>1.3703507951951199</v>
      </c>
      <c r="BS92">
        <v>2.2620863202003201</v>
      </c>
      <c r="BT92">
        <v>1.64496050283422</v>
      </c>
      <c r="BU92">
        <v>0.89574567838762398</v>
      </c>
      <c r="BV92">
        <v>-0.100761661110703</v>
      </c>
      <c r="BW92">
        <v>-0.41092031925895001</v>
      </c>
      <c r="BX92">
        <v>-0.63826104694219099</v>
      </c>
      <c r="BY92">
        <v>-0.50695246505204805</v>
      </c>
      <c r="BZ92">
        <v>-6.4605447256400501E-3</v>
      </c>
      <c r="CA92">
        <v>1.23641061800373</v>
      </c>
      <c r="CB92">
        <v>5.4007196994623898</v>
      </c>
      <c r="CC92">
        <v>0.122601837736008</v>
      </c>
      <c r="CD92">
        <v>-0.61587056190581901</v>
      </c>
      <c r="CE92">
        <v>-0.539329044979587</v>
      </c>
      <c r="CF92">
        <v>3.2693640274359899E-2</v>
      </c>
      <c r="CG92">
        <v>1.48453183800373</v>
      </c>
      <c r="CH92">
        <v>4.9195372634623897</v>
      </c>
      <c r="CI92">
        <v>-3.3927270032639898</v>
      </c>
      <c r="CJ92">
        <v>1.09564950405622</v>
      </c>
      <c r="CK92">
        <v>4.1803009843834298</v>
      </c>
      <c r="CL92">
        <v>1.3383099611106299</v>
      </c>
      <c r="CM92">
        <v>0.52811072572385798</v>
      </c>
      <c r="CN92">
        <v>3.2014839432220201</v>
      </c>
      <c r="CO92">
        <v>4.68376582743599E-2</v>
      </c>
      <c r="CP92">
        <v>1.21791237600373</v>
      </c>
      <c r="CQ92">
        <v>3.92639781346239</v>
      </c>
      <c r="CR92">
        <v>-6.9372966762639896</v>
      </c>
      <c r="CS92">
        <v>0.98946251112345596</v>
      </c>
      <c r="CT92">
        <v>1.56859177414877</v>
      </c>
      <c r="CU92">
        <v>-0.49402266742529699</v>
      </c>
      <c r="CV92">
        <v>-0.14137847288240299</v>
      </c>
      <c r="CW92">
        <v>-2.44832573144955E-2</v>
      </c>
      <c r="CX92">
        <v>-0.43484912971575601</v>
      </c>
      <c r="CY92">
        <v>6.6307597069937801E-2</v>
      </c>
      <c r="CZ92">
        <v>1.8711693419778599</v>
      </c>
      <c r="DA92">
        <v>3967.9698893229302</v>
      </c>
      <c r="DB92">
        <v>11306.6492024739</v>
      </c>
      <c r="DC92">
        <v>9392.2905870225695</v>
      </c>
      <c r="DD92">
        <v>7744.7376627604299</v>
      </c>
      <c r="DE92">
        <v>6821.81755381944</v>
      </c>
      <c r="DF92">
        <v>5109.4139051005504</v>
      </c>
      <c r="DG92">
        <v>3799.25244478177</v>
      </c>
      <c r="DH92">
        <v>7082.8867819934403</v>
      </c>
    </row>
    <row r="93" spans="1:112" x14ac:dyDescent="0.3">
      <c r="A93" t="s">
        <v>1035</v>
      </c>
      <c r="B93" t="s">
        <v>1036</v>
      </c>
      <c r="C93" t="s">
        <v>1035</v>
      </c>
      <c r="D93" t="s">
        <v>1037</v>
      </c>
      <c r="E93">
        <v>0</v>
      </c>
      <c r="G93">
        <v>4</v>
      </c>
      <c r="I93">
        <v>3</v>
      </c>
      <c r="J93">
        <v>3</v>
      </c>
      <c r="K93">
        <v>0</v>
      </c>
      <c r="M93">
        <v>41</v>
      </c>
      <c r="N93" t="s">
        <v>48</v>
      </c>
      <c r="P93">
        <v>2017</v>
      </c>
      <c r="Q93" s="4" t="s">
        <v>26</v>
      </c>
      <c r="R93">
        <v>936</v>
      </c>
      <c r="S93">
        <v>0</v>
      </c>
      <c r="T93">
        <v>0</v>
      </c>
      <c r="U93">
        <v>0</v>
      </c>
      <c r="V93">
        <v>4025989</v>
      </c>
      <c r="W93">
        <v>15000000</v>
      </c>
      <c r="X93">
        <v>2.0779220779220702</v>
      </c>
      <c r="Y93">
        <v>8.6112573742866502E-2</v>
      </c>
      <c r="Z93">
        <v>-0.18589419126510601</v>
      </c>
      <c r="AA93">
        <v>-0.24766290187835599</v>
      </c>
      <c r="AB93">
        <v>6</v>
      </c>
      <c r="AC93">
        <v>0</v>
      </c>
    </row>
    <row r="94" spans="1:112" x14ac:dyDescent="0.3">
      <c r="A94" t="s">
        <v>228</v>
      </c>
      <c r="B94" t="s">
        <v>229</v>
      </c>
      <c r="C94" t="s">
        <v>228</v>
      </c>
      <c r="D94" t="s">
        <v>230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M94">
        <v>40</v>
      </c>
      <c r="N94" t="s">
        <v>231</v>
      </c>
      <c r="O94">
        <v>2018</v>
      </c>
      <c r="P94">
        <v>2018</v>
      </c>
      <c r="Q94" s="4" t="s">
        <v>26</v>
      </c>
      <c r="R94">
        <v>4500</v>
      </c>
      <c r="S94">
        <v>0</v>
      </c>
      <c r="T94">
        <v>0</v>
      </c>
      <c r="U94">
        <v>0</v>
      </c>
      <c r="V94">
        <v>6766164</v>
      </c>
      <c r="W94">
        <v>215119015.62</v>
      </c>
      <c r="X94">
        <v>2.1481481481481399</v>
      </c>
      <c r="Y94">
        <v>1.1460080742836E-2</v>
      </c>
      <c r="Z94">
        <v>-4.9860797822475399E-2</v>
      </c>
      <c r="AA94">
        <v>-0.28982424736022899</v>
      </c>
      <c r="AB94">
        <v>10</v>
      </c>
      <c r="AC94">
        <v>1</v>
      </c>
      <c r="AD94">
        <v>0.17436400060000001</v>
      </c>
      <c r="AE94">
        <v>9.4448569792222201E-2</v>
      </c>
      <c r="AF94">
        <v>5.5693952099999902E-2</v>
      </c>
      <c r="AG94">
        <v>2.7491539999999998E-2</v>
      </c>
      <c r="AH94">
        <v>2.166007599E-2</v>
      </c>
      <c r="AI94">
        <v>1.5713812789357001E-2</v>
      </c>
      <c r="AJ94">
        <v>1.2710316849622099E-2</v>
      </c>
      <c r="AK94">
        <v>1.0489996035214401E-2</v>
      </c>
      <c r="AL94">
        <v>8.8731483098249998E-3</v>
      </c>
      <c r="AM94">
        <v>-0.410325087796233</v>
      </c>
      <c r="AN94">
        <v>-0.50638195058166802</v>
      </c>
      <c r="AO94">
        <v>-0.21211849208883801</v>
      </c>
      <c r="AP94">
        <v>-0.27452642379409298</v>
      </c>
      <c r="AQ94">
        <v>-0.19113731212129201</v>
      </c>
      <c r="AR94">
        <v>-0.17468650393822899</v>
      </c>
      <c r="AS94">
        <v>-0.154132348569223</v>
      </c>
      <c r="AT94">
        <v>-0.58096726577312696</v>
      </c>
      <c r="AU94">
        <v>-0.56862096373007398</v>
      </c>
      <c r="AV94">
        <v>-0.49511090716459599</v>
      </c>
      <c r="AW94">
        <v>-0.15481950099877001</v>
      </c>
      <c r="AX94">
        <v>-0.34171131547681499</v>
      </c>
      <c r="AY94">
        <v>-9.4178365552965299E-2</v>
      </c>
      <c r="AZ94">
        <v>-0.31152236063882899</v>
      </c>
      <c r="BA94">
        <v>0.40872527763296501</v>
      </c>
      <c r="BB94">
        <v>-0.58527714980978895</v>
      </c>
      <c r="BC94">
        <v>-0.426493033101428</v>
      </c>
      <c r="BD94">
        <v>-0.370688986813208</v>
      </c>
      <c r="BE94">
        <v>4.6272644512309502E-2</v>
      </c>
      <c r="BF94">
        <v>-9.1400503023303395E-2</v>
      </c>
      <c r="BG94">
        <v>1.9030739620542199E-2</v>
      </c>
      <c r="BH94">
        <v>1.3232478278455599E-2</v>
      </c>
      <c r="BI94">
        <v>0.264860126283611</v>
      </c>
      <c r="BJ94">
        <v>-0.75282860612104996</v>
      </c>
      <c r="BK94">
        <v>-0.714963968498459</v>
      </c>
      <c r="BL94">
        <v>-0.50987028584253702</v>
      </c>
      <c r="BM94">
        <v>-0.23365030206298901</v>
      </c>
      <c r="BN94">
        <v>-0.27549984533522198</v>
      </c>
      <c r="BO94">
        <v>-0.136767643353809</v>
      </c>
      <c r="BP94">
        <v>-0.18449258684924699</v>
      </c>
      <c r="BQ94">
        <v>0.43737057050162198</v>
      </c>
      <c r="BR94">
        <v>-0.58527714980978895</v>
      </c>
      <c r="BS94">
        <v>-0.75282860612104996</v>
      </c>
      <c r="BT94">
        <v>-0.87715449457753503</v>
      </c>
      <c r="BU94">
        <v>-0.90432356784391699</v>
      </c>
      <c r="BV94">
        <v>-0.92992112976758401</v>
      </c>
      <c r="BW94">
        <v>-0.94412042655641004</v>
      </c>
      <c r="BX94">
        <v>-0.95266378726704903</v>
      </c>
      <c r="BY94">
        <v>-0.96190111033571302</v>
      </c>
      <c r="BZ94">
        <v>-0.119210400245886</v>
      </c>
      <c r="CA94">
        <v>-0.40076248408819098</v>
      </c>
      <c r="CB94">
        <v>-0.76199780955212504</v>
      </c>
      <c r="CC94">
        <v>-0.89083714408589199</v>
      </c>
      <c r="CD94">
        <v>-0.92953995546378998</v>
      </c>
      <c r="CE94">
        <v>-0.94118918707478605</v>
      </c>
      <c r="CF94">
        <v>-8.0056215245886603E-2</v>
      </c>
      <c r="CG94">
        <v>-0.15264126408819101</v>
      </c>
      <c r="CH94">
        <v>-1.2431802455521199</v>
      </c>
      <c r="CI94">
        <v>-4.4061659850858899</v>
      </c>
      <c r="CJ94">
        <v>6.2011527701437801E-2</v>
      </c>
      <c r="CK94">
        <v>-0.15198733638825601</v>
      </c>
      <c r="CL94">
        <v>-0.60735741524880305</v>
      </c>
      <c r="CM94">
        <v>0.127325062834998</v>
      </c>
      <c r="CN94">
        <v>-5.1081157018278103E-2</v>
      </c>
      <c r="CO94">
        <v>-6.5912197245886595E-2</v>
      </c>
      <c r="CP94">
        <v>-0.41926072608819098</v>
      </c>
      <c r="CQ94">
        <v>-2.2363196955521198</v>
      </c>
      <c r="CR94">
        <v>-7.9507356580858897</v>
      </c>
      <c r="CS94">
        <v>4.58817112787702E-2</v>
      </c>
      <c r="CT94">
        <v>-0.156549902768299</v>
      </c>
      <c r="CU94">
        <v>-0.20832396143013601</v>
      </c>
      <c r="CV94">
        <v>-0.44769567330321602</v>
      </c>
      <c r="CW94">
        <v>0.47141052581492199</v>
      </c>
      <c r="CX94">
        <v>0.775542191692697</v>
      </c>
      <c r="CY94">
        <v>-0.140011870355326</v>
      </c>
      <c r="CZ94">
        <v>-2.89800268490637E-2</v>
      </c>
      <c r="DA94">
        <v>8820.9531195746495</v>
      </c>
      <c r="DB94">
        <v>7420.0202204861198</v>
      </c>
      <c r="DC94">
        <v>6641.0906666666597</v>
      </c>
      <c r="DD94">
        <v>4472.5506993854397</v>
      </c>
      <c r="DE94">
        <v>4096.5644892759901</v>
      </c>
      <c r="DF94">
        <v>8545.5110417629894</v>
      </c>
      <c r="DG94">
        <v>9901.8390496616594</v>
      </c>
      <c r="DH94">
        <v>7929.9047196112197</v>
      </c>
    </row>
    <row r="95" spans="1:112" x14ac:dyDescent="0.3">
      <c r="A95" t="s">
        <v>1038</v>
      </c>
      <c r="B95" t="s">
        <v>1039</v>
      </c>
      <c r="C95" t="s">
        <v>1038</v>
      </c>
      <c r="D95" t="s">
        <v>1040</v>
      </c>
      <c r="E95">
        <v>0</v>
      </c>
      <c r="G95">
        <v>1</v>
      </c>
      <c r="H95">
        <v>2</v>
      </c>
      <c r="I95">
        <v>1</v>
      </c>
      <c r="J95">
        <v>1</v>
      </c>
      <c r="K95">
        <v>0</v>
      </c>
      <c r="M95">
        <v>35</v>
      </c>
      <c r="N95" t="s">
        <v>78</v>
      </c>
      <c r="P95">
        <v>2018</v>
      </c>
      <c r="Q95" s="4" t="s">
        <v>26</v>
      </c>
      <c r="R95">
        <v>554</v>
      </c>
      <c r="S95">
        <v>1</v>
      </c>
      <c r="T95">
        <v>0</v>
      </c>
      <c r="U95">
        <v>0</v>
      </c>
      <c r="V95">
        <v>2667414</v>
      </c>
      <c r="W95">
        <v>69320719</v>
      </c>
      <c r="X95">
        <v>2.0289855072463698</v>
      </c>
      <c r="Y95">
        <v>9.5145478844642604E-3</v>
      </c>
      <c r="Z95">
        <v>0.27151513099670399</v>
      </c>
      <c r="AA95">
        <v>8.9610010385513306E-2</v>
      </c>
      <c r="AB95">
        <v>8</v>
      </c>
      <c r="AC95">
        <v>0</v>
      </c>
    </row>
    <row r="96" spans="1:112" x14ac:dyDescent="0.3">
      <c r="A96" t="s">
        <v>1041</v>
      </c>
      <c r="B96" t="s">
        <v>1042</v>
      </c>
      <c r="C96" t="s">
        <v>1041</v>
      </c>
      <c r="D96" t="s">
        <v>1043</v>
      </c>
      <c r="E96">
        <v>1</v>
      </c>
      <c r="G96">
        <v>4</v>
      </c>
      <c r="I96">
        <v>3</v>
      </c>
      <c r="J96">
        <v>0</v>
      </c>
      <c r="K96">
        <v>0</v>
      </c>
      <c r="M96">
        <v>31</v>
      </c>
      <c r="N96" t="s">
        <v>61</v>
      </c>
      <c r="P96">
        <v>2017</v>
      </c>
      <c r="Q96" s="4" t="s">
        <v>26</v>
      </c>
      <c r="R96">
        <v>6100</v>
      </c>
      <c r="S96">
        <v>0</v>
      </c>
      <c r="T96">
        <v>0</v>
      </c>
      <c r="U96">
        <v>0</v>
      </c>
      <c r="V96">
        <v>7200000</v>
      </c>
      <c r="W96">
        <v>2653841597.9699998</v>
      </c>
      <c r="X96">
        <v>2.0506329113924</v>
      </c>
      <c r="Y96">
        <v>0.111808538436889</v>
      </c>
      <c r="Z96">
        <v>1.3805627822875901E-3</v>
      </c>
      <c r="AA96">
        <v>-9.4639793038368197E-2</v>
      </c>
      <c r="AB96">
        <v>12</v>
      </c>
      <c r="AC96">
        <v>0</v>
      </c>
    </row>
    <row r="97" spans="1:112" x14ac:dyDescent="0.3">
      <c r="A97" t="s">
        <v>232</v>
      </c>
      <c r="B97" t="s">
        <v>233</v>
      </c>
      <c r="C97" t="s">
        <v>235</v>
      </c>
      <c r="D97" t="s">
        <v>234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M97">
        <v>14</v>
      </c>
      <c r="N97" t="s">
        <v>61</v>
      </c>
      <c r="O97">
        <v>2018</v>
      </c>
      <c r="P97">
        <v>2018</v>
      </c>
      <c r="Q97" s="4" t="s">
        <v>26</v>
      </c>
      <c r="R97">
        <v>12032</v>
      </c>
      <c r="S97">
        <v>0</v>
      </c>
      <c r="T97">
        <v>0</v>
      </c>
      <c r="U97">
        <v>1</v>
      </c>
      <c r="V97">
        <v>18559653</v>
      </c>
      <c r="W97">
        <v>1380276937.55</v>
      </c>
      <c r="X97">
        <v>1.84615384615384</v>
      </c>
      <c r="Y97">
        <v>7.3381841182708699E-2</v>
      </c>
      <c r="Z97">
        <v>1.5245929360389701E-2</v>
      </c>
      <c r="AA97">
        <v>-0.16029205918312001</v>
      </c>
      <c r="AB97">
        <v>16</v>
      </c>
      <c r="AC97">
        <v>1</v>
      </c>
      <c r="AD97">
        <v>8.4053600000000006E-3</v>
      </c>
      <c r="AE97">
        <v>7.7917553333333297E-3</v>
      </c>
      <c r="AF97">
        <v>3.0274708060294398E-3</v>
      </c>
      <c r="AG97">
        <v>1.82486816828677E-3</v>
      </c>
      <c r="AH97">
        <v>1.3841774166435501E-3</v>
      </c>
      <c r="AI97">
        <v>4.63247594369555E-4</v>
      </c>
      <c r="AJ97">
        <v>1.95565955317333E-4</v>
      </c>
      <c r="AK97">
        <v>2.15525082521777E-4</v>
      </c>
      <c r="AL97">
        <v>3.94448732767222E-4</v>
      </c>
      <c r="AM97">
        <v>-0.61145201863848997</v>
      </c>
      <c r="AN97">
        <v>-0.39723013524939299</v>
      </c>
      <c r="AO97">
        <v>-0.24149182899987301</v>
      </c>
      <c r="AP97">
        <v>-0.66532643229155597</v>
      </c>
      <c r="AQ97">
        <v>-0.57783708389574295</v>
      </c>
      <c r="AR97">
        <v>0.10205829113793299</v>
      </c>
      <c r="AS97">
        <v>0.83017553294459301</v>
      </c>
      <c r="AT97">
        <v>-0.62034576223223903</v>
      </c>
      <c r="AU97">
        <v>-0.48922994420674898</v>
      </c>
      <c r="AV97">
        <v>-0.28162865102850099</v>
      </c>
      <c r="AW97">
        <v>-0.59892847873483102</v>
      </c>
      <c r="AX97">
        <v>-0.59633437265822598</v>
      </c>
      <c r="AY97">
        <v>-1.9941327024114702E-2</v>
      </c>
      <c r="AZ97">
        <v>-4.02713438714076E-2</v>
      </c>
      <c r="BA97">
        <v>0.62305634549867495</v>
      </c>
      <c r="BB97">
        <v>-0.17727517342137999</v>
      </c>
      <c r="BC97">
        <v>-0.17954487475093001</v>
      </c>
      <c r="BD97">
        <v>-0.25277100711702799</v>
      </c>
      <c r="BE97">
        <v>-0.183433410061661</v>
      </c>
      <c r="BF97">
        <v>-0.35992647033085801</v>
      </c>
      <c r="BG97">
        <v>-0.35300481960706798</v>
      </c>
      <c r="BH97">
        <v>-0.31123331903928902</v>
      </c>
      <c r="BI97">
        <v>0.18847299072064699</v>
      </c>
      <c r="BJ97">
        <v>-0.67886695410295395</v>
      </c>
      <c r="BK97">
        <v>-0.50447862764849905</v>
      </c>
      <c r="BL97">
        <v>-0.42544056684438197</v>
      </c>
      <c r="BM97">
        <v>-0.71900091060099103</v>
      </c>
      <c r="BN97">
        <v>-0.743993319906749</v>
      </c>
      <c r="BO97">
        <v>-0.29178476340104398</v>
      </c>
      <c r="BP97">
        <v>0.10135893865774</v>
      </c>
      <c r="BQ97">
        <v>0.77736629980584104</v>
      </c>
      <c r="BR97">
        <v>-0.17727517342137999</v>
      </c>
      <c r="BS97">
        <v>-0.67886695410295395</v>
      </c>
      <c r="BT97">
        <v>-0.80604876157972105</v>
      </c>
      <c r="BU97">
        <v>-0.85086698365833002</v>
      </c>
      <c r="BV97">
        <v>-0.94867994563125402</v>
      </c>
      <c r="BW97">
        <v>-0.979473800849195</v>
      </c>
      <c r="BX97">
        <v>-0.97753156835073096</v>
      </c>
      <c r="BY97">
        <v>-0.96407229223105495</v>
      </c>
      <c r="BZ97">
        <v>0.27768471546727302</v>
      </c>
      <c r="CA97">
        <v>-0.70215002700337004</v>
      </c>
      <c r="CB97">
        <v>-0.83293109533865906</v>
      </c>
      <c r="CC97">
        <v>-0.92707166743765901</v>
      </c>
      <c r="CD97">
        <v>-0.97747991043354299</v>
      </c>
      <c r="CE97">
        <v>-0.97695955089949105</v>
      </c>
      <c r="CF97">
        <v>0.31683890046727298</v>
      </c>
      <c r="CG97">
        <v>-0.45402880700337001</v>
      </c>
      <c r="CH97">
        <v>-1.3141135313386501</v>
      </c>
      <c r="CI97">
        <v>-4.4424005084376503</v>
      </c>
      <c r="CJ97">
        <v>-0.43631620534988003</v>
      </c>
      <c r="CK97">
        <v>-0.42566085615224603</v>
      </c>
      <c r="CL97">
        <v>0.58556640146761396</v>
      </c>
      <c r="CM97">
        <v>0.49986847890376201</v>
      </c>
      <c r="CN97">
        <v>0.65738886528562102</v>
      </c>
      <c r="CO97">
        <v>0.33098291846727301</v>
      </c>
      <c r="CP97">
        <v>-0.72064826900336998</v>
      </c>
      <c r="CQ97">
        <v>-2.30725298133865</v>
      </c>
      <c r="CR97">
        <v>-7.9869701814376599</v>
      </c>
      <c r="CS97">
        <v>-0.35187990326899499</v>
      </c>
      <c r="CT97">
        <v>1.7093148396190298E-2</v>
      </c>
      <c r="CU97">
        <v>0.81788354953585196</v>
      </c>
      <c r="CV97">
        <v>0.22616301787609799</v>
      </c>
      <c r="CW97">
        <v>-0.12180709286772801</v>
      </c>
      <c r="CX97">
        <v>0.110988485796343</v>
      </c>
      <c r="CY97">
        <v>-9.0168868630803894E-2</v>
      </c>
      <c r="CZ97">
        <v>0.25773388370808398</v>
      </c>
      <c r="DA97">
        <v>6416.3546666666598</v>
      </c>
      <c r="DB97">
        <v>3715.9198131455501</v>
      </c>
      <c r="DC97">
        <v>4948.5615564837699</v>
      </c>
      <c r="DD97">
        <v>9990.9666251748895</v>
      </c>
      <c r="DE97">
        <v>9303.1491202929992</v>
      </c>
      <c r="DF97">
        <v>7987.4849228185503</v>
      </c>
      <c r="DG97">
        <v>7817.27426380211</v>
      </c>
      <c r="DH97">
        <v>9494.6794660988799</v>
      </c>
    </row>
    <row r="98" spans="1:112" x14ac:dyDescent="0.3">
      <c r="A98" t="s">
        <v>236</v>
      </c>
      <c r="B98" t="s">
        <v>237</v>
      </c>
      <c r="C98" t="s">
        <v>236</v>
      </c>
      <c r="D98" t="s">
        <v>238</v>
      </c>
      <c r="E98">
        <v>1</v>
      </c>
      <c r="F98">
        <v>0</v>
      </c>
      <c r="G98">
        <v>4</v>
      </c>
      <c r="H98">
        <v>0</v>
      </c>
      <c r="I98">
        <v>3</v>
      </c>
      <c r="J98">
        <v>1</v>
      </c>
      <c r="K98">
        <v>1</v>
      </c>
      <c r="M98">
        <v>31</v>
      </c>
      <c r="N98" t="s">
        <v>150</v>
      </c>
      <c r="O98">
        <v>2017</v>
      </c>
      <c r="P98">
        <v>2017</v>
      </c>
      <c r="Q98" s="4">
        <v>372</v>
      </c>
      <c r="R98">
        <v>391</v>
      </c>
      <c r="S98">
        <v>0</v>
      </c>
      <c r="T98">
        <v>0</v>
      </c>
      <c r="U98">
        <v>0</v>
      </c>
      <c r="V98">
        <v>2100000</v>
      </c>
      <c r="W98">
        <v>7899848965678</v>
      </c>
      <c r="X98">
        <v>1.9036144578313201</v>
      </c>
      <c r="Y98">
        <v>7.6533198356628404E-2</v>
      </c>
      <c r="Z98">
        <v>-4.6823054552078198E-2</v>
      </c>
      <c r="AA98">
        <v>-0.24150623381137801</v>
      </c>
      <c r="AB98">
        <v>18</v>
      </c>
      <c r="AC98">
        <v>1</v>
      </c>
      <c r="AD98">
        <v>2.1590699906999999E-4</v>
      </c>
      <c r="AE98">
        <v>1.81750467486666E-4</v>
      </c>
      <c r="AF98">
        <v>1.18020975787644E-3</v>
      </c>
      <c r="AG98">
        <v>6.8983568635322195E-4</v>
      </c>
      <c r="AH98">
        <v>5.65606377501333E-4</v>
      </c>
      <c r="AI98">
        <v>3.0892685555555501E-4</v>
      </c>
      <c r="AJ98">
        <v>1.4884424441088801E-4</v>
      </c>
      <c r="AK98" s="1">
        <v>5.4778218078777702E-5</v>
      </c>
      <c r="AL98" s="1">
        <v>4.92562724481111E-5</v>
      </c>
      <c r="AM98">
        <v>5.4935720617226096</v>
      </c>
      <c r="AN98">
        <v>-0.41549738785887802</v>
      </c>
      <c r="AO98">
        <v>-0.18008536135412201</v>
      </c>
      <c r="AP98">
        <v>-0.45381299107641798</v>
      </c>
      <c r="AQ98">
        <v>-0.51818936510645397</v>
      </c>
      <c r="AR98">
        <v>-0.63197624271207298</v>
      </c>
      <c r="AS98">
        <v>-0.10080549941813401</v>
      </c>
      <c r="AT98">
        <v>-0.38209344402467799</v>
      </c>
      <c r="AU98">
        <v>7.8166131729216701</v>
      </c>
      <c r="AV98">
        <v>-0.30773083610819502</v>
      </c>
      <c r="AW98">
        <v>-0.53521235236354903</v>
      </c>
      <c r="AX98">
        <v>-0.31167949692247898</v>
      </c>
      <c r="AY98">
        <v>-0.481019320313742</v>
      </c>
      <c r="AZ98">
        <v>-0.60800825676741799</v>
      </c>
      <c r="BA98">
        <v>-3.3251278661510203E-2</v>
      </c>
      <c r="BB98">
        <v>-0.158601594533027</v>
      </c>
      <c r="BC98">
        <v>8.2220312923822192</v>
      </c>
      <c r="BD98">
        <v>-0.36927536738197397</v>
      </c>
      <c r="BE98">
        <v>-0.26543781505667602</v>
      </c>
      <c r="BF98">
        <v>-8.9813659952133904E-2</v>
      </c>
      <c r="BG98">
        <v>-0.40840455420244998</v>
      </c>
      <c r="BH98">
        <v>-0.54126636029585995</v>
      </c>
      <c r="BI98">
        <v>0.110517024218639</v>
      </c>
      <c r="BJ98">
        <v>4.4132949822752696</v>
      </c>
      <c r="BK98">
        <v>4.5033023393497702</v>
      </c>
      <c r="BL98">
        <v>-0.47318344456183298</v>
      </c>
      <c r="BM98">
        <v>-0.604522950979973</v>
      </c>
      <c r="BN98">
        <v>-0.54669825635792102</v>
      </c>
      <c r="BO98">
        <v>-0.77563867620612204</v>
      </c>
      <c r="BP98">
        <v>-0.61557678707776398</v>
      </c>
      <c r="BQ98">
        <v>-0.12972422697931399</v>
      </c>
      <c r="BR98">
        <v>-0.158601594533027</v>
      </c>
      <c r="BS98">
        <v>4.4132949822752696</v>
      </c>
      <c r="BT98">
        <v>2.2304161626684702</v>
      </c>
      <c r="BU98">
        <v>1.6982245934882301</v>
      </c>
      <c r="BV98">
        <v>0.45268286565598298</v>
      </c>
      <c r="BW98">
        <v>-0.27651773380141298</v>
      </c>
      <c r="BX98">
        <v>-0.72562087801930497</v>
      </c>
      <c r="BY98">
        <v>-0.77006765037194902</v>
      </c>
      <c r="BZ98">
        <v>-0.230441821961821</v>
      </c>
      <c r="CA98">
        <v>-0.30372605515886902</v>
      </c>
      <c r="CB98">
        <v>6.2979725688044903</v>
      </c>
      <c r="CC98">
        <v>0.93811731442605195</v>
      </c>
      <c r="CD98">
        <v>-0.58550228744616195</v>
      </c>
      <c r="CE98">
        <v>-0.77661211089694604</v>
      </c>
      <c r="CF98">
        <v>-0.19128763696182099</v>
      </c>
      <c r="CG98">
        <v>-5.5604835158869097E-2</v>
      </c>
      <c r="CH98">
        <v>5.8167901328044902</v>
      </c>
      <c r="CI98">
        <v>-2.5772115265739401</v>
      </c>
      <c r="CJ98">
        <v>0.422804679685299</v>
      </c>
      <c r="CK98">
        <v>1.08922198638041</v>
      </c>
      <c r="CL98">
        <v>0.61483327462260395</v>
      </c>
      <c r="CM98">
        <v>-0.17315866073875999</v>
      </c>
      <c r="CN98">
        <v>1.4117159601345299</v>
      </c>
      <c r="CO98">
        <v>-0.17714361896182099</v>
      </c>
      <c r="CP98">
        <v>-0.32222429715886902</v>
      </c>
      <c r="CQ98">
        <v>4.8236506828044901</v>
      </c>
      <c r="CR98">
        <v>-6.12178119957394</v>
      </c>
      <c r="CS98">
        <v>0.46992119772415802</v>
      </c>
      <c r="CT98">
        <v>0.28087569219208602</v>
      </c>
      <c r="CU98">
        <v>0.16807148518117501</v>
      </c>
      <c r="CV98">
        <v>-0.19266594304082399</v>
      </c>
      <c r="CW98">
        <v>-0.14819776740257101</v>
      </c>
      <c r="CX98">
        <v>-0.431699961021554</v>
      </c>
      <c r="CY98">
        <v>0.54682116721872498</v>
      </c>
      <c r="CZ98">
        <v>0.97024744212498204</v>
      </c>
      <c r="DA98">
        <v>4902.7585503472401</v>
      </c>
      <c r="DB98">
        <v>12420.3553331163</v>
      </c>
      <c r="DC98">
        <v>8920.4337890624993</v>
      </c>
      <c r="DD98">
        <v>7325.0126614583496</v>
      </c>
      <c r="DE98">
        <v>6579.7649999999903</v>
      </c>
      <c r="DF98">
        <v>4346.0403093197701</v>
      </c>
      <c r="DG98">
        <v>4178.3510899166604</v>
      </c>
      <c r="DH98">
        <v>8778.1701010796605</v>
      </c>
    </row>
    <row r="99" spans="1:112" x14ac:dyDescent="0.3">
      <c r="A99" t="s">
        <v>239</v>
      </c>
      <c r="B99" t="s">
        <v>240</v>
      </c>
      <c r="C99" t="s">
        <v>242</v>
      </c>
      <c r="D99" t="s">
        <v>241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1</v>
      </c>
      <c r="M99">
        <v>31</v>
      </c>
      <c r="N99" t="s">
        <v>123</v>
      </c>
      <c r="O99">
        <v>2018</v>
      </c>
      <c r="P99">
        <v>2018</v>
      </c>
      <c r="Q99" s="4" t="s">
        <v>26</v>
      </c>
      <c r="R99">
        <v>1767</v>
      </c>
      <c r="S99">
        <v>0</v>
      </c>
      <c r="T99">
        <v>0</v>
      </c>
      <c r="U99">
        <v>0</v>
      </c>
      <c r="V99">
        <v>16574400</v>
      </c>
      <c r="W99">
        <v>400000000</v>
      </c>
      <c r="X99">
        <v>2.0246913580246901</v>
      </c>
      <c r="Y99">
        <v>-2.3382827639579699E-3</v>
      </c>
      <c r="Z99">
        <v>-0.201165646314621</v>
      </c>
      <c r="AA99">
        <v>-0.25370818376541099</v>
      </c>
      <c r="AB99">
        <v>5</v>
      </c>
      <c r="AC99">
        <v>1</v>
      </c>
      <c r="AD99">
        <v>6.69080019E-2</v>
      </c>
      <c r="AE99">
        <v>6.2984152219999895E-2</v>
      </c>
      <c r="AF99">
        <v>2.4346174452222199E-2</v>
      </c>
      <c r="AG99">
        <v>1.32572068071632E-2</v>
      </c>
      <c r="AH99">
        <v>4.3895797467474401E-3</v>
      </c>
      <c r="AI99">
        <v>3.879628337307E-3</v>
      </c>
      <c r="AJ99">
        <v>3.2360523001722201E-3</v>
      </c>
      <c r="AK99">
        <v>3.3962847406598801E-3</v>
      </c>
      <c r="AL99">
        <v>3.11296244444444E-3</v>
      </c>
      <c r="AM99">
        <v>-0.613455550418739</v>
      </c>
      <c r="AN99">
        <v>-0.455470639414844</v>
      </c>
      <c r="AO99">
        <v>-0.66889105596695997</v>
      </c>
      <c r="AP99">
        <v>-0.116173173483931</v>
      </c>
      <c r="AQ99">
        <v>-0.16588600277662399</v>
      </c>
      <c r="AR99">
        <v>4.9514787038250199E-2</v>
      </c>
      <c r="AS99">
        <v>-8.3421243461581598E-2</v>
      </c>
      <c r="AT99">
        <v>-0.57786939208257804</v>
      </c>
      <c r="AU99">
        <v>-0.360572370419943</v>
      </c>
      <c r="AV99">
        <v>-0.70096737810329302</v>
      </c>
      <c r="AW99">
        <v>-0.24043617492893599</v>
      </c>
      <c r="AX99">
        <v>-0.41509212790003103</v>
      </c>
      <c r="AY99">
        <v>-0.68520230240985203</v>
      </c>
      <c r="AZ99">
        <v>0.56450538251443905</v>
      </c>
      <c r="BA99">
        <v>-0.369377248189735</v>
      </c>
      <c r="BB99">
        <v>-0.19409475484791799</v>
      </c>
      <c r="BC99">
        <v>-0.22081451735784599</v>
      </c>
      <c r="BD99">
        <v>-0.327164536259411</v>
      </c>
      <c r="BE99">
        <v>-0.18931804952487499</v>
      </c>
      <c r="BF99">
        <v>-3.7131574033939602E-2</v>
      </c>
      <c r="BG99">
        <v>-0.58718757830409596</v>
      </c>
      <c r="BH99">
        <v>0.40283644915569</v>
      </c>
      <c r="BI99">
        <v>-0.158992787862276</v>
      </c>
      <c r="BJ99">
        <v>-0.686884341915596</v>
      </c>
      <c r="BK99">
        <v>-0.56788725740569801</v>
      </c>
      <c r="BL99">
        <v>-0.78026037312220198</v>
      </c>
      <c r="BM99">
        <v>-0.28845507901369499</v>
      </c>
      <c r="BN99">
        <v>-0.210156270878431</v>
      </c>
      <c r="BO99">
        <v>-0.558390315710251</v>
      </c>
      <c r="BP99">
        <v>0.32782903245183798</v>
      </c>
      <c r="BQ99">
        <v>-0.21633249291019499</v>
      </c>
      <c r="BR99">
        <v>-0.19409475484791799</v>
      </c>
      <c r="BS99">
        <v>-0.686884341915596</v>
      </c>
      <c r="BT99">
        <v>-0.82635550998040097</v>
      </c>
      <c r="BU99">
        <v>-0.94328988660294</v>
      </c>
      <c r="BV99">
        <v>-0.95022487779259701</v>
      </c>
      <c r="BW99">
        <v>-0.95916932461220505</v>
      </c>
      <c r="BX99">
        <v>-0.956321029310925</v>
      </c>
      <c r="BY99">
        <v>-0.95865647387229402</v>
      </c>
      <c r="BZ99">
        <v>0.335275226624276</v>
      </c>
      <c r="CA99">
        <v>-0.68308472269069398</v>
      </c>
      <c r="CB99">
        <v>-0.81107021341677299</v>
      </c>
      <c r="CC99">
        <v>-0.95637050368134202</v>
      </c>
      <c r="CD99">
        <v>-0.94915558693409796</v>
      </c>
      <c r="CE99">
        <v>-0.96372052466262104</v>
      </c>
      <c r="CF99">
        <v>0.37442941162427601</v>
      </c>
      <c r="CG99">
        <v>-0.434963502690694</v>
      </c>
      <c r="CH99">
        <v>-1.2922526494167701</v>
      </c>
      <c r="CI99">
        <v>-4.4716993446813396</v>
      </c>
      <c r="CJ99">
        <v>-0.238470416831112</v>
      </c>
      <c r="CK99">
        <v>-0.24089294686284499</v>
      </c>
      <c r="CL99">
        <v>-0.53214583145280103</v>
      </c>
      <c r="CM99">
        <v>0.109605370043185</v>
      </c>
      <c r="CN99">
        <v>2.8343215407522799</v>
      </c>
      <c r="CO99">
        <v>0.38857342962427599</v>
      </c>
      <c r="CP99">
        <v>-0.70158296469069403</v>
      </c>
      <c r="CQ99">
        <v>-2.2853920994167698</v>
      </c>
      <c r="CR99">
        <v>-8.0162690176813403</v>
      </c>
      <c r="CS99">
        <v>-0.20702679186233</v>
      </c>
      <c r="CT99">
        <v>-1.95152528779328E-2</v>
      </c>
      <c r="CU99">
        <v>-0.40420913547833098</v>
      </c>
      <c r="CV99">
        <v>9.2605667508064496E-2</v>
      </c>
      <c r="CW99">
        <v>1.2117097223942901</v>
      </c>
      <c r="CX99">
        <v>0.20949538351594199</v>
      </c>
      <c r="CY99">
        <v>5.7902850360576803E-2</v>
      </c>
      <c r="CZ99">
        <v>1.21631378170037</v>
      </c>
      <c r="DA99">
        <v>8130.3578830295201</v>
      </c>
      <c r="DB99">
        <v>6802.7343283420196</v>
      </c>
      <c r="DC99">
        <v>5960.9991803927696</v>
      </c>
      <c r="DD99">
        <v>3701.303516081</v>
      </c>
      <c r="DE99">
        <v>5530.44380158477</v>
      </c>
      <c r="DF99">
        <v>10271.4552668986</v>
      </c>
      <c r="DG99">
        <v>9020.2988801748797</v>
      </c>
      <c r="DH99">
        <v>15998.0420487144</v>
      </c>
    </row>
    <row r="100" spans="1:112" x14ac:dyDescent="0.3">
      <c r="A100" t="s">
        <v>1044</v>
      </c>
      <c r="B100" t="s">
        <v>1045</v>
      </c>
      <c r="C100" t="s">
        <v>1044</v>
      </c>
      <c r="D100" t="s">
        <v>1046</v>
      </c>
      <c r="E100">
        <v>0</v>
      </c>
      <c r="G100">
        <v>1</v>
      </c>
      <c r="H100">
        <v>2</v>
      </c>
      <c r="I100">
        <v>0</v>
      </c>
      <c r="J100">
        <v>0</v>
      </c>
      <c r="K100">
        <v>0</v>
      </c>
      <c r="M100">
        <v>181</v>
      </c>
      <c r="N100" t="s">
        <v>127</v>
      </c>
      <c r="P100">
        <v>2018</v>
      </c>
      <c r="Q100" s="4" t="s">
        <v>26</v>
      </c>
      <c r="R100">
        <v>5150</v>
      </c>
      <c r="S100">
        <v>0</v>
      </c>
      <c r="T100">
        <v>0</v>
      </c>
      <c r="U100">
        <v>1</v>
      </c>
      <c r="V100">
        <v>11500000</v>
      </c>
      <c r="W100">
        <v>99006341.5</v>
      </c>
      <c r="X100">
        <v>2.0263157894736801</v>
      </c>
      <c r="Y100">
        <v>0.11633813381195</v>
      </c>
      <c r="Z100">
        <v>-3.0316218733787498E-2</v>
      </c>
      <c r="AA100">
        <v>-0.18957011401653201</v>
      </c>
      <c r="AB100">
        <v>12</v>
      </c>
      <c r="AC100">
        <v>0</v>
      </c>
    </row>
    <row r="101" spans="1:112" x14ac:dyDescent="0.3">
      <c r="A101" t="s">
        <v>243</v>
      </c>
      <c r="B101" t="s">
        <v>244</v>
      </c>
      <c r="C101" t="s">
        <v>243</v>
      </c>
      <c r="D101" t="s">
        <v>245</v>
      </c>
      <c r="E101">
        <v>1</v>
      </c>
      <c r="F101">
        <v>1</v>
      </c>
      <c r="G101">
        <v>1</v>
      </c>
      <c r="H101">
        <v>2</v>
      </c>
      <c r="I101">
        <v>1</v>
      </c>
      <c r="J101">
        <v>1</v>
      </c>
      <c r="K101">
        <v>1</v>
      </c>
      <c r="M101">
        <v>14</v>
      </c>
      <c r="N101" t="s">
        <v>246</v>
      </c>
      <c r="O101">
        <v>2017</v>
      </c>
      <c r="P101">
        <v>2017</v>
      </c>
      <c r="Q101" s="4">
        <v>211</v>
      </c>
      <c r="R101">
        <v>415</v>
      </c>
      <c r="S101">
        <v>0</v>
      </c>
      <c r="T101">
        <v>0</v>
      </c>
      <c r="U101">
        <v>0</v>
      </c>
      <c r="V101">
        <v>4300000</v>
      </c>
      <c r="W101">
        <v>100000000000</v>
      </c>
      <c r="X101">
        <v>2.0240963855421601</v>
      </c>
      <c r="Y101">
        <v>3.8994535803794798E-2</v>
      </c>
      <c r="Z101">
        <v>0.13336022198200201</v>
      </c>
      <c r="AA101">
        <v>-0.103231370449066</v>
      </c>
      <c r="AB101">
        <v>8</v>
      </c>
      <c r="AC101">
        <v>1</v>
      </c>
      <c r="AD101">
        <v>8.8996201521000004E-4</v>
      </c>
      <c r="AE101">
        <v>7.9828588091455498E-4</v>
      </c>
      <c r="AF101">
        <v>2.67566373766558E-2</v>
      </c>
      <c r="AG101">
        <v>1.6154477799561199E-2</v>
      </c>
      <c r="AH101">
        <v>5.7860505743716597E-3</v>
      </c>
      <c r="AI101">
        <v>2.4815050000000002E-3</v>
      </c>
      <c r="AJ101">
        <v>1.37194245541222E-3</v>
      </c>
      <c r="AK101">
        <v>9.55685006565444E-4</v>
      </c>
      <c r="AL101">
        <v>1.46048682526233E-3</v>
      </c>
      <c r="AM101">
        <v>32.517613196417997</v>
      </c>
      <c r="AN101">
        <v>-0.39624409554335899</v>
      </c>
      <c r="AO101">
        <v>-0.64182992194716204</v>
      </c>
      <c r="AP101">
        <v>-0.57112282927643099</v>
      </c>
      <c r="AQ101">
        <v>-0.447132907081701</v>
      </c>
      <c r="AR101">
        <v>-0.30340736756462999</v>
      </c>
      <c r="AS101">
        <v>0.52820941547576705</v>
      </c>
      <c r="AT101">
        <v>-0.35623788523683397</v>
      </c>
      <c r="AU101">
        <v>50.3555568696191</v>
      </c>
      <c r="AV101">
        <v>-0.54334791915446601</v>
      </c>
      <c r="AW101">
        <v>-0.79677220359088397</v>
      </c>
      <c r="AX101">
        <v>0.27152499415814302</v>
      </c>
      <c r="AY101">
        <v>-0.55334964187438096</v>
      </c>
      <c r="AZ101">
        <v>-0.16945277612989099</v>
      </c>
      <c r="BA101">
        <v>-6.1525927682242701E-2</v>
      </c>
      <c r="BB101">
        <v>-0.10742517440985901</v>
      </c>
      <c r="BC101">
        <v>47.295505182741898</v>
      </c>
      <c r="BD101">
        <v>-0.32647485798792603</v>
      </c>
      <c r="BE101">
        <v>-0.44394763051206498</v>
      </c>
      <c r="BF101">
        <v>0.10416139900978</v>
      </c>
      <c r="BG101">
        <v>-0.47723335737224998</v>
      </c>
      <c r="BH101">
        <v>-0.116522768407718</v>
      </c>
      <c r="BI101">
        <v>0.78288308847186605</v>
      </c>
      <c r="BJ101">
        <v>28.6199683356819</v>
      </c>
      <c r="BK101">
        <v>29.028969900154699</v>
      </c>
      <c r="BL101">
        <v>-0.75281912579685495</v>
      </c>
      <c r="BM101">
        <v>-0.77397964649289097</v>
      </c>
      <c r="BN101">
        <v>-0.34281590494061198</v>
      </c>
      <c r="BO101">
        <v>-0.65412276958434001</v>
      </c>
      <c r="BP101">
        <v>0.35045116537789001</v>
      </c>
      <c r="BQ101">
        <v>-0.44538048018222198</v>
      </c>
      <c r="BR101">
        <v>-0.10742517440985901</v>
      </c>
      <c r="BS101">
        <v>28.6199683356819</v>
      </c>
      <c r="BT101">
        <v>17.416975539031501</v>
      </c>
      <c r="BU101">
        <v>5.7589520122682503</v>
      </c>
      <c r="BV101">
        <v>1.74733245819502</v>
      </c>
      <c r="BW101">
        <v>0.63518050620621602</v>
      </c>
      <c r="BX101">
        <v>8.1881777829908395E-2</v>
      </c>
      <c r="BY101">
        <v>0.65372513906024199</v>
      </c>
      <c r="BZ101">
        <v>4.4589494530995401E-2</v>
      </c>
      <c r="CA101">
        <v>-0.57499042493449404</v>
      </c>
      <c r="CB101">
        <v>25.6331786389961</v>
      </c>
      <c r="CC101">
        <v>0.98337005662165899</v>
      </c>
      <c r="CD101">
        <v>7.2144160144411204E-2</v>
      </c>
      <c r="CE101">
        <v>-0.39880206667921902</v>
      </c>
      <c r="CF101">
        <v>8.3743679530995402E-2</v>
      </c>
      <c r="CG101">
        <v>-0.32686920493449401</v>
      </c>
      <c r="CH101">
        <v>25.151996202996099</v>
      </c>
      <c r="CI101">
        <v>-2.53195878437834</v>
      </c>
      <c r="CJ101">
        <v>0.75828117756822799</v>
      </c>
      <c r="CK101">
        <v>1.1454903502543701</v>
      </c>
      <c r="CL101">
        <v>0.48648754892353502</v>
      </c>
      <c r="CM101">
        <v>-0.167428597590494</v>
      </c>
      <c r="CN101">
        <v>1.6009888443300799</v>
      </c>
      <c r="CO101">
        <v>9.7887697530995396E-2</v>
      </c>
      <c r="CP101">
        <v>-0.59348866693449398</v>
      </c>
      <c r="CQ101">
        <v>24.158856752996101</v>
      </c>
      <c r="CR101">
        <v>-6.0765284573783402</v>
      </c>
      <c r="CS101">
        <v>0.53190789039846997</v>
      </c>
      <c r="CT101">
        <v>0.178573330825472</v>
      </c>
      <c r="CU101">
        <v>0.14701277385665801</v>
      </c>
      <c r="CV101">
        <v>-0.218429173107209</v>
      </c>
      <c r="CW101">
        <v>-8.2571420351563604E-2</v>
      </c>
      <c r="CX101">
        <v>-0.45676087711084401</v>
      </c>
      <c r="CY101">
        <v>0.53108150844313196</v>
      </c>
      <c r="CZ101">
        <v>0.87931302415124601</v>
      </c>
      <c r="DA101">
        <v>4969.2415527344001</v>
      </c>
      <c r="DB101">
        <v>12490.839122178801</v>
      </c>
      <c r="DC101">
        <v>8942.4278971354197</v>
      </c>
      <c r="DD101">
        <v>7248.5695529513996</v>
      </c>
      <c r="DE101">
        <v>6552.5217777777698</v>
      </c>
      <c r="DF101">
        <v>4251.2944574029998</v>
      </c>
      <c r="DG101">
        <v>4235.0319575782196</v>
      </c>
      <c r="DH101">
        <v>8934.8486561401096</v>
      </c>
    </row>
    <row r="102" spans="1:112" x14ac:dyDescent="0.3">
      <c r="A102" t="s">
        <v>1047</v>
      </c>
      <c r="B102" t="s">
        <v>1048</v>
      </c>
      <c r="C102" t="s">
        <v>1047</v>
      </c>
      <c r="D102" t="s">
        <v>1049</v>
      </c>
      <c r="E102">
        <v>0</v>
      </c>
      <c r="G102">
        <v>4</v>
      </c>
      <c r="I102">
        <v>3</v>
      </c>
      <c r="J102">
        <v>1</v>
      </c>
      <c r="K102">
        <v>0</v>
      </c>
      <c r="M102">
        <v>388</v>
      </c>
      <c r="N102" t="s">
        <v>78</v>
      </c>
      <c r="P102">
        <v>2018</v>
      </c>
      <c r="Q102" s="4" t="s">
        <v>26</v>
      </c>
      <c r="R102">
        <v>2832</v>
      </c>
      <c r="S102">
        <v>0</v>
      </c>
      <c r="T102">
        <v>0</v>
      </c>
      <c r="U102">
        <v>0</v>
      </c>
      <c r="V102">
        <v>1000000</v>
      </c>
      <c r="W102">
        <v>1499592664.75</v>
      </c>
      <c r="X102">
        <v>1.8554216867469799</v>
      </c>
      <c r="Y102">
        <v>4.6731010079383802E-2</v>
      </c>
      <c r="Z102">
        <v>4.8799246549606302E-2</v>
      </c>
      <c r="AA102">
        <v>7.1403056383132907E-2</v>
      </c>
      <c r="AB102">
        <v>4</v>
      </c>
      <c r="AC102">
        <v>0</v>
      </c>
    </row>
    <row r="103" spans="1:112" x14ac:dyDescent="0.3">
      <c r="A103" t="s">
        <v>247</v>
      </c>
      <c r="B103" t="s">
        <v>248</v>
      </c>
      <c r="C103" t="s">
        <v>247</v>
      </c>
      <c r="D103" t="s">
        <v>249</v>
      </c>
      <c r="E103">
        <v>1</v>
      </c>
      <c r="F103">
        <v>1</v>
      </c>
      <c r="G103">
        <v>4</v>
      </c>
      <c r="H103">
        <v>0</v>
      </c>
      <c r="I103">
        <v>3</v>
      </c>
      <c r="J103">
        <v>0</v>
      </c>
      <c r="K103">
        <v>1</v>
      </c>
      <c r="M103">
        <v>31</v>
      </c>
      <c r="N103" t="s">
        <v>250</v>
      </c>
      <c r="O103">
        <v>2018</v>
      </c>
      <c r="P103">
        <v>2018</v>
      </c>
      <c r="Q103" s="4" t="s">
        <v>26</v>
      </c>
      <c r="R103">
        <v>1466</v>
      </c>
      <c r="S103">
        <v>0</v>
      </c>
      <c r="T103">
        <v>0</v>
      </c>
      <c r="U103">
        <v>0</v>
      </c>
      <c r="V103">
        <v>5200000</v>
      </c>
      <c r="W103">
        <v>1000000000</v>
      </c>
      <c r="X103">
        <v>1.95</v>
      </c>
      <c r="Y103">
        <v>-3.2748393714427899E-2</v>
      </c>
      <c r="Z103">
        <v>0.47892588376998901</v>
      </c>
      <c r="AA103">
        <v>-5.1200270652771003E-2</v>
      </c>
      <c r="AB103">
        <v>5</v>
      </c>
      <c r="AC103">
        <v>1</v>
      </c>
      <c r="AD103">
        <v>1.4374200300000001E-2</v>
      </c>
      <c r="AE103">
        <v>8.7387401896184408E-3</v>
      </c>
      <c r="AF103">
        <v>6.98471255555555E-2</v>
      </c>
      <c r="AG103">
        <v>4.5843599075555498E-2</v>
      </c>
      <c r="AH103">
        <v>7.5163077838888898E-2</v>
      </c>
      <c r="AI103">
        <v>4.1338006006666601E-2</v>
      </c>
      <c r="AJ103">
        <v>4.2879700873333301E-2</v>
      </c>
      <c r="AK103">
        <v>4.2426425322222197E-2</v>
      </c>
      <c r="AL103">
        <v>3.9587243966666602E-2</v>
      </c>
      <c r="AM103">
        <v>6.9928140715904696</v>
      </c>
      <c r="AN103">
        <v>-0.34365804303439601</v>
      </c>
      <c r="AO103">
        <v>0.639554471170804</v>
      </c>
      <c r="AP103">
        <v>-0.45002244193253799</v>
      </c>
      <c r="AQ103">
        <v>3.7294853225819699E-2</v>
      </c>
      <c r="AR103">
        <v>-1.0570865511634501E-2</v>
      </c>
      <c r="AS103">
        <v>-6.6920117214505095E-2</v>
      </c>
      <c r="AT103">
        <v>-2.2755194743329599E-2</v>
      </c>
      <c r="AU103">
        <v>4.5002826496075103</v>
      </c>
      <c r="AV103">
        <v>-0.53909374892875295</v>
      </c>
      <c r="AW103">
        <v>-0.22403296535044201</v>
      </c>
      <c r="AX103">
        <v>0.51910615333154098</v>
      </c>
      <c r="AY103">
        <v>-9.8440335711342895E-3</v>
      </c>
      <c r="AZ103">
        <v>-2.1674568413089401E-2</v>
      </c>
      <c r="BA103">
        <v>0.120101145199644</v>
      </c>
      <c r="BB103">
        <v>-0.39978293120661201</v>
      </c>
      <c r="BC103">
        <v>3.94884876934122</v>
      </c>
      <c r="BD103">
        <v>-0.38553003229635102</v>
      </c>
      <c r="BE103">
        <v>1.1332395195717799</v>
      </c>
      <c r="BF103">
        <v>0.43965170580282398</v>
      </c>
      <c r="BG103">
        <v>1.14211883236523E-3</v>
      </c>
      <c r="BH103">
        <v>-2.0258938354015699E-2</v>
      </c>
      <c r="BI103">
        <v>-8.5880613957352706E-2</v>
      </c>
      <c r="BJ103">
        <v>3.7502055793704598</v>
      </c>
      <c r="BK103">
        <v>2.3349227589782</v>
      </c>
      <c r="BL103">
        <v>-5.8480991650060304E-3</v>
      </c>
      <c r="BM103">
        <v>0.141508582193976</v>
      </c>
      <c r="BN103">
        <v>0.54440239260030698</v>
      </c>
      <c r="BO103">
        <v>-1.28261915440088E-2</v>
      </c>
      <c r="BP103">
        <v>-0.10656549951963799</v>
      </c>
      <c r="BQ103">
        <v>0.262727375042558</v>
      </c>
      <c r="BR103">
        <v>-0.39978293120661201</v>
      </c>
      <c r="BS103">
        <v>3.7502055793704598</v>
      </c>
      <c r="BT103">
        <v>2.2010613851464602</v>
      </c>
      <c r="BU103">
        <v>4.1790021123825802</v>
      </c>
      <c r="BV103">
        <v>1.771313443355</v>
      </c>
      <c r="BW103">
        <v>1.9729573446905999</v>
      </c>
      <c r="BX103">
        <v>1.9314775286433099</v>
      </c>
      <c r="BY103">
        <v>1.6732401692675101</v>
      </c>
      <c r="BZ103">
        <v>-5.7186068292092102E-3</v>
      </c>
      <c r="CA103">
        <v>-2.87013646004853E-2</v>
      </c>
      <c r="CB103">
        <v>2.6157640891111398</v>
      </c>
      <c r="CC103">
        <v>0.90813224816773197</v>
      </c>
      <c r="CD103">
        <v>1.99790887907856</v>
      </c>
      <c r="CE103">
        <v>1.4448672365299899</v>
      </c>
      <c r="CF103">
        <v>3.3435578170790702E-2</v>
      </c>
      <c r="CG103">
        <v>0.219419855399514</v>
      </c>
      <c r="CH103">
        <v>2.1345816531111299</v>
      </c>
      <c r="CI103">
        <v>-2.6071965928322598</v>
      </c>
      <c r="CJ103">
        <v>-0.111611377006144</v>
      </c>
      <c r="CK103">
        <v>-0.39478756166178097</v>
      </c>
      <c r="CL103">
        <v>-1.15107886590619E-2</v>
      </c>
      <c r="CM103">
        <v>0.190583408345635</v>
      </c>
      <c r="CN103">
        <v>0.19039887565184099</v>
      </c>
      <c r="CO103">
        <v>4.7579596170790703E-2</v>
      </c>
      <c r="CP103">
        <v>-4.7199606600485298E-2</v>
      </c>
      <c r="CQ103">
        <v>1.14144220311113</v>
      </c>
      <c r="CR103">
        <v>-6.1517662658322596</v>
      </c>
      <c r="CS103">
        <v>-0.147514634291707</v>
      </c>
      <c r="CT103">
        <v>-0.13945780182650599</v>
      </c>
      <c r="CU103">
        <v>-0.257541128030643</v>
      </c>
      <c r="CV103">
        <v>1.15833294622447</v>
      </c>
      <c r="CW103">
        <v>0.48390283018000402</v>
      </c>
      <c r="CX103">
        <v>-0.17716159484442801</v>
      </c>
      <c r="CY103">
        <v>3.41799668847656E-3</v>
      </c>
      <c r="CZ103">
        <v>-5.8144936441179802E-2</v>
      </c>
      <c r="DA103">
        <v>6924.7545566406397</v>
      </c>
      <c r="DB103">
        <v>6489.6663333333299</v>
      </c>
      <c r="DC103">
        <v>3754.5012223347699</v>
      </c>
      <c r="DD103">
        <v>4725.0545933661097</v>
      </c>
      <c r="DE103">
        <v>9819.1257521978805</v>
      </c>
      <c r="DF103">
        <v>9419.9092866392202</v>
      </c>
      <c r="DG103">
        <v>7961.8046558107699</v>
      </c>
      <c r="DH103">
        <v>7845.0022589191103</v>
      </c>
    </row>
    <row r="104" spans="1:112" x14ac:dyDescent="0.3">
      <c r="A104" t="s">
        <v>251</v>
      </c>
      <c r="B104" t="s">
        <v>252</v>
      </c>
      <c r="C104" t="s">
        <v>254</v>
      </c>
      <c r="D104" t="s">
        <v>253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M104">
        <v>27</v>
      </c>
      <c r="O104">
        <v>2018</v>
      </c>
      <c r="P104">
        <v>2017</v>
      </c>
      <c r="Q104" s="4" t="s">
        <v>26</v>
      </c>
      <c r="R104">
        <v>1286</v>
      </c>
      <c r="S104">
        <v>0</v>
      </c>
      <c r="T104">
        <v>0</v>
      </c>
      <c r="U104">
        <v>0</v>
      </c>
      <c r="V104">
        <v>3200000</v>
      </c>
      <c r="W104">
        <v>99998707</v>
      </c>
      <c r="X104">
        <v>2.1866666666666599</v>
      </c>
      <c r="Y104">
        <v>0.103392928838729</v>
      </c>
      <c r="Z104">
        <v>5.9086173772811799E-2</v>
      </c>
      <c r="AA104">
        <v>-5.3706407546997001E-2</v>
      </c>
      <c r="AB104">
        <v>11</v>
      </c>
      <c r="AC104">
        <v>1</v>
      </c>
      <c r="AD104">
        <v>1.0127799999999999E-2</v>
      </c>
      <c r="AE104">
        <v>6.7887685851624399E-3</v>
      </c>
      <c r="AF104">
        <v>3.1150087116155502E-3</v>
      </c>
      <c r="AG104">
        <v>4.7296536710233301E-3</v>
      </c>
      <c r="AH104">
        <v>1.0104243334622299E-2</v>
      </c>
      <c r="AI104">
        <v>1.26830008901264E-2</v>
      </c>
      <c r="AJ104">
        <v>1.3086079999345E-2</v>
      </c>
      <c r="AK104">
        <v>2.3956694935555699E-2</v>
      </c>
      <c r="AL104">
        <v>5.8143572541111098E-2</v>
      </c>
      <c r="AM104">
        <v>-0.54115261515560698</v>
      </c>
      <c r="AN104">
        <v>0.51834364166845703</v>
      </c>
      <c r="AO104">
        <v>1.13636008837749</v>
      </c>
      <c r="AP104">
        <v>0.25521530609500997</v>
      </c>
      <c r="AQ104">
        <v>3.17810518749038E-2</v>
      </c>
      <c r="AR104">
        <v>0.83070063279109396</v>
      </c>
      <c r="AS104">
        <v>1.427028131281</v>
      </c>
      <c r="AT104">
        <v>-0.72013220962897395</v>
      </c>
      <c r="AU104">
        <v>0.44137921784450701</v>
      </c>
      <c r="AV104">
        <v>0.59232552577084796</v>
      </c>
      <c r="AW104">
        <v>2.3692127882977898</v>
      </c>
      <c r="AX104">
        <v>0.17740583199471799</v>
      </c>
      <c r="AY104">
        <v>-0.26351467320458299</v>
      </c>
      <c r="AZ104">
        <v>4.1326185817084298</v>
      </c>
      <c r="BA104">
        <v>2.5923968506831801E-2</v>
      </c>
      <c r="BB104">
        <v>-0.34729027438371202</v>
      </c>
      <c r="BC104">
        <v>4.3673342158815E-2</v>
      </c>
      <c r="BD104">
        <v>9.9635401538579693E-2</v>
      </c>
      <c r="BE104">
        <v>1.8907232859921901</v>
      </c>
      <c r="BF104">
        <v>6.9011431988574901E-2</v>
      </c>
      <c r="BG104">
        <v>1.9122449624326399E-2</v>
      </c>
      <c r="BH104">
        <v>1.2284213796647001</v>
      </c>
      <c r="BI104">
        <v>0.18828332366696801</v>
      </c>
      <c r="BJ104">
        <v>-0.70194454622026303</v>
      </c>
      <c r="BK104">
        <v>0.59820758281106501</v>
      </c>
      <c r="BL104">
        <v>1.27840463237563</v>
      </c>
      <c r="BM104">
        <v>2.6598451108924399</v>
      </c>
      <c r="BN104">
        <v>0.15486371480771599</v>
      </c>
      <c r="BO104">
        <v>0.62032267370600003</v>
      </c>
      <c r="BP104">
        <v>5.0490391329952704</v>
      </c>
      <c r="BQ104">
        <v>-0.15122370491062001</v>
      </c>
      <c r="BR104">
        <v>-0.34729027438371202</v>
      </c>
      <c r="BS104">
        <v>-0.70194454622026303</v>
      </c>
      <c r="BT104">
        <v>-0.54357894650864602</v>
      </c>
      <c r="BU104">
        <v>-5.4312146431943403E-2</v>
      </c>
      <c r="BV104">
        <v>0.197302794107967</v>
      </c>
      <c r="BW104">
        <v>0.29345815318461699</v>
      </c>
      <c r="BX104">
        <v>1.05649436323132</v>
      </c>
      <c r="BY104">
        <v>4.5823440725749096</v>
      </c>
      <c r="BZ104">
        <v>-0.114623116570232</v>
      </c>
      <c r="CA104">
        <v>-0.68002916415000902</v>
      </c>
      <c r="CB104">
        <v>-0.55340284045134702</v>
      </c>
      <c r="CC104">
        <v>0.204818856418926</v>
      </c>
      <c r="CD104">
        <v>3.7813103950966501E-2</v>
      </c>
      <c r="CE104">
        <v>3.8889172647910302</v>
      </c>
      <c r="CF104">
        <v>-7.5468931570232406E-2</v>
      </c>
      <c r="CG104">
        <v>-0.43190794415000899</v>
      </c>
      <c r="CH104">
        <v>-1.0345852764513399</v>
      </c>
      <c r="CI104">
        <v>-3.3105099845810702</v>
      </c>
      <c r="CJ104">
        <v>-0.444966453663587</v>
      </c>
      <c r="CK104">
        <v>-0.23225089631382501</v>
      </c>
      <c r="CL104">
        <v>0.24999210692272</v>
      </c>
      <c r="CM104">
        <v>1.5517632410324499E-3</v>
      </c>
      <c r="CN104">
        <v>0.64398927031140496</v>
      </c>
      <c r="CO104">
        <v>-6.1324913570232398E-2</v>
      </c>
      <c r="CP104">
        <v>-0.69852740615000897</v>
      </c>
      <c r="CQ104">
        <v>-2.0277247264513401</v>
      </c>
      <c r="CR104">
        <v>-6.8550796575810704</v>
      </c>
      <c r="CS104">
        <v>-0.41386003630623702</v>
      </c>
      <c r="CT104">
        <v>0.42161444607846899</v>
      </c>
      <c r="CU104">
        <v>1.1050693319917999</v>
      </c>
      <c r="CV104">
        <v>-0.26703746681656498</v>
      </c>
      <c r="CW104">
        <v>-0.10137290590794</v>
      </c>
      <c r="CX104">
        <v>-7.9055932852974201E-2</v>
      </c>
      <c r="CY104">
        <v>0.491347551859247</v>
      </c>
      <c r="CZ104">
        <v>0.13654974961445401</v>
      </c>
      <c r="DA104">
        <v>4851.8479357235501</v>
      </c>
      <c r="DB104">
        <v>3924.7309354344402</v>
      </c>
      <c r="DC104">
        <v>7878.7753504763295</v>
      </c>
      <c r="DD104">
        <v>10242.7436633691</v>
      </c>
      <c r="DE104">
        <v>8013.0444084385499</v>
      </c>
      <c r="DF104">
        <v>8313.6668071414406</v>
      </c>
      <c r="DG104">
        <v>8501.2870342218903</v>
      </c>
      <c r="DH104">
        <v>10508.8871697418</v>
      </c>
    </row>
    <row r="105" spans="1:112" x14ac:dyDescent="0.3">
      <c r="A105" t="s">
        <v>255</v>
      </c>
      <c r="B105" t="s">
        <v>256</v>
      </c>
      <c r="C105" t="s">
        <v>255</v>
      </c>
      <c r="D105" t="s">
        <v>257</v>
      </c>
      <c r="E105">
        <v>1</v>
      </c>
      <c r="F105">
        <v>0</v>
      </c>
      <c r="G105">
        <v>1</v>
      </c>
      <c r="H105">
        <v>2</v>
      </c>
      <c r="I105">
        <v>0</v>
      </c>
      <c r="J105">
        <v>1</v>
      </c>
      <c r="K105">
        <v>1</v>
      </c>
      <c r="M105">
        <v>17</v>
      </c>
      <c r="N105" t="s">
        <v>258</v>
      </c>
      <c r="O105">
        <v>2018</v>
      </c>
      <c r="P105">
        <v>2017</v>
      </c>
      <c r="Q105" s="4" t="s">
        <v>26</v>
      </c>
      <c r="R105">
        <v>7790</v>
      </c>
      <c r="S105">
        <v>0</v>
      </c>
      <c r="T105">
        <v>0</v>
      </c>
      <c r="U105">
        <v>0</v>
      </c>
      <c r="V105">
        <v>19069000</v>
      </c>
      <c r="W105">
        <v>56921773.170000002</v>
      </c>
      <c r="X105">
        <v>2.0499999999999998</v>
      </c>
      <c r="Y105">
        <v>0.119084909558296</v>
      </c>
      <c r="Z105">
        <v>-0.14005853235721499</v>
      </c>
      <c r="AA105">
        <v>1.9872218370437601E-2</v>
      </c>
      <c r="AB105">
        <v>4</v>
      </c>
      <c r="AC105">
        <v>1</v>
      </c>
      <c r="AD105">
        <v>0.53439998629999996</v>
      </c>
      <c r="AE105">
        <v>0.59148031207777696</v>
      </c>
      <c r="AF105">
        <v>0.27907884579888798</v>
      </c>
      <c r="AG105">
        <v>0.252894233333333</v>
      </c>
      <c r="AH105">
        <v>0.25056557623777698</v>
      </c>
      <c r="AI105">
        <v>0.22946676668777699</v>
      </c>
      <c r="AJ105">
        <v>0.19611734284444399</v>
      </c>
      <c r="AK105">
        <v>8.5533659537777695E-2</v>
      </c>
      <c r="AL105">
        <v>0.171582948552222</v>
      </c>
      <c r="AM105">
        <v>-0.52816883317970698</v>
      </c>
      <c r="AN105">
        <v>-9.3825142463233896E-2</v>
      </c>
      <c r="AO105">
        <v>-9.2080276598720309E-3</v>
      </c>
      <c r="AP105">
        <v>-8.4204741396631394E-2</v>
      </c>
      <c r="AQ105">
        <v>-0.14533443916395</v>
      </c>
      <c r="AR105">
        <v>-0.56386488671926804</v>
      </c>
      <c r="AS105">
        <v>1.0060283808672801</v>
      </c>
      <c r="AT105">
        <v>-0.45217223066918799</v>
      </c>
      <c r="AU105">
        <v>-0.49744920710850998</v>
      </c>
      <c r="AV105">
        <v>0.77096852953648798</v>
      </c>
      <c r="AW105">
        <v>-0.54052061085064196</v>
      </c>
      <c r="AX105">
        <v>7.1405640143800395E-2</v>
      </c>
      <c r="AY105">
        <v>-0.31145958069582202</v>
      </c>
      <c r="AZ105">
        <v>-0.55473492467390595</v>
      </c>
      <c r="BA105">
        <v>1.75674243349162</v>
      </c>
      <c r="BB105">
        <v>-0.235561700854929</v>
      </c>
      <c r="BC105">
        <v>-0.31335910222076702</v>
      </c>
      <c r="BD105">
        <v>6.5249560590029995E-2</v>
      </c>
      <c r="BE105">
        <v>-0.36530344430674999</v>
      </c>
      <c r="BF105">
        <v>0.22814066380095299</v>
      </c>
      <c r="BG105">
        <v>1.31388328315499E-2</v>
      </c>
      <c r="BH105">
        <v>-0.34172142236040698</v>
      </c>
      <c r="BI105">
        <v>0.84516915706599904</v>
      </c>
      <c r="BJ105">
        <v>-0.63678925081943505</v>
      </c>
      <c r="BK105">
        <v>-0.39238094807891899</v>
      </c>
      <c r="BL105">
        <v>0.103496100266858</v>
      </c>
      <c r="BM105">
        <v>-0.43471555192296102</v>
      </c>
      <c r="BN105">
        <v>6.8297451210095603E-2</v>
      </c>
      <c r="BO105">
        <v>-0.54941452873910401</v>
      </c>
      <c r="BP105">
        <v>0.18296095508284499</v>
      </c>
      <c r="BQ105">
        <v>1.0450190937807999</v>
      </c>
      <c r="BR105">
        <v>-0.235561700854929</v>
      </c>
      <c r="BS105">
        <v>-0.63678925081943505</v>
      </c>
      <c r="BT105">
        <v>-0.67858924253067499</v>
      </c>
      <c r="BU105">
        <v>-0.66704936516963598</v>
      </c>
      <c r="BV105">
        <v>-0.70346173433790404</v>
      </c>
      <c r="BW105">
        <v>-0.74205635988580698</v>
      </c>
      <c r="BX105">
        <v>-0.88528160912086096</v>
      </c>
      <c r="BY105">
        <v>-0.79384506522062004</v>
      </c>
      <c r="BZ105">
        <v>0.28889972765330502</v>
      </c>
      <c r="CA105">
        <v>-0.43145350729201298</v>
      </c>
      <c r="CB105">
        <v>-0.73373519740174398</v>
      </c>
      <c r="CC105">
        <v>-0.71793943390042503</v>
      </c>
      <c r="CD105">
        <v>-0.81036873899252004</v>
      </c>
      <c r="CE105">
        <v>-0.66118651677409701</v>
      </c>
      <c r="CF105">
        <v>0.32805391265330502</v>
      </c>
      <c r="CG105">
        <v>-0.18333228729201301</v>
      </c>
      <c r="CH105">
        <v>-1.21491763340174</v>
      </c>
      <c r="CI105">
        <v>-4.2332682749004196</v>
      </c>
      <c r="CJ105">
        <v>0.12416688664721399</v>
      </c>
      <c r="CK105">
        <v>-0.18806680423007399</v>
      </c>
      <c r="CL105">
        <v>-0.55974107321382505</v>
      </c>
      <c r="CM105">
        <v>0.35648370869228702</v>
      </c>
      <c r="CN105">
        <v>0.226333968880577</v>
      </c>
      <c r="CO105">
        <v>0.342197930653305</v>
      </c>
      <c r="CP105">
        <v>-0.44995174929201298</v>
      </c>
      <c r="CQ105">
        <v>-2.2080570834017399</v>
      </c>
      <c r="CR105">
        <v>-7.7778379479004203</v>
      </c>
      <c r="CS105">
        <v>0.25429212743567697</v>
      </c>
      <c r="CT105">
        <v>-0.24648523475203199</v>
      </c>
      <c r="CU105">
        <v>3.7988846688041901E-2</v>
      </c>
      <c r="CV105">
        <v>-0.46015477660149101</v>
      </c>
      <c r="CW105">
        <v>0.56352985772905995</v>
      </c>
      <c r="CX105">
        <v>0.76192478569888999</v>
      </c>
      <c r="CY105">
        <v>-9.8540782687196196E-2</v>
      </c>
      <c r="CZ105">
        <v>-5.3983658260428398E-2</v>
      </c>
      <c r="DA105">
        <v>8847.5961208767403</v>
      </c>
      <c r="DB105">
        <v>7149.6539891493203</v>
      </c>
      <c r="DC105">
        <v>6541.8452222222204</v>
      </c>
      <c r="DD105">
        <v>4122.4887982058899</v>
      </c>
      <c r="DE105">
        <v>4317.3194956444404</v>
      </c>
      <c r="DF105">
        <v>9131.0839295875503</v>
      </c>
      <c r="DG105">
        <v>9629.6857705759994</v>
      </c>
      <c r="DH105">
        <v>8000.2904336463298</v>
      </c>
    </row>
    <row r="106" spans="1:112" x14ac:dyDescent="0.3">
      <c r="A106" t="s">
        <v>1050</v>
      </c>
      <c r="B106" t="s">
        <v>1051</v>
      </c>
      <c r="C106" t="s">
        <v>1050</v>
      </c>
      <c r="D106" t="s">
        <v>1052</v>
      </c>
      <c r="E106">
        <v>1</v>
      </c>
      <c r="G106">
        <v>1</v>
      </c>
      <c r="H106">
        <v>3</v>
      </c>
      <c r="I106">
        <v>0</v>
      </c>
      <c r="J106">
        <v>0</v>
      </c>
      <c r="K106">
        <v>0</v>
      </c>
      <c r="M106">
        <v>47</v>
      </c>
      <c r="N106" t="s">
        <v>106</v>
      </c>
      <c r="P106">
        <v>2017</v>
      </c>
      <c r="Q106" s="4" t="s">
        <v>26</v>
      </c>
      <c r="R106">
        <v>6130</v>
      </c>
      <c r="S106">
        <v>0</v>
      </c>
      <c r="T106">
        <v>0</v>
      </c>
      <c r="U106">
        <v>0</v>
      </c>
      <c r="V106">
        <v>1000000</v>
      </c>
      <c r="W106">
        <v>70938091.469999999</v>
      </c>
      <c r="X106">
        <v>1.78823529411764</v>
      </c>
      <c r="Y106">
        <v>0.28737986087799</v>
      </c>
      <c r="Z106">
        <v>-5.0798416137695299E-2</v>
      </c>
      <c r="AA106">
        <v>0.118603557348251</v>
      </c>
      <c r="AB106">
        <v>3</v>
      </c>
      <c r="AC106">
        <v>0</v>
      </c>
    </row>
    <row r="107" spans="1:112" x14ac:dyDescent="0.3">
      <c r="A107" t="s">
        <v>259</v>
      </c>
      <c r="B107" t="s">
        <v>260</v>
      </c>
      <c r="C107" t="s">
        <v>262</v>
      </c>
      <c r="D107" t="s">
        <v>261</v>
      </c>
      <c r="E107">
        <v>1</v>
      </c>
      <c r="F107">
        <v>1</v>
      </c>
      <c r="G107">
        <v>4</v>
      </c>
      <c r="H107">
        <v>0</v>
      </c>
      <c r="I107">
        <v>3</v>
      </c>
      <c r="J107">
        <v>0</v>
      </c>
      <c r="K107">
        <v>1</v>
      </c>
      <c r="M107">
        <v>13</v>
      </c>
      <c r="N107" t="s">
        <v>106</v>
      </c>
      <c r="O107">
        <v>2018</v>
      </c>
      <c r="P107">
        <v>2018</v>
      </c>
      <c r="Q107" s="4" t="s">
        <v>26</v>
      </c>
      <c r="R107">
        <v>2384</v>
      </c>
      <c r="S107">
        <v>0</v>
      </c>
      <c r="T107">
        <v>0</v>
      </c>
      <c r="U107">
        <v>1</v>
      </c>
      <c r="V107">
        <v>20000000</v>
      </c>
      <c r="W107">
        <v>1000000000</v>
      </c>
      <c r="X107">
        <v>2.1219512195121899</v>
      </c>
      <c r="Y107">
        <v>0.16440214216709101</v>
      </c>
      <c r="Z107">
        <v>6.5180957317352295E-2</v>
      </c>
      <c r="AA107">
        <v>-4.2290225625038098E-2</v>
      </c>
      <c r="AB107">
        <v>12</v>
      </c>
      <c r="AC107">
        <v>1</v>
      </c>
      <c r="AD107">
        <v>0.12574000660000001</v>
      </c>
      <c r="AE107">
        <v>0.10071407473555501</v>
      </c>
      <c r="AF107">
        <v>2.4275143294444398E-2</v>
      </c>
      <c r="AG107">
        <v>1.61339773458678E-2</v>
      </c>
      <c r="AH107">
        <v>1.15132958640947E-2</v>
      </c>
      <c r="AI107">
        <v>1.41494466666666E-2</v>
      </c>
      <c r="AJ107">
        <v>9.2558623250979903E-3</v>
      </c>
      <c r="AK107">
        <v>9.7933118488826593E-3</v>
      </c>
      <c r="AL107">
        <v>7.0134310435262196E-3</v>
      </c>
      <c r="AM107">
        <v>-0.75896970350783999</v>
      </c>
      <c r="AN107">
        <v>-0.33537045898467299</v>
      </c>
      <c r="AO107">
        <v>-0.28639444463807401</v>
      </c>
      <c r="AP107">
        <v>0.228965783012052</v>
      </c>
      <c r="AQ107">
        <v>-0.34584987362770803</v>
      </c>
      <c r="AR107">
        <v>5.8065851123058697E-2</v>
      </c>
      <c r="AS107">
        <v>-0.28385502762005899</v>
      </c>
      <c r="AT107">
        <v>-0.66274434423952799</v>
      </c>
      <c r="AU107">
        <v>-0.55420865966789801</v>
      </c>
      <c r="AV107">
        <v>-0.43254851373047598</v>
      </c>
      <c r="AW107">
        <v>0.13511822751384001</v>
      </c>
      <c r="AX107">
        <v>-0.144563572249961</v>
      </c>
      <c r="AY107">
        <v>-3.80759707567098E-2</v>
      </c>
      <c r="AZ107">
        <v>-0.33287248819795201</v>
      </c>
      <c r="BA107">
        <v>-0.35373099475575198</v>
      </c>
      <c r="BB107">
        <v>-0.29386883851375201</v>
      </c>
      <c r="BC107">
        <v>-0.49530332787222697</v>
      </c>
      <c r="BD107">
        <v>-0.23647545934368899</v>
      </c>
      <c r="BE107">
        <v>-0.107095512805192</v>
      </c>
      <c r="BF107">
        <v>3.6638898651549699E-2</v>
      </c>
      <c r="BG107">
        <v>-0.23513314773897701</v>
      </c>
      <c r="BH107">
        <v>-0.13157077878718601</v>
      </c>
      <c r="BI107">
        <v>-4.2840241861867398E-2</v>
      </c>
      <c r="BJ107">
        <v>-0.82768628805886701</v>
      </c>
      <c r="BK107">
        <v>-0.66210000945993797</v>
      </c>
      <c r="BL107">
        <v>-0.47058901336671699</v>
      </c>
      <c r="BM107">
        <v>0.121809074766199</v>
      </c>
      <c r="BN107">
        <v>-0.33060151933288501</v>
      </c>
      <c r="BO107">
        <v>-0.173041112797088</v>
      </c>
      <c r="BP107">
        <v>-0.37297599476315701</v>
      </c>
      <c r="BQ107">
        <v>-0.192632095903221</v>
      </c>
      <c r="BR107">
        <v>-0.29386883851375201</v>
      </c>
      <c r="BS107">
        <v>-0.82768628805886701</v>
      </c>
      <c r="BT107">
        <v>-0.88463406863897198</v>
      </c>
      <c r="BU107">
        <v>-0.920007821237534</v>
      </c>
      <c r="BV107">
        <v>-0.89950106273071395</v>
      </c>
      <c r="BW107">
        <v>-0.93510388621898299</v>
      </c>
      <c r="BX107">
        <v>-0.92983560749495098</v>
      </c>
      <c r="BY107">
        <v>-0.94933984562140294</v>
      </c>
      <c r="BZ107">
        <v>0.116398872528769</v>
      </c>
      <c r="CA107">
        <v>-0.66748162030567404</v>
      </c>
      <c r="CB107">
        <v>-0.80912406896764</v>
      </c>
      <c r="CC107">
        <v>-0.89324570846018403</v>
      </c>
      <c r="CD107">
        <v>-0.92062104082611196</v>
      </c>
      <c r="CE107">
        <v>-0.96819431984740301</v>
      </c>
      <c r="CF107">
        <v>0.155553057528769</v>
      </c>
      <c r="CG107">
        <v>-0.41936040030567401</v>
      </c>
      <c r="CH107">
        <v>-1.2903065049676401</v>
      </c>
      <c r="CI107">
        <v>-4.4085745494601802</v>
      </c>
      <c r="CJ107">
        <v>-0.14942539542062899</v>
      </c>
      <c r="CK107">
        <v>-0.30729491047801399</v>
      </c>
      <c r="CL107">
        <v>-0.42901029208506902</v>
      </c>
      <c r="CM107">
        <v>-0.104166021986694</v>
      </c>
      <c r="CN107">
        <v>-0.254307519346818</v>
      </c>
      <c r="CO107">
        <v>0.169697075528769</v>
      </c>
      <c r="CP107">
        <v>-0.68597986230567398</v>
      </c>
      <c r="CQ107">
        <v>-2.28344595496764</v>
      </c>
      <c r="CR107">
        <v>-7.95314422246018</v>
      </c>
      <c r="CS107">
        <v>-8.9646734521097296E-2</v>
      </c>
      <c r="CT107">
        <v>-0.18477209104224299</v>
      </c>
      <c r="CU107">
        <v>-0.432946932654659</v>
      </c>
      <c r="CV107">
        <v>0.38527361911179497</v>
      </c>
      <c r="CW107">
        <v>1.2568718528868901</v>
      </c>
      <c r="CX107">
        <v>-0.27769406984073303</v>
      </c>
      <c r="CY107">
        <v>-0.13786867401755201</v>
      </c>
      <c r="CZ107">
        <v>-0.10855574292643599</v>
      </c>
      <c r="DA107">
        <v>7491.8093261718896</v>
      </c>
      <c r="DB107">
        <v>6714.4748910590197</v>
      </c>
      <c r="DC107">
        <v>4599.4933499611097</v>
      </c>
      <c r="DD107">
        <v>4022.9137247754402</v>
      </c>
      <c r="DE107">
        <v>8331.8121916805503</v>
      </c>
      <c r="DF107">
        <v>9995.7876928059995</v>
      </c>
      <c r="DG107">
        <v>7951.5567157123296</v>
      </c>
      <c r="DH107">
        <v>8258.1706444373303</v>
      </c>
    </row>
    <row r="108" spans="1:112" x14ac:dyDescent="0.3">
      <c r="A108" t="s">
        <v>1053</v>
      </c>
      <c r="B108" t="s">
        <v>1054</v>
      </c>
      <c r="C108" t="s">
        <v>1053</v>
      </c>
      <c r="D108" t="s">
        <v>1055</v>
      </c>
      <c r="E108">
        <v>1</v>
      </c>
      <c r="G108">
        <v>4</v>
      </c>
      <c r="I108">
        <v>3</v>
      </c>
      <c r="J108">
        <v>0</v>
      </c>
      <c r="K108">
        <v>0</v>
      </c>
      <c r="M108">
        <v>56</v>
      </c>
      <c r="N108" t="s">
        <v>127</v>
      </c>
      <c r="P108">
        <v>2018</v>
      </c>
      <c r="Q108" s="4" t="s">
        <v>26</v>
      </c>
      <c r="R108">
        <v>21797</v>
      </c>
      <c r="S108">
        <v>1</v>
      </c>
      <c r="T108">
        <v>0</v>
      </c>
      <c r="U108">
        <v>1</v>
      </c>
      <c r="V108">
        <v>3245118</v>
      </c>
      <c r="W108">
        <v>126000000000</v>
      </c>
      <c r="X108">
        <v>2.20253164556962</v>
      </c>
      <c r="Y108">
        <v>0.119748190045356</v>
      </c>
      <c r="Z108">
        <v>-6.7677035927772494E-2</v>
      </c>
      <c r="AA108">
        <v>-0.292094886302948</v>
      </c>
      <c r="AB108">
        <v>19</v>
      </c>
      <c r="AC108">
        <v>0</v>
      </c>
    </row>
    <row r="109" spans="1:112" x14ac:dyDescent="0.3">
      <c r="A109" t="s">
        <v>263</v>
      </c>
      <c r="B109" t="s">
        <v>264</v>
      </c>
      <c r="C109" t="s">
        <v>263</v>
      </c>
      <c r="D109" t="s">
        <v>265</v>
      </c>
      <c r="E109">
        <v>0</v>
      </c>
      <c r="F109">
        <v>0</v>
      </c>
      <c r="G109">
        <v>4</v>
      </c>
      <c r="H109">
        <v>0</v>
      </c>
      <c r="I109">
        <v>3</v>
      </c>
      <c r="J109">
        <v>0</v>
      </c>
      <c r="K109">
        <v>1</v>
      </c>
      <c r="M109">
        <v>14</v>
      </c>
      <c r="N109" t="s">
        <v>30</v>
      </c>
      <c r="O109">
        <v>2017</v>
      </c>
      <c r="P109">
        <v>2017</v>
      </c>
      <c r="Q109" s="4" t="s">
        <v>26</v>
      </c>
      <c r="R109">
        <v>7907</v>
      </c>
      <c r="S109">
        <v>0</v>
      </c>
      <c r="T109">
        <v>0</v>
      </c>
      <c r="U109">
        <v>0</v>
      </c>
      <c r="V109">
        <v>12000000</v>
      </c>
      <c r="W109">
        <v>963761390</v>
      </c>
      <c r="X109">
        <v>1.8510638297872299</v>
      </c>
      <c r="Y109">
        <v>-1.5483245253562899E-2</v>
      </c>
      <c r="Z109">
        <v>0.15420076251029899</v>
      </c>
      <c r="AA109">
        <v>0.14313143491745001</v>
      </c>
      <c r="AB109">
        <v>6</v>
      </c>
      <c r="AC109">
        <v>1</v>
      </c>
      <c r="AD109">
        <v>0.31754600999999999</v>
      </c>
      <c r="AE109">
        <v>0.33533341445999998</v>
      </c>
      <c r="AF109">
        <v>0.13604049537444399</v>
      </c>
      <c r="AG109">
        <v>9.5290402034444402E-2</v>
      </c>
      <c r="AH109">
        <v>2.3727116645555501E-2</v>
      </c>
      <c r="AI109">
        <v>7.72920601372555E-3</v>
      </c>
      <c r="AJ109">
        <v>3.7165072532683299E-3</v>
      </c>
      <c r="AK109">
        <v>2.6429588553813299E-3</v>
      </c>
      <c r="AL109">
        <v>9.3574621411411099E-4</v>
      </c>
      <c r="AM109">
        <v>-0.59431273619565905</v>
      </c>
      <c r="AN109">
        <v>-0.299543847056991</v>
      </c>
      <c r="AO109">
        <v>-0.75100203022567802</v>
      </c>
      <c r="AP109">
        <v>-0.67424587954839599</v>
      </c>
      <c r="AQ109">
        <v>-0.51916053904262005</v>
      </c>
      <c r="AR109">
        <v>-0.28885949218662499</v>
      </c>
      <c r="AS109">
        <v>-0.64594749093091697</v>
      </c>
      <c r="AT109">
        <v>6.2936314948799602E-2</v>
      </c>
      <c r="AU109">
        <v>-0.679370688130011</v>
      </c>
      <c r="AV109">
        <v>-0.55795542518608598</v>
      </c>
      <c r="AW109">
        <v>-0.69533223748556106</v>
      </c>
      <c r="AX109">
        <v>-0.71078603772110505</v>
      </c>
      <c r="AY109">
        <v>-0.17128063168629601</v>
      </c>
      <c r="AZ109">
        <v>-0.54107245820786498</v>
      </c>
      <c r="BA109">
        <v>-0.629662909869803</v>
      </c>
      <c r="BB109">
        <v>4.8313328734431803E-2</v>
      </c>
      <c r="BC109">
        <v>-0.60298687602771095</v>
      </c>
      <c r="BD109">
        <v>-0.11237924374956999</v>
      </c>
      <c r="BE109">
        <v>-0.47753551959403301</v>
      </c>
      <c r="BF109">
        <v>-0.42211914068077999</v>
      </c>
      <c r="BG109">
        <v>-7.6803205312897693E-2</v>
      </c>
      <c r="BH109">
        <v>-0.294313097809349</v>
      </c>
      <c r="BI109">
        <v>-0.36377929306332202</v>
      </c>
      <c r="BJ109">
        <v>-0.56635846769394405</v>
      </c>
      <c r="BK109">
        <v>-0.7233874893901</v>
      </c>
      <c r="BL109">
        <v>-0.77162993537175395</v>
      </c>
      <c r="BM109">
        <v>-0.82845525520097496</v>
      </c>
      <c r="BN109">
        <v>-0.73586915125352403</v>
      </c>
      <c r="BO109">
        <v>-0.302777301916483</v>
      </c>
      <c r="BP109">
        <v>-0.751603838461401</v>
      </c>
      <c r="BQ109">
        <v>-0.471580329633003</v>
      </c>
      <c r="BR109">
        <v>4.8313328734431803E-2</v>
      </c>
      <c r="BS109">
        <v>-0.56635846769394405</v>
      </c>
      <c r="BT109">
        <v>-0.69786723482653801</v>
      </c>
      <c r="BU109">
        <v>-0.92226626222617603</v>
      </c>
      <c r="BV109">
        <v>-0.97447708943137401</v>
      </c>
      <c r="BW109">
        <v>-0.988334294306073</v>
      </c>
      <c r="BX109">
        <v>-0.99118974974157603</v>
      </c>
      <c r="BY109">
        <v>-0.99689886217302104</v>
      </c>
      <c r="BZ109">
        <v>-0.41146797057849899</v>
      </c>
      <c r="CA109">
        <v>0.84599703961662798</v>
      </c>
      <c r="CB109">
        <v>-0.48246418945061498</v>
      </c>
      <c r="CC109">
        <v>-0.92031612756828796</v>
      </c>
      <c r="CD109">
        <v>-0.97876488585950305</v>
      </c>
      <c r="CE109">
        <v>-0.99705105117353499</v>
      </c>
      <c r="CF109">
        <v>-0.37231378557849898</v>
      </c>
      <c r="CG109">
        <v>1.0941182596166199</v>
      </c>
      <c r="CH109">
        <v>-0.96364662545061497</v>
      </c>
      <c r="CI109">
        <v>-4.4356449685682797</v>
      </c>
      <c r="CJ109">
        <v>0.66926005943524203</v>
      </c>
      <c r="CK109">
        <v>0.381417489047716</v>
      </c>
      <c r="CL109">
        <v>-4.0114913642690299E-2</v>
      </c>
      <c r="CM109">
        <v>-0.21625984767837</v>
      </c>
      <c r="CN109">
        <v>0.197508508267454</v>
      </c>
      <c r="CO109">
        <v>-0.358169767578499</v>
      </c>
      <c r="CP109">
        <v>0.82749879761662803</v>
      </c>
      <c r="CQ109">
        <v>-1.9567860754506099</v>
      </c>
      <c r="CR109">
        <v>-7.9802146415682804</v>
      </c>
      <c r="CS109">
        <v>0.82213530125383505</v>
      </c>
      <c r="CT109">
        <v>-0.17836572317958699</v>
      </c>
      <c r="CU109">
        <v>-0.141975394499392</v>
      </c>
      <c r="CV109">
        <v>-0.23252574291261299</v>
      </c>
      <c r="CW109">
        <v>-0.44050409609365698</v>
      </c>
      <c r="CX109">
        <v>0.39441230127049598</v>
      </c>
      <c r="CY109">
        <v>1.35239275029659</v>
      </c>
      <c r="CZ109">
        <v>-0.296734409978053</v>
      </c>
      <c r="DA109">
        <v>12138.0887858073</v>
      </c>
      <c r="DB109">
        <v>8861.7000054253494</v>
      </c>
      <c r="DC109">
        <v>7491.8093261718896</v>
      </c>
      <c r="DD109">
        <v>6754.8765540364502</v>
      </c>
      <c r="DE109">
        <v>4662.1059787235499</v>
      </c>
      <c r="DF109">
        <v>3989.9237577857698</v>
      </c>
      <c r="DG109">
        <v>8187.6618007552197</v>
      </c>
      <c r="DH109">
        <v>10066.344642458</v>
      </c>
    </row>
    <row r="110" spans="1:112" x14ac:dyDescent="0.3">
      <c r="A110" t="s">
        <v>1056</v>
      </c>
      <c r="B110" t="s">
        <v>1057</v>
      </c>
      <c r="C110" t="s">
        <v>1056</v>
      </c>
      <c r="D110" t="s">
        <v>1058</v>
      </c>
      <c r="E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M110">
        <v>30</v>
      </c>
      <c r="N110" t="s">
        <v>258</v>
      </c>
      <c r="P110">
        <v>2018</v>
      </c>
      <c r="Q110" s="4" t="s">
        <v>26</v>
      </c>
      <c r="R110">
        <v>2210</v>
      </c>
      <c r="S110">
        <v>0</v>
      </c>
      <c r="T110">
        <v>0</v>
      </c>
      <c r="U110">
        <v>0</v>
      </c>
      <c r="V110">
        <v>10106035</v>
      </c>
      <c r="W110">
        <v>55191260</v>
      </c>
      <c r="X110">
        <v>2.0493827160493798</v>
      </c>
      <c r="Y110">
        <v>0.23568184673786099</v>
      </c>
      <c r="Z110">
        <v>-0.130255326628685</v>
      </c>
      <c r="AA110">
        <v>-6.9342568516731207E-2</v>
      </c>
      <c r="AB110">
        <v>12</v>
      </c>
      <c r="AC110">
        <v>0</v>
      </c>
    </row>
    <row r="111" spans="1:112" x14ac:dyDescent="0.3">
      <c r="A111" t="s">
        <v>266</v>
      </c>
      <c r="B111" t="s">
        <v>267</v>
      </c>
      <c r="C111" t="s">
        <v>266</v>
      </c>
      <c r="D111" t="s">
        <v>268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M111">
        <v>31</v>
      </c>
      <c r="N111" t="s">
        <v>106</v>
      </c>
      <c r="O111">
        <v>2017</v>
      </c>
      <c r="P111">
        <v>2017</v>
      </c>
      <c r="Q111" s="4" t="s">
        <v>26</v>
      </c>
      <c r="R111">
        <v>4507</v>
      </c>
      <c r="S111">
        <v>0</v>
      </c>
      <c r="T111">
        <v>0</v>
      </c>
      <c r="U111">
        <v>0</v>
      </c>
      <c r="V111">
        <v>13700000</v>
      </c>
      <c r="W111">
        <v>433494437</v>
      </c>
      <c r="X111">
        <v>2.0253164556962</v>
      </c>
      <c r="Y111">
        <v>0.112308606505394</v>
      </c>
      <c r="Z111">
        <v>-1.3582095503807E-2</v>
      </c>
      <c r="AA111">
        <v>-0.25009477138519198</v>
      </c>
      <c r="AB111">
        <v>8</v>
      </c>
      <c r="AC111">
        <v>1</v>
      </c>
      <c r="AD111">
        <v>0.2293670028</v>
      </c>
      <c r="AE111">
        <v>2.03853786852555</v>
      </c>
      <c r="AF111">
        <v>0.98135945730888796</v>
      </c>
      <c r="AG111">
        <v>0.33438829874777698</v>
      </c>
      <c r="AH111">
        <v>0.220936822222222</v>
      </c>
      <c r="AI111">
        <v>9.3825855672222194E-2</v>
      </c>
      <c r="AJ111">
        <v>0.10330533227222199</v>
      </c>
      <c r="AK111">
        <v>8.3807215528888895E-2</v>
      </c>
      <c r="AL111">
        <v>4.2995055957777702E-2</v>
      </c>
      <c r="AM111">
        <v>-0.51859640556067199</v>
      </c>
      <c r="AN111">
        <v>-0.65926012506696896</v>
      </c>
      <c r="AO111">
        <v>-0.339280641548793</v>
      </c>
      <c r="AP111">
        <v>-0.57532721468289005</v>
      </c>
      <c r="AQ111">
        <v>0.101032668789254</v>
      </c>
      <c r="AR111">
        <v>-0.18874259744843899</v>
      </c>
      <c r="AS111">
        <v>-0.48697667991418803</v>
      </c>
      <c r="AT111">
        <v>5.4597268809424202</v>
      </c>
      <c r="AU111">
        <v>-0.63213591403870195</v>
      </c>
      <c r="AV111">
        <v>-0.71618647130008195</v>
      </c>
      <c r="AW111">
        <v>-0.44857790410373499</v>
      </c>
      <c r="AX111">
        <v>-0.210035099254438</v>
      </c>
      <c r="AY111">
        <v>-2.2627244528338301E-2</v>
      </c>
      <c r="AZ111">
        <v>-0.35229802033588098</v>
      </c>
      <c r="BA111">
        <v>-0.29371785972528802</v>
      </c>
      <c r="BB111">
        <v>6.7765825548323901</v>
      </c>
      <c r="BC111">
        <v>-0.43585565623109401</v>
      </c>
      <c r="BD111">
        <v>-0.52654276040444303</v>
      </c>
      <c r="BE111">
        <v>4.1701757210590697E-2</v>
      </c>
      <c r="BF111">
        <v>-0.20973465680971201</v>
      </c>
      <c r="BG111">
        <v>0.118718671033417</v>
      </c>
      <c r="BH111">
        <v>-8.3838697930738101E-2</v>
      </c>
      <c r="BI111">
        <v>-0.20192772171641599</v>
      </c>
      <c r="BJ111">
        <v>2.7873971011757899</v>
      </c>
      <c r="BK111">
        <v>-0.80405090546481195</v>
      </c>
      <c r="BL111">
        <v>-0.692052558874372</v>
      </c>
      <c r="BM111">
        <v>-0.56236206665242405</v>
      </c>
      <c r="BN111">
        <v>-0.12705164014197401</v>
      </c>
      <c r="BO111">
        <v>-7.5377739855248899E-2</v>
      </c>
      <c r="BP111">
        <v>-0.52597645808925997</v>
      </c>
      <c r="BQ111">
        <v>-0.37322410209294199</v>
      </c>
      <c r="BR111">
        <v>6.7765825548323901</v>
      </c>
      <c r="BS111">
        <v>2.7873971011757899</v>
      </c>
      <c r="BT111">
        <v>0.31550912602005299</v>
      </c>
      <c r="BU111">
        <v>-0.14436271059802</v>
      </c>
      <c r="BV111">
        <v>-0.64053114777140197</v>
      </c>
      <c r="BW111">
        <v>-0.60292103446393597</v>
      </c>
      <c r="BX111">
        <v>-0.67181378117990898</v>
      </c>
      <c r="BY111">
        <v>-0.83019584706314997</v>
      </c>
      <c r="BZ111">
        <v>1.2826587364727899E-2</v>
      </c>
      <c r="CA111">
        <v>6.3550313976709498</v>
      </c>
      <c r="CB111">
        <v>1.71610667185059</v>
      </c>
      <c r="CC111">
        <v>-0.50121174535457202</v>
      </c>
      <c r="CD111">
        <v>-0.67083884813799899</v>
      </c>
      <c r="CE111">
        <v>-0.87770690864761503</v>
      </c>
      <c r="CF111">
        <v>5.1980772364727902E-2</v>
      </c>
      <c r="CG111">
        <v>6.6031526176709496</v>
      </c>
      <c r="CH111">
        <v>1.2349242358505901</v>
      </c>
      <c r="CI111">
        <v>-4.0165405863545702</v>
      </c>
      <c r="CJ111">
        <v>-0.19019698389339801</v>
      </c>
      <c r="CK111">
        <v>-0.46517509041650601</v>
      </c>
      <c r="CL111">
        <v>-0.70210124899415705</v>
      </c>
      <c r="CM111">
        <v>-0.44111034070391397</v>
      </c>
      <c r="CN111">
        <v>-0.46522408810551702</v>
      </c>
      <c r="CO111">
        <v>6.6124790364727903E-2</v>
      </c>
      <c r="CP111">
        <v>6.3365331556709501</v>
      </c>
      <c r="CQ111">
        <v>0.24178478585058899</v>
      </c>
      <c r="CR111">
        <v>-7.56111025935457</v>
      </c>
      <c r="CS111">
        <v>-3.3910443269895701E-2</v>
      </c>
      <c r="CT111">
        <v>-0.35246040037434601</v>
      </c>
      <c r="CU111">
        <v>-8.7093354501067893E-2</v>
      </c>
      <c r="CV111">
        <v>-0.38741002327980301</v>
      </c>
      <c r="CW111">
        <v>1.7093148396190298E-2</v>
      </c>
      <c r="CX111">
        <v>0.81788354953585196</v>
      </c>
      <c r="CY111">
        <v>0.22616301787609799</v>
      </c>
      <c r="CZ111">
        <v>-0.12180709286772801</v>
      </c>
      <c r="DA111">
        <v>12763.202604166599</v>
      </c>
      <c r="DB111">
        <v>8368.9328721788297</v>
      </c>
      <c r="DC111">
        <v>6873.3035538194599</v>
      </c>
      <c r="DD111">
        <v>6356.7543333333297</v>
      </c>
      <c r="DE111">
        <v>3715.9198131455501</v>
      </c>
      <c r="DF111">
        <v>4948.5615564837699</v>
      </c>
      <c r="DG111">
        <v>9990.9666251748895</v>
      </c>
      <c r="DH111">
        <v>9303.1491202929992</v>
      </c>
    </row>
    <row r="112" spans="1:112" x14ac:dyDescent="0.3">
      <c r="A112" t="s">
        <v>269</v>
      </c>
      <c r="B112" t="s">
        <v>270</v>
      </c>
      <c r="C112" t="s">
        <v>269</v>
      </c>
      <c r="D112" t="s">
        <v>271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1</v>
      </c>
      <c r="M112">
        <v>27</v>
      </c>
      <c r="N112" t="s">
        <v>119</v>
      </c>
      <c r="O112">
        <v>2017</v>
      </c>
      <c r="P112">
        <v>2017</v>
      </c>
      <c r="Q112" s="4" t="s">
        <v>26</v>
      </c>
      <c r="R112">
        <v>7249</v>
      </c>
      <c r="S112">
        <v>0</v>
      </c>
      <c r="T112">
        <v>0</v>
      </c>
      <c r="U112">
        <v>0</v>
      </c>
      <c r="V112">
        <v>45000000</v>
      </c>
      <c r="W112">
        <v>1300000000</v>
      </c>
      <c r="X112">
        <v>2.02597402597402</v>
      </c>
      <c r="Y112">
        <v>7.0787444710731506E-2</v>
      </c>
      <c r="Z112">
        <v>-5.2409470081329302E-3</v>
      </c>
      <c r="AA112">
        <v>-0.12075549364089901</v>
      </c>
      <c r="AB112">
        <v>33</v>
      </c>
      <c r="AC112">
        <v>1</v>
      </c>
      <c r="AD112">
        <v>5.4206598600000003E-2</v>
      </c>
      <c r="AE112">
        <v>5.8749328636666598E-2</v>
      </c>
      <c r="AF112">
        <v>4.2249671045555499E-2</v>
      </c>
      <c r="AG112">
        <v>1.7312425153539701E-2</v>
      </c>
      <c r="AH112">
        <v>6.7091062427086599E-3</v>
      </c>
      <c r="AI112">
        <v>4.1746575801153299E-3</v>
      </c>
      <c r="AJ112">
        <v>1.9107593528261101E-3</v>
      </c>
      <c r="AK112">
        <v>3.7226406128805498E-3</v>
      </c>
      <c r="AL112">
        <v>1.5824133527260001E-3</v>
      </c>
      <c r="AM112">
        <v>-0.28084844497803002</v>
      </c>
      <c r="AN112">
        <v>-0.59023526751550903</v>
      </c>
      <c r="AO112">
        <v>-0.61246872213411996</v>
      </c>
      <c r="AP112">
        <v>-0.37776248741741397</v>
      </c>
      <c r="AQ112">
        <v>-0.54229554971708005</v>
      </c>
      <c r="AR112">
        <v>0.948251938358736</v>
      </c>
      <c r="AS112">
        <v>-0.57492180490086597</v>
      </c>
      <c r="AT112">
        <v>0.65953999020132603</v>
      </c>
      <c r="AU112">
        <v>-0.76812914987595804</v>
      </c>
      <c r="AV112">
        <v>-0.54092473246704198</v>
      </c>
      <c r="AW112">
        <v>-0.272089823963161</v>
      </c>
      <c r="AX112">
        <v>-0.69174255755680503</v>
      </c>
      <c r="AY112">
        <v>0.101730015303298</v>
      </c>
      <c r="AZ112">
        <v>0.21598930911147299</v>
      </c>
      <c r="BA112">
        <v>-0.63862839383436798</v>
      </c>
      <c r="BB112">
        <v>-0.15756350136752201</v>
      </c>
      <c r="BC112">
        <v>-0.55045042225274698</v>
      </c>
      <c r="BD112">
        <v>-0.17390998802708901</v>
      </c>
      <c r="BE112">
        <v>-0.29981892459139298</v>
      </c>
      <c r="BF112">
        <v>-0.38478513514613299</v>
      </c>
      <c r="BG112">
        <v>-0.13124403239218099</v>
      </c>
      <c r="BH112">
        <v>0.54471522127097105</v>
      </c>
      <c r="BI112">
        <v>-0.39645658464525702</v>
      </c>
      <c r="BJ112">
        <v>-0.38228204793595699</v>
      </c>
      <c r="BK112">
        <v>-0.81662203912484799</v>
      </c>
      <c r="BL112">
        <v>-0.68009050610669297</v>
      </c>
      <c r="BM112">
        <v>-0.54999874616274702</v>
      </c>
      <c r="BN112">
        <v>-0.73315517069401803</v>
      </c>
      <c r="BO112">
        <v>0.70065397727260903</v>
      </c>
      <c r="BP112">
        <v>-0.29162137701012802</v>
      </c>
      <c r="BQ112">
        <v>-0.61017533329925899</v>
      </c>
      <c r="BR112">
        <v>-0.15756350136752201</v>
      </c>
      <c r="BS112">
        <v>-0.38228204793595699</v>
      </c>
      <c r="BT112">
        <v>-0.74802365733915799</v>
      </c>
      <c r="BU112">
        <v>-0.90242028945344499</v>
      </c>
      <c r="BV112">
        <v>-0.93728623403681599</v>
      </c>
      <c r="BW112">
        <v>-0.97279837479616704</v>
      </c>
      <c r="BX112">
        <v>-0.94675080941480305</v>
      </c>
      <c r="BY112">
        <v>-0.97558087873890997</v>
      </c>
      <c r="BZ112">
        <v>3.2911131597915803E-2</v>
      </c>
      <c r="CA112">
        <v>0.30544951071973803</v>
      </c>
      <c r="CB112">
        <v>-0.62857336884612802</v>
      </c>
      <c r="CC112">
        <v>-0.89146070773155905</v>
      </c>
      <c r="CD112">
        <v>-0.95615864633229097</v>
      </c>
      <c r="CE112">
        <v>-0.98521394750998403</v>
      </c>
      <c r="CF112">
        <v>7.2065316597915804E-2</v>
      </c>
      <c r="CG112">
        <v>0.55357073071973795</v>
      </c>
      <c r="CH112">
        <v>-1.10975580484612</v>
      </c>
      <c r="CI112">
        <v>-4.4067895487315596</v>
      </c>
      <c r="CJ112">
        <v>0.93185571939898104</v>
      </c>
      <c r="CK112">
        <v>0.35866334710632303</v>
      </c>
      <c r="CL112">
        <v>4.7019030260594598E-2</v>
      </c>
      <c r="CM112">
        <v>-0.13372260159111299</v>
      </c>
      <c r="CN112">
        <v>0.37234464971064302</v>
      </c>
      <c r="CO112">
        <v>8.6209334597915799E-2</v>
      </c>
      <c r="CP112">
        <v>0.28695126871973797</v>
      </c>
      <c r="CQ112">
        <v>-2.1028952548461199</v>
      </c>
      <c r="CR112">
        <v>-7.9513592217315496</v>
      </c>
      <c r="CS112">
        <v>0.90246372518691997</v>
      </c>
      <c r="CT112">
        <v>-0.30572999546187901</v>
      </c>
      <c r="CU112">
        <v>-0.21058227278681699</v>
      </c>
      <c r="CV112">
        <v>5.8399118558735898E-2</v>
      </c>
      <c r="CW112">
        <v>-0.41611465437557699</v>
      </c>
      <c r="CX112">
        <v>0.21988469405905001</v>
      </c>
      <c r="CY112">
        <v>1.19735887336117</v>
      </c>
      <c r="CZ112">
        <v>-0.2328390466104</v>
      </c>
      <c r="DA112">
        <v>11519.851860894099</v>
      </c>
      <c r="DB112">
        <v>9152.5824815538199</v>
      </c>
      <c r="DC112">
        <v>7648.1644368489697</v>
      </c>
      <c r="DD112">
        <v>6834.4663313802102</v>
      </c>
      <c r="DE112">
        <v>4958.8704097577702</v>
      </c>
      <c r="DF112">
        <v>3840.5047014066599</v>
      </c>
      <c r="DG112">
        <v>7468.7384740216603</v>
      </c>
      <c r="DH112">
        <v>10432.8353439698</v>
      </c>
    </row>
    <row r="113" spans="1:112" x14ac:dyDescent="0.3">
      <c r="A113" t="s">
        <v>272</v>
      </c>
      <c r="B113" t="s">
        <v>273</v>
      </c>
      <c r="C113" t="s">
        <v>275</v>
      </c>
      <c r="D113" t="s">
        <v>274</v>
      </c>
      <c r="E113">
        <v>0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1</v>
      </c>
      <c r="M113">
        <v>19</v>
      </c>
      <c r="O113">
        <v>2018</v>
      </c>
      <c r="P113">
        <v>2017</v>
      </c>
      <c r="Q113" s="4" t="s">
        <v>26</v>
      </c>
      <c r="R113">
        <v>554</v>
      </c>
      <c r="S113">
        <v>0</v>
      </c>
      <c r="T113">
        <v>0</v>
      </c>
      <c r="U113">
        <v>0</v>
      </c>
      <c r="V113">
        <v>1611752</v>
      </c>
      <c r="W113">
        <v>239992867.34</v>
      </c>
      <c r="X113">
        <v>1.9512195121951199</v>
      </c>
      <c r="Y113">
        <v>-2.9192566871643E-2</v>
      </c>
      <c r="Z113">
        <v>0.191381335258483</v>
      </c>
      <c r="AA113">
        <v>-3.7380456924438398E-3</v>
      </c>
      <c r="AB113">
        <v>10</v>
      </c>
      <c r="AC113">
        <v>1</v>
      </c>
      <c r="AD113">
        <v>1.7597600800000002E-2</v>
      </c>
      <c r="AE113">
        <v>6.3613697740109998E-3</v>
      </c>
      <c r="AF113">
        <v>1.32236103333333E-3</v>
      </c>
      <c r="AG113">
        <v>7.6876223134566602E-4</v>
      </c>
      <c r="AH113">
        <v>9.9751792400155502E-4</v>
      </c>
      <c r="AI113">
        <v>6.8568017063644403E-4</v>
      </c>
      <c r="AJ113">
        <v>5.4780429507100001E-4</v>
      </c>
      <c r="AK113">
        <v>3.3099378687911099E-4</v>
      </c>
      <c r="AL113">
        <v>1.93897984429444E-4</v>
      </c>
      <c r="AM113">
        <v>-0.79212636895661004</v>
      </c>
      <c r="AN113">
        <v>-0.41864421896354997</v>
      </c>
      <c r="AO113">
        <v>0.29756364624659998</v>
      </c>
      <c r="AP113">
        <v>-0.312613684287666</v>
      </c>
      <c r="AQ113">
        <v>-0.20107898911159799</v>
      </c>
      <c r="AR113">
        <v>-0.395780957072978</v>
      </c>
      <c r="AS113">
        <v>-0.41419448909395401</v>
      </c>
      <c r="AT113">
        <v>-0.90272772359421105</v>
      </c>
      <c r="AU113">
        <v>-0.219605810272756</v>
      </c>
      <c r="AV113">
        <v>-0.54762632375853704</v>
      </c>
      <c r="AW113">
        <v>0.51253129602398495</v>
      </c>
      <c r="AX113">
        <v>-0.59035988755338098</v>
      </c>
      <c r="AY113">
        <v>0.37976558204779298</v>
      </c>
      <c r="AZ113">
        <v>-0.64568422403103598</v>
      </c>
      <c r="BA113">
        <v>-0.49763730075447299</v>
      </c>
      <c r="BB113">
        <v>-0.69080388004765703</v>
      </c>
      <c r="BC113">
        <v>-0.26819813775194401</v>
      </c>
      <c r="BD113">
        <v>-0.43686576290984902</v>
      </c>
      <c r="BE113">
        <v>0.54682739507572098</v>
      </c>
      <c r="BF113">
        <v>-0.26071881828078902</v>
      </c>
      <c r="BG113">
        <v>0.30913390923065198</v>
      </c>
      <c r="BH113">
        <v>-0.38441334460231502</v>
      </c>
      <c r="BI113">
        <v>1.03676764418621E-2</v>
      </c>
      <c r="BJ113">
        <v>-0.93550052994627098</v>
      </c>
      <c r="BK113">
        <v>-0.56667911420968997</v>
      </c>
      <c r="BL113">
        <v>-0.29426946842332002</v>
      </c>
      <c r="BM113">
        <v>0.122404330981498</v>
      </c>
      <c r="BN113">
        <v>-0.441655098666002</v>
      </c>
      <c r="BO113">
        <v>-0.14912236570950799</v>
      </c>
      <c r="BP113">
        <v>-0.64201079270754302</v>
      </c>
      <c r="BQ113">
        <v>0.19985400015323099</v>
      </c>
      <c r="BR113">
        <v>-0.69080388004765703</v>
      </c>
      <c r="BS113">
        <v>-0.93550052994627098</v>
      </c>
      <c r="BT113">
        <v>-0.96180801260763404</v>
      </c>
      <c r="BU113">
        <v>-0.95213707533809699</v>
      </c>
      <c r="BV113">
        <v>-0.96526984581150899</v>
      </c>
      <c r="BW113">
        <v>-0.97376992003422502</v>
      </c>
      <c r="BX113">
        <v>-0.98295163830746302</v>
      </c>
      <c r="BY113">
        <v>-0.99008566960568101</v>
      </c>
      <c r="BZ113">
        <v>7.0299355807639199E-2</v>
      </c>
      <c r="CA113">
        <v>-0.90734283392492199</v>
      </c>
      <c r="CB113">
        <v>-0.92563938153984304</v>
      </c>
      <c r="CC113">
        <v>-0.94769460142048001</v>
      </c>
      <c r="CD113">
        <v>-0.975487005263179</v>
      </c>
      <c r="CE113">
        <v>-0.994585538163685</v>
      </c>
      <c r="CF113">
        <v>0.109453540807639</v>
      </c>
      <c r="CG113">
        <v>-0.65922161392492196</v>
      </c>
      <c r="CH113">
        <v>-1.4068218175398399</v>
      </c>
      <c r="CI113">
        <v>-4.4630234424204804</v>
      </c>
      <c r="CJ113">
        <v>-0.14479117403116501</v>
      </c>
      <c r="CK113">
        <v>-0.258825871015605</v>
      </c>
      <c r="CL113">
        <v>3.9219206377729299E-2</v>
      </c>
      <c r="CM113">
        <v>0.16161693930582299</v>
      </c>
      <c r="CN113">
        <v>0.29724864979625298</v>
      </c>
      <c r="CO113">
        <v>0.12359755880763899</v>
      </c>
      <c r="CP113">
        <v>-0.92584107592492204</v>
      </c>
      <c r="CQ113">
        <v>-2.3999612675398398</v>
      </c>
      <c r="CR113">
        <v>-8.0075931154204802</v>
      </c>
      <c r="CS113">
        <v>-0.16529764578608899</v>
      </c>
      <c r="CT113">
        <v>-0.14073721327341401</v>
      </c>
      <c r="CU113">
        <v>-0.34221973757951002</v>
      </c>
      <c r="CV113">
        <v>0.98365408751795902</v>
      </c>
      <c r="CW113">
        <v>0.71275559561919</v>
      </c>
      <c r="CX113">
        <v>-0.22822660411752799</v>
      </c>
      <c r="CY113">
        <v>1.02396364537598E-2</v>
      </c>
      <c r="CZ113">
        <v>-0.16629310169970901</v>
      </c>
      <c r="DA113">
        <v>6950.8419973958498</v>
      </c>
      <c r="DB113">
        <v>6516.0045555555498</v>
      </c>
      <c r="DC113">
        <v>3798.28098096744</v>
      </c>
      <c r="DD113">
        <v>4629.9392631066603</v>
      </c>
      <c r="DE113">
        <v>9725.46270425488</v>
      </c>
      <c r="DF113">
        <v>9476.8641430141106</v>
      </c>
      <c r="DG113">
        <v>7962.0035268009897</v>
      </c>
      <c r="DH113">
        <v>7859.2668454408804</v>
      </c>
    </row>
    <row r="114" spans="1:112" x14ac:dyDescent="0.3">
      <c r="A114" t="s">
        <v>276</v>
      </c>
      <c r="B114" t="s">
        <v>277</v>
      </c>
      <c r="C114" t="s">
        <v>279</v>
      </c>
      <c r="D114" t="s">
        <v>278</v>
      </c>
      <c r="E114">
        <v>0</v>
      </c>
      <c r="F114">
        <v>0</v>
      </c>
      <c r="G114">
        <v>1</v>
      </c>
      <c r="H114">
        <v>2</v>
      </c>
      <c r="I114">
        <v>0</v>
      </c>
      <c r="J114">
        <v>0</v>
      </c>
      <c r="K114">
        <v>1</v>
      </c>
      <c r="M114">
        <v>65</v>
      </c>
      <c r="N114" t="s">
        <v>280</v>
      </c>
      <c r="O114">
        <v>2018</v>
      </c>
      <c r="P114">
        <v>2018</v>
      </c>
      <c r="Q114" s="4" t="s">
        <v>26</v>
      </c>
      <c r="R114">
        <v>16541</v>
      </c>
      <c r="S114">
        <v>0</v>
      </c>
      <c r="T114">
        <v>0</v>
      </c>
      <c r="U114">
        <v>1</v>
      </c>
      <c r="V114">
        <v>3544538</v>
      </c>
      <c r="W114">
        <v>225000000</v>
      </c>
      <c r="X114">
        <v>2.1866666666666599</v>
      </c>
      <c r="Y114">
        <v>0.25138485431671098</v>
      </c>
      <c r="Z114">
        <v>9.2432543635368306E-2</v>
      </c>
      <c r="AA114">
        <v>6.1747938394546502E-2</v>
      </c>
      <c r="AB114">
        <v>10</v>
      </c>
      <c r="AC114">
        <v>1</v>
      </c>
      <c r="AD114">
        <v>3.8067601600000001E-2</v>
      </c>
      <c r="AE114">
        <v>2.25541010588888E-2</v>
      </c>
      <c r="AF114">
        <v>1.43044086207004E-2</v>
      </c>
      <c r="AG114">
        <v>1.4562489872737601E-2</v>
      </c>
      <c r="AH114">
        <v>2.72066074055555E-2</v>
      </c>
      <c r="AI114">
        <v>2.4404986086666601E-2</v>
      </c>
      <c r="AJ114">
        <v>2.3526793952222201E-2</v>
      </c>
      <c r="AK114">
        <v>1.9018718427777699E-2</v>
      </c>
      <c r="AL114">
        <v>1.62775794066666E-2</v>
      </c>
      <c r="AM114">
        <v>-0.36577349798373399</v>
      </c>
      <c r="AN114">
        <v>1.8042077717476498E-2</v>
      </c>
      <c r="AO114">
        <v>0.86826618547483703</v>
      </c>
      <c r="AP114">
        <v>-0.102975768978707</v>
      </c>
      <c r="AQ114">
        <v>-3.5984127642024702E-2</v>
      </c>
      <c r="AR114">
        <v>-0.19161452825231301</v>
      </c>
      <c r="AS114">
        <v>-0.14412848223819</v>
      </c>
      <c r="AT114">
        <v>-0.52917684851317703</v>
      </c>
      <c r="AU114">
        <v>-8.67886378832744E-2</v>
      </c>
      <c r="AV114">
        <v>1.6560268508862399</v>
      </c>
      <c r="AW114">
        <v>-0.18593756090105101</v>
      </c>
      <c r="AX114">
        <v>0.245138648693081</v>
      </c>
      <c r="AY114">
        <v>-0.49091026353163802</v>
      </c>
      <c r="AZ114">
        <v>1.9426617365071501E-2</v>
      </c>
      <c r="BA114">
        <v>0.28605650274169198</v>
      </c>
      <c r="BB114">
        <v>-0.45932358430676001</v>
      </c>
      <c r="BC114">
        <v>0.13955994962467599</v>
      </c>
      <c r="BD114">
        <v>0.225600771320631</v>
      </c>
      <c r="BE114">
        <v>-0.15422577519048999</v>
      </c>
      <c r="BF114">
        <v>-0.11323672458871099</v>
      </c>
      <c r="BG114">
        <v>-0.26836846461958602</v>
      </c>
      <c r="BH114">
        <v>0.13444615264161699</v>
      </c>
      <c r="BI114">
        <v>-5.4310225322372598E-2</v>
      </c>
      <c r="BJ114">
        <v>-0.65680928683683804</v>
      </c>
      <c r="BK114">
        <v>0.123266375106036</v>
      </c>
      <c r="BL114">
        <v>1.37955247631248</v>
      </c>
      <c r="BM114">
        <v>-0.25261022653298998</v>
      </c>
      <c r="BN114">
        <v>-0.10887717825238</v>
      </c>
      <c r="BO114">
        <v>-0.42873560413335099</v>
      </c>
      <c r="BP114">
        <v>-4.5909021575948401E-2</v>
      </c>
      <c r="BQ114">
        <v>0.210275838317625</v>
      </c>
      <c r="BR114">
        <v>-0.45932358430676001</v>
      </c>
      <c r="BS114">
        <v>-0.65680928683683804</v>
      </c>
      <c r="BT114">
        <v>-0.66171627173120096</v>
      </c>
      <c r="BU114">
        <v>-0.343208733109019</v>
      </c>
      <c r="BV114">
        <v>-0.41960979446102298</v>
      </c>
      <c r="BW114">
        <v>-0.41675645347999701</v>
      </c>
      <c r="BX114">
        <v>-0.54459826274077905</v>
      </c>
      <c r="BY114">
        <v>-0.61699840220188595</v>
      </c>
      <c r="BZ114">
        <v>-0.217670721341162</v>
      </c>
      <c r="CA114">
        <v>-0.60359820970534395</v>
      </c>
      <c r="CB114">
        <v>-0.599317484051194</v>
      </c>
      <c r="CC114">
        <v>-0.27547617952256498</v>
      </c>
      <c r="CD114">
        <v>-0.48551061534573298</v>
      </c>
      <c r="CE114">
        <v>-0.343965016445684</v>
      </c>
      <c r="CF114">
        <v>-0.17851653634116199</v>
      </c>
      <c r="CG114">
        <v>-0.35547698970534403</v>
      </c>
      <c r="CH114">
        <v>-1.08049992005119</v>
      </c>
      <c r="CI114">
        <v>-3.7908050205225599</v>
      </c>
      <c r="CJ114">
        <v>-3.1675807371910202E-3</v>
      </c>
      <c r="CK114">
        <v>-0.35774842990794498</v>
      </c>
      <c r="CL114">
        <v>0.78590444990126396</v>
      </c>
      <c r="CM114">
        <v>0.16202286470867999</v>
      </c>
      <c r="CN114">
        <v>0.45688451149935699</v>
      </c>
      <c r="CO114">
        <v>-0.16437251834116201</v>
      </c>
      <c r="CP114">
        <v>-0.622096451705344</v>
      </c>
      <c r="CQ114">
        <v>-2.0736393700511901</v>
      </c>
      <c r="CR114">
        <v>-7.3353746935225601</v>
      </c>
      <c r="CS114">
        <v>5.57033377725503E-2</v>
      </c>
      <c r="CT114">
        <v>-0.34838933855158999</v>
      </c>
      <c r="CU114">
        <v>0.22298015841181801</v>
      </c>
      <c r="CV114">
        <v>1.10121195071668</v>
      </c>
      <c r="CW114">
        <v>-0.23605891458231601</v>
      </c>
      <c r="CX114">
        <v>-0.11198062053121299</v>
      </c>
      <c r="CY114">
        <v>-0.149837234298247</v>
      </c>
      <c r="CZ114">
        <v>0.62604477767613198</v>
      </c>
      <c r="DA114">
        <v>6830.6054403211801</v>
      </c>
      <c r="DB114">
        <v>4930.4228351697702</v>
      </c>
      <c r="DC114">
        <v>3851.1719060236601</v>
      </c>
      <c r="DD114">
        <v>7534.0593533107703</v>
      </c>
      <c r="DE114">
        <v>10406.866239917401</v>
      </c>
      <c r="DF114">
        <v>8066.5732268093298</v>
      </c>
      <c r="DG114">
        <v>8352.8494020903308</v>
      </c>
      <c r="DH114">
        <v>8304.5003329810006</v>
      </c>
    </row>
    <row r="115" spans="1:112" x14ac:dyDescent="0.3">
      <c r="A115" t="s">
        <v>281</v>
      </c>
      <c r="B115" t="s">
        <v>282</v>
      </c>
      <c r="C115" t="s">
        <v>284</v>
      </c>
      <c r="D115" t="s">
        <v>283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M115">
        <v>3</v>
      </c>
      <c r="N115" t="s">
        <v>25</v>
      </c>
      <c r="O115">
        <v>2018</v>
      </c>
      <c r="P115">
        <v>2018</v>
      </c>
      <c r="Q115" s="4" t="s">
        <v>26</v>
      </c>
      <c r="R115">
        <v>3964</v>
      </c>
      <c r="S115">
        <v>1</v>
      </c>
      <c r="T115">
        <v>0</v>
      </c>
      <c r="U115">
        <v>1</v>
      </c>
      <c r="V115">
        <v>3052468</v>
      </c>
      <c r="W115">
        <v>100000000000</v>
      </c>
      <c r="X115">
        <v>2.2105263157894699</v>
      </c>
      <c r="Y115">
        <v>6.96663558483123E-3</v>
      </c>
      <c r="Z115">
        <v>-0.124241277575492</v>
      </c>
      <c r="AA115">
        <v>-2.9316946864128099E-2</v>
      </c>
      <c r="AB115">
        <v>12</v>
      </c>
      <c r="AC115">
        <v>1</v>
      </c>
      <c r="AD115">
        <v>5.5130000000000001E-4</v>
      </c>
      <c r="AE115">
        <v>3.8381303333333299E-4</v>
      </c>
      <c r="AF115">
        <v>2.1491913840644399E-4</v>
      </c>
      <c r="AG115">
        <v>2.52014289916777E-4</v>
      </c>
      <c r="AH115">
        <v>3.0208943055766598E-4</v>
      </c>
      <c r="AI115">
        <v>3.9622259627044399E-4</v>
      </c>
      <c r="AJ115">
        <v>1.21233513714488E-3</v>
      </c>
      <c r="AK115">
        <v>1.4782433144428799E-3</v>
      </c>
      <c r="AL115">
        <v>1.87446458056188E-3</v>
      </c>
      <c r="AM115">
        <v>-0.44004210451136</v>
      </c>
      <c r="AN115">
        <v>0.17260050354464401</v>
      </c>
      <c r="AO115">
        <v>0.19869960809533799</v>
      </c>
      <c r="AP115">
        <v>0.31160694877342998</v>
      </c>
      <c r="AQ115">
        <v>2.0597324548279898</v>
      </c>
      <c r="AR115">
        <v>0.219335536149044</v>
      </c>
      <c r="AS115">
        <v>0.26803521602147401</v>
      </c>
      <c r="AT115">
        <v>-0.51247870506579296</v>
      </c>
      <c r="AU115">
        <v>-0.237966280681287</v>
      </c>
      <c r="AV115">
        <v>0.30624016512476199</v>
      </c>
      <c r="AW115">
        <v>0.16947898070713899</v>
      </c>
      <c r="AX115">
        <v>1.02985623491136</v>
      </c>
      <c r="AY115">
        <v>1.14053929662174</v>
      </c>
      <c r="AZ115">
        <v>0.238481824275556</v>
      </c>
      <c r="BA115">
        <v>0.429663577933042</v>
      </c>
      <c r="BB115">
        <v>-0.35325236062735799</v>
      </c>
      <c r="BC115">
        <v>-0.16198685393356399</v>
      </c>
      <c r="BD115">
        <v>0.22659712937416601</v>
      </c>
      <c r="BE115">
        <v>0.20142544264454201</v>
      </c>
      <c r="BF115">
        <v>0.30964923324007598</v>
      </c>
      <c r="BG115">
        <v>0.97905904075764605</v>
      </c>
      <c r="BH115">
        <v>0.17086801889168601</v>
      </c>
      <c r="BI115">
        <v>0.24621219894077701</v>
      </c>
      <c r="BJ115">
        <v>-0.63686393545137698</v>
      </c>
      <c r="BK115">
        <v>-2.4240940145348399E-2</v>
      </c>
      <c r="BL115">
        <v>0.47053020406070201</v>
      </c>
      <c r="BM115">
        <v>0.52459833656278798</v>
      </c>
      <c r="BN115">
        <v>3.0422217653309298</v>
      </c>
      <c r="BO115">
        <v>1.4497293812357199</v>
      </c>
      <c r="BP115">
        <v>0.45990266183987399</v>
      </c>
      <c r="BQ115">
        <v>0.547741666177191</v>
      </c>
      <c r="BR115">
        <v>-0.35325236062735799</v>
      </c>
      <c r="BS115">
        <v>-0.63686393545137698</v>
      </c>
      <c r="BT115">
        <v>-0.57717452690749105</v>
      </c>
      <c r="BU115">
        <v>-0.49308732725794602</v>
      </c>
      <c r="BV115">
        <v>-0.35673226967460903</v>
      </c>
      <c r="BW115">
        <v>0.98544064659461705</v>
      </c>
      <c r="BX115">
        <v>1.4576286944933501</v>
      </c>
      <c r="BY115">
        <v>2.06430666395784</v>
      </c>
      <c r="BZ115">
        <v>-0.28850897877743498</v>
      </c>
      <c r="CA115">
        <v>-0.34884574691838</v>
      </c>
      <c r="CB115">
        <v>-0.49297108161990499</v>
      </c>
      <c r="CC115">
        <v>-0.265494675802113</v>
      </c>
      <c r="CD115">
        <v>1.98633930262973</v>
      </c>
      <c r="CE115">
        <v>5.8610498589146998</v>
      </c>
      <c r="CF115">
        <v>-0.249354793777435</v>
      </c>
      <c r="CG115">
        <v>-0.10072452691838001</v>
      </c>
      <c r="CH115">
        <v>-0.97415351761990499</v>
      </c>
      <c r="CI115">
        <v>-3.7808235168021098</v>
      </c>
      <c r="CJ115">
        <v>1.7729060574158E-2</v>
      </c>
      <c r="CK115">
        <v>-0.46019311518728601</v>
      </c>
      <c r="CL115">
        <v>0.87463636375617904</v>
      </c>
      <c r="CM115">
        <v>0.47940070605805102</v>
      </c>
      <c r="CN115">
        <v>0.732862524831006</v>
      </c>
      <c r="CO115">
        <v>-0.23521077577743499</v>
      </c>
      <c r="CP115">
        <v>-0.36734398891837999</v>
      </c>
      <c r="CQ115">
        <v>-1.9672929676199</v>
      </c>
      <c r="CR115">
        <v>-7.3253931898021101</v>
      </c>
      <c r="CS115">
        <v>9.9530421387099902E-3</v>
      </c>
      <c r="CT115">
        <v>-0.45916079660863501</v>
      </c>
      <c r="CU115">
        <v>0.70813246619304904</v>
      </c>
      <c r="CV115">
        <v>0.74018894708057903</v>
      </c>
      <c r="CW115">
        <v>-8.1536674418978203E-2</v>
      </c>
      <c r="CX115">
        <v>-9.1791130098101401E-2</v>
      </c>
      <c r="CY115">
        <v>-0.185126724885082</v>
      </c>
      <c r="CZ115">
        <v>0.33008168504644297</v>
      </c>
      <c r="DA115">
        <v>6547.4387777777702</v>
      </c>
      <c r="DB115">
        <v>3988.8532718688798</v>
      </c>
      <c r="DC115">
        <v>4417.2068654332197</v>
      </c>
      <c r="DD115">
        <v>9321.1331421576597</v>
      </c>
      <c r="DE115">
        <v>9619.8503474216595</v>
      </c>
      <c r="DF115">
        <v>7978.68224673022</v>
      </c>
      <c r="DG115">
        <v>7965.4207210273298</v>
      </c>
      <c r="DH115">
        <v>9159.1762936105497</v>
      </c>
    </row>
    <row r="116" spans="1:112" x14ac:dyDescent="0.3">
      <c r="A116" t="s">
        <v>1059</v>
      </c>
      <c r="B116" t="s">
        <v>1060</v>
      </c>
      <c r="C116" t="s">
        <v>1059</v>
      </c>
      <c r="D116" t="s">
        <v>1061</v>
      </c>
      <c r="E116">
        <v>1</v>
      </c>
      <c r="G116">
        <v>4</v>
      </c>
      <c r="I116">
        <v>3</v>
      </c>
      <c r="J116">
        <v>3</v>
      </c>
      <c r="K116">
        <v>0</v>
      </c>
      <c r="M116">
        <v>1</v>
      </c>
      <c r="N116" t="s">
        <v>106</v>
      </c>
      <c r="P116">
        <v>2018</v>
      </c>
      <c r="Q116" s="4">
        <v>392</v>
      </c>
      <c r="R116">
        <v>392</v>
      </c>
      <c r="S116">
        <v>0</v>
      </c>
      <c r="T116">
        <v>0</v>
      </c>
      <c r="U116">
        <v>1</v>
      </c>
      <c r="V116">
        <v>40000000</v>
      </c>
      <c r="W116">
        <v>1000000000</v>
      </c>
      <c r="X116">
        <v>2.07407407407407</v>
      </c>
      <c r="Y116">
        <v>0.27624744176864602</v>
      </c>
      <c r="Z116">
        <v>-0.21356712281703899</v>
      </c>
      <c r="AA116">
        <v>-0.108845427632331</v>
      </c>
      <c r="AB116">
        <v>13</v>
      </c>
      <c r="AC116">
        <v>0</v>
      </c>
    </row>
    <row r="117" spans="1:112" x14ac:dyDescent="0.3">
      <c r="A117" t="s">
        <v>1062</v>
      </c>
      <c r="B117" t="s">
        <v>1063</v>
      </c>
      <c r="C117" t="s">
        <v>1062</v>
      </c>
      <c r="D117" t="s">
        <v>1064</v>
      </c>
      <c r="E117">
        <v>1</v>
      </c>
      <c r="G117">
        <v>4</v>
      </c>
      <c r="I117">
        <v>3</v>
      </c>
      <c r="J117">
        <v>0</v>
      </c>
      <c r="K117">
        <v>0</v>
      </c>
      <c r="M117">
        <v>64</v>
      </c>
      <c r="N117" t="s">
        <v>30</v>
      </c>
      <c r="P117">
        <v>2018</v>
      </c>
      <c r="Q117" s="4" t="s">
        <v>26</v>
      </c>
      <c r="R117">
        <v>9278</v>
      </c>
      <c r="S117">
        <v>0</v>
      </c>
      <c r="T117">
        <v>0</v>
      </c>
      <c r="U117">
        <v>1</v>
      </c>
      <c r="V117">
        <v>8000000</v>
      </c>
      <c r="W117">
        <v>74413301.340000004</v>
      </c>
      <c r="X117">
        <v>1.9058823529411699</v>
      </c>
      <c r="Y117">
        <v>-4.9878604710101998E-2</v>
      </c>
      <c r="Z117">
        <v>5.3933486342430101E-2</v>
      </c>
      <c r="AA117">
        <v>-0.162546277046203</v>
      </c>
      <c r="AB117">
        <v>9</v>
      </c>
      <c r="AC117">
        <v>0</v>
      </c>
    </row>
    <row r="118" spans="1:112" x14ac:dyDescent="0.3">
      <c r="A118" t="s">
        <v>285</v>
      </c>
      <c r="B118" t="s">
        <v>286</v>
      </c>
      <c r="C118" t="s">
        <v>288</v>
      </c>
      <c r="D118" t="s">
        <v>287</v>
      </c>
      <c r="E118">
        <v>1</v>
      </c>
      <c r="F118">
        <v>0</v>
      </c>
      <c r="G118">
        <v>4</v>
      </c>
      <c r="H118">
        <v>0</v>
      </c>
      <c r="I118">
        <v>3</v>
      </c>
      <c r="J118">
        <v>1</v>
      </c>
      <c r="K118">
        <v>1</v>
      </c>
      <c r="L118" t="s">
        <v>289</v>
      </c>
      <c r="M118">
        <v>12</v>
      </c>
      <c r="N118" t="s">
        <v>61</v>
      </c>
      <c r="O118">
        <v>2020</v>
      </c>
      <c r="P118">
        <v>2017</v>
      </c>
      <c r="Q118" s="4" t="s">
        <v>26</v>
      </c>
      <c r="R118">
        <v>29741</v>
      </c>
      <c r="S118">
        <v>0</v>
      </c>
      <c r="T118">
        <v>0</v>
      </c>
      <c r="U118">
        <v>0</v>
      </c>
      <c r="V118">
        <v>28000000</v>
      </c>
      <c r="W118">
        <v>59634176.07</v>
      </c>
      <c r="X118">
        <v>2.3456790123456699</v>
      </c>
      <c r="Y118">
        <v>0.24083547294139801</v>
      </c>
      <c r="Z118">
        <v>-0.11751607060432399</v>
      </c>
      <c r="AA118">
        <v>-2.60762423276901E-2</v>
      </c>
      <c r="AB118">
        <v>5</v>
      </c>
      <c r="AC118">
        <v>1</v>
      </c>
      <c r="AD118">
        <v>0.66616227559999996</v>
      </c>
      <c r="AE118">
        <v>0.92991941441777703</v>
      </c>
      <c r="AF118">
        <v>0.41933036155555498</v>
      </c>
      <c r="AG118">
        <v>1.2673854582222199</v>
      </c>
      <c r="AH118">
        <v>1.88977598233333</v>
      </c>
      <c r="AI118">
        <v>0.98169731915333303</v>
      </c>
      <c r="AJ118">
        <v>1.1161673244633299</v>
      </c>
      <c r="AK118">
        <v>0.75432439556555497</v>
      </c>
      <c r="AL118">
        <v>0.45234868428777703</v>
      </c>
      <c r="AM118">
        <v>-0.54906806433533994</v>
      </c>
      <c r="AN118">
        <v>2.0224032753571799</v>
      </c>
      <c r="AO118">
        <v>0.49108226709823999</v>
      </c>
      <c r="AP118">
        <v>-0.48052185638362299</v>
      </c>
      <c r="AQ118">
        <v>0.136977052586813</v>
      </c>
      <c r="AR118">
        <v>-0.32418340957235597</v>
      </c>
      <c r="AS118">
        <v>-0.40032605740050398</v>
      </c>
      <c r="AT118">
        <v>-0.249556015809905</v>
      </c>
      <c r="AU118">
        <v>-0.122194859871029</v>
      </c>
      <c r="AV118">
        <v>5.4153986736090598</v>
      </c>
      <c r="AW118">
        <v>-0.52715188706682103</v>
      </c>
      <c r="AX118">
        <v>0.30208366612163901</v>
      </c>
      <c r="AY118">
        <v>-0.25153812812932502</v>
      </c>
      <c r="AZ118">
        <v>-0.36412293311497301</v>
      </c>
      <c r="BA118">
        <v>-0.48946754687636901</v>
      </c>
      <c r="BB118">
        <v>0.34613243009591799</v>
      </c>
      <c r="BC118">
        <v>-0.19105001705038099</v>
      </c>
      <c r="BD118">
        <v>2.1024822212020999</v>
      </c>
      <c r="BE118">
        <v>-7.82439199123387E-2</v>
      </c>
      <c r="BF118">
        <v>-4.7881936785698197E-3</v>
      </c>
      <c r="BG118">
        <v>-6.9782304214362198E-2</v>
      </c>
      <c r="BH118">
        <v>-7.1622503877568494E-2</v>
      </c>
      <c r="BI118">
        <v>-0.10495384224167199</v>
      </c>
      <c r="BJ118">
        <v>-0.39098806608595099</v>
      </c>
      <c r="BK118">
        <v>1.3615021198210999</v>
      </c>
      <c r="BL118">
        <v>3.8850033838072902</v>
      </c>
      <c r="BM118">
        <v>-0.53904476557400505</v>
      </c>
      <c r="BN118">
        <v>0.16201343349817801</v>
      </c>
      <c r="BO118">
        <v>-0.35606668101521999</v>
      </c>
      <c r="BP118">
        <v>-0.43516797892905501</v>
      </c>
      <c r="BQ118">
        <v>-0.47842002637797898</v>
      </c>
      <c r="BR118">
        <v>0.34613243009591799</v>
      </c>
      <c r="BS118">
        <v>-0.39098806608595099</v>
      </c>
      <c r="BT118">
        <v>0.77783917825231497</v>
      </c>
      <c r="BU118">
        <v>1.79929094912353</v>
      </c>
      <c r="BV118">
        <v>0.39987990701085202</v>
      </c>
      <c r="BW118">
        <v>0.63450558654788702</v>
      </c>
      <c r="BX118">
        <v>0.131469130305051</v>
      </c>
      <c r="BY118">
        <v>-0.31160546402849798</v>
      </c>
      <c r="BZ118">
        <v>-7.2549726651017204E-3</v>
      </c>
      <c r="CA118">
        <v>-0.21485321972052099</v>
      </c>
      <c r="CB118">
        <v>-0.41152143426208299</v>
      </c>
      <c r="CC118">
        <v>6.8902944312597804E-3</v>
      </c>
      <c r="CD118">
        <v>0.39294795861123499</v>
      </c>
      <c r="CE118">
        <v>-0.73204804215184205</v>
      </c>
      <c r="CF118">
        <v>3.1899212334898203E-2</v>
      </c>
      <c r="CG118">
        <v>3.3268000279478703E-2</v>
      </c>
      <c r="CH118">
        <v>-0.89270387026208298</v>
      </c>
      <c r="CI118">
        <v>-3.50843854656874</v>
      </c>
      <c r="CJ118">
        <v>0.18676470860185301</v>
      </c>
      <c r="CK118">
        <v>1.9805108480420599</v>
      </c>
      <c r="CL118">
        <v>2.4815364782736702</v>
      </c>
      <c r="CM118">
        <v>4.1398099297974902</v>
      </c>
      <c r="CN118">
        <v>1.0927705886383099</v>
      </c>
      <c r="CO118">
        <v>4.6043230334898197E-2</v>
      </c>
      <c r="CP118">
        <v>-0.23335146172052099</v>
      </c>
      <c r="CQ118">
        <v>-1.8858433202620799</v>
      </c>
      <c r="CR118">
        <v>-7.0530082195687402</v>
      </c>
      <c r="CS118">
        <v>0.18866090614647901</v>
      </c>
      <c r="CT118">
        <v>1.4513939593734</v>
      </c>
      <c r="CU118">
        <v>1.0087420821117701</v>
      </c>
      <c r="CV118">
        <v>-0.30956628800976499</v>
      </c>
      <c r="CW118">
        <v>0.50847049278877998</v>
      </c>
      <c r="CX118">
        <v>-1.1213572852149E-2</v>
      </c>
      <c r="CY118">
        <v>-0.167715483577348</v>
      </c>
      <c r="CZ118">
        <v>-0.19917057443160299</v>
      </c>
      <c r="DA118">
        <v>10650.6256182286</v>
      </c>
      <c r="DB118">
        <v>16344.2091477503</v>
      </c>
      <c r="DC118">
        <v>43699.029059821798</v>
      </c>
      <c r="DD118">
        <v>48436.554043612297</v>
      </c>
      <c r="DE118">
        <v>40905.643656585497</v>
      </c>
      <c r="DF118">
        <v>55313.846539655802</v>
      </c>
      <c r="DG118">
        <v>42286.2691354341</v>
      </c>
      <c r="DH118">
        <v>37363.423610803999</v>
      </c>
    </row>
    <row r="119" spans="1:112" x14ac:dyDescent="0.3">
      <c r="A119" t="s">
        <v>290</v>
      </c>
      <c r="B119" t="s">
        <v>291</v>
      </c>
      <c r="C119" t="s">
        <v>293</v>
      </c>
      <c r="D119" t="s">
        <v>292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1</v>
      </c>
      <c r="K119">
        <v>1</v>
      </c>
      <c r="M119">
        <v>27</v>
      </c>
      <c r="N119" t="s">
        <v>294</v>
      </c>
      <c r="O119">
        <v>2018</v>
      </c>
      <c r="P119">
        <v>2018</v>
      </c>
      <c r="Q119" s="4" t="s">
        <v>26</v>
      </c>
      <c r="R119">
        <v>15688</v>
      </c>
      <c r="S119">
        <v>0</v>
      </c>
      <c r="T119">
        <v>0</v>
      </c>
      <c r="U119">
        <v>1</v>
      </c>
      <c r="V119">
        <v>13602384</v>
      </c>
      <c r="W119">
        <v>650000000</v>
      </c>
      <c r="X119">
        <v>1.92592592592592</v>
      </c>
      <c r="Y119">
        <v>0.29412084817886303</v>
      </c>
      <c r="Z119">
        <v>-6.2558963894844E-2</v>
      </c>
      <c r="AA119">
        <v>2.5689035654067899E-2</v>
      </c>
      <c r="AB119">
        <v>8</v>
      </c>
      <c r="AC119">
        <v>1</v>
      </c>
      <c r="AD119">
        <v>6.8826496599999995E-2</v>
      </c>
      <c r="AE119">
        <v>4.4095484621111097E-2</v>
      </c>
      <c r="AF119">
        <v>1.4220259210000001E-2</v>
      </c>
      <c r="AG119">
        <v>8.324428772682E-3</v>
      </c>
      <c r="AH119">
        <v>7.3567694996544402E-3</v>
      </c>
      <c r="AI119">
        <v>1.5176500349005599E-2</v>
      </c>
      <c r="AJ119">
        <v>8.8214892956156605E-3</v>
      </c>
      <c r="AK119">
        <v>5.3792456723737699E-3</v>
      </c>
      <c r="AL119">
        <v>6.8954782191891096E-3</v>
      </c>
      <c r="AM119">
        <v>-0.67751212324374899</v>
      </c>
      <c r="AN119">
        <v>-0.41460780357448901</v>
      </c>
      <c r="AO119">
        <v>-0.116243324251039</v>
      </c>
      <c r="AP119">
        <v>1.0629299789423201</v>
      </c>
      <c r="AQ119">
        <v>-0.418740217260059</v>
      </c>
      <c r="AR119">
        <v>-0.390211165925543</v>
      </c>
      <c r="AS119">
        <v>0.28186713140882502</v>
      </c>
      <c r="AT119">
        <v>-0.62481152487378</v>
      </c>
      <c r="AU119">
        <v>-0.56340367391490098</v>
      </c>
      <c r="AV119">
        <v>-0.50038428030009197</v>
      </c>
      <c r="AW119">
        <v>0.92296090265103004</v>
      </c>
      <c r="AX119">
        <v>0.41249470531444299</v>
      </c>
      <c r="AY119">
        <v>-0.57854481016798298</v>
      </c>
      <c r="AZ119">
        <v>-0.336868947368406</v>
      </c>
      <c r="BA119">
        <v>0.103439826386462</v>
      </c>
      <c r="BB119">
        <v>-0.38098220016772</v>
      </c>
      <c r="BC119">
        <v>-0.461791418192807</v>
      </c>
      <c r="BD119">
        <v>-0.299243007439977</v>
      </c>
      <c r="BE119">
        <v>0.185630374598512</v>
      </c>
      <c r="BF119">
        <v>0.31340251276783698</v>
      </c>
      <c r="BG119">
        <v>-0.33170503157863801</v>
      </c>
      <c r="BH119">
        <v>-0.25714473226152901</v>
      </c>
      <c r="BI119">
        <v>0.50589414546268197</v>
      </c>
      <c r="BJ119">
        <v>-0.79808848349811801</v>
      </c>
      <c r="BK119">
        <v>-0.683510823392941</v>
      </c>
      <c r="BL119">
        <v>-0.40455726253040702</v>
      </c>
      <c r="BM119">
        <v>1.48462679641555</v>
      </c>
      <c r="BN119">
        <v>-0.19792872210923099</v>
      </c>
      <c r="BO119">
        <v>-0.60170197583858898</v>
      </c>
      <c r="BP119">
        <v>-6.6910183956437899E-2</v>
      </c>
      <c r="BQ119">
        <v>2.6602610182539901</v>
      </c>
      <c r="BR119">
        <v>-0.38098220016772</v>
      </c>
      <c r="BS119">
        <v>-0.79808848349811801</v>
      </c>
      <c r="BT119">
        <v>-0.88126757587069504</v>
      </c>
      <c r="BU119">
        <v>-0.89911144604968196</v>
      </c>
      <c r="BV119">
        <v>-0.78857626291713501</v>
      </c>
      <c r="BW119">
        <v>-0.87088732865210305</v>
      </c>
      <c r="BX119">
        <v>-0.92304996397990902</v>
      </c>
      <c r="BY119">
        <v>-0.90334416665964901</v>
      </c>
      <c r="BZ119">
        <v>-0.115442409428115</v>
      </c>
      <c r="CA119">
        <v>-0.60828500024638199</v>
      </c>
      <c r="CB119">
        <v>-0.81451355923851398</v>
      </c>
      <c r="CC119">
        <v>-0.81491003925691097</v>
      </c>
      <c r="CD119">
        <v>-0.91732635141505503</v>
      </c>
      <c r="CE119">
        <v>-0.89434421331991898</v>
      </c>
      <c r="CF119">
        <v>-7.6288224428115503E-2</v>
      </c>
      <c r="CG119">
        <v>-0.36016378024638201</v>
      </c>
      <c r="CH119">
        <v>-1.2956959952385101</v>
      </c>
      <c r="CI119">
        <v>-4.3302388802569096</v>
      </c>
      <c r="CJ119">
        <v>-8.9646734521097296E-2</v>
      </c>
      <c r="CK119">
        <v>-0.27816578955460902</v>
      </c>
      <c r="CL119">
        <v>-0.40983829717249098</v>
      </c>
      <c r="CM119">
        <v>-7.4111535207037699E-2</v>
      </c>
      <c r="CN119">
        <v>-0.23678146750088999</v>
      </c>
      <c r="CO119">
        <v>-6.2144206428115398E-2</v>
      </c>
      <c r="CP119">
        <v>-0.62678324224638204</v>
      </c>
      <c r="CQ119">
        <v>-2.2888354452385098</v>
      </c>
      <c r="CR119">
        <v>-7.8748085532569103</v>
      </c>
      <c r="CS119">
        <v>-9.2359999183524499E-2</v>
      </c>
      <c r="CT119">
        <v>-0.20683528207804799</v>
      </c>
      <c r="CU119">
        <v>-0.43616020644056502</v>
      </c>
      <c r="CV119">
        <v>0.40482057673862898</v>
      </c>
      <c r="CW119">
        <v>1.2416456671765399</v>
      </c>
      <c r="CX119">
        <v>-0.302163826717812</v>
      </c>
      <c r="CY119">
        <v>-0.107415513688586</v>
      </c>
      <c r="CZ119">
        <v>-0.13116405966705899</v>
      </c>
      <c r="DA119">
        <v>7501.3342176649403</v>
      </c>
      <c r="DB119">
        <v>6733.2996703559002</v>
      </c>
      <c r="DC119">
        <v>4630.8768006831096</v>
      </c>
      <c r="DD119">
        <v>4005.6137754135498</v>
      </c>
      <c r="DE119">
        <v>8261.5314043092203</v>
      </c>
      <c r="DF119">
        <v>10031.568213578001</v>
      </c>
      <c r="DG119">
        <v>7960.6396693349998</v>
      </c>
      <c r="DH119">
        <v>8265.0265552150995</v>
      </c>
    </row>
    <row r="120" spans="1:112" x14ac:dyDescent="0.3">
      <c r="A120" t="s">
        <v>295</v>
      </c>
      <c r="B120" t="s">
        <v>296</v>
      </c>
      <c r="C120" t="s">
        <v>295</v>
      </c>
      <c r="D120" t="s">
        <v>297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M120">
        <v>1</v>
      </c>
      <c r="N120" t="s">
        <v>25</v>
      </c>
      <c r="O120">
        <v>2018</v>
      </c>
      <c r="P120">
        <v>2018</v>
      </c>
      <c r="Q120" s="4">
        <v>298</v>
      </c>
      <c r="R120">
        <v>333</v>
      </c>
      <c r="S120">
        <v>1</v>
      </c>
      <c r="T120">
        <v>0</v>
      </c>
      <c r="U120">
        <v>1</v>
      </c>
      <c r="V120">
        <v>4803810</v>
      </c>
      <c r="W120">
        <v>8000000000</v>
      </c>
      <c r="X120">
        <v>1.94871794871794</v>
      </c>
      <c r="Y120">
        <v>0.21845068037509899</v>
      </c>
      <c r="Z120">
        <v>-5.5104374885558999E-2</v>
      </c>
      <c r="AA120">
        <v>-0.21000964939594199</v>
      </c>
      <c r="AB120">
        <v>4</v>
      </c>
      <c r="AC120">
        <v>1</v>
      </c>
      <c r="AD120">
        <v>9.1444095596700005E-3</v>
      </c>
      <c r="AE120">
        <v>5.2116694634540004E-3</v>
      </c>
      <c r="AF120">
        <v>9.2186492814199999E-4</v>
      </c>
      <c r="AG120">
        <v>4.21847708811222E-4</v>
      </c>
      <c r="AH120">
        <v>6.8403610312257699E-3</v>
      </c>
      <c r="AI120">
        <v>4.5748198803736401E-2</v>
      </c>
      <c r="AJ120">
        <v>2.3163641699317701E-3</v>
      </c>
      <c r="AK120">
        <v>1.71644753476644E-3</v>
      </c>
      <c r="AL120">
        <v>9.5258650855022196E-4</v>
      </c>
      <c r="AM120">
        <v>-0.82311523503045803</v>
      </c>
      <c r="AN120">
        <v>-0.54239748586438996</v>
      </c>
      <c r="AO120">
        <v>15.2152380784574</v>
      </c>
      <c r="AP120">
        <v>5.6879801511790102</v>
      </c>
      <c r="AQ120">
        <v>-0.949367095743612</v>
      </c>
      <c r="AR120">
        <v>-0.25899063841200798</v>
      </c>
      <c r="AS120">
        <v>-0.44502439529569399</v>
      </c>
      <c r="AT120">
        <v>-0.85449224179470595</v>
      </c>
      <c r="AU120">
        <v>-0.729717875727798</v>
      </c>
      <c r="AV120">
        <v>0.51037880464014695</v>
      </c>
      <c r="AW120">
        <v>43.9993154130186</v>
      </c>
      <c r="AX120">
        <v>-0.87720117945825704</v>
      </c>
      <c r="AY120">
        <v>-0.49291399292742499</v>
      </c>
      <c r="AZ120">
        <v>-0.21197272718864699</v>
      </c>
      <c r="BA120">
        <v>0.215619148220909</v>
      </c>
      <c r="BB120">
        <v>-0.46961928931726399</v>
      </c>
      <c r="BC120">
        <v>-0.33976379206655699</v>
      </c>
      <c r="BD120">
        <v>7.2741585531057598E-2</v>
      </c>
      <c r="BE120">
        <v>8.8155878398040208</v>
      </c>
      <c r="BF120">
        <v>0.649361071880731</v>
      </c>
      <c r="BG120">
        <v>-0.28567231094517298</v>
      </c>
      <c r="BH120">
        <v>4.1943788105639902E-2</v>
      </c>
      <c r="BI120">
        <v>0.1756253041153</v>
      </c>
      <c r="BJ120">
        <v>-0.90502504859421595</v>
      </c>
      <c r="BK120">
        <v>-0.70492405917404899</v>
      </c>
      <c r="BL120">
        <v>13.9201465534377</v>
      </c>
      <c r="BM120">
        <v>78.786369675345796</v>
      </c>
      <c r="BN120">
        <v>-0.91613279676311599</v>
      </c>
      <c r="BO120">
        <v>-0.47155404851272398</v>
      </c>
      <c r="BP120">
        <v>-0.45769532292589399</v>
      </c>
      <c r="BQ120">
        <v>0.75080411020971605</v>
      </c>
      <c r="BR120">
        <v>-0.46961928931726399</v>
      </c>
      <c r="BS120">
        <v>-0.90502504859421595</v>
      </c>
      <c r="BT120">
        <v>-0.95755333802628095</v>
      </c>
      <c r="BU120">
        <v>-0.40963375905801802</v>
      </c>
      <c r="BV120">
        <v>3.7988138777210199</v>
      </c>
      <c r="BW120">
        <v>-0.75598848206118596</v>
      </c>
      <c r="BX120">
        <v>-0.81948494962914198</v>
      </c>
      <c r="BY120">
        <v>-0.90604660518552005</v>
      </c>
      <c r="BZ120">
        <v>-9.3105680114652194E-3</v>
      </c>
      <c r="CA120">
        <v>-0.84532086873133905</v>
      </c>
      <c r="CB120">
        <v>-0.96004093146193603</v>
      </c>
      <c r="CC120">
        <v>3.1921716061721601</v>
      </c>
      <c r="CD120">
        <v>-0.83357561353889698</v>
      </c>
      <c r="CE120">
        <v>-0.884534616569701</v>
      </c>
      <c r="CF120">
        <v>2.9843616988534698E-2</v>
      </c>
      <c r="CG120">
        <v>-0.59719964873133902</v>
      </c>
      <c r="CH120">
        <v>-1.4412233674619299</v>
      </c>
      <c r="CI120">
        <v>-0.32315723482783199</v>
      </c>
      <c r="CJ120">
        <v>-1.25076643976127E-2</v>
      </c>
      <c r="CK120">
        <v>-0.41770282036844703</v>
      </c>
      <c r="CL120">
        <v>0.68437569552896504</v>
      </c>
      <c r="CM120">
        <v>8.3146058230971306E-2</v>
      </c>
      <c r="CN120">
        <v>0.39897916368132702</v>
      </c>
      <c r="CO120">
        <v>4.3987634988534703E-2</v>
      </c>
      <c r="CP120">
        <v>-0.86381911073133899</v>
      </c>
      <c r="CQ120">
        <v>-2.4343628174619298</v>
      </c>
      <c r="CR120">
        <v>-3.86772690782783</v>
      </c>
      <c r="CS120">
        <v>-1.20193176592104E-3</v>
      </c>
      <c r="CT120">
        <v>-0.401485853748417</v>
      </c>
      <c r="CU120">
        <v>4.3103273596793203E-2</v>
      </c>
      <c r="CV120">
        <v>1.61842857711886</v>
      </c>
      <c r="CW120">
        <v>-6.0534329730016899E-2</v>
      </c>
      <c r="CX120">
        <v>-0.30333014343974002</v>
      </c>
      <c r="CY120">
        <v>-0.28297122796779101</v>
      </c>
      <c r="CZ120">
        <v>0.75629120546497097</v>
      </c>
      <c r="DA120">
        <v>6829.52333159722</v>
      </c>
      <c r="DB120">
        <v>5200.3384286616601</v>
      </c>
      <c r="DC120">
        <v>3786.77415545955</v>
      </c>
      <c r="DD120">
        <v>6742.3519536564399</v>
      </c>
      <c r="DE120">
        <v>10680.131491723499</v>
      </c>
      <c r="DF120">
        <v>8287.8541086424393</v>
      </c>
      <c r="DG120">
        <v>8520.4278880209895</v>
      </c>
      <c r="DH120">
        <v>7913.3266273625504</v>
      </c>
    </row>
    <row r="121" spans="1:112" x14ac:dyDescent="0.3">
      <c r="A121" t="s">
        <v>298</v>
      </c>
      <c r="B121" t="s">
        <v>299</v>
      </c>
      <c r="C121" t="s">
        <v>301</v>
      </c>
      <c r="D121" t="s">
        <v>300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1</v>
      </c>
      <c r="M121">
        <v>10</v>
      </c>
      <c r="N121" t="s">
        <v>25</v>
      </c>
      <c r="O121">
        <v>2018</v>
      </c>
      <c r="P121">
        <v>2018</v>
      </c>
      <c r="Q121" s="4" t="s">
        <v>26</v>
      </c>
      <c r="R121">
        <v>2427</v>
      </c>
      <c r="S121">
        <v>1</v>
      </c>
      <c r="T121">
        <v>0</v>
      </c>
      <c r="U121">
        <v>1</v>
      </c>
      <c r="V121">
        <v>30000000</v>
      </c>
      <c r="W121">
        <v>749999945.26999998</v>
      </c>
      <c r="X121">
        <v>1.7692307692307601</v>
      </c>
      <c r="Y121">
        <v>3.4003093838691698E-2</v>
      </c>
      <c r="Z121">
        <v>-1.7702922224998401E-2</v>
      </c>
      <c r="AA121">
        <v>-0.159135282039642</v>
      </c>
      <c r="AB121">
        <v>9</v>
      </c>
      <c r="AC121">
        <v>1</v>
      </c>
      <c r="AD121">
        <v>0.11238600310000001</v>
      </c>
      <c r="AE121">
        <v>0.10147416802888801</v>
      </c>
      <c r="AF121">
        <v>2.54663816266666E-2</v>
      </c>
      <c r="AG121">
        <v>9.6123874535759997E-3</v>
      </c>
      <c r="AH121">
        <v>4.0545178351684402E-3</v>
      </c>
      <c r="AI121">
        <v>3.1075238444795501E-3</v>
      </c>
      <c r="AJ121">
        <v>2.4578173081792202E-3</v>
      </c>
      <c r="AK121">
        <v>1.04952517013655E-3</v>
      </c>
      <c r="AL121">
        <v>6.7976777228744402E-4</v>
      </c>
      <c r="AM121">
        <v>-0.74903581747606296</v>
      </c>
      <c r="AN121">
        <v>-0.62254600616247102</v>
      </c>
      <c r="AO121">
        <v>-0.57819866763068495</v>
      </c>
      <c r="AP121">
        <v>-0.233565131339358</v>
      </c>
      <c r="AQ121">
        <v>-0.20907531810400101</v>
      </c>
      <c r="AR121">
        <v>-0.57298487294238498</v>
      </c>
      <c r="AS121">
        <v>-0.35230922360918698</v>
      </c>
      <c r="AT121">
        <v>-0.47758926229554699</v>
      </c>
      <c r="AU121">
        <v>-0.75834977536474601</v>
      </c>
      <c r="AV121">
        <v>-0.50800955414367299</v>
      </c>
      <c r="AW121">
        <v>-0.61784238355852805</v>
      </c>
      <c r="AX121">
        <v>1.02362752637369</v>
      </c>
      <c r="AY121">
        <v>-0.68633019060118206</v>
      </c>
      <c r="AZ121">
        <v>-0.393490060982992</v>
      </c>
      <c r="BA121">
        <v>-0.19911940017139901</v>
      </c>
      <c r="BB121">
        <v>-0.125207606024516</v>
      </c>
      <c r="BC121">
        <v>-0.56899326485712998</v>
      </c>
      <c r="BD121">
        <v>-0.32300150690948398</v>
      </c>
      <c r="BE121">
        <v>-0.42803310590997001</v>
      </c>
      <c r="BF121">
        <v>0.13499840479736899</v>
      </c>
      <c r="BG121">
        <v>-0.46388316210297997</v>
      </c>
      <c r="BH121">
        <v>-0.25926793443878998</v>
      </c>
      <c r="BI121">
        <v>-0.255561310934801</v>
      </c>
      <c r="BJ121">
        <v>-0.77606547346454102</v>
      </c>
      <c r="BK121">
        <v>-0.83817237765453301</v>
      </c>
      <c r="BL121">
        <v>-0.70807923946955298</v>
      </c>
      <c r="BM121">
        <v>-0.58547296209974997</v>
      </c>
      <c r="BN121">
        <v>-4.09382660416873E-2</v>
      </c>
      <c r="BO121">
        <v>-0.77038294867410595</v>
      </c>
      <c r="BP121">
        <v>-0.53833842084523997</v>
      </c>
      <c r="BQ121">
        <v>-0.36881895569733603</v>
      </c>
      <c r="BR121">
        <v>-0.125207606024516</v>
      </c>
      <c r="BS121">
        <v>-0.77606547346454102</v>
      </c>
      <c r="BT121">
        <v>-0.91592059001519099</v>
      </c>
      <c r="BU121">
        <v>-0.963745081328512</v>
      </c>
      <c r="BV121">
        <v>-0.97372462602032905</v>
      </c>
      <c r="BW121">
        <v>-0.97779758489277702</v>
      </c>
      <c r="BX121">
        <v>-0.99049077975384703</v>
      </c>
      <c r="BY121">
        <v>-0.99407337438262</v>
      </c>
      <c r="BZ121">
        <v>-1.7973777376909101E-3</v>
      </c>
      <c r="CA121">
        <v>-0.49328604988359998</v>
      </c>
      <c r="CB121">
        <v>-0.88532411345671103</v>
      </c>
      <c r="CC121">
        <v>-0.98308095997421296</v>
      </c>
      <c r="CD121">
        <v>-0.98765576862433702</v>
      </c>
      <c r="CE121">
        <v>-0.99431010508557005</v>
      </c>
      <c r="CF121">
        <v>3.7356807262309E-2</v>
      </c>
      <c r="CG121">
        <v>-0.2451648298836</v>
      </c>
      <c r="CH121">
        <v>-1.3665065494567099</v>
      </c>
      <c r="CI121">
        <v>-4.4984098009742102</v>
      </c>
      <c r="CJ121">
        <v>-0.18176190157417499</v>
      </c>
      <c r="CK121">
        <v>-0.29070235728820598</v>
      </c>
      <c r="CL121">
        <v>-0.59136252753545804</v>
      </c>
      <c r="CM121">
        <v>5.9673654343397303E-2</v>
      </c>
      <c r="CN121">
        <v>1.48379434307948E-2</v>
      </c>
      <c r="CO121">
        <v>5.1500825262309001E-2</v>
      </c>
      <c r="CP121">
        <v>-0.51178429188359997</v>
      </c>
      <c r="CQ121">
        <v>-2.3596459994567098</v>
      </c>
      <c r="CR121">
        <v>-8.04297947397421</v>
      </c>
      <c r="CS121">
        <v>-0.203965492438867</v>
      </c>
      <c r="CT121">
        <v>-2.2612909342623999E-2</v>
      </c>
      <c r="CU121">
        <v>-0.379541084971948</v>
      </c>
      <c r="CV121">
        <v>-6.9767896505133306E-2</v>
      </c>
      <c r="CW121">
        <v>1.2499868087153201</v>
      </c>
      <c r="CX121">
        <v>0.15050091755905601</v>
      </c>
      <c r="CY121">
        <v>-0.201641654179265</v>
      </c>
      <c r="CZ121">
        <v>0.25663328362131999</v>
      </c>
      <c r="DA121">
        <v>8212.5642089843805</v>
      </c>
      <c r="DB121">
        <v>6828.1143259548699</v>
      </c>
      <c r="DC121">
        <v>6081.9872767581101</v>
      </c>
      <c r="DD121">
        <v>3705.8831393107698</v>
      </c>
      <c r="DE121">
        <v>5321.02754014333</v>
      </c>
      <c r="DF121">
        <v>10200.898620608799</v>
      </c>
      <c r="DG121">
        <v>9139.3307815195494</v>
      </c>
      <c r="DH121">
        <v>8118.2492850071103</v>
      </c>
    </row>
    <row r="122" spans="1:112" x14ac:dyDescent="0.3">
      <c r="A122" t="s">
        <v>1065</v>
      </c>
      <c r="B122" t="s">
        <v>1066</v>
      </c>
      <c r="C122" t="s">
        <v>1065</v>
      </c>
      <c r="D122" t="s">
        <v>1067</v>
      </c>
      <c r="E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M122">
        <v>21</v>
      </c>
      <c r="N122" t="s">
        <v>231</v>
      </c>
      <c r="P122">
        <v>2018</v>
      </c>
      <c r="Q122" s="4" t="s">
        <v>26</v>
      </c>
      <c r="R122">
        <v>6851</v>
      </c>
      <c r="S122">
        <v>0</v>
      </c>
      <c r="T122">
        <v>0</v>
      </c>
      <c r="U122">
        <v>1</v>
      </c>
      <c r="V122">
        <v>11377277</v>
      </c>
      <c r="W122">
        <v>327902034</v>
      </c>
      <c r="X122">
        <v>1.82022471910112</v>
      </c>
      <c r="Y122">
        <v>0.23976255953311901</v>
      </c>
      <c r="Z122">
        <v>-0.13220183551311401</v>
      </c>
      <c r="AA122">
        <v>-0.34123188257217402</v>
      </c>
      <c r="AB122">
        <v>27</v>
      </c>
      <c r="AC122">
        <v>0</v>
      </c>
    </row>
    <row r="123" spans="1:112" x14ac:dyDescent="0.3">
      <c r="A123" t="s">
        <v>302</v>
      </c>
      <c r="B123" t="s">
        <v>303</v>
      </c>
      <c r="C123" t="s">
        <v>302</v>
      </c>
      <c r="D123" t="s">
        <v>304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M123">
        <v>8</v>
      </c>
      <c r="N123" t="s">
        <v>305</v>
      </c>
      <c r="O123">
        <v>2018</v>
      </c>
      <c r="P123">
        <v>2018</v>
      </c>
      <c r="Q123" s="4" t="s">
        <v>26</v>
      </c>
      <c r="R123">
        <v>9943</v>
      </c>
      <c r="S123">
        <v>0</v>
      </c>
      <c r="T123">
        <v>0</v>
      </c>
      <c r="U123">
        <v>1</v>
      </c>
      <c r="V123">
        <v>7000000</v>
      </c>
      <c r="W123">
        <v>260000000</v>
      </c>
      <c r="X123">
        <v>1.95294117647058</v>
      </c>
      <c r="Y123">
        <v>0.24299575388431499</v>
      </c>
      <c r="Z123">
        <v>0.23475489020347601</v>
      </c>
      <c r="AA123">
        <v>2.6110887527465799E-2</v>
      </c>
      <c r="AB123">
        <v>12</v>
      </c>
      <c r="AC123">
        <v>1</v>
      </c>
      <c r="AD123">
        <v>2.6367800300000001E-2</v>
      </c>
      <c r="AE123">
        <v>9.0625176566666594E-3</v>
      </c>
      <c r="AF123">
        <v>2.5813895330325499E-3</v>
      </c>
      <c r="AG123">
        <v>1.99704241628433E-3</v>
      </c>
      <c r="AH123">
        <v>2.0330738524948801E-3</v>
      </c>
      <c r="AI123">
        <v>1.1066930270561099E-3</v>
      </c>
      <c r="AJ123">
        <v>9.2061795150944403E-4</v>
      </c>
      <c r="AK123">
        <v>9.2081742430555498E-4</v>
      </c>
      <c r="AL123">
        <v>7.6889302386444404E-4</v>
      </c>
      <c r="AM123">
        <v>-0.715157572009406</v>
      </c>
      <c r="AN123">
        <v>-0.22636921288734899</v>
      </c>
      <c r="AO123">
        <v>1.80423990581009E-2</v>
      </c>
      <c r="AP123">
        <v>-0.45565527504176401</v>
      </c>
      <c r="AQ123">
        <v>-0.16813612356593599</v>
      </c>
      <c r="AR123">
        <v>2.1667272051802001E-4</v>
      </c>
      <c r="AS123">
        <v>-0.16498862470558301</v>
      </c>
      <c r="AT123">
        <v>-0.92033430423798002</v>
      </c>
      <c r="AU123">
        <v>-0.19628842172686001</v>
      </c>
      <c r="AV123">
        <v>8.7164457155455205E-2</v>
      </c>
      <c r="AW123">
        <v>-7.0328035084156901E-2</v>
      </c>
      <c r="AX123">
        <v>-0.478639666328042</v>
      </c>
      <c r="AY123">
        <v>-0.210982110833322</v>
      </c>
      <c r="AZ123">
        <v>-0.31647554403029998</v>
      </c>
      <c r="BA123">
        <v>7.5471822993163504E-2</v>
      </c>
      <c r="BB123">
        <v>-0.68952391470005403</v>
      </c>
      <c r="BC123">
        <v>4.1558335968762697E-2</v>
      </c>
      <c r="BD123">
        <v>1.42688287556944E-2</v>
      </c>
      <c r="BE123">
        <v>-5.1654331115516802E-2</v>
      </c>
      <c r="BF123">
        <v>-0.35907540384772602</v>
      </c>
      <c r="BG123">
        <v>-3.5832194510679598E-3</v>
      </c>
      <c r="BH123">
        <v>0.19784989041020601</v>
      </c>
      <c r="BI123">
        <v>1.4073036345538401E-2</v>
      </c>
      <c r="BJ123">
        <v>-0.91136561411123596</v>
      </c>
      <c r="BK123">
        <v>-0.19772169816437801</v>
      </c>
      <c r="BL123">
        <v>4.1511361972624498E-2</v>
      </c>
      <c r="BM123">
        <v>-0.47246274210898598</v>
      </c>
      <c r="BN123">
        <v>-0.47692486868380601</v>
      </c>
      <c r="BO123">
        <v>3.9345220614348001E-3</v>
      </c>
      <c r="BP123">
        <v>-4.1871286639260298E-2</v>
      </c>
      <c r="BQ123">
        <v>0.65335566024264902</v>
      </c>
      <c r="BR123">
        <v>-0.68952391470005403</v>
      </c>
      <c r="BS123">
        <v>-0.91136561411123596</v>
      </c>
      <c r="BT123">
        <v>-0.93172783305608997</v>
      </c>
      <c r="BU123">
        <v>-0.92989409162282199</v>
      </c>
      <c r="BV123">
        <v>-0.96100211148667103</v>
      </c>
      <c r="BW123">
        <v>-0.96817281505870401</v>
      </c>
      <c r="BX123">
        <v>-0.96793268607439797</v>
      </c>
      <c r="BY123">
        <v>-0.97435019656598998</v>
      </c>
      <c r="BZ123">
        <v>1.8348125156272401E-2</v>
      </c>
      <c r="CA123">
        <v>-0.916373698401585</v>
      </c>
      <c r="CB123">
        <v>-0.93136208851241598</v>
      </c>
      <c r="CC123">
        <v>-0.95442501795274703</v>
      </c>
      <c r="CD123">
        <v>-0.97171241925360097</v>
      </c>
      <c r="CE123">
        <v>-0.97113040887284097</v>
      </c>
      <c r="CF123">
        <v>5.7502310156272399E-2</v>
      </c>
      <c r="CG123">
        <v>-0.66825247840158497</v>
      </c>
      <c r="CH123">
        <v>-1.41254452451241</v>
      </c>
      <c r="CI123">
        <v>-4.4697538589527399</v>
      </c>
      <c r="CJ123">
        <v>-0.12847361178137301</v>
      </c>
      <c r="CK123">
        <v>-0.50731122232340098</v>
      </c>
      <c r="CL123">
        <v>0.38249939699004798</v>
      </c>
      <c r="CM123">
        <v>0.100451976281098</v>
      </c>
      <c r="CN123">
        <v>0.26379822080332899</v>
      </c>
      <c r="CO123">
        <v>7.1646328156272407E-2</v>
      </c>
      <c r="CP123">
        <v>-0.93487194040158506</v>
      </c>
      <c r="CQ123">
        <v>-2.4056839745124101</v>
      </c>
      <c r="CR123">
        <v>-8.0143235319527406</v>
      </c>
      <c r="CS123">
        <v>-0.12704450615892099</v>
      </c>
      <c r="CT123">
        <v>-0.42678774889604798</v>
      </c>
      <c r="CU123">
        <v>0.40181608022309301</v>
      </c>
      <c r="CV123">
        <v>1.4671047544988201</v>
      </c>
      <c r="CW123">
        <v>-0.32945403205341001</v>
      </c>
      <c r="CX123">
        <v>-9.8643738329125E-2</v>
      </c>
      <c r="CY123">
        <v>-0.15223411993998001</v>
      </c>
      <c r="CZ123">
        <v>0.44090836731889299</v>
      </c>
      <c r="DA123">
        <v>6789.5163333333303</v>
      </c>
      <c r="DB123">
        <v>4693.3326799926599</v>
      </c>
      <c r="DC123">
        <v>3972.8454562061102</v>
      </c>
      <c r="DD123">
        <v>8118.0831875414397</v>
      </c>
      <c r="DE123">
        <v>10109.798972439101</v>
      </c>
      <c r="DF123">
        <v>7977.0645375800004</v>
      </c>
      <c r="DG123">
        <v>8279.3035902079992</v>
      </c>
      <c r="DH123">
        <v>8602.4793216599992</v>
      </c>
    </row>
    <row r="124" spans="1:112" x14ac:dyDescent="0.3">
      <c r="A124" t="s">
        <v>306</v>
      </c>
      <c r="B124" t="s">
        <v>307</v>
      </c>
      <c r="C124" t="s">
        <v>309</v>
      </c>
      <c r="D124" t="s">
        <v>308</v>
      </c>
      <c r="E124">
        <v>1</v>
      </c>
      <c r="F124">
        <v>1</v>
      </c>
      <c r="G124">
        <v>1</v>
      </c>
      <c r="H124">
        <v>2</v>
      </c>
      <c r="I124">
        <v>1</v>
      </c>
      <c r="J124">
        <v>1</v>
      </c>
      <c r="K124">
        <v>1</v>
      </c>
      <c r="M124">
        <v>1</v>
      </c>
      <c r="N124" t="s">
        <v>106</v>
      </c>
      <c r="O124">
        <v>2017</v>
      </c>
      <c r="P124">
        <v>2017</v>
      </c>
      <c r="Q124" s="4" t="s">
        <v>26</v>
      </c>
      <c r="R124">
        <v>3530</v>
      </c>
      <c r="S124">
        <v>0</v>
      </c>
      <c r="T124">
        <v>0</v>
      </c>
      <c r="U124">
        <v>0</v>
      </c>
      <c r="V124">
        <v>45000000</v>
      </c>
      <c r="W124">
        <v>90517209.859999999</v>
      </c>
      <c r="X124">
        <v>2.17948717948717</v>
      </c>
      <c r="Y124">
        <v>5.6406185030937098E-2</v>
      </c>
      <c r="Z124">
        <v>-4.2332619428634602E-2</v>
      </c>
      <c r="AA124">
        <v>-0.30031210184097201</v>
      </c>
      <c r="AB124">
        <v>5</v>
      </c>
      <c r="AC124">
        <v>1</v>
      </c>
      <c r="AD124">
        <v>0.58433997630000001</v>
      </c>
      <c r="AE124">
        <v>1.66896785199333</v>
      </c>
      <c r="AF124">
        <v>2.8839501142500001</v>
      </c>
      <c r="AG124">
        <v>2.1136671039811099</v>
      </c>
      <c r="AH124">
        <v>0.87081720161999998</v>
      </c>
      <c r="AI124">
        <v>0.46184911053</v>
      </c>
      <c r="AJ124">
        <v>0.380581026835555</v>
      </c>
      <c r="AK124">
        <v>0.53870465361444397</v>
      </c>
      <c r="AL124">
        <v>0.44059573859333301</v>
      </c>
      <c r="AM124">
        <v>0.72798422138901697</v>
      </c>
      <c r="AN124">
        <v>-0.26709304244300602</v>
      </c>
      <c r="AO124">
        <v>-0.58800645570922305</v>
      </c>
      <c r="AP124">
        <v>-0.46963712973192001</v>
      </c>
      <c r="AQ124">
        <v>-0.17596241248832101</v>
      </c>
      <c r="AR124">
        <v>0.415479531635222</v>
      </c>
      <c r="AS124">
        <v>-0.182120043632161</v>
      </c>
      <c r="AT124">
        <v>9.0744481179805998</v>
      </c>
      <c r="AU124">
        <v>-0.77071086781013798</v>
      </c>
      <c r="AV124">
        <v>-0.13774132062234901</v>
      </c>
      <c r="AW124">
        <v>-0.57247103289310497</v>
      </c>
      <c r="AX124">
        <v>-0.47350349917206502</v>
      </c>
      <c r="AY124">
        <v>0.94920987608059704</v>
      </c>
      <c r="AZ124">
        <v>3.71412761017526E-2</v>
      </c>
      <c r="BA124">
        <v>-0.352072229009743</v>
      </c>
      <c r="BB124">
        <v>1.4154648837220301</v>
      </c>
      <c r="BC124">
        <v>-0.55373915053907796</v>
      </c>
      <c r="BD124">
        <v>0.225555520145302</v>
      </c>
      <c r="BE124">
        <v>-0.37635321150545897</v>
      </c>
      <c r="BF124">
        <v>-0.219034490721879</v>
      </c>
      <c r="BG124">
        <v>0.135285179833424</v>
      </c>
      <c r="BH124">
        <v>-0.12689233750915599</v>
      </c>
      <c r="BI124">
        <v>-0.28924669795712699</v>
      </c>
      <c r="BJ124">
        <v>3.2518952431135002</v>
      </c>
      <c r="BK124">
        <v>-0.67753693511267299</v>
      </c>
      <c r="BL124">
        <v>-0.48317345944177598</v>
      </c>
      <c r="BM124">
        <v>-0.66881364783116604</v>
      </c>
      <c r="BN124">
        <v>-0.41011574160347603</v>
      </c>
      <c r="BO124">
        <v>0.72673584247659595</v>
      </c>
      <c r="BP124">
        <v>-0.26510396105265899</v>
      </c>
      <c r="BQ124">
        <v>-0.40619424656456399</v>
      </c>
      <c r="BR124">
        <v>1.4154648837220301</v>
      </c>
      <c r="BS124">
        <v>3.2518952431135002</v>
      </c>
      <c r="BT124">
        <v>2.0723716259906499</v>
      </c>
      <c r="BU124">
        <v>0.29564362664021698</v>
      </c>
      <c r="BV124">
        <v>-0.31195110063245601</v>
      </c>
      <c r="BW124">
        <v>-0.480298156676432</v>
      </c>
      <c r="BX124">
        <v>-0.209548564353116</v>
      </c>
      <c r="BY124">
        <v>-0.33467583209622098</v>
      </c>
      <c r="BZ124">
        <v>-0.11255428871468</v>
      </c>
      <c r="CA124">
        <v>10.9229030357615</v>
      </c>
      <c r="CB124">
        <v>2.3125131821281002</v>
      </c>
      <c r="CC124">
        <v>0.247455488439386</v>
      </c>
      <c r="CD124">
        <v>0.20445570683555001</v>
      </c>
      <c r="CE124">
        <v>-0.38580367206694999</v>
      </c>
      <c r="CF124">
        <v>-7.3400103714680795E-2</v>
      </c>
      <c r="CG124">
        <v>11.1710242557615</v>
      </c>
      <c r="CH124">
        <v>1.8313307461281001</v>
      </c>
      <c r="CI124">
        <v>-3.2678733525606098</v>
      </c>
      <c r="CJ124">
        <v>1.4568684340637199</v>
      </c>
      <c r="CK124">
        <v>0.40860694050670698</v>
      </c>
      <c r="CL124">
        <v>0.185019789053808</v>
      </c>
      <c r="CM124">
        <v>-0.12179284425327901</v>
      </c>
      <c r="CN124">
        <v>0.49728427846636603</v>
      </c>
      <c r="CO124">
        <v>-5.9256085714680898E-2</v>
      </c>
      <c r="CP124">
        <v>10.904404793761501</v>
      </c>
      <c r="CQ124">
        <v>0.83819129612810594</v>
      </c>
      <c r="CR124">
        <v>-6.8124430255606097</v>
      </c>
      <c r="CS124">
        <v>1.5080735063458901</v>
      </c>
      <c r="CT124">
        <v>-0.49402266742529699</v>
      </c>
      <c r="CU124">
        <v>-0.14137847288240299</v>
      </c>
      <c r="CV124">
        <v>-2.44832573144955E-2</v>
      </c>
      <c r="CW124">
        <v>-0.43484912971575601</v>
      </c>
      <c r="CX124">
        <v>6.6307597069937801E-2</v>
      </c>
      <c r="CY124">
        <v>1.8711693419778599</v>
      </c>
      <c r="CZ124">
        <v>-0.23021369725037599</v>
      </c>
      <c r="DA124">
        <v>11119.9703070746</v>
      </c>
      <c r="DB124">
        <v>9392.2905870225695</v>
      </c>
      <c r="DC124">
        <v>7744.7376627604299</v>
      </c>
      <c r="DD124">
        <v>6821.81755381944</v>
      </c>
      <c r="DE124">
        <v>5109.4139051005504</v>
      </c>
      <c r="DF124">
        <v>3799.25244478177</v>
      </c>
      <c r="DG124">
        <v>7082.8867819934403</v>
      </c>
      <c r="DH124">
        <v>10642.5132731546</v>
      </c>
    </row>
    <row r="125" spans="1:112" x14ac:dyDescent="0.3">
      <c r="A125" t="s">
        <v>310</v>
      </c>
      <c r="B125" t="s">
        <v>311</v>
      </c>
      <c r="C125" t="s">
        <v>313</v>
      </c>
      <c r="D125" t="s">
        <v>312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  <c r="M125">
        <v>28</v>
      </c>
      <c r="N125" t="s">
        <v>25</v>
      </c>
      <c r="O125">
        <v>2017</v>
      </c>
      <c r="P125">
        <v>2017</v>
      </c>
      <c r="Q125" s="4">
        <v>227</v>
      </c>
      <c r="R125">
        <v>624</v>
      </c>
      <c r="S125">
        <v>0</v>
      </c>
      <c r="T125">
        <v>0</v>
      </c>
      <c r="U125">
        <v>0</v>
      </c>
      <c r="V125">
        <v>23000000</v>
      </c>
      <c r="W125">
        <v>1000000000</v>
      </c>
      <c r="X125">
        <v>2.0547945205479401</v>
      </c>
      <c r="Y125">
        <v>0.15051992237567899</v>
      </c>
      <c r="Z125">
        <v>1.8695309758186299E-2</v>
      </c>
      <c r="AA125">
        <v>1.6941711306571901E-2</v>
      </c>
      <c r="AB125">
        <v>8</v>
      </c>
      <c r="AC125">
        <v>1</v>
      </c>
      <c r="AD125">
        <v>1.8638599700000001E-2</v>
      </c>
      <c r="AE125">
        <v>0.156282475631111</v>
      </c>
      <c r="AF125">
        <v>0.15175382677666599</v>
      </c>
      <c r="AG125">
        <v>9.8104522377777795E-2</v>
      </c>
      <c r="AH125">
        <v>4.8714728888888802E-2</v>
      </c>
      <c r="AI125">
        <v>3.8934337106666599E-2</v>
      </c>
      <c r="AJ125">
        <v>0.116223954151111</v>
      </c>
      <c r="AK125">
        <v>0.145745889774444</v>
      </c>
      <c r="AL125">
        <v>7.33125543722222E-2</v>
      </c>
      <c r="AM125">
        <v>-2.8977329903154402E-2</v>
      </c>
      <c r="AN125">
        <v>-0.35352851086808901</v>
      </c>
      <c r="AO125">
        <v>-0.50344053762068397</v>
      </c>
      <c r="AP125">
        <v>-0.20076867931524001</v>
      </c>
      <c r="AQ125">
        <v>1.9851273397232201</v>
      </c>
      <c r="AR125">
        <v>0.254009045200352</v>
      </c>
      <c r="AS125">
        <v>-0.49698372636318999</v>
      </c>
      <c r="AT125">
        <v>9.9788269377268293</v>
      </c>
      <c r="AU125">
        <v>-5.5893547251813398E-2</v>
      </c>
      <c r="AV125">
        <v>-0.60614166101495603</v>
      </c>
      <c r="AW125">
        <v>-0.20007228344504899</v>
      </c>
      <c r="AX125">
        <v>-0.34205830538946702</v>
      </c>
      <c r="AY125">
        <v>4.2169159124090498</v>
      </c>
      <c r="AZ125">
        <v>-0.369946393737626</v>
      </c>
      <c r="BA125">
        <v>-0.39908927971220098</v>
      </c>
      <c r="BB125">
        <v>6.6174417033846202</v>
      </c>
      <c r="BC125">
        <v>-0.148768399899422</v>
      </c>
      <c r="BD125">
        <v>-0.37858604021016701</v>
      </c>
      <c r="BE125">
        <v>-0.23855016163996401</v>
      </c>
      <c r="BF125">
        <v>-0.25956803932490402</v>
      </c>
      <c r="BG125">
        <v>2.10251431074105</v>
      </c>
      <c r="BH125">
        <v>-0.171351334322596</v>
      </c>
      <c r="BI125">
        <v>-0.30418828701968198</v>
      </c>
      <c r="BJ125">
        <v>6.4060187456425997</v>
      </c>
      <c r="BK125">
        <v>-0.43843322882755398</v>
      </c>
      <c r="BL125">
        <v>-0.69554467923355601</v>
      </c>
      <c r="BM125">
        <v>-0.384445900414567</v>
      </c>
      <c r="BN125">
        <v>0.99830130390202798</v>
      </c>
      <c r="BO125">
        <v>3.4154752429699302</v>
      </c>
      <c r="BP125">
        <v>-0.58816317732168499</v>
      </c>
      <c r="BQ125">
        <v>-0.337280558210652</v>
      </c>
      <c r="BR125">
        <v>6.6174417033846202</v>
      </c>
      <c r="BS125">
        <v>6.4060187456425997</v>
      </c>
      <c r="BT125">
        <v>3.88583134571333</v>
      </c>
      <c r="BU125">
        <v>1.39376236425874</v>
      </c>
      <c r="BV125">
        <v>0.93511136587316301</v>
      </c>
      <c r="BW125">
        <v>4.2225400455353901</v>
      </c>
      <c r="BX125">
        <v>6.4326800674684304</v>
      </c>
      <c r="BY125">
        <v>2.6940279635498898</v>
      </c>
      <c r="BZ125">
        <v>-2.9825148291585502E-2</v>
      </c>
      <c r="CA125">
        <v>8.4036840912817805</v>
      </c>
      <c r="CB125">
        <v>7.7740763303127602</v>
      </c>
      <c r="CC125">
        <v>1.7420516892147599</v>
      </c>
      <c r="CD125">
        <v>8.6875272287175491</v>
      </c>
      <c r="CE125">
        <v>2.2020721053022698</v>
      </c>
      <c r="CF125">
        <v>9.3290367084144492E-3</v>
      </c>
      <c r="CG125">
        <v>8.6518053112817803</v>
      </c>
      <c r="CH125">
        <v>7.2928938943127601</v>
      </c>
      <c r="CI125">
        <v>-1.7732771517852299</v>
      </c>
      <c r="CJ125">
        <v>0.19215080760028599</v>
      </c>
      <c r="CK125">
        <v>0.24684872675535499</v>
      </c>
      <c r="CL125">
        <v>-0.124337674952815</v>
      </c>
      <c r="CM125">
        <v>-0.247731400993325</v>
      </c>
      <c r="CN125">
        <v>0.112901940780795</v>
      </c>
      <c r="CO125">
        <v>2.34730547084144E-2</v>
      </c>
      <c r="CP125">
        <v>8.3851858492817808</v>
      </c>
      <c r="CQ125">
        <v>6.29975444431276</v>
      </c>
      <c r="CR125">
        <v>-5.3178468247852297</v>
      </c>
      <c r="CS125">
        <v>0.24262898750825199</v>
      </c>
      <c r="CT125">
        <v>4.6406002286045897E-2</v>
      </c>
      <c r="CU125">
        <v>-0.104616622256091</v>
      </c>
      <c r="CV125">
        <v>-0.20951890636544401</v>
      </c>
      <c r="CW125">
        <v>-0.42600674201796801</v>
      </c>
      <c r="CX125">
        <v>0.45846108466152902</v>
      </c>
      <c r="CY125">
        <v>0.93569491890774903</v>
      </c>
      <c r="CZ125">
        <v>-0.21189509143815499</v>
      </c>
      <c r="DA125">
        <v>12314.623562282901</v>
      </c>
      <c r="DB125">
        <v>8820.9531195746495</v>
      </c>
      <c r="DC125">
        <v>7441.7534396701503</v>
      </c>
      <c r="DD125">
        <v>6679.5303372395801</v>
      </c>
      <c r="DE125">
        <v>4536.9009272547701</v>
      </c>
      <c r="DF125">
        <v>4058.06834796877</v>
      </c>
      <c r="DG125">
        <v>8450.2971922975503</v>
      </c>
      <c r="DH125">
        <v>9943.1187208716601</v>
      </c>
    </row>
    <row r="126" spans="1:112" x14ac:dyDescent="0.3">
      <c r="A126" t="s">
        <v>314</v>
      </c>
      <c r="B126" t="s">
        <v>315</v>
      </c>
      <c r="C126" t="s">
        <v>314</v>
      </c>
      <c r="D126" t="s">
        <v>316</v>
      </c>
      <c r="E126">
        <v>1</v>
      </c>
      <c r="F126">
        <v>1</v>
      </c>
      <c r="G126">
        <v>4</v>
      </c>
      <c r="H126">
        <v>0</v>
      </c>
      <c r="I126">
        <v>3</v>
      </c>
      <c r="J126">
        <v>1</v>
      </c>
      <c r="K126">
        <v>1</v>
      </c>
      <c r="M126">
        <v>-15</v>
      </c>
      <c r="N126" t="s">
        <v>106</v>
      </c>
      <c r="O126">
        <v>2017</v>
      </c>
      <c r="P126">
        <v>2017</v>
      </c>
      <c r="Q126" s="4" t="s">
        <v>26</v>
      </c>
      <c r="R126">
        <v>7147</v>
      </c>
      <c r="S126">
        <v>0</v>
      </c>
      <c r="T126">
        <v>0</v>
      </c>
      <c r="U126">
        <v>0</v>
      </c>
      <c r="V126">
        <v>4197956135</v>
      </c>
      <c r="W126">
        <v>1024360140.0599999</v>
      </c>
      <c r="X126">
        <v>2.16</v>
      </c>
      <c r="Y126">
        <v>-2.0402289927005698E-2</v>
      </c>
      <c r="Z126">
        <v>1.5128567814826899E-2</v>
      </c>
      <c r="AA126">
        <v>-0.29755449295043901</v>
      </c>
      <c r="AB126">
        <v>4</v>
      </c>
      <c r="AC126">
        <v>1</v>
      </c>
      <c r="AD126">
        <v>3.3719999789999999</v>
      </c>
      <c r="AE126">
        <v>1.5312492496466601</v>
      </c>
      <c r="AF126">
        <v>3.2905841231333302</v>
      </c>
      <c r="AG126">
        <v>9.9463915348011103</v>
      </c>
      <c r="AH126">
        <v>12.4343216313233</v>
      </c>
      <c r="AI126">
        <v>6.8532721031455504</v>
      </c>
      <c r="AJ126">
        <v>4.5652161112633296</v>
      </c>
      <c r="AK126">
        <v>3.0244420361611102</v>
      </c>
      <c r="AL126">
        <v>5.7297886319455502</v>
      </c>
      <c r="AM126">
        <v>1.14895394978487</v>
      </c>
      <c r="AN126">
        <v>2.0226826492221801</v>
      </c>
      <c r="AO126">
        <v>0.250133939310279</v>
      </c>
      <c r="AP126">
        <v>-0.44884230066226799</v>
      </c>
      <c r="AQ126">
        <v>-0.33386329295637202</v>
      </c>
      <c r="AR126">
        <v>-0.33750298727388001</v>
      </c>
      <c r="AS126">
        <v>0.89449444341750695</v>
      </c>
      <c r="AT126">
        <v>-0.82696670988582499</v>
      </c>
      <c r="AU126">
        <v>13.7935076371752</v>
      </c>
      <c r="AV126">
        <v>-0.334401046439879</v>
      </c>
      <c r="AW126">
        <v>0.62206403131791599</v>
      </c>
      <c r="AX126">
        <v>-0.40277044065004303</v>
      </c>
      <c r="AY126">
        <v>-0.636896256812987</v>
      </c>
      <c r="AZ126">
        <v>0.86274251848599603</v>
      </c>
      <c r="BA126">
        <v>0.76833518474449802</v>
      </c>
      <c r="BB126">
        <v>-0.63465482521472505</v>
      </c>
      <c r="BC126">
        <v>3.4647155893433101</v>
      </c>
      <c r="BD126">
        <v>1.51045531139101E-2</v>
      </c>
      <c r="BE126">
        <v>0.920126341739125</v>
      </c>
      <c r="BF126">
        <v>-0.20700924838641999</v>
      </c>
      <c r="BG126">
        <v>-0.101539417613873</v>
      </c>
      <c r="BH126">
        <v>0.49229164823825899</v>
      </c>
      <c r="BI126">
        <v>0.503621661913498</v>
      </c>
      <c r="BJ126">
        <v>-0.23915735436931301</v>
      </c>
      <c r="BK126">
        <v>13.0250024590006</v>
      </c>
      <c r="BL126">
        <v>0.25283233333168997</v>
      </c>
      <c r="BM126">
        <v>8.2742795624787105E-2</v>
      </c>
      <c r="BN126">
        <v>-0.45941990117000198</v>
      </c>
      <c r="BO126">
        <v>-0.44334644691011199</v>
      </c>
      <c r="BP126">
        <v>1.7899354980701401</v>
      </c>
      <c r="BQ126">
        <v>0.37441086999316597</v>
      </c>
      <c r="BR126">
        <v>-0.63465482521472505</v>
      </c>
      <c r="BS126">
        <v>-0.23915735436931301</v>
      </c>
      <c r="BT126">
        <v>1.3900335334579299</v>
      </c>
      <c r="BU126">
        <v>1.9497565342188701</v>
      </c>
      <c r="BV126">
        <v>0.663342440987435</v>
      </c>
      <c r="BW126">
        <v>0.13389698342317899</v>
      </c>
      <c r="BX126">
        <v>-0.29747860169433998</v>
      </c>
      <c r="BY126">
        <v>0.31340907094180698</v>
      </c>
      <c r="BZ126">
        <v>-0.109362362513822</v>
      </c>
      <c r="CA126">
        <v>-0.78191049310132499</v>
      </c>
      <c r="CB126">
        <v>1.85155321416861</v>
      </c>
      <c r="CC126">
        <v>1.66774093673524</v>
      </c>
      <c r="CD126">
        <v>-0.12754600666478499</v>
      </c>
      <c r="CE126">
        <v>1.27885927572522</v>
      </c>
      <c r="CF126">
        <v>-7.0208177513822495E-2</v>
      </c>
      <c r="CG126">
        <v>-0.53378927310132496</v>
      </c>
      <c r="CH126">
        <v>1.3703707781686101</v>
      </c>
      <c r="CI126">
        <v>-1.8475879042647501</v>
      </c>
      <c r="CJ126">
        <v>0.69459522933121898</v>
      </c>
      <c r="CK126">
        <v>3.97780554265149</v>
      </c>
      <c r="CL126">
        <v>1.3663157452261501</v>
      </c>
      <c r="CM126">
        <v>0.49752448382362102</v>
      </c>
      <c r="CN126">
        <v>2.6614900079695301</v>
      </c>
      <c r="CO126">
        <v>-5.6064159513822501E-2</v>
      </c>
      <c r="CP126">
        <v>-0.80040873510132504</v>
      </c>
      <c r="CQ126">
        <v>0.37723132816861099</v>
      </c>
      <c r="CR126">
        <v>-5.3921575772647499</v>
      </c>
      <c r="CS126">
        <v>0.69267862433147998</v>
      </c>
      <c r="CT126">
        <v>2.3126424442545002</v>
      </c>
      <c r="CU126">
        <v>-0.43986843238872902</v>
      </c>
      <c r="CV126">
        <v>-0.22332965093148799</v>
      </c>
      <c r="CW126">
        <v>3.3885711627953098E-2</v>
      </c>
      <c r="CX126">
        <v>-0.49414059378858299</v>
      </c>
      <c r="CY126">
        <v>0.201017676381644</v>
      </c>
      <c r="CZ126">
        <v>0.95906064887905296</v>
      </c>
      <c r="DA126">
        <v>3504.1258789062599</v>
      </c>
      <c r="DB126">
        <v>9416.60754123265</v>
      </c>
      <c r="DC126">
        <v>10878.9685980902</v>
      </c>
      <c r="DD126">
        <v>7865.2054307725803</v>
      </c>
      <c r="DE126">
        <v>6786.2692172309098</v>
      </c>
      <c r="DF126">
        <v>5626.8189925482202</v>
      </c>
      <c r="DG126">
        <v>3756.1347506656598</v>
      </c>
      <c r="DH126">
        <v>5992.0657605241104</v>
      </c>
    </row>
    <row r="127" spans="1:112" x14ac:dyDescent="0.3">
      <c r="A127" t="s">
        <v>1068</v>
      </c>
      <c r="B127" t="s">
        <v>1069</v>
      </c>
      <c r="C127" t="s">
        <v>1068</v>
      </c>
      <c r="D127" t="s">
        <v>1070</v>
      </c>
      <c r="E127">
        <v>0</v>
      </c>
      <c r="G127">
        <v>1</v>
      </c>
      <c r="H127">
        <v>2</v>
      </c>
      <c r="I127">
        <v>0</v>
      </c>
      <c r="J127">
        <v>1</v>
      </c>
      <c r="K127">
        <v>0</v>
      </c>
      <c r="M127">
        <v>29</v>
      </c>
      <c r="N127" t="s">
        <v>78</v>
      </c>
      <c r="P127">
        <v>2017</v>
      </c>
      <c r="Q127" s="4" t="s">
        <v>26</v>
      </c>
      <c r="R127">
        <v>763</v>
      </c>
      <c r="S127">
        <v>0</v>
      </c>
      <c r="T127">
        <v>0</v>
      </c>
      <c r="U127">
        <v>0</v>
      </c>
      <c r="V127">
        <v>445000</v>
      </c>
      <c r="W127">
        <v>15375000</v>
      </c>
      <c r="X127">
        <v>2.38961038961039</v>
      </c>
      <c r="Y127">
        <v>6.5263345837592995E-2</v>
      </c>
      <c r="Z127">
        <v>0.13951438665390001</v>
      </c>
      <c r="AA127">
        <v>1.5795603394508299E-2</v>
      </c>
      <c r="AB127">
        <v>6</v>
      </c>
      <c r="AC127">
        <v>0</v>
      </c>
    </row>
    <row r="128" spans="1:112" x14ac:dyDescent="0.3">
      <c r="A128" t="s">
        <v>317</v>
      </c>
      <c r="B128" t="s">
        <v>318</v>
      </c>
      <c r="C128" t="s">
        <v>320</v>
      </c>
      <c r="D128" t="s">
        <v>319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M128">
        <v>1</v>
      </c>
      <c r="O128">
        <v>2018</v>
      </c>
      <c r="P128">
        <v>2018</v>
      </c>
      <c r="Q128" s="4" t="s">
        <v>26</v>
      </c>
      <c r="R128">
        <v>15309</v>
      </c>
      <c r="S128">
        <v>0</v>
      </c>
      <c r="T128">
        <v>0</v>
      </c>
      <c r="U128">
        <v>1</v>
      </c>
      <c r="V128">
        <v>16000000</v>
      </c>
      <c r="W128">
        <v>1000000000</v>
      </c>
      <c r="X128">
        <v>1.9750000000000001</v>
      </c>
      <c r="Y128">
        <v>5.6059703230857801E-2</v>
      </c>
      <c r="Z128">
        <v>0.168866887688636</v>
      </c>
      <c r="AA128">
        <v>-0.121300145983696</v>
      </c>
      <c r="AB128">
        <v>7</v>
      </c>
      <c r="AC128">
        <v>1</v>
      </c>
      <c r="AD128">
        <v>1.2468327842700001E-3</v>
      </c>
      <c r="AE128">
        <v>1.30187944657244E-3</v>
      </c>
      <c r="AF128">
        <v>2.2850570955762202E-3</v>
      </c>
      <c r="AG128">
        <v>2.5842103711014399E-3</v>
      </c>
      <c r="AH128">
        <v>1.7082744373276601E-3</v>
      </c>
      <c r="AI128">
        <v>1.45290584510144E-3</v>
      </c>
      <c r="AJ128">
        <v>1.253190427701E-3</v>
      </c>
      <c r="AK128">
        <v>2.7186669016484402E-3</v>
      </c>
      <c r="AL128">
        <v>2.4022610856104399E-3</v>
      </c>
      <c r="AM128">
        <v>0.75519868724578398</v>
      </c>
      <c r="AN128">
        <v>0.1309171994452</v>
      </c>
      <c r="AO128">
        <v>-0.33895689900835502</v>
      </c>
      <c r="AP128">
        <v>-0.14948920773274901</v>
      </c>
      <c r="AQ128">
        <v>-0.13745929791238401</v>
      </c>
      <c r="AR128">
        <v>1.16939647922134</v>
      </c>
      <c r="AS128">
        <v>-0.11638270795372101</v>
      </c>
      <c r="AT128">
        <v>-0.58518058329383205</v>
      </c>
      <c r="AU128">
        <v>4.98381497748173</v>
      </c>
      <c r="AV128">
        <v>-0.71450817110111298</v>
      </c>
      <c r="AW128">
        <v>0.29497384278609701</v>
      </c>
      <c r="AX128">
        <v>1.0118852432061201</v>
      </c>
      <c r="AY128">
        <v>-0.556959188402669</v>
      </c>
      <c r="AZ128">
        <v>3.5175129062282702</v>
      </c>
      <c r="BA128">
        <v>-0.450420634276118</v>
      </c>
      <c r="BB128">
        <v>-0.231519554178928</v>
      </c>
      <c r="BC128">
        <v>2.20676021597497</v>
      </c>
      <c r="BD128">
        <v>-0.35728818598124701</v>
      </c>
      <c r="BE128">
        <v>0.65524078064144897</v>
      </c>
      <c r="BF128">
        <v>7.2229154844507204E-2</v>
      </c>
      <c r="BG128">
        <v>-0.50039337226806901</v>
      </c>
      <c r="BH128">
        <v>1.2631783093611799</v>
      </c>
      <c r="BI128">
        <v>-0.43019859500631902</v>
      </c>
      <c r="BJ128">
        <v>0.326372725712406</v>
      </c>
      <c r="BK128">
        <v>2.7841624306997299</v>
      </c>
      <c r="BL128">
        <v>-0.58844293560414496</v>
      </c>
      <c r="BM128">
        <v>0.36708969334795</v>
      </c>
      <c r="BN128">
        <v>1.5112303939741299E-2</v>
      </c>
      <c r="BO128">
        <v>-5.8534701498730003E-2</v>
      </c>
      <c r="BP128">
        <v>1.2961566147302701</v>
      </c>
      <c r="BQ128">
        <v>0.50521141445073903</v>
      </c>
      <c r="BR128">
        <v>-0.231519554178928</v>
      </c>
      <c r="BS128">
        <v>0.326372725712406</v>
      </c>
      <c r="BT128">
        <v>0.56519649106962</v>
      </c>
      <c r="BU128">
        <v>2.2651817141032598E-3</v>
      </c>
      <c r="BV128">
        <v>-0.172213241754545</v>
      </c>
      <c r="BW128">
        <v>-0.216308827700911</v>
      </c>
      <c r="BX128">
        <v>0.47679794964060501</v>
      </c>
      <c r="BY128">
        <v>0.49831737369580997</v>
      </c>
      <c r="BZ128">
        <v>1.04298026199349E-2</v>
      </c>
      <c r="CA128">
        <v>-0.45494780279525399</v>
      </c>
      <c r="CB128">
        <v>1.81128080741051</v>
      </c>
      <c r="CC128">
        <v>6.0465034739802498E-2</v>
      </c>
      <c r="CD128">
        <v>4.9089216301983797E-3</v>
      </c>
      <c r="CE128">
        <v>1.8532262413893501</v>
      </c>
      <c r="CF128">
        <v>4.9583987619934898E-2</v>
      </c>
      <c r="CG128">
        <v>-0.20682658279525401</v>
      </c>
      <c r="CH128">
        <v>1.3300983714105099</v>
      </c>
      <c r="CI128">
        <v>-3.4548638062601902</v>
      </c>
      <c r="CJ128">
        <v>0.14152464051107899</v>
      </c>
      <c r="CK128">
        <v>1.4003349619401999</v>
      </c>
      <c r="CL128">
        <v>1.26941114618294</v>
      </c>
      <c r="CM128">
        <v>1.5703302387658999</v>
      </c>
      <c r="CN128">
        <v>4.4510453478567102</v>
      </c>
      <c r="CO128">
        <v>6.3728005619934899E-2</v>
      </c>
      <c r="CP128">
        <v>-0.47344604479525398</v>
      </c>
      <c r="CQ128">
        <v>0.33695892141050998</v>
      </c>
      <c r="CR128">
        <v>-6.9994334792601904</v>
      </c>
      <c r="CS128">
        <v>0.106578374802173</v>
      </c>
      <c r="CT128">
        <v>1.1936840230883199</v>
      </c>
      <c r="CU128">
        <v>0.115689125037215</v>
      </c>
      <c r="CV128">
        <v>-0.258909751791701</v>
      </c>
      <c r="CW128">
        <v>0.34456981005528298</v>
      </c>
      <c r="CX128">
        <v>4.1432778510872396E-3</v>
      </c>
      <c r="CY128">
        <v>0.20966437966845999</v>
      </c>
      <c r="CZ128">
        <v>0.28866434548910003</v>
      </c>
      <c r="DA128">
        <v>3701.303516081</v>
      </c>
      <c r="DB128">
        <v>5637.6553852592197</v>
      </c>
      <c r="DC128">
        <v>10295.078663526299</v>
      </c>
      <c r="DD128">
        <v>8956.45585362989</v>
      </c>
      <c r="DE128">
        <v>8263.54285159955</v>
      </c>
      <c r="DF128">
        <v>7729.0723414311096</v>
      </c>
      <c r="DG128">
        <v>9843.8720642718799</v>
      </c>
      <c r="DH128">
        <v>11794.759194218201</v>
      </c>
    </row>
    <row r="129" spans="1:112" x14ac:dyDescent="0.3">
      <c r="A129" t="s">
        <v>321</v>
      </c>
      <c r="B129" t="s">
        <v>322</v>
      </c>
      <c r="C129" t="s">
        <v>321</v>
      </c>
      <c r="D129" t="s">
        <v>323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1</v>
      </c>
      <c r="M129">
        <v>14</v>
      </c>
      <c r="N129" t="s">
        <v>61</v>
      </c>
      <c r="O129">
        <v>2018</v>
      </c>
      <c r="P129">
        <v>2018</v>
      </c>
      <c r="Q129" s="4" t="s">
        <v>26</v>
      </c>
      <c r="R129">
        <v>771</v>
      </c>
      <c r="S129">
        <v>0</v>
      </c>
      <c r="T129">
        <v>0</v>
      </c>
      <c r="U129">
        <v>1</v>
      </c>
      <c r="V129">
        <v>25500000</v>
      </c>
      <c r="W129">
        <v>1755313373</v>
      </c>
      <c r="X129">
        <v>2.1298701298701301</v>
      </c>
      <c r="Y129">
        <v>0.11941266059875399</v>
      </c>
      <c r="Z129">
        <v>0.22528801858425099</v>
      </c>
      <c r="AA129">
        <v>-0.289308071136474</v>
      </c>
      <c r="AB129">
        <v>32</v>
      </c>
      <c r="AC129">
        <v>1</v>
      </c>
      <c r="AD129">
        <v>3.9036698600000003E-2</v>
      </c>
      <c r="AE129">
        <v>1.30805197255555E-2</v>
      </c>
      <c r="AF129">
        <v>2.9360612938574399E-3</v>
      </c>
      <c r="AG129">
        <v>1.1777443719408801E-3</v>
      </c>
      <c r="AH129">
        <v>1.40839221073811E-3</v>
      </c>
      <c r="AI129">
        <v>9.2160380934633301E-4</v>
      </c>
      <c r="AJ129">
        <v>5.3512697246255495E-4</v>
      </c>
      <c r="AK129">
        <v>4.3394336551755497E-4</v>
      </c>
      <c r="AL129">
        <v>2.7161346308866602E-4</v>
      </c>
      <c r="AM129">
        <v>-0.77553940092141505</v>
      </c>
      <c r="AN129">
        <v>-0.59886928300684406</v>
      </c>
      <c r="AO129">
        <v>0.19583862533524199</v>
      </c>
      <c r="AP129">
        <v>-0.34563411930307397</v>
      </c>
      <c r="AQ129">
        <v>-0.41935247333438702</v>
      </c>
      <c r="AR129">
        <v>-0.189083361803595</v>
      </c>
      <c r="AS129">
        <v>-0.37408084862705798</v>
      </c>
      <c r="AT129">
        <v>-0.86072764310630701</v>
      </c>
      <c r="AU129">
        <v>-0.73022049801732702</v>
      </c>
      <c r="AV129">
        <v>-0.197535444117516</v>
      </c>
      <c r="AW129">
        <v>0.69889202990166799</v>
      </c>
      <c r="AX129">
        <v>-0.54020826202189098</v>
      </c>
      <c r="AY129">
        <v>-0.226569181958026</v>
      </c>
      <c r="AZ129">
        <v>-0.62302967892060301</v>
      </c>
      <c r="BA129">
        <v>0.75436236639114496</v>
      </c>
      <c r="BB129">
        <v>-0.68077919781517005</v>
      </c>
      <c r="BC129">
        <v>-0.46674680503417199</v>
      </c>
      <c r="BD129">
        <v>-0.15028832343240001</v>
      </c>
      <c r="BE129">
        <v>0.28907399307819398</v>
      </c>
      <c r="BF129">
        <v>-0.42497696802721102</v>
      </c>
      <c r="BG129">
        <v>-0.187347525346995</v>
      </c>
      <c r="BH129">
        <v>-0.112303768365568</v>
      </c>
      <c r="BI129">
        <v>0.402319865323924</v>
      </c>
      <c r="BJ129">
        <v>-0.92720858069509304</v>
      </c>
      <c r="BK129">
        <v>-0.78835077764879702</v>
      </c>
      <c r="BL129">
        <v>6.1088342103917097E-4</v>
      </c>
      <c r="BM129">
        <v>-0.1079295910393</v>
      </c>
      <c r="BN129">
        <v>-0.67966446423623905</v>
      </c>
      <c r="BO129">
        <v>-0.30762115356061898</v>
      </c>
      <c r="BP129">
        <v>-0.49092847957504998</v>
      </c>
      <c r="BQ129">
        <v>5.7326795115038403</v>
      </c>
      <c r="BR129">
        <v>-0.68077919781517005</v>
      </c>
      <c r="BS129">
        <v>-0.92720858069509304</v>
      </c>
      <c r="BT129">
        <v>-0.971108945178076</v>
      </c>
      <c r="BU129">
        <v>-0.96597821980614895</v>
      </c>
      <c r="BV129">
        <v>-0.97645610451062903</v>
      </c>
      <c r="BW129">
        <v>-0.98688409688620804</v>
      </c>
      <c r="BX129">
        <v>-0.98882526768676204</v>
      </c>
      <c r="BY129">
        <v>-0.99359157134353504</v>
      </c>
      <c r="BZ129">
        <v>-0.16749105673603201</v>
      </c>
      <c r="CA129">
        <v>-0.84629520553606796</v>
      </c>
      <c r="CB129">
        <v>-0.95955058705950402</v>
      </c>
      <c r="CC129">
        <v>-0.95807244565053296</v>
      </c>
      <c r="CD129">
        <v>-0.98379120363575301</v>
      </c>
      <c r="CE129">
        <v>-0.99308760775541705</v>
      </c>
      <c r="CF129">
        <v>-0.128336871736032</v>
      </c>
      <c r="CG129">
        <v>-0.59817398553606804</v>
      </c>
      <c r="CH129">
        <v>-1.4407330230594999</v>
      </c>
      <c r="CI129">
        <v>-4.4734012866505299</v>
      </c>
      <c r="CJ129">
        <v>-2.2759669225349399E-2</v>
      </c>
      <c r="CK129">
        <v>-0.43089830998331202</v>
      </c>
      <c r="CL129">
        <v>0.56979041339414804</v>
      </c>
      <c r="CM129">
        <v>7.9119772826046694E-2</v>
      </c>
      <c r="CN129">
        <v>0.42836182975933501</v>
      </c>
      <c r="CO129">
        <v>-0.114192853736032</v>
      </c>
      <c r="CP129">
        <v>-0.86479344753606802</v>
      </c>
      <c r="CQ129">
        <v>-2.4338724730595001</v>
      </c>
      <c r="CR129">
        <v>-8.0179709596505297</v>
      </c>
      <c r="CS129">
        <v>-2.2350541407834799E-2</v>
      </c>
      <c r="CT129">
        <v>-0.41661519156354199</v>
      </c>
      <c r="CU129">
        <v>4.1398377356886597E-2</v>
      </c>
      <c r="CV129">
        <v>2.17051155139856</v>
      </c>
      <c r="CW129">
        <v>-9.9475404536193496E-2</v>
      </c>
      <c r="CX129">
        <v>-0.25967677321701099</v>
      </c>
      <c r="CY129">
        <v>-0.30535981124880801</v>
      </c>
      <c r="CZ129">
        <v>0.814297080794393</v>
      </c>
      <c r="DA129">
        <v>6823.4997747395801</v>
      </c>
      <c r="DB129">
        <v>5079.6464532878799</v>
      </c>
      <c r="DC129">
        <v>3802.1622706585499</v>
      </c>
      <c r="DD129">
        <v>7161.5106286694399</v>
      </c>
      <c r="DE129">
        <v>10605.9920733785</v>
      </c>
      <c r="DF129">
        <v>8152.3075916611097</v>
      </c>
      <c r="DG129">
        <v>8440.2073051765492</v>
      </c>
      <c r="DH129">
        <v>8101.96139253622</v>
      </c>
    </row>
    <row r="130" spans="1:112" x14ac:dyDescent="0.3">
      <c r="A130" t="s">
        <v>1071</v>
      </c>
      <c r="B130" t="s">
        <v>1072</v>
      </c>
      <c r="C130" t="s">
        <v>1071</v>
      </c>
      <c r="D130" t="s">
        <v>1073</v>
      </c>
      <c r="E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M130">
        <v>79</v>
      </c>
      <c r="N130" t="s">
        <v>61</v>
      </c>
      <c r="P130">
        <v>2018</v>
      </c>
      <c r="Q130" s="4" t="s">
        <v>26</v>
      </c>
      <c r="R130">
        <v>5454</v>
      </c>
      <c r="S130">
        <v>0</v>
      </c>
      <c r="T130">
        <v>0</v>
      </c>
      <c r="U130">
        <v>0</v>
      </c>
      <c r="V130">
        <v>26615</v>
      </c>
      <c r="W130">
        <v>9919303956.4099998</v>
      </c>
      <c r="X130">
        <v>2</v>
      </c>
      <c r="Y130">
        <v>7.5312703847885099E-4</v>
      </c>
      <c r="Z130">
        <v>5.6519165635108899E-2</v>
      </c>
      <c r="AA130">
        <v>-5.1567658782005303E-2</v>
      </c>
      <c r="AB130">
        <v>6</v>
      </c>
      <c r="AC130">
        <v>0</v>
      </c>
    </row>
    <row r="131" spans="1:112" x14ac:dyDescent="0.3">
      <c r="A131" t="s">
        <v>1074</v>
      </c>
      <c r="B131" t="s">
        <v>1075</v>
      </c>
      <c r="C131" t="s">
        <v>1074</v>
      </c>
      <c r="D131" t="s">
        <v>1076</v>
      </c>
      <c r="E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M131">
        <v>1</v>
      </c>
      <c r="N131" t="s">
        <v>127</v>
      </c>
      <c r="P131">
        <v>2018</v>
      </c>
      <c r="Q131" s="4" t="s">
        <v>26</v>
      </c>
      <c r="R131">
        <v>13330</v>
      </c>
      <c r="S131">
        <v>0</v>
      </c>
      <c r="T131">
        <v>0</v>
      </c>
      <c r="U131">
        <v>0</v>
      </c>
      <c r="V131">
        <v>15000000</v>
      </c>
      <c r="W131">
        <v>2052153500</v>
      </c>
      <c r="X131">
        <v>1.89873417721519</v>
      </c>
      <c r="Y131">
        <v>0.293783009052276</v>
      </c>
      <c r="Z131">
        <v>-0.204581558704376</v>
      </c>
      <c r="AA131">
        <v>4.2476713657379102E-2</v>
      </c>
      <c r="AB131">
        <v>6</v>
      </c>
      <c r="AC131">
        <v>0</v>
      </c>
    </row>
    <row r="132" spans="1:112" x14ac:dyDescent="0.3">
      <c r="A132" t="s">
        <v>324</v>
      </c>
      <c r="B132" t="s">
        <v>325</v>
      </c>
      <c r="C132" t="s">
        <v>324</v>
      </c>
      <c r="D132" t="s">
        <v>326</v>
      </c>
      <c r="E132">
        <v>1</v>
      </c>
      <c r="F132">
        <v>1</v>
      </c>
      <c r="G132">
        <v>4</v>
      </c>
      <c r="H132">
        <v>0</v>
      </c>
      <c r="I132">
        <v>3</v>
      </c>
      <c r="J132">
        <v>1</v>
      </c>
      <c r="K132">
        <v>1</v>
      </c>
      <c r="M132">
        <v>36</v>
      </c>
      <c r="N132" t="s">
        <v>30</v>
      </c>
      <c r="O132">
        <v>2017</v>
      </c>
      <c r="P132">
        <v>2017</v>
      </c>
      <c r="Q132" s="4" t="s">
        <v>26</v>
      </c>
      <c r="R132">
        <v>6859</v>
      </c>
      <c r="S132">
        <v>0</v>
      </c>
      <c r="T132">
        <v>0</v>
      </c>
      <c r="U132">
        <v>0</v>
      </c>
      <c r="V132">
        <v>40000000</v>
      </c>
      <c r="W132">
        <v>10207742278.559999</v>
      </c>
      <c r="X132">
        <v>1.94805194805194</v>
      </c>
      <c r="Y132">
        <v>2.7354672551155E-2</v>
      </c>
      <c r="Z132">
        <v>9.61116552352905E-2</v>
      </c>
      <c r="AA132">
        <v>-5.1820620894431998E-2</v>
      </c>
      <c r="AB132">
        <v>12</v>
      </c>
      <c r="AC132">
        <v>1</v>
      </c>
      <c r="AD132">
        <v>3.1695101400000002E-2</v>
      </c>
      <c r="AE132">
        <v>9.5038256656666598E-2</v>
      </c>
      <c r="AF132">
        <v>4.8578154506666603E-2</v>
      </c>
      <c r="AG132">
        <v>1.7970502376406398E-2</v>
      </c>
      <c r="AH132">
        <v>1.2602931E-2</v>
      </c>
      <c r="AI132">
        <v>1.0167304468274701E-2</v>
      </c>
      <c r="AJ132">
        <v>6.6014249795676603E-3</v>
      </c>
      <c r="AK132">
        <v>5.2989772813702204E-3</v>
      </c>
      <c r="AL132">
        <v>4.2097978888508804E-3</v>
      </c>
      <c r="AM132">
        <v>-0.488856843385089</v>
      </c>
      <c r="AN132">
        <v>-0.63007029478774701</v>
      </c>
      <c r="AO132">
        <v>-0.29868788662544798</v>
      </c>
      <c r="AP132">
        <v>-0.193258737330643</v>
      </c>
      <c r="AQ132">
        <v>-0.35072024250220801</v>
      </c>
      <c r="AR132">
        <v>-0.197297962520016</v>
      </c>
      <c r="AS132">
        <v>-0.20554520894977099</v>
      </c>
      <c r="AT132">
        <v>0.84289666580950195</v>
      </c>
      <c r="AU132">
        <v>-0.67375095425753595</v>
      </c>
      <c r="AV132">
        <v>-0.544702452589512</v>
      </c>
      <c r="AW132">
        <v>0.48586951983820498</v>
      </c>
      <c r="AX132">
        <v>-0.55539193187254299</v>
      </c>
      <c r="AY132">
        <v>-0.25960660345925601</v>
      </c>
      <c r="AZ132">
        <v>-7.0067867803862302E-2</v>
      </c>
      <c r="BA132">
        <v>-0.39221423483338003</v>
      </c>
      <c r="BB132">
        <v>1.2914091750238299</v>
      </c>
      <c r="BC132">
        <v>-0.366357563723197</v>
      </c>
      <c r="BD132">
        <v>-0.32390143279901501</v>
      </c>
      <c r="BE132">
        <v>1.2686401142791501E-2</v>
      </c>
      <c r="BF132">
        <v>-0.36106763177902601</v>
      </c>
      <c r="BG132">
        <v>-7.3863483632673102E-2</v>
      </c>
      <c r="BH132">
        <v>-0.23037103580299001</v>
      </c>
      <c r="BI132">
        <v>-0.31811598680463399</v>
      </c>
      <c r="BJ132">
        <v>0.184716843439271</v>
      </c>
      <c r="BK132">
        <v>-0.762564446144258</v>
      </c>
      <c r="BL132">
        <v>-0.54565692179234204</v>
      </c>
      <c r="BM132">
        <v>-0.124624555385543</v>
      </c>
      <c r="BN132">
        <v>-0.60106842651915404</v>
      </c>
      <c r="BO132">
        <v>-0.265925064356763</v>
      </c>
      <c r="BP132">
        <v>-0.36668686406846301</v>
      </c>
      <c r="BQ132">
        <v>-0.41592131739406402</v>
      </c>
      <c r="BR132">
        <v>1.2914091750238299</v>
      </c>
      <c r="BS132">
        <v>0.184716843439271</v>
      </c>
      <c r="BT132">
        <v>-0.55606840107320599</v>
      </c>
      <c r="BU132">
        <v>-0.70167478685088203</v>
      </c>
      <c r="BV132">
        <v>-0.74212494035131304</v>
      </c>
      <c r="BW132">
        <v>-0.83898999577442102</v>
      </c>
      <c r="BX132">
        <v>-0.87238014439446798</v>
      </c>
      <c r="BY132">
        <v>-0.89498403163010298</v>
      </c>
      <c r="BZ132">
        <v>0.60933389536340099</v>
      </c>
      <c r="CA132">
        <v>0.46313315238524999</v>
      </c>
      <c r="CB132">
        <v>-0.29240906343300899</v>
      </c>
      <c r="CC132">
        <v>-0.65481101680499099</v>
      </c>
      <c r="CD132">
        <v>-0.90176249569219502</v>
      </c>
      <c r="CE132">
        <v>-0.93020024217769204</v>
      </c>
      <c r="CF132">
        <v>0.648488080363401</v>
      </c>
      <c r="CG132">
        <v>0.71125437238525002</v>
      </c>
      <c r="CH132">
        <v>-0.77359149943300898</v>
      </c>
      <c r="CI132">
        <v>-4.1701398578049904</v>
      </c>
      <c r="CJ132">
        <v>0.30645365389819301</v>
      </c>
      <c r="CK132">
        <v>0.38746884084754502</v>
      </c>
      <c r="CL132">
        <v>-9.8270450457816599E-2</v>
      </c>
      <c r="CM132">
        <v>-0.221834887679139</v>
      </c>
      <c r="CN132">
        <v>0.150289001979134</v>
      </c>
      <c r="CO132">
        <v>0.66263209836340098</v>
      </c>
      <c r="CP132">
        <v>0.44463491038524999</v>
      </c>
      <c r="CQ132">
        <v>-1.7667309494329999</v>
      </c>
      <c r="CR132">
        <v>-7.7147095308049902</v>
      </c>
      <c r="CS132">
        <v>0.19215080760028599</v>
      </c>
      <c r="CT132">
        <v>-6.09274528829258E-3</v>
      </c>
      <c r="CU132">
        <v>-0.113011972827727</v>
      </c>
      <c r="CV132">
        <v>-0.20960374195714801</v>
      </c>
      <c r="CW132">
        <v>-0.44396968148430599</v>
      </c>
      <c r="CX132">
        <v>0.481638041258031</v>
      </c>
      <c r="CY132">
        <v>1.05419953078013</v>
      </c>
      <c r="CZ132">
        <v>-0.121959167206888</v>
      </c>
      <c r="DA132">
        <v>12334.5190049913</v>
      </c>
      <c r="DB132">
        <v>8825.4550075954903</v>
      </c>
      <c r="DC132">
        <v>7431.7473307291802</v>
      </c>
      <c r="DD132">
        <v>6660.4652217881903</v>
      </c>
      <c r="DE132">
        <v>4504.4586210245498</v>
      </c>
      <c r="DF132">
        <v>4076.9883371313299</v>
      </c>
      <c r="DG132">
        <v>8496.7333738924408</v>
      </c>
      <c r="DH132">
        <v>9914.6905640580007</v>
      </c>
    </row>
    <row r="133" spans="1:112" x14ac:dyDescent="0.3">
      <c r="A133" t="s">
        <v>327</v>
      </c>
      <c r="B133" t="s">
        <v>328</v>
      </c>
      <c r="C133" t="s">
        <v>327</v>
      </c>
      <c r="D133" t="s">
        <v>329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2</v>
      </c>
      <c r="M133">
        <v>1</v>
      </c>
      <c r="O133">
        <v>2018</v>
      </c>
      <c r="P133">
        <v>2018</v>
      </c>
      <c r="Q133" s="4" t="s">
        <v>26</v>
      </c>
      <c r="R133">
        <v>577</v>
      </c>
      <c r="S133">
        <v>0</v>
      </c>
      <c r="T133">
        <v>0</v>
      </c>
      <c r="U133">
        <v>0</v>
      </c>
      <c r="V133">
        <v>10000000</v>
      </c>
      <c r="W133">
        <v>84000000</v>
      </c>
      <c r="X133">
        <v>1.89873417721519</v>
      </c>
      <c r="Y133">
        <v>0.15215976536273901</v>
      </c>
      <c r="Z133">
        <v>-5.32868802547454E-2</v>
      </c>
      <c r="AA133">
        <v>-0.26026844978332497</v>
      </c>
      <c r="AB133">
        <v>3</v>
      </c>
      <c r="AC133">
        <v>1</v>
      </c>
      <c r="AD133">
        <v>9.3775800000000006E-2</v>
      </c>
      <c r="AE133">
        <v>0.147486459764893</v>
      </c>
      <c r="AF133">
        <v>8.1224110129207897E-2</v>
      </c>
      <c r="AG133">
        <v>2.6209827494371299E-2</v>
      </c>
      <c r="AH133">
        <v>1.1556074934101599E-2</v>
      </c>
      <c r="AI133">
        <v>4.87831458714829E-3</v>
      </c>
      <c r="AJ133">
        <v>4.7932964533485599E-3</v>
      </c>
      <c r="AK133">
        <v>3.06051625432706E-3</v>
      </c>
      <c r="AL133">
        <v>2.2220411021436999E-3</v>
      </c>
      <c r="AM133">
        <v>-0.449277511585223</v>
      </c>
      <c r="AN133">
        <v>-0.67731468584047405</v>
      </c>
      <c r="AO133">
        <v>-0.55909381942390202</v>
      </c>
      <c r="AP133">
        <v>-0.57785713445379805</v>
      </c>
      <c r="AQ133">
        <v>-1.742776778351E-2</v>
      </c>
      <c r="AR133">
        <v>-0.36150073668216198</v>
      </c>
      <c r="AS133">
        <v>-0.27396526680683297</v>
      </c>
      <c r="AT133">
        <v>1.2344298622077701</v>
      </c>
      <c r="AU133">
        <v>-0.82215122157142995</v>
      </c>
      <c r="AV133">
        <v>-7.8506020892173206E-2</v>
      </c>
      <c r="AW133">
        <v>-0.818219273405005</v>
      </c>
      <c r="AX133">
        <v>-0.47055757115574198</v>
      </c>
      <c r="AY133">
        <v>5.4913407773674802E-2</v>
      </c>
      <c r="AZ133">
        <v>-0.59616161795754996</v>
      </c>
      <c r="BA133">
        <v>-0.56824509432346504</v>
      </c>
      <c r="BB133">
        <v>0.57275608168518399</v>
      </c>
      <c r="BC133">
        <v>-0.57901753321410798</v>
      </c>
      <c r="BD133">
        <v>-0.30042815171596998</v>
      </c>
      <c r="BE133">
        <v>-0.68739694600829004</v>
      </c>
      <c r="BF133">
        <v>-0.350108692644304</v>
      </c>
      <c r="BG133">
        <v>0.120415176297336</v>
      </c>
      <c r="BH133">
        <v>-0.30532766352186402</v>
      </c>
      <c r="BI133">
        <v>-0.62341488301512904</v>
      </c>
      <c r="BJ133">
        <v>-0.114930156910297</v>
      </c>
      <c r="BK133">
        <v>-0.86696692253409902</v>
      </c>
      <c r="BL133">
        <v>-0.66415767689625904</v>
      </c>
      <c r="BM133">
        <v>-0.87519294758848598</v>
      </c>
      <c r="BN133">
        <v>-0.38052721744273199</v>
      </c>
      <c r="BO133">
        <v>-0.28215292046703699</v>
      </c>
      <c r="BP133">
        <v>-0.47317056595531298</v>
      </c>
      <c r="BQ133">
        <v>-0.63138596740146602</v>
      </c>
      <c r="BR133">
        <v>0.57275608168518399</v>
      </c>
      <c r="BS133">
        <v>-0.114930156910297</v>
      </c>
      <c r="BT133">
        <v>-0.72031242560425002</v>
      </c>
      <c r="BU133">
        <v>-0.86573083957177399</v>
      </c>
      <c r="BV133">
        <v>-0.94639291609972598</v>
      </c>
      <c r="BW133">
        <v>-0.94890202553469705</v>
      </c>
      <c r="BX133">
        <v>-0.96726166110924405</v>
      </c>
      <c r="BY133">
        <v>-0.97517171817029302</v>
      </c>
      <c r="BZ133">
        <v>-7.0216409777362696E-2</v>
      </c>
      <c r="CA133">
        <v>1.2611618927546899</v>
      </c>
      <c r="CB133">
        <v>-0.513149041147547</v>
      </c>
      <c r="CC133">
        <v>-0.91800940410229104</v>
      </c>
      <c r="CD133">
        <v>1.2611618927546899</v>
      </c>
      <c r="CE133">
        <v>-0.513149041147547</v>
      </c>
      <c r="CF133">
        <v>-3.1062224777362701E-2</v>
      </c>
      <c r="CG133">
        <v>1.50928311275469</v>
      </c>
      <c r="CH133">
        <v>-0.99433147714754699</v>
      </c>
      <c r="CI133">
        <v>-4.4333382451022896</v>
      </c>
      <c r="CJ133">
        <v>-4.7238821775930501E-2</v>
      </c>
      <c r="CK133">
        <v>-0.29472016915791199</v>
      </c>
      <c r="CL133">
        <v>-0.586606264820142</v>
      </c>
      <c r="CM133">
        <v>0.16524907049589399</v>
      </c>
      <c r="CN133">
        <v>-0.18680641784553201</v>
      </c>
      <c r="CO133">
        <v>-1.69182067773627E-2</v>
      </c>
      <c r="CP133">
        <v>1.24266365075469</v>
      </c>
      <c r="CQ133">
        <v>-1.9874709271475399</v>
      </c>
      <c r="CR133">
        <v>-7.9779079181022903</v>
      </c>
      <c r="CS133">
        <v>3.8317485956150601E-2</v>
      </c>
      <c r="CT133">
        <v>-0.22771132001616201</v>
      </c>
      <c r="CU133">
        <v>5.58522549965964E-2</v>
      </c>
      <c r="CV133">
        <v>-0.46289001705063099</v>
      </c>
      <c r="CW133">
        <v>0.683420630121786</v>
      </c>
      <c r="CX133">
        <v>0.88183915641220001</v>
      </c>
      <c r="CY133">
        <v>-0.25326773558014198</v>
      </c>
      <c r="CZ133">
        <v>0.100060522335071</v>
      </c>
      <c r="DA133">
        <v>8942.4278971354197</v>
      </c>
      <c r="DB133">
        <v>7199.3861011284898</v>
      </c>
      <c r="DC133">
        <v>6541.8452222222204</v>
      </c>
      <c r="DD133">
        <v>4055.0667701193302</v>
      </c>
      <c r="DE133">
        <v>4417.2068654332197</v>
      </c>
      <c r="DF133">
        <v>9429.9929838777698</v>
      </c>
      <c r="DG133">
        <v>9557.4542196603306</v>
      </c>
      <c r="DH133">
        <v>8042.5608364139998</v>
      </c>
    </row>
    <row r="134" spans="1:112" x14ac:dyDescent="0.3">
      <c r="A134" t="s">
        <v>330</v>
      </c>
      <c r="B134" t="s">
        <v>331</v>
      </c>
      <c r="C134" t="s">
        <v>330</v>
      </c>
      <c r="D134" t="s">
        <v>332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M134">
        <v>125</v>
      </c>
      <c r="N134" t="s">
        <v>52</v>
      </c>
      <c r="O134">
        <v>2019</v>
      </c>
      <c r="P134">
        <v>2018</v>
      </c>
      <c r="Q134" s="4" t="s">
        <v>26</v>
      </c>
      <c r="R134">
        <v>11249</v>
      </c>
      <c r="S134">
        <v>0</v>
      </c>
      <c r="T134">
        <v>0</v>
      </c>
      <c r="U134">
        <v>0</v>
      </c>
      <c r="V134">
        <v>413829</v>
      </c>
      <c r="W134">
        <v>10000000000</v>
      </c>
      <c r="X134">
        <v>2</v>
      </c>
      <c r="Y134">
        <v>8.2210674881935106E-2</v>
      </c>
      <c r="Z134">
        <v>0.10417126119136801</v>
      </c>
      <c r="AA134">
        <v>-9.3216389417648302E-2</v>
      </c>
      <c r="AB134">
        <v>9</v>
      </c>
      <c r="AC134">
        <v>1</v>
      </c>
      <c r="AD134">
        <v>3.73249555E-2</v>
      </c>
      <c r="AE134">
        <v>3.6891302528096699E-2</v>
      </c>
      <c r="AF134">
        <v>1.0451308611018201E-2</v>
      </c>
      <c r="AG134">
        <v>1.0162633137431499E-2</v>
      </c>
      <c r="AH134">
        <v>8.8088577539838803E-3</v>
      </c>
      <c r="AI134">
        <v>3.5375462542222201E-2</v>
      </c>
      <c r="AJ134">
        <v>3.9495615736666601E-2</v>
      </c>
      <c r="AK134">
        <v>5.5274073555555497E-2</v>
      </c>
      <c r="AL134">
        <v>0.50001902177777702</v>
      </c>
      <c r="AM134">
        <v>-0.71669992939234295</v>
      </c>
      <c r="AN134">
        <v>-2.7620988369086701E-2</v>
      </c>
      <c r="AO134">
        <v>-0.13321108468053999</v>
      </c>
      <c r="AP134">
        <v>3.0158966724401099</v>
      </c>
      <c r="AQ134">
        <v>0.116469238798697</v>
      </c>
      <c r="AR134">
        <v>0.399498970318383</v>
      </c>
      <c r="AS134">
        <v>8.0461764370453395</v>
      </c>
      <c r="AT134">
        <v>-0.72087682096848904</v>
      </c>
      <c r="AU134">
        <v>-0.37258715276094201</v>
      </c>
      <c r="AV134">
        <v>0.41283290543525702</v>
      </c>
      <c r="AW134">
        <v>-0.114706969229877</v>
      </c>
      <c r="AX134">
        <v>2.66310803757281</v>
      </c>
      <c r="AY134">
        <v>-0.223362751615757</v>
      </c>
      <c r="AZ134">
        <v>3.3535292424782202</v>
      </c>
      <c r="BA134">
        <v>6.5143296626824201</v>
      </c>
      <c r="BB134">
        <v>-0.102675152286405</v>
      </c>
      <c r="BC134">
        <v>-0.11619199146258501</v>
      </c>
      <c r="BD134">
        <v>0.21101186378877401</v>
      </c>
      <c r="BE134">
        <v>-8.1943341545793302E-2</v>
      </c>
      <c r="BF134">
        <v>3.14572673707137</v>
      </c>
      <c r="BG134">
        <v>0.30663996164844298</v>
      </c>
      <c r="BH134">
        <v>1.7335327396670901</v>
      </c>
      <c r="BI134">
        <v>5.3828577564463904</v>
      </c>
      <c r="BJ134">
        <v>-0.74483766760176795</v>
      </c>
      <c r="BK134">
        <v>-0.14767851973240001</v>
      </c>
      <c r="BL134">
        <v>7.9746181429362198E-2</v>
      </c>
      <c r="BM134">
        <v>2.5069785175897099</v>
      </c>
      <c r="BN134">
        <v>3.7794695424009102</v>
      </c>
      <c r="BO134">
        <v>0.68088885241126795</v>
      </c>
      <c r="BP134">
        <v>23.512075833604602</v>
      </c>
      <c r="BQ134">
        <v>2.9572556523676501</v>
      </c>
      <c r="BR134">
        <v>-0.102675152286405</v>
      </c>
      <c r="BS134">
        <v>-0.74483766760176795</v>
      </c>
      <c r="BT134">
        <v>-0.753928076281979</v>
      </c>
      <c r="BU134">
        <v>-0.78060064650377903</v>
      </c>
      <c r="BV134">
        <v>-0.161893972012736</v>
      </c>
      <c r="BW134">
        <v>-3.3775622920713497E-2</v>
      </c>
      <c r="BX134">
        <v>0.24297115657753701</v>
      </c>
      <c r="BY134">
        <v>10.1459441501777</v>
      </c>
      <c r="BZ134">
        <v>-1.3816265634931499E-2</v>
      </c>
      <c r="CA134">
        <v>-0.79108279436095197</v>
      </c>
      <c r="CB134">
        <v>-0.84456853505193596</v>
      </c>
      <c r="CC134">
        <v>-0.741829767224087</v>
      </c>
      <c r="CD134">
        <v>-0.31906272290584198</v>
      </c>
      <c r="CE134">
        <v>13.525934014871901</v>
      </c>
      <c r="CF134">
        <v>2.53379193650684E-2</v>
      </c>
      <c r="CG134">
        <v>-0.54296157436095205</v>
      </c>
      <c r="CH134">
        <v>-1.32575097105193</v>
      </c>
      <c r="CI134">
        <v>-4.2571586082240804</v>
      </c>
      <c r="CJ134">
        <v>0.26925976479804697</v>
      </c>
      <c r="CK134">
        <v>4.0302922549284102E-2</v>
      </c>
      <c r="CL134">
        <v>0.167868196636307</v>
      </c>
      <c r="CM134">
        <v>0.93800512607196496</v>
      </c>
      <c r="CN134">
        <v>6.3620934401265004</v>
      </c>
      <c r="CO134">
        <v>3.9481937365068401E-2</v>
      </c>
      <c r="CP134">
        <v>-0.80958103636095202</v>
      </c>
      <c r="CQ134">
        <v>-2.3188904210519299</v>
      </c>
      <c r="CR134">
        <v>-7.8017282812240802</v>
      </c>
      <c r="CS134">
        <v>0.36557243642593301</v>
      </c>
      <c r="CT134">
        <v>-0.15656747589980499</v>
      </c>
      <c r="CU134">
        <v>0.20378685922029199</v>
      </c>
      <c r="CV134">
        <v>-0.14273488928397501</v>
      </c>
      <c r="CW134">
        <v>0.36945505104395499</v>
      </c>
      <c r="CX134">
        <v>0.16799734977157099</v>
      </c>
      <c r="CY134">
        <v>1.4599030534159601</v>
      </c>
      <c r="CZ134">
        <v>0.60589105238702101</v>
      </c>
      <c r="DA134">
        <v>10102.617229104</v>
      </c>
      <c r="DB134">
        <v>9181.0382654707701</v>
      </c>
      <c r="DC134">
        <v>8081.4239632931103</v>
      </c>
      <c r="DD134">
        <v>7771.1235081559998</v>
      </c>
      <c r="DE134">
        <v>9630.4325677598899</v>
      </c>
      <c r="DF134">
        <v>11478.5427731945</v>
      </c>
      <c r="DG134">
        <v>24679.967957729601</v>
      </c>
      <c r="DH134">
        <v>52574.086144588902</v>
      </c>
    </row>
    <row r="135" spans="1:112" x14ac:dyDescent="0.3">
      <c r="A135" t="s">
        <v>1077</v>
      </c>
      <c r="B135" t="s">
        <v>1078</v>
      </c>
      <c r="C135" t="s">
        <v>1077</v>
      </c>
      <c r="D135" t="s">
        <v>1079</v>
      </c>
      <c r="E135">
        <v>1</v>
      </c>
      <c r="G135">
        <v>4</v>
      </c>
      <c r="I135">
        <v>3</v>
      </c>
      <c r="J135">
        <v>3</v>
      </c>
      <c r="K135">
        <v>0</v>
      </c>
      <c r="M135">
        <v>33</v>
      </c>
      <c r="N135" t="s">
        <v>391</v>
      </c>
      <c r="P135">
        <v>2017</v>
      </c>
      <c r="Q135" s="4" t="s">
        <v>26</v>
      </c>
      <c r="R135">
        <v>3356</v>
      </c>
      <c r="S135">
        <v>0</v>
      </c>
      <c r="T135">
        <v>0</v>
      </c>
      <c r="U135">
        <v>1</v>
      </c>
      <c r="V135">
        <v>100012279</v>
      </c>
      <c r="W135">
        <v>127425493.56</v>
      </c>
      <c r="X135">
        <v>1.71764705882352</v>
      </c>
      <c r="Y135">
        <v>0.201977863907814</v>
      </c>
      <c r="Z135">
        <v>3.3671095967292702E-2</v>
      </c>
      <c r="AA135">
        <v>-2.16865390539169E-2</v>
      </c>
      <c r="AB135">
        <v>8</v>
      </c>
      <c r="AC135">
        <v>0</v>
      </c>
    </row>
    <row r="136" spans="1:112" x14ac:dyDescent="0.3">
      <c r="A136" t="s">
        <v>333</v>
      </c>
      <c r="B136" t="s">
        <v>334</v>
      </c>
      <c r="C136" t="s">
        <v>333</v>
      </c>
      <c r="D136" t="s">
        <v>335</v>
      </c>
      <c r="E136">
        <v>1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1</v>
      </c>
      <c r="M136">
        <v>61</v>
      </c>
      <c r="N136" t="s">
        <v>336</v>
      </c>
      <c r="O136">
        <v>2019</v>
      </c>
      <c r="P136">
        <v>2018</v>
      </c>
      <c r="Q136" s="4" t="s">
        <v>26</v>
      </c>
      <c r="R136">
        <v>7197</v>
      </c>
      <c r="S136">
        <v>1</v>
      </c>
      <c r="T136">
        <v>0</v>
      </c>
      <c r="U136">
        <v>1</v>
      </c>
      <c r="V136">
        <v>4000000</v>
      </c>
      <c r="W136">
        <v>88800000000</v>
      </c>
      <c r="X136">
        <v>2.2564102564102502</v>
      </c>
      <c r="Y136">
        <v>0.13070574402809099</v>
      </c>
      <c r="Z136">
        <v>4.8011094331741298E-3</v>
      </c>
      <c r="AA136">
        <v>4.1662424802780103E-2</v>
      </c>
      <c r="AB136">
        <v>12</v>
      </c>
      <c r="AC136">
        <v>1</v>
      </c>
      <c r="AD136">
        <v>3.4805180503999999E-4</v>
      </c>
      <c r="AE136">
        <v>4.1639073155066601E-4</v>
      </c>
      <c r="AF136">
        <v>3.6743122671211098E-4</v>
      </c>
      <c r="AG136">
        <v>1.9412035081966601E-4</v>
      </c>
      <c r="AH136">
        <v>2.4615240516522198E-4</v>
      </c>
      <c r="AI136">
        <v>4.6912210588888798E-4</v>
      </c>
      <c r="AJ136">
        <v>8.5386551967611105E-4</v>
      </c>
      <c r="AK136">
        <v>1.2726493776829999E-3</v>
      </c>
      <c r="AL136">
        <v>5.83963333333333E-4</v>
      </c>
      <c r="AM136">
        <v>-0.11758067874428201</v>
      </c>
      <c r="AN136">
        <v>-0.47168248992684603</v>
      </c>
      <c r="AO136">
        <v>0.26804018293729598</v>
      </c>
      <c r="AP136">
        <v>0.90581971187323895</v>
      </c>
      <c r="AQ136">
        <v>0.82013490508662701</v>
      </c>
      <c r="AR136">
        <v>0.49045645755287298</v>
      </c>
      <c r="AS136">
        <v>-0.54114358316309896</v>
      </c>
      <c r="AT136">
        <v>0.20273280419317799</v>
      </c>
      <c r="AU136">
        <v>-0.49884573025401002</v>
      </c>
      <c r="AV136">
        <v>-0.38971936437042398</v>
      </c>
      <c r="AW136">
        <v>0.53192075312169096</v>
      </c>
      <c r="AX136">
        <v>1.42923806845738</v>
      </c>
      <c r="AY136">
        <v>1.79264253791379</v>
      </c>
      <c r="AZ136">
        <v>-0.41257548217233397</v>
      </c>
      <c r="BA136">
        <v>-0.80404453963483102</v>
      </c>
      <c r="BB136">
        <v>3.6688701764369197E-2</v>
      </c>
      <c r="BC136">
        <v>-0.219184339937495</v>
      </c>
      <c r="BD136">
        <v>-0.32353690869153801</v>
      </c>
      <c r="BE136">
        <v>0.38132960618400102</v>
      </c>
      <c r="BF136">
        <v>0.72130715759334096</v>
      </c>
      <c r="BG136">
        <v>0.31567934794324798</v>
      </c>
      <c r="BH136">
        <v>-0.215865632198317</v>
      </c>
      <c r="BI136">
        <v>-0.264037886825992</v>
      </c>
      <c r="BJ136">
        <v>-8.01795771828233E-2</v>
      </c>
      <c r="BK136">
        <v>-0.58330090393022205</v>
      </c>
      <c r="BL136">
        <v>-0.16649132302168199</v>
      </c>
      <c r="BM136">
        <v>1.58115243608445</v>
      </c>
      <c r="BN136">
        <v>1.9992735408673099</v>
      </c>
      <c r="BO136">
        <v>1.21800435477324</v>
      </c>
      <c r="BP136">
        <v>-0.63426481896013798</v>
      </c>
      <c r="BQ136">
        <v>-8.3757022591939401E-2</v>
      </c>
      <c r="BR136">
        <v>3.6688701764369197E-2</v>
      </c>
      <c r="BS136">
        <v>-8.01795771828233E-2</v>
      </c>
      <c r="BT136">
        <v>-0.50911801806875101</v>
      </c>
      <c r="BU136">
        <v>-0.39515637058543102</v>
      </c>
      <c r="BV136">
        <v>0.13021077701104</v>
      </c>
      <c r="BW136">
        <v>0.969323873510054</v>
      </c>
      <c r="BX136">
        <v>2.31993424859369</v>
      </c>
      <c r="BY136">
        <v>0.54848046879248802</v>
      </c>
      <c r="BZ136">
        <v>7.1729850954603503E-3</v>
      </c>
      <c r="CA136">
        <v>0.13624397810627401</v>
      </c>
      <c r="CB136">
        <v>-0.102582431693879</v>
      </c>
      <c r="CC136">
        <v>-0.39415212739933903</v>
      </c>
      <c r="CD136">
        <v>3.61625720821751</v>
      </c>
      <c r="CE136">
        <v>0.21695044072696701</v>
      </c>
      <c r="CF136">
        <v>4.63271700954603E-2</v>
      </c>
      <c r="CG136">
        <v>0.38436519810627401</v>
      </c>
      <c r="CH136">
        <v>-0.58376486769387903</v>
      </c>
      <c r="CI136">
        <v>-3.9094809683993299</v>
      </c>
      <c r="CJ136">
        <v>1.0739566658300901</v>
      </c>
      <c r="CK136">
        <v>1.609283687562</v>
      </c>
      <c r="CL136">
        <v>1.49572510593649</v>
      </c>
      <c r="CM136">
        <v>1.98373442082567</v>
      </c>
      <c r="CN136">
        <v>10.9713469001143</v>
      </c>
      <c r="CO136">
        <v>6.0471188095460301E-2</v>
      </c>
      <c r="CP136">
        <v>0.11774573610627399</v>
      </c>
      <c r="CQ136">
        <v>-1.57690431769387</v>
      </c>
      <c r="CR136">
        <v>-7.4540506413993404</v>
      </c>
      <c r="CS136">
        <v>1.09618781913594</v>
      </c>
      <c r="CT136">
        <v>0.33662514837181601</v>
      </c>
      <c r="CU136">
        <v>-0.15656747589980499</v>
      </c>
      <c r="CV136">
        <v>0.20378685922029199</v>
      </c>
      <c r="CW136">
        <v>-0.14273488928397501</v>
      </c>
      <c r="CX136">
        <v>0.36945505104395499</v>
      </c>
      <c r="CY136">
        <v>0.16799734977157099</v>
      </c>
      <c r="CZ136">
        <v>1.4599030534159601</v>
      </c>
      <c r="DA136">
        <v>5119.6899768428802</v>
      </c>
      <c r="DB136">
        <v>10158.529047976401</v>
      </c>
      <c r="DC136">
        <v>9181.0382654707701</v>
      </c>
      <c r="DD136">
        <v>8081.4239632931103</v>
      </c>
      <c r="DE136">
        <v>7771.1235081559998</v>
      </c>
      <c r="DF136">
        <v>9630.4325677598899</v>
      </c>
      <c r="DG136">
        <v>11478.5427731945</v>
      </c>
      <c r="DH136">
        <v>24679.967957729601</v>
      </c>
    </row>
    <row r="137" spans="1:112" x14ac:dyDescent="0.3">
      <c r="A137" t="s">
        <v>1080</v>
      </c>
      <c r="B137" t="s">
        <v>1081</v>
      </c>
      <c r="C137" t="s">
        <v>1080</v>
      </c>
      <c r="D137" t="s">
        <v>1082</v>
      </c>
      <c r="E137">
        <v>1</v>
      </c>
      <c r="G137">
        <v>4</v>
      </c>
      <c r="I137">
        <v>3</v>
      </c>
      <c r="J137">
        <v>1</v>
      </c>
      <c r="K137">
        <v>0</v>
      </c>
      <c r="M137">
        <v>31</v>
      </c>
      <c r="N137" t="s">
        <v>61</v>
      </c>
      <c r="P137">
        <v>2018</v>
      </c>
      <c r="Q137" s="4" t="s">
        <v>26</v>
      </c>
      <c r="R137">
        <v>22154</v>
      </c>
      <c r="S137">
        <v>0</v>
      </c>
      <c r="T137">
        <v>0</v>
      </c>
      <c r="U137">
        <v>0</v>
      </c>
      <c r="V137">
        <v>1491696</v>
      </c>
      <c r="W137">
        <v>79404563.980000004</v>
      </c>
      <c r="X137">
        <v>2.3291139240506298</v>
      </c>
      <c r="Y137">
        <v>7.5575008988380404E-2</v>
      </c>
      <c r="Z137">
        <v>-8.5698813199996896E-3</v>
      </c>
      <c r="AA137">
        <v>-0.1534443795681</v>
      </c>
      <c r="AB137">
        <v>15</v>
      </c>
      <c r="AC137">
        <v>0</v>
      </c>
    </row>
    <row r="138" spans="1:112" x14ac:dyDescent="0.3">
      <c r="A138" t="s">
        <v>337</v>
      </c>
      <c r="B138" t="s">
        <v>338</v>
      </c>
      <c r="C138" t="s">
        <v>337</v>
      </c>
      <c r="D138" t="s">
        <v>339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M138">
        <v>42</v>
      </c>
      <c r="N138" t="s">
        <v>340</v>
      </c>
      <c r="O138">
        <v>2018</v>
      </c>
      <c r="P138">
        <v>2018</v>
      </c>
      <c r="Q138" s="4" t="s">
        <v>26</v>
      </c>
      <c r="R138">
        <v>1489</v>
      </c>
      <c r="S138">
        <v>0</v>
      </c>
      <c r="T138">
        <v>0</v>
      </c>
      <c r="U138">
        <v>1</v>
      </c>
      <c r="V138">
        <v>28610353</v>
      </c>
      <c r="W138">
        <v>938538326</v>
      </c>
      <c r="X138">
        <v>1.7777777777777699</v>
      </c>
      <c r="Y138">
        <v>0.161823734641075</v>
      </c>
      <c r="Z138">
        <v>-0.172298207879066</v>
      </c>
      <c r="AA138">
        <v>-0.21642956137657099</v>
      </c>
      <c r="AB138">
        <v>9</v>
      </c>
      <c r="AC138">
        <v>1</v>
      </c>
      <c r="AD138">
        <v>1.9281599699999999E-2</v>
      </c>
      <c r="AE138">
        <v>1.22785186686373E-2</v>
      </c>
      <c r="AF138">
        <v>4.2240079999999996E-3</v>
      </c>
      <c r="AG138">
        <v>1.53793190221266E-3</v>
      </c>
      <c r="AH138">
        <v>1.6416445184192199E-3</v>
      </c>
      <c r="AI138">
        <v>1.51463926715177E-3</v>
      </c>
      <c r="AJ138">
        <v>1.0953612365104399E-3</v>
      </c>
      <c r="AK138">
        <v>1.23330069623922E-3</v>
      </c>
      <c r="AL138">
        <v>1.1473622801242199E-3</v>
      </c>
      <c r="AM138">
        <v>-0.65598390864614098</v>
      </c>
      <c r="AN138">
        <v>-0.63590696272055602</v>
      </c>
      <c r="AO138">
        <v>6.7436416435176103E-2</v>
      </c>
      <c r="AP138">
        <v>-7.7364648584055895E-2</v>
      </c>
      <c r="AQ138">
        <v>-0.27681708756288198</v>
      </c>
      <c r="AR138">
        <v>0.12593056530667401</v>
      </c>
      <c r="AS138">
        <v>-6.9681640801028497E-2</v>
      </c>
      <c r="AT138">
        <v>-0.71033316694203796</v>
      </c>
      <c r="AU138">
        <v>-0.735829998318975</v>
      </c>
      <c r="AV138">
        <v>1.9132183203224101E-2</v>
      </c>
      <c r="AW138">
        <v>0.20377034328149199</v>
      </c>
      <c r="AX138">
        <v>-0.53286013822519496</v>
      </c>
      <c r="AY138">
        <v>0.61836192537091295</v>
      </c>
      <c r="AZ138">
        <v>-0.32892545634763698</v>
      </c>
      <c r="BA138">
        <v>0.58795490159869201</v>
      </c>
      <c r="BB138">
        <v>-0.42365735597634901</v>
      </c>
      <c r="BC138">
        <v>-0.36880069901769802</v>
      </c>
      <c r="BD138">
        <v>-9.1177852645160803E-2</v>
      </c>
      <c r="BE138">
        <v>9.1750095496825598E-2</v>
      </c>
      <c r="BF138">
        <v>-0.22777498278122099</v>
      </c>
      <c r="BG138">
        <v>0.17874348066936899</v>
      </c>
      <c r="BH138">
        <v>-0.13297705914772201</v>
      </c>
      <c r="BI138">
        <v>0.121119145022418</v>
      </c>
      <c r="BJ138">
        <v>-0.799075832182497</v>
      </c>
      <c r="BK138">
        <v>-0.77288358202857299</v>
      </c>
      <c r="BL138">
        <v>-4.2307147278327399E-2</v>
      </c>
      <c r="BM138">
        <v>5.03806490612973E-2</v>
      </c>
      <c r="BN138">
        <v>-0.46733522978305098</v>
      </c>
      <c r="BO138">
        <v>0.37846094419875298</v>
      </c>
      <c r="BP138">
        <v>-0.23694570660450201</v>
      </c>
      <c r="BQ138">
        <v>0.47150433408034598</v>
      </c>
      <c r="BR138">
        <v>-0.42365735597634901</v>
      </c>
      <c r="BS138">
        <v>-0.799075832182497</v>
      </c>
      <c r="BT138">
        <v>-0.92770401170029004</v>
      </c>
      <c r="BU138">
        <v>-0.923816390834445</v>
      </c>
      <c r="BV138">
        <v>-0.92670319959373904</v>
      </c>
      <c r="BW138">
        <v>-0.949441390170635</v>
      </c>
      <c r="BX138">
        <v>-0.94087511813580804</v>
      </c>
      <c r="BY138">
        <v>-0.94796505048802404</v>
      </c>
      <c r="BZ138">
        <v>-4.03130711193012E-2</v>
      </c>
      <c r="CA138">
        <v>-0.63889418735728098</v>
      </c>
      <c r="CB138">
        <v>-0.927902160163947</v>
      </c>
      <c r="CC138">
        <v>-0.90871517978319305</v>
      </c>
      <c r="CD138">
        <v>-0.93394709546525201</v>
      </c>
      <c r="CE138">
        <v>-0.94044932185056695</v>
      </c>
      <c r="CF138">
        <v>-1.1588861193012601E-3</v>
      </c>
      <c r="CG138">
        <v>-0.39077296735728101</v>
      </c>
      <c r="CH138">
        <v>-1.40908459616394</v>
      </c>
      <c r="CI138">
        <v>-4.4240440207831897</v>
      </c>
      <c r="CJ138">
        <v>-5.3093261298170602E-2</v>
      </c>
      <c r="CK138">
        <v>-0.46492139332267401</v>
      </c>
      <c r="CL138">
        <v>5.1730452233728602E-2</v>
      </c>
      <c r="CM138">
        <v>0.140988347752948</v>
      </c>
      <c r="CN138">
        <v>0.24472721111134499</v>
      </c>
      <c r="CO138">
        <v>1.29851318806987E-2</v>
      </c>
      <c r="CP138">
        <v>-0.65739242935728104</v>
      </c>
      <c r="CQ138">
        <v>-2.4022240461639401</v>
      </c>
      <c r="CR138">
        <v>-7.9686136937831904</v>
      </c>
      <c r="CS138">
        <v>-7.0462243827746407E-2</v>
      </c>
      <c r="CT138">
        <v>-0.38741002327980301</v>
      </c>
      <c r="CU138">
        <v>1.7093148396190298E-2</v>
      </c>
      <c r="CV138">
        <v>0.81788354953585196</v>
      </c>
      <c r="CW138">
        <v>0.22616301787609799</v>
      </c>
      <c r="CX138">
        <v>-0.12180709286772801</v>
      </c>
      <c r="CY138">
        <v>0.110988485796343</v>
      </c>
      <c r="CZ138">
        <v>-9.0168868630803894E-2</v>
      </c>
      <c r="DA138">
        <v>6883.5232198350805</v>
      </c>
      <c r="DB138">
        <v>6356.7543333333297</v>
      </c>
      <c r="DC138">
        <v>3715.9198131455501</v>
      </c>
      <c r="DD138">
        <v>4948.5615564837699</v>
      </c>
      <c r="DE138">
        <v>9990.9666251748895</v>
      </c>
      <c r="DF138">
        <v>9303.1491202929992</v>
      </c>
      <c r="DG138">
        <v>7987.4849228185503</v>
      </c>
      <c r="DH138">
        <v>7817.27426380211</v>
      </c>
    </row>
    <row r="139" spans="1:112" x14ac:dyDescent="0.3">
      <c r="A139" t="s">
        <v>341</v>
      </c>
      <c r="B139" t="s">
        <v>342</v>
      </c>
      <c r="C139" t="s">
        <v>341</v>
      </c>
      <c r="D139" t="s">
        <v>343</v>
      </c>
      <c r="E139">
        <v>0</v>
      </c>
      <c r="F139">
        <v>0</v>
      </c>
      <c r="G139">
        <v>1</v>
      </c>
      <c r="H139">
        <v>2</v>
      </c>
      <c r="I139">
        <v>1</v>
      </c>
      <c r="J139">
        <v>0</v>
      </c>
      <c r="K139">
        <v>1</v>
      </c>
      <c r="M139">
        <v>20</v>
      </c>
      <c r="N139" t="s">
        <v>61</v>
      </c>
      <c r="O139">
        <v>2018</v>
      </c>
      <c r="P139">
        <v>2018</v>
      </c>
      <c r="Q139" s="4" t="s">
        <v>26</v>
      </c>
      <c r="R139">
        <v>13360</v>
      </c>
      <c r="S139">
        <v>0</v>
      </c>
      <c r="T139">
        <v>0</v>
      </c>
      <c r="U139">
        <v>1</v>
      </c>
      <c r="V139">
        <v>27525000</v>
      </c>
      <c r="W139">
        <v>1131842156.3800001</v>
      </c>
      <c r="X139">
        <v>1.70149253731343</v>
      </c>
      <c r="Y139">
        <v>0.26134365797042802</v>
      </c>
      <c r="Z139">
        <v>4.9442812800407403E-2</v>
      </c>
      <c r="AA139">
        <v>0.14148224890232</v>
      </c>
      <c r="AB139">
        <v>13</v>
      </c>
      <c r="AC139">
        <v>1</v>
      </c>
      <c r="AD139">
        <v>1.5636999200000001E-2</v>
      </c>
      <c r="AE139">
        <v>2.2665067721111098E-2</v>
      </c>
      <c r="AF139">
        <v>8.0852575500000006E-3</v>
      </c>
      <c r="AG139">
        <v>3.6043711783108798E-3</v>
      </c>
      <c r="AH139">
        <v>3.7410208769045501E-3</v>
      </c>
      <c r="AI139">
        <v>3.9566903638061099E-3</v>
      </c>
      <c r="AJ139">
        <v>2.8191020411647699E-3</v>
      </c>
      <c r="AK139">
        <v>2.9081813771117699E-3</v>
      </c>
      <c r="AL139">
        <v>2.20391862860366E-3</v>
      </c>
      <c r="AM139">
        <v>-0.64327229684519804</v>
      </c>
      <c r="AN139">
        <v>-0.554204531392956</v>
      </c>
      <c r="AO139">
        <v>3.7912215982623898E-2</v>
      </c>
      <c r="AP139">
        <v>5.7649901991460299E-2</v>
      </c>
      <c r="AQ139">
        <v>-0.28751006979152</v>
      </c>
      <c r="AR139">
        <v>3.1598478751835003E-2</v>
      </c>
      <c r="AS139">
        <v>-0.24216603340178899</v>
      </c>
      <c r="AT139">
        <v>-0.194183266931406</v>
      </c>
      <c r="AU139">
        <v>-0.682391030923163</v>
      </c>
      <c r="AV139">
        <v>-0.45213877032490202</v>
      </c>
      <c r="AW139">
        <v>0.33396757010929201</v>
      </c>
      <c r="AX139">
        <v>0.33732150637734698</v>
      </c>
      <c r="AY139">
        <v>-0.25614113202984601</v>
      </c>
      <c r="AZ139">
        <v>-0.30753520347916302</v>
      </c>
      <c r="BA139">
        <v>-0.29655377188315601</v>
      </c>
      <c r="BB139">
        <v>0.22958526850856401</v>
      </c>
      <c r="BC139">
        <v>-0.435539404976239</v>
      </c>
      <c r="BD139">
        <v>-0.20661372486173099</v>
      </c>
      <c r="BE139">
        <v>0.440393485546486</v>
      </c>
      <c r="BF139">
        <v>0.21440590783198199</v>
      </c>
      <c r="BG139">
        <v>-0.37995845307159798</v>
      </c>
      <c r="BH139">
        <v>-0.14602849275337601</v>
      </c>
      <c r="BI139">
        <v>7.1175757976852994E-2</v>
      </c>
      <c r="BJ139">
        <v>-0.55538823830438799</v>
      </c>
      <c r="BK139">
        <v>-0.74913578182153995</v>
      </c>
      <c r="BL139">
        <v>-0.187978802259992</v>
      </c>
      <c r="BM139">
        <v>0.50493449207741803</v>
      </c>
      <c r="BN139">
        <v>-0.10208096683282</v>
      </c>
      <c r="BO139">
        <v>-0.351005318858226</v>
      </c>
      <c r="BP139">
        <v>-0.35278545827397201</v>
      </c>
      <c r="BQ139">
        <v>-0.52974936170631104</v>
      </c>
      <c r="BR139">
        <v>0.22958526850856401</v>
      </c>
      <c r="BS139">
        <v>-0.55538823830438799</v>
      </c>
      <c r="BT139">
        <v>-0.80240041027837805</v>
      </c>
      <c r="BU139">
        <v>-0.79775922454579695</v>
      </c>
      <c r="BV139">
        <v>-0.78869724020583099</v>
      </c>
      <c r="BW139">
        <v>-0.84376494831233395</v>
      </c>
      <c r="BX139">
        <v>-0.83646947844784703</v>
      </c>
      <c r="BY139">
        <v>-0.87606222143658796</v>
      </c>
      <c r="BZ139">
        <v>-5.1294931319047499E-2</v>
      </c>
      <c r="CA139">
        <v>-4.9592520351535302E-2</v>
      </c>
      <c r="CB139">
        <v>-0.71032228837882805</v>
      </c>
      <c r="CC139">
        <v>-0.78660335765584199</v>
      </c>
      <c r="CD139">
        <v>-0.77604774501418206</v>
      </c>
      <c r="CE139">
        <v>-0.93749951894924699</v>
      </c>
      <c r="CF139">
        <v>-1.2140746319047499E-2</v>
      </c>
      <c r="CG139">
        <v>0.19852869964846401</v>
      </c>
      <c r="CH139">
        <v>-1.1915047243788199</v>
      </c>
      <c r="CI139">
        <v>-4.3019321986558401</v>
      </c>
      <c r="CJ139">
        <v>-3.9349757155470302E-2</v>
      </c>
      <c r="CK139">
        <v>-5.1365247996454901E-2</v>
      </c>
      <c r="CL139">
        <v>-0.40578690517620197</v>
      </c>
      <c r="CM139">
        <v>0.40778429803638699</v>
      </c>
      <c r="CN139">
        <v>-0.15639140432784901</v>
      </c>
      <c r="CO139">
        <v>2.0032716809524598E-3</v>
      </c>
      <c r="CP139">
        <v>-6.80907623515353E-2</v>
      </c>
      <c r="CQ139">
        <v>-2.1846441743788199</v>
      </c>
      <c r="CR139">
        <v>-7.8465018716558399</v>
      </c>
      <c r="CS139">
        <v>-5.8420963061200596E-3</v>
      </c>
      <c r="CT139">
        <v>-2.0454661957943201E-3</v>
      </c>
      <c r="CU139">
        <v>-0.44536505313811697</v>
      </c>
      <c r="CV139">
        <v>9.9777961697451907E-3</v>
      </c>
      <c r="CW139">
        <v>1.54563388262893</v>
      </c>
      <c r="CX139">
        <v>-4.30230005651163E-2</v>
      </c>
      <c r="CY139">
        <v>-0.30138258203830798</v>
      </c>
      <c r="CZ139">
        <v>0.106137618595346</v>
      </c>
      <c r="DA139">
        <v>7754.3153211805702</v>
      </c>
      <c r="DB139">
        <v>6829.4352226562496</v>
      </c>
      <c r="DC139">
        <v>5231.1074433039903</v>
      </c>
      <c r="DD139">
        <v>3784.9614039520002</v>
      </c>
      <c r="DE139">
        <v>6666.0153957372204</v>
      </c>
      <c r="DF139">
        <v>10684.967892208</v>
      </c>
      <c r="DG139">
        <v>8324.1404199466597</v>
      </c>
      <c r="DH139">
        <v>8538.0789430479999</v>
      </c>
    </row>
    <row r="140" spans="1:112" x14ac:dyDescent="0.3">
      <c r="A140" t="s">
        <v>344</v>
      </c>
      <c r="B140" t="s">
        <v>345</v>
      </c>
      <c r="C140" t="s">
        <v>347</v>
      </c>
      <c r="D140" t="s">
        <v>346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1</v>
      </c>
      <c r="M140">
        <v>1</v>
      </c>
      <c r="N140" t="s">
        <v>25</v>
      </c>
      <c r="O140">
        <v>2019</v>
      </c>
      <c r="P140">
        <v>2019</v>
      </c>
      <c r="Q140" s="4" t="s">
        <v>26</v>
      </c>
      <c r="R140">
        <v>5925</v>
      </c>
      <c r="S140">
        <v>0</v>
      </c>
      <c r="T140">
        <v>0</v>
      </c>
      <c r="U140">
        <v>1</v>
      </c>
      <c r="V140">
        <v>6000000</v>
      </c>
      <c r="W140">
        <v>1151441225.5999999</v>
      </c>
      <c r="X140">
        <v>2.1038961038960999</v>
      </c>
      <c r="Y140">
        <v>-1.9882850348949401E-2</v>
      </c>
      <c r="Z140">
        <v>9.8024562001228305E-2</v>
      </c>
      <c r="AA140">
        <v>-5.4619386792182902E-2</v>
      </c>
      <c r="AB140">
        <v>23</v>
      </c>
      <c r="AC140">
        <v>1</v>
      </c>
      <c r="AD140">
        <v>0.33509859660000002</v>
      </c>
      <c r="AE140">
        <v>0.208024225911111</v>
      </c>
      <c r="AF140">
        <v>0.13405687929555499</v>
      </c>
      <c r="AG140">
        <v>4.60480581177777E-2</v>
      </c>
      <c r="AH140">
        <v>4.8109315114444398E-2</v>
      </c>
      <c r="AI140">
        <v>2.0645287714444401E-2</v>
      </c>
      <c r="AJ140">
        <v>5.2757919186666599E-2</v>
      </c>
      <c r="AK140">
        <v>7.0623624657777703E-2</v>
      </c>
      <c r="AL140">
        <v>8.8349090222222204E-2</v>
      </c>
      <c r="AM140">
        <v>-0.355570829751155</v>
      </c>
      <c r="AN140">
        <v>-0.65650357997476905</v>
      </c>
      <c r="AO140">
        <v>4.4763168761526403E-2</v>
      </c>
      <c r="AP140">
        <v>-0.57086714567994601</v>
      </c>
      <c r="AQ140">
        <v>1.55544606189986</v>
      </c>
      <c r="AR140">
        <v>0.33863552138777703</v>
      </c>
      <c r="AS140">
        <v>0.25098493103882802</v>
      </c>
      <c r="AT140">
        <v>-0.46683959110225298</v>
      </c>
      <c r="AU140">
        <v>-0.71011058607439503</v>
      </c>
      <c r="AV140">
        <v>-0.237640639214138</v>
      </c>
      <c r="AW140">
        <v>-7.53298778770949E-2</v>
      </c>
      <c r="AX140">
        <v>-0.51484869780651199</v>
      </c>
      <c r="AY140">
        <v>4.6387829848868503</v>
      </c>
      <c r="AZ140">
        <v>-0.60034260218504798</v>
      </c>
      <c r="BA140">
        <v>2.66632073217056</v>
      </c>
      <c r="BB140">
        <v>-0.45356261925254099</v>
      </c>
      <c r="BC140">
        <v>-0.35723215578741102</v>
      </c>
      <c r="BD140">
        <v>-0.12796675593291401</v>
      </c>
      <c r="BE140">
        <v>4.5349606781003499E-2</v>
      </c>
      <c r="BF140">
        <v>-0.49957769257129497</v>
      </c>
      <c r="BG140">
        <v>1.1988763284050099</v>
      </c>
      <c r="BH140">
        <v>-0.34888830520431902</v>
      </c>
      <c r="BI140">
        <v>0.47256523660956001</v>
      </c>
      <c r="BJ140">
        <v>-0.64323674643763795</v>
      </c>
      <c r="BK140">
        <v>-0.78166849779385605</v>
      </c>
      <c r="BL140">
        <v>-8.5257562592487193E-2</v>
      </c>
      <c r="BM140">
        <v>-0.532293297569299</v>
      </c>
      <c r="BN140">
        <v>4.6588567012982703E-2</v>
      </c>
      <c r="BO140">
        <v>2.77433747409159</v>
      </c>
      <c r="BP140">
        <v>-0.394043030725721</v>
      </c>
      <c r="BQ140">
        <v>9.8091351429502893</v>
      </c>
      <c r="BR140">
        <v>-0.45356261925254099</v>
      </c>
      <c r="BS140">
        <v>-0.64323674643763795</v>
      </c>
      <c r="BT140">
        <v>-0.87881681110285903</v>
      </c>
      <c r="BU140">
        <v>-0.872881674708198</v>
      </c>
      <c r="BV140">
        <v>-0.94312515893718896</v>
      </c>
      <c r="BW140">
        <v>-0.88105134898387905</v>
      </c>
      <c r="BX140">
        <v>-0.795826465898407</v>
      </c>
      <c r="BY140">
        <v>-0.80998594109257505</v>
      </c>
      <c r="BZ140">
        <v>-4.0739386373186699E-2</v>
      </c>
      <c r="CA140">
        <v>-0.37843802265691501</v>
      </c>
      <c r="CB140">
        <v>-0.83935502303672305</v>
      </c>
      <c r="CC140">
        <v>-0.88286777035295505</v>
      </c>
      <c r="CD140">
        <v>-0.63531748937580401</v>
      </c>
      <c r="CE140">
        <v>-0.26693064794585802</v>
      </c>
      <c r="CF140">
        <v>-1.5852013731866899E-3</v>
      </c>
      <c r="CG140">
        <v>-0.130316802656915</v>
      </c>
      <c r="CH140">
        <v>-1.32053745903672</v>
      </c>
      <c r="CI140">
        <v>-4.39819661135295</v>
      </c>
      <c r="CJ140">
        <v>1.24386976320079</v>
      </c>
      <c r="CK140">
        <v>1.4633598130071299</v>
      </c>
      <c r="CL140">
        <v>1.3975374837957899</v>
      </c>
      <c r="CM140">
        <v>2.04856990170068</v>
      </c>
      <c r="CN140">
        <v>12.3839805529415</v>
      </c>
      <c r="CO140">
        <v>1.25588166268133E-2</v>
      </c>
      <c r="CP140">
        <v>-0.39693626465691501</v>
      </c>
      <c r="CQ140">
        <v>-2.3136769090367202</v>
      </c>
      <c r="CR140">
        <v>-7.9427662843529498</v>
      </c>
      <c r="CS140">
        <v>1.2767211635721001</v>
      </c>
      <c r="CT140">
        <v>0.115689125037215</v>
      </c>
      <c r="CU140">
        <v>-0.258909751791701</v>
      </c>
      <c r="CV140">
        <v>0.34456981005528298</v>
      </c>
      <c r="CW140">
        <v>4.1432778510872396E-3</v>
      </c>
      <c r="CX140">
        <v>0.20966437966845999</v>
      </c>
      <c r="CY140">
        <v>0.28866434548910003</v>
      </c>
      <c r="CZ140">
        <v>1.5008063900425499</v>
      </c>
      <c r="DA140">
        <v>5530.44380158477</v>
      </c>
      <c r="DB140">
        <v>10295.078663526299</v>
      </c>
      <c r="DC140">
        <v>8956.45585362989</v>
      </c>
      <c r="DD140">
        <v>8263.54285159955</v>
      </c>
      <c r="DE140">
        <v>7729.0723414311096</v>
      </c>
      <c r="DF140">
        <v>9843.8720642718799</v>
      </c>
      <c r="DG140">
        <v>11794.759194218201</v>
      </c>
      <c r="DH140">
        <v>26598.939744220599</v>
      </c>
    </row>
    <row r="141" spans="1:112" x14ac:dyDescent="0.3">
      <c r="A141" t="s">
        <v>348</v>
      </c>
      <c r="B141" t="s">
        <v>349</v>
      </c>
      <c r="C141" t="s">
        <v>348</v>
      </c>
      <c r="D141" t="s">
        <v>350</v>
      </c>
      <c r="E141">
        <v>1</v>
      </c>
      <c r="F141">
        <v>0</v>
      </c>
      <c r="G141">
        <v>1</v>
      </c>
      <c r="H141">
        <v>2</v>
      </c>
      <c r="I141">
        <v>1</v>
      </c>
      <c r="J141">
        <v>1</v>
      </c>
      <c r="K141">
        <v>1</v>
      </c>
      <c r="M141">
        <v>31</v>
      </c>
      <c r="N141" t="s">
        <v>106</v>
      </c>
      <c r="O141">
        <v>2017</v>
      </c>
      <c r="P141">
        <v>2017</v>
      </c>
      <c r="Q141" s="4" t="s">
        <v>26</v>
      </c>
      <c r="R141">
        <v>2693</v>
      </c>
      <c r="S141">
        <v>0</v>
      </c>
      <c r="T141">
        <v>0</v>
      </c>
      <c r="U141">
        <v>0</v>
      </c>
      <c r="V141">
        <v>257000000</v>
      </c>
      <c r="W141">
        <v>32051580</v>
      </c>
      <c r="X141">
        <v>1.83908045977011</v>
      </c>
      <c r="Y141">
        <v>-3.5012371838092797E-2</v>
      </c>
      <c r="Z141">
        <v>0.34645175933837802</v>
      </c>
      <c r="AA141">
        <v>0.11606997251510601</v>
      </c>
      <c r="AB141">
        <v>13</v>
      </c>
      <c r="AC141">
        <v>1</v>
      </c>
      <c r="AD141">
        <v>12.900500297500001</v>
      </c>
      <c r="AE141">
        <v>22.274615616271099</v>
      </c>
      <c r="AF141">
        <v>11.595579094357699</v>
      </c>
      <c r="AG141">
        <v>6.6903302159255498</v>
      </c>
      <c r="AH141">
        <v>3.9701429806866599</v>
      </c>
      <c r="AI141">
        <v>3.1652021234422199</v>
      </c>
      <c r="AJ141">
        <v>4.7994857632999999</v>
      </c>
      <c r="AK141">
        <v>5.5684790186588904</v>
      </c>
      <c r="AL141">
        <v>4.7495811857122199</v>
      </c>
      <c r="AM141">
        <v>-0.47942629879155002</v>
      </c>
      <c r="AN141">
        <v>-0.42302750371639802</v>
      </c>
      <c r="AO141">
        <v>-0.40658489901795802</v>
      </c>
      <c r="AP141">
        <v>-0.20274858138867899</v>
      </c>
      <c r="AQ141">
        <v>0.516328365810793</v>
      </c>
      <c r="AR141">
        <v>0.160224093430824</v>
      </c>
      <c r="AS141">
        <v>-0.147059516647669</v>
      </c>
      <c r="AT141">
        <v>-7.7922352275549195E-2</v>
      </c>
      <c r="AU141">
        <v>-0.18884671992084501</v>
      </c>
      <c r="AV141">
        <v>-0.48459236001094003</v>
      </c>
      <c r="AW141">
        <v>-0.191693752634116</v>
      </c>
      <c r="AX141">
        <v>-0.10141868583046</v>
      </c>
      <c r="AY141">
        <v>0.99993661995570504</v>
      </c>
      <c r="AZ141">
        <v>-0.23391068222543501</v>
      </c>
      <c r="BA141">
        <v>9.3163435256712501E-2</v>
      </c>
      <c r="BB141">
        <v>0.71324746771285497</v>
      </c>
      <c r="BC141">
        <v>5.8596125140074402E-2</v>
      </c>
      <c r="BD141">
        <v>-0.195040281255632</v>
      </c>
      <c r="BE141">
        <v>-8.3706194417280597E-2</v>
      </c>
      <c r="BF141">
        <v>-0.1081528651907</v>
      </c>
      <c r="BG141">
        <v>0.47515210261600699</v>
      </c>
      <c r="BH141">
        <v>-7.25753501191857E-2</v>
      </c>
      <c r="BI141">
        <v>5.9357832807636198E-3</v>
      </c>
      <c r="BJ141">
        <v>-0.105940822127498</v>
      </c>
      <c r="BK141">
        <v>-0.38269051371085699</v>
      </c>
      <c r="BL141">
        <v>-0.52597893403498397</v>
      </c>
      <c r="BM141">
        <v>-0.271834419495392</v>
      </c>
      <c r="BN141">
        <v>0.30618633921920502</v>
      </c>
      <c r="BO141">
        <v>0.79938841840318198</v>
      </c>
      <c r="BP141">
        <v>-0.23773969168391801</v>
      </c>
      <c r="BQ141">
        <v>6.9915252076840004E-2</v>
      </c>
      <c r="BR141">
        <v>0.71324746771285497</v>
      </c>
      <c r="BS141">
        <v>-0.105940822127498</v>
      </c>
      <c r="BT141">
        <v>-0.47863854902025299</v>
      </c>
      <c r="BU141">
        <v>-0.69298300897343301</v>
      </c>
      <c r="BV141">
        <v>-0.75601798884423799</v>
      </c>
      <c r="BW141">
        <v>-0.64266749586516703</v>
      </c>
      <c r="BX141">
        <v>-0.56412632411330499</v>
      </c>
      <c r="BY141">
        <v>-0.64175073132792604</v>
      </c>
      <c r="BZ141">
        <v>0.58873687779161799</v>
      </c>
      <c r="CA141">
        <v>-0.49852897177578198</v>
      </c>
      <c r="CB141">
        <v>-0.65968238465240203</v>
      </c>
      <c r="CC141">
        <v>-0.85821009694101502</v>
      </c>
      <c r="CD141">
        <v>-0.72912380674961297</v>
      </c>
      <c r="CE141">
        <v>-0.79755616046448197</v>
      </c>
      <c r="CF141">
        <v>0.62789106279161799</v>
      </c>
      <c r="CG141">
        <v>-0.25040775177578201</v>
      </c>
      <c r="CH141">
        <v>-1.1408648206523999</v>
      </c>
      <c r="CI141">
        <v>-4.3735389379410101</v>
      </c>
      <c r="CJ141">
        <v>-0.57425809670740302</v>
      </c>
      <c r="CK141">
        <v>-0.66239807710743204</v>
      </c>
      <c r="CL141">
        <v>-0.82171393904433299</v>
      </c>
      <c r="CM141">
        <v>-0.57896977724337195</v>
      </c>
      <c r="CN141">
        <v>-0.61921629979297899</v>
      </c>
      <c r="CO141">
        <v>0.64203508079161797</v>
      </c>
      <c r="CP141">
        <v>-0.51702721377578198</v>
      </c>
      <c r="CQ141">
        <v>-2.1340042706524001</v>
      </c>
      <c r="CR141">
        <v>-7.9181086109410099</v>
      </c>
      <c r="CS141">
        <v>-0.53296119660271002</v>
      </c>
      <c r="CT141">
        <v>-0.18249196684125099</v>
      </c>
      <c r="CU141">
        <v>-5.4691516066173403E-2</v>
      </c>
      <c r="CV141">
        <v>-0.397852364842192</v>
      </c>
      <c r="CW141">
        <v>-2.45925518204884E-2</v>
      </c>
      <c r="CX141">
        <v>1.2564764641908901</v>
      </c>
      <c r="CY141">
        <v>0.17327500482324401</v>
      </c>
      <c r="CZ141">
        <v>-0.20824044416063001</v>
      </c>
      <c r="DA141">
        <v>12105.127365451301</v>
      </c>
      <c r="DB141">
        <v>8130.3578830295201</v>
      </c>
      <c r="DC141">
        <v>6813.42810373265</v>
      </c>
      <c r="DD141">
        <v>6021.1986631653299</v>
      </c>
      <c r="DE141">
        <v>3702.4385825101099</v>
      </c>
      <c r="DF141">
        <v>5428.4173230072201</v>
      </c>
      <c r="DG141">
        <v>10231.706821616601</v>
      </c>
      <c r="DH141">
        <v>9084.9095850823305</v>
      </c>
    </row>
    <row r="142" spans="1:112" x14ac:dyDescent="0.3">
      <c r="A142" t="s">
        <v>351</v>
      </c>
      <c r="B142" t="s">
        <v>352</v>
      </c>
      <c r="C142" t="s">
        <v>351</v>
      </c>
      <c r="D142" t="s">
        <v>353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1</v>
      </c>
      <c r="M142">
        <v>27</v>
      </c>
      <c r="N142" t="s">
        <v>127</v>
      </c>
      <c r="O142">
        <v>2018</v>
      </c>
      <c r="P142">
        <v>2018</v>
      </c>
      <c r="Q142" s="4" t="s">
        <v>26</v>
      </c>
      <c r="R142">
        <v>3167</v>
      </c>
      <c r="S142">
        <v>0</v>
      </c>
      <c r="T142">
        <v>0</v>
      </c>
      <c r="U142">
        <v>0</v>
      </c>
      <c r="V142">
        <v>15000000</v>
      </c>
      <c r="W142">
        <v>130000000</v>
      </c>
      <c r="X142">
        <v>2.09523809523809</v>
      </c>
      <c r="Y142">
        <v>0.10056722164154</v>
      </c>
      <c r="Z142">
        <v>-0.14164757728576599</v>
      </c>
      <c r="AA142">
        <v>-0.120318636298179</v>
      </c>
      <c r="AB142">
        <v>6</v>
      </c>
      <c r="AC142">
        <v>1</v>
      </c>
      <c r="AD142">
        <v>6.9914699999999996E-3</v>
      </c>
      <c r="AE142">
        <v>6.0427192458247696E-3</v>
      </c>
      <c r="AF142">
        <v>2.3662690294665501E-3</v>
      </c>
      <c r="AG142">
        <v>3.0981517183969898E-3</v>
      </c>
      <c r="AH142">
        <v>3.3771879159174398E-3</v>
      </c>
      <c r="AI142">
        <v>3.1840081244788798E-3</v>
      </c>
      <c r="AJ142">
        <v>2.3771083816289998E-3</v>
      </c>
      <c r="AK142">
        <v>2.0744193309865499E-3</v>
      </c>
      <c r="AL142">
        <v>2.6966755985906601E-3</v>
      </c>
      <c r="AM142">
        <v>-0.60840990070794099</v>
      </c>
      <c r="AN142">
        <v>0.309298173545143</v>
      </c>
      <c r="AO142">
        <v>9.0065375386077201E-2</v>
      </c>
      <c r="AP142">
        <v>-5.7201374708246502E-2</v>
      </c>
      <c r="AQ142">
        <v>-0.25342263942305399</v>
      </c>
      <c r="AR142">
        <v>-0.12733498101378701</v>
      </c>
      <c r="AS142">
        <v>0.29996648137104298</v>
      </c>
      <c r="AT142">
        <v>-0.75634484054711704</v>
      </c>
      <c r="AU142">
        <v>0.28123388559503398</v>
      </c>
      <c r="AV142">
        <v>-2.8562071132297601E-2</v>
      </c>
      <c r="AW142">
        <v>0.84423962812419195</v>
      </c>
      <c r="AX142">
        <v>-0.61048371249997402</v>
      </c>
      <c r="AY142">
        <v>1.2784769881676801</v>
      </c>
      <c r="AZ142">
        <v>-0.46096752835516203</v>
      </c>
      <c r="BA142">
        <v>1.0084023082671101</v>
      </c>
      <c r="BB142">
        <v>-0.29405588633517199</v>
      </c>
      <c r="BC142">
        <v>0.166748803874054</v>
      </c>
      <c r="BD142">
        <v>0.19839934623328601</v>
      </c>
      <c r="BE142">
        <v>0.33386417487834202</v>
      </c>
      <c r="BF142">
        <v>-0.14900456856042499</v>
      </c>
      <c r="BG142">
        <v>0.55233459533650697</v>
      </c>
      <c r="BH142">
        <v>-0.35835454380189502</v>
      </c>
      <c r="BI142">
        <v>0.56028455527187104</v>
      </c>
      <c r="BJ142">
        <v>-0.72429766852564703</v>
      </c>
      <c r="BK142">
        <v>0.53542985086902195</v>
      </c>
      <c r="BL142">
        <v>0.28222321426386199</v>
      </c>
      <c r="BM142">
        <v>0.327777619227685</v>
      </c>
      <c r="BN142">
        <v>-0.41250317421485799</v>
      </c>
      <c r="BO142">
        <v>0.474157676254373</v>
      </c>
      <c r="BP142">
        <v>-0.245040244048014</v>
      </c>
      <c r="BQ142">
        <v>0.67852554378518204</v>
      </c>
      <c r="BR142">
        <v>-0.29405588633517199</v>
      </c>
      <c r="BS142">
        <v>-0.72429766852564703</v>
      </c>
      <c r="BT142">
        <v>-0.63717846695508296</v>
      </c>
      <c r="BU142">
        <v>-0.61180036206859301</v>
      </c>
      <c r="BV142">
        <v>-0.61357175584641199</v>
      </c>
      <c r="BW142">
        <v>-0.73322375368112802</v>
      </c>
      <c r="BX142">
        <v>-0.74665883725406401</v>
      </c>
      <c r="BY142">
        <v>-0.70191890154956105</v>
      </c>
      <c r="BZ142">
        <v>9.6955289803145897E-2</v>
      </c>
      <c r="CA142">
        <v>-0.75092320259918399</v>
      </c>
      <c r="CB142">
        <v>-0.65242926268526702</v>
      </c>
      <c r="CC142">
        <v>-0.51012838874973399</v>
      </c>
      <c r="CD142">
        <v>-0.62883175479213904</v>
      </c>
      <c r="CE142">
        <v>-0.56617542928521702</v>
      </c>
      <c r="CF142">
        <v>0.136109474803145</v>
      </c>
      <c r="CG142">
        <v>-0.50280198259918396</v>
      </c>
      <c r="CH142">
        <v>-1.13361169868526</v>
      </c>
      <c r="CI142">
        <v>-4.0254572297497297</v>
      </c>
      <c r="CJ142">
        <v>-0.44762503477103399</v>
      </c>
      <c r="CK142">
        <v>-0.470480442010692</v>
      </c>
      <c r="CL142">
        <v>0.39404757298507198</v>
      </c>
      <c r="CM142">
        <v>0.394525895469645</v>
      </c>
      <c r="CN142">
        <v>0.68498194737319695</v>
      </c>
      <c r="CO142">
        <v>0.15025349280314501</v>
      </c>
      <c r="CP142">
        <v>-0.76942144459918405</v>
      </c>
      <c r="CQ142">
        <v>-2.1267511486852602</v>
      </c>
      <c r="CR142">
        <v>-7.5700269027497296</v>
      </c>
      <c r="CS142">
        <v>-0.40515810582977102</v>
      </c>
      <c r="CT142">
        <v>-3.3498424406138802E-2</v>
      </c>
      <c r="CU142">
        <v>1.07229626801014</v>
      </c>
      <c r="CV142">
        <v>0.33662514837181601</v>
      </c>
      <c r="CW142">
        <v>-0.15656747589980499</v>
      </c>
      <c r="CX142">
        <v>0.20378685922029199</v>
      </c>
      <c r="CY142">
        <v>-0.14273488928397501</v>
      </c>
      <c r="CZ142">
        <v>0.36945505104395499</v>
      </c>
      <c r="DA142">
        <v>6220.1764444444398</v>
      </c>
      <c r="DB142">
        <v>3711.72877961111</v>
      </c>
      <c r="DC142">
        <v>5212.4321068524396</v>
      </c>
      <c r="DD142">
        <v>10158.529047976401</v>
      </c>
      <c r="DE142">
        <v>9181.0382654707701</v>
      </c>
      <c r="DF142">
        <v>8081.4239632931103</v>
      </c>
      <c r="DG142">
        <v>7771.1235081559998</v>
      </c>
      <c r="DH142">
        <v>9630.4325677598899</v>
      </c>
    </row>
    <row r="143" spans="1:112" x14ac:dyDescent="0.3">
      <c r="A143" t="s">
        <v>354</v>
      </c>
      <c r="B143" t="s">
        <v>355</v>
      </c>
      <c r="C143" t="s">
        <v>354</v>
      </c>
      <c r="D143" t="s">
        <v>1083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M143">
        <v>31</v>
      </c>
      <c r="N143" t="s">
        <v>357</v>
      </c>
      <c r="O143">
        <v>2017</v>
      </c>
      <c r="P143">
        <v>2017</v>
      </c>
      <c r="Q143" s="4" t="s">
        <v>26</v>
      </c>
      <c r="R143">
        <v>1949</v>
      </c>
      <c r="S143">
        <v>0</v>
      </c>
      <c r="T143">
        <v>0</v>
      </c>
      <c r="U143">
        <v>0</v>
      </c>
      <c r="V143">
        <v>5000000</v>
      </c>
      <c r="W143">
        <v>222151328.56999999</v>
      </c>
      <c r="X143">
        <v>2.34666666666666</v>
      </c>
      <c r="Y143">
        <v>4.23996299505233E-2</v>
      </c>
      <c r="Z143">
        <v>0.13583210110664301</v>
      </c>
      <c r="AA143">
        <v>7.9423308372497503E-2</v>
      </c>
      <c r="AB143">
        <v>5</v>
      </c>
      <c r="AC143">
        <v>1</v>
      </c>
      <c r="AD143">
        <v>0.1233609989</v>
      </c>
      <c r="AE143">
        <v>0.25489935634444399</v>
      </c>
      <c r="AF143">
        <v>0.119534682937777</v>
      </c>
      <c r="AG143">
        <v>6.8804471032222203E-2</v>
      </c>
      <c r="AH143">
        <v>3.2490241111111103E-2</v>
      </c>
      <c r="AI143">
        <v>1.95018239988888E-2</v>
      </c>
      <c r="AJ143">
        <v>1.7325361577777702E-2</v>
      </c>
      <c r="AK143">
        <v>1.5589647028888799E-2</v>
      </c>
      <c r="AL143">
        <v>1.5292181219955601E-2</v>
      </c>
      <c r="AM143">
        <v>-0.53105145241617902</v>
      </c>
      <c r="AN143">
        <v>-0.42439742724680601</v>
      </c>
      <c r="AO143">
        <v>-0.52778881046995596</v>
      </c>
      <c r="AP143">
        <v>-0.39976364188261998</v>
      </c>
      <c r="AQ143">
        <v>-0.111603018324599</v>
      </c>
      <c r="AR143">
        <v>-0.100183453089671</v>
      </c>
      <c r="AS143">
        <v>-1.9080984218692702E-2</v>
      </c>
      <c r="AT143">
        <v>4.4583356154303297E-2</v>
      </c>
      <c r="AU143">
        <v>-0.14947426195093599</v>
      </c>
      <c r="AV143">
        <v>-0.64106184199176297</v>
      </c>
      <c r="AW143">
        <v>-0.13776088779649001</v>
      </c>
      <c r="AX143">
        <v>-0.47303232499903097</v>
      </c>
      <c r="AY143">
        <v>0.14374490097522599</v>
      </c>
      <c r="AZ143">
        <v>-0.29079586380821398</v>
      </c>
      <c r="BA143">
        <v>-0.67778970366031599</v>
      </c>
      <c r="BB143">
        <v>0.57946841740480204</v>
      </c>
      <c r="BC143">
        <v>-0.106202963659801</v>
      </c>
      <c r="BD143">
        <v>-0.37435819188269698</v>
      </c>
      <c r="BE143">
        <v>-0.13852829189075699</v>
      </c>
      <c r="BF143">
        <v>-0.34920736200212499</v>
      </c>
      <c r="BG143">
        <v>7.2737262124659793E-2</v>
      </c>
      <c r="BH143">
        <v>-0.11343442918249901</v>
      </c>
      <c r="BI143">
        <v>0.25084979155306297</v>
      </c>
      <c r="BJ143">
        <v>-0.25784326296121701</v>
      </c>
      <c r="BK143">
        <v>-0.473861019153902</v>
      </c>
      <c r="BL143">
        <v>-0.71012945947658501</v>
      </c>
      <c r="BM143">
        <v>-0.46814959984457899</v>
      </c>
      <c r="BN143">
        <v>-0.44727617592389401</v>
      </c>
      <c r="BO143">
        <v>-7.02304292199903E-4</v>
      </c>
      <c r="BP143">
        <v>-0.11390113752393199</v>
      </c>
      <c r="BQ143">
        <v>-0.51986881864882994</v>
      </c>
      <c r="BR143">
        <v>0.57946841740480204</v>
      </c>
      <c r="BS143">
        <v>-0.25784326296121701</v>
      </c>
      <c r="BT143">
        <v>-0.56312498992777305</v>
      </c>
      <c r="BU143">
        <v>-0.797588342614301</v>
      </c>
      <c r="BV143">
        <v>-0.87503626646894495</v>
      </c>
      <c r="BW143">
        <v>-0.89386721878015796</v>
      </c>
      <c r="BX143">
        <v>-0.90113306635588497</v>
      </c>
      <c r="BY143">
        <v>-0.90118511216517705</v>
      </c>
      <c r="BZ143">
        <v>-0.29623784361233801</v>
      </c>
      <c r="CA143">
        <v>0.44591831005764199</v>
      </c>
      <c r="CB143">
        <v>0.22378388074844799</v>
      </c>
      <c r="CC143">
        <v>-0.73652104990100098</v>
      </c>
      <c r="CD143">
        <v>-0.81258513890489603</v>
      </c>
      <c r="CE143">
        <v>-0.93967340753816198</v>
      </c>
      <c r="CF143">
        <v>-0.25708365861233801</v>
      </c>
      <c r="CG143">
        <v>0.69403953005764196</v>
      </c>
      <c r="CH143">
        <v>-0.25739855525155098</v>
      </c>
      <c r="CI143">
        <v>-4.2518498909010001</v>
      </c>
      <c r="CJ143">
        <v>4.8347525764776099E-2</v>
      </c>
      <c r="CK143">
        <v>-0.25612602567051301</v>
      </c>
      <c r="CL143">
        <v>-0.53459891366102696</v>
      </c>
      <c r="CM143">
        <v>-0.25733794178374197</v>
      </c>
      <c r="CN143">
        <v>-0.1193813098527</v>
      </c>
      <c r="CO143">
        <v>-0.242939640612338</v>
      </c>
      <c r="CP143">
        <v>0.42742006805764199</v>
      </c>
      <c r="CQ143">
        <v>-1.25053800525155</v>
      </c>
      <c r="CR143">
        <v>-7.7964195639009999</v>
      </c>
      <c r="CS143">
        <v>-3.9176576091499403E-2</v>
      </c>
      <c r="CT143">
        <v>-0.26810463302673998</v>
      </c>
      <c r="CU143">
        <v>-0.156629436789232</v>
      </c>
      <c r="CV143">
        <v>-0.14073721327341401</v>
      </c>
      <c r="CW143">
        <v>-0.34221973757951002</v>
      </c>
      <c r="CX143">
        <v>0.98365408751795902</v>
      </c>
      <c r="CY143">
        <v>0.71275559561919</v>
      </c>
      <c r="CZ143">
        <v>-0.22822660411752799</v>
      </c>
      <c r="DA143">
        <v>12769.0868055555</v>
      </c>
      <c r="DB143">
        <v>8643.9893174913195</v>
      </c>
      <c r="DC143">
        <v>6924.7545566406397</v>
      </c>
      <c r="DD143">
        <v>6516.0045555555498</v>
      </c>
      <c r="DE143">
        <v>3798.28098096744</v>
      </c>
      <c r="DF143">
        <v>4629.9392631066603</v>
      </c>
      <c r="DG143">
        <v>9725.46270425488</v>
      </c>
      <c r="DH143">
        <v>9476.8641430141106</v>
      </c>
    </row>
    <row r="144" spans="1:112" x14ac:dyDescent="0.3">
      <c r="A144" t="s">
        <v>358</v>
      </c>
      <c r="B144" t="s">
        <v>359</v>
      </c>
      <c r="C144" t="s">
        <v>358</v>
      </c>
      <c r="D144" t="s">
        <v>360</v>
      </c>
      <c r="E144">
        <v>1</v>
      </c>
      <c r="F144">
        <v>1</v>
      </c>
      <c r="G144">
        <v>1</v>
      </c>
      <c r="H144">
        <v>2</v>
      </c>
      <c r="I144">
        <v>0</v>
      </c>
      <c r="J144">
        <v>0</v>
      </c>
      <c r="K144">
        <v>2</v>
      </c>
      <c r="M144">
        <v>56</v>
      </c>
      <c r="N144" t="s">
        <v>106</v>
      </c>
      <c r="O144">
        <v>2018</v>
      </c>
      <c r="P144">
        <v>2017</v>
      </c>
      <c r="Q144" s="4" t="s">
        <v>26</v>
      </c>
      <c r="R144">
        <v>1998</v>
      </c>
      <c r="S144">
        <v>1</v>
      </c>
      <c r="T144">
        <v>0</v>
      </c>
      <c r="U144">
        <v>0</v>
      </c>
      <c r="V144">
        <v>15000000</v>
      </c>
      <c r="W144">
        <v>100000000</v>
      </c>
      <c r="X144">
        <v>1.925</v>
      </c>
      <c r="Y144">
        <v>5.4921597242355298E-2</v>
      </c>
      <c r="Z144">
        <v>0.22131958603858901</v>
      </c>
      <c r="AA144">
        <v>-5.7182714343070901E-2</v>
      </c>
      <c r="AB144">
        <v>7</v>
      </c>
      <c r="AC144">
        <v>1</v>
      </c>
      <c r="AD144">
        <v>3.6001765931228197E-2</v>
      </c>
      <c r="AE144">
        <v>2.7972568351668999E-2</v>
      </c>
      <c r="AF144">
        <v>1.5172039596936601E-2</v>
      </c>
      <c r="AG144">
        <v>1.21387925271497E-2</v>
      </c>
      <c r="AH144">
        <v>1.1553685437718E-2</v>
      </c>
      <c r="AI144">
        <v>9.8129661772491904E-3</v>
      </c>
      <c r="AJ144">
        <v>1.0878179681415899E-2</v>
      </c>
      <c r="AK144">
        <v>7.7847181737712903E-3</v>
      </c>
      <c r="AL144">
        <v>5.03761387169681E-3</v>
      </c>
      <c r="AM144">
        <v>-0.45761006260866099</v>
      </c>
      <c r="AN144">
        <v>-0.19992348757113701</v>
      </c>
      <c r="AO144">
        <v>-4.8201424328076697E-2</v>
      </c>
      <c r="AP144">
        <v>-0.150663549726405</v>
      </c>
      <c r="AQ144">
        <v>0.10855163310726</v>
      </c>
      <c r="AR144">
        <v>-0.28437308430650499</v>
      </c>
      <c r="AS144">
        <v>-0.35288423302595301</v>
      </c>
      <c r="AT144">
        <v>-0.58207988838359404</v>
      </c>
      <c r="AU144">
        <v>-0.25599796509219702</v>
      </c>
      <c r="AV144">
        <v>0.29092372912865899</v>
      </c>
      <c r="AW144">
        <v>-0.27903033621635798</v>
      </c>
      <c r="AX144">
        <v>-0.150589703790761</v>
      </c>
      <c r="AY144">
        <v>-0.398652542307673</v>
      </c>
      <c r="AZ144">
        <v>0.40337620644889799</v>
      </c>
      <c r="BA144">
        <v>-0.61894747668336003</v>
      </c>
      <c r="BB144">
        <v>-0.22302232604080599</v>
      </c>
      <c r="BC144">
        <v>7.5823900508979997E-2</v>
      </c>
      <c r="BD144">
        <v>0.12859664546605301</v>
      </c>
      <c r="BE144">
        <v>-0.173227140371496</v>
      </c>
      <c r="BF144">
        <v>-6.9885110033441403E-2</v>
      </c>
      <c r="BG144">
        <v>0.221167752159832</v>
      </c>
      <c r="BH144">
        <v>0.23634711390385599</v>
      </c>
      <c r="BI144">
        <v>-0.38041785797629601</v>
      </c>
      <c r="BJ144">
        <v>-0.57752255876483605</v>
      </c>
      <c r="BK144">
        <v>-0.14365444531169799</v>
      </c>
      <c r="BL144">
        <v>8.8679782476372704E-2</v>
      </c>
      <c r="BM144">
        <v>-0.302381014297321</v>
      </c>
      <c r="BN144">
        <v>4.3007210334969098E-2</v>
      </c>
      <c r="BO144">
        <v>-0.148702138778634</v>
      </c>
      <c r="BP144">
        <v>-0.143892527486954</v>
      </c>
      <c r="BQ144">
        <v>-0.206121230857615</v>
      </c>
      <c r="BR144">
        <v>-0.22302232604080599</v>
      </c>
      <c r="BS144">
        <v>-0.57752255876483605</v>
      </c>
      <c r="BT144">
        <v>-0.663711989865017</v>
      </c>
      <c r="BU144">
        <v>-0.67560601992399105</v>
      </c>
      <c r="BV144">
        <v>-0.72628104960972495</v>
      </c>
      <c r="BW144">
        <v>-0.69305852218682296</v>
      </c>
      <c r="BX144">
        <v>-0.78602561104292601</v>
      </c>
      <c r="BY144">
        <v>-0.85183362240872296</v>
      </c>
      <c r="BZ144">
        <v>6.0340376792652903E-2</v>
      </c>
      <c r="CA144">
        <v>-0.62964600259951797</v>
      </c>
      <c r="CB144">
        <v>-0.61673735870795499</v>
      </c>
      <c r="CC144">
        <v>-0.74460526438834895</v>
      </c>
      <c r="CD144">
        <v>-0.62964600259951797</v>
      </c>
      <c r="CE144">
        <v>-0.61673735870795499</v>
      </c>
      <c r="CF144">
        <v>9.9494561792652897E-2</v>
      </c>
      <c r="CG144">
        <v>-0.381524782599518</v>
      </c>
      <c r="CH144">
        <v>-1.09791979470795</v>
      </c>
      <c r="CI144">
        <v>-4.2599341053883402</v>
      </c>
      <c r="CJ144">
        <v>-0.419442798426581</v>
      </c>
      <c r="CK144">
        <v>-0.384860586725425</v>
      </c>
      <c r="CL144">
        <v>0.22197602512744299</v>
      </c>
      <c r="CM144">
        <v>-0.31433098530720999</v>
      </c>
      <c r="CN144">
        <v>0.11297171653747901</v>
      </c>
      <c r="CO144">
        <v>0.113638579792652</v>
      </c>
      <c r="CP144">
        <v>-0.64814424459951803</v>
      </c>
      <c r="CQ144">
        <v>-2.0910592447079499</v>
      </c>
      <c r="CR144">
        <v>-7.8045037783883497</v>
      </c>
      <c r="CS144">
        <v>-0.42854074068072001</v>
      </c>
      <c r="CT144">
        <v>2.7421564950608199E-2</v>
      </c>
      <c r="CU144">
        <v>1.72400273735531</v>
      </c>
      <c r="CV144">
        <v>-9.0035084410194699E-2</v>
      </c>
      <c r="CW144">
        <v>-0.28316431867610597</v>
      </c>
      <c r="CX144">
        <v>-0.13905485760084699</v>
      </c>
      <c r="CY144">
        <v>0.52937483042557898</v>
      </c>
      <c r="CZ144">
        <v>0.16285288182723601</v>
      </c>
      <c r="DA144">
        <v>5387.7964550337701</v>
      </c>
      <c r="DB144">
        <v>3780.1167328542201</v>
      </c>
      <c r="DC144">
        <v>6666.0153957372204</v>
      </c>
      <c r="DD144">
        <v>10672.6456060991</v>
      </c>
      <c r="DE144">
        <v>8183.9917663234401</v>
      </c>
      <c r="DF144">
        <v>8418.2031072860009</v>
      </c>
      <c r="DG144">
        <v>8232.1864317796608</v>
      </c>
      <c r="DH144">
        <v>10402.598867836001</v>
      </c>
    </row>
    <row r="145" spans="1:112" x14ac:dyDescent="0.3">
      <c r="A145" t="s">
        <v>1084</v>
      </c>
      <c r="B145" t="s">
        <v>1085</v>
      </c>
      <c r="C145" t="s">
        <v>1084</v>
      </c>
      <c r="D145" t="s">
        <v>1087</v>
      </c>
      <c r="E145">
        <v>1</v>
      </c>
      <c r="G145">
        <v>4</v>
      </c>
      <c r="I145">
        <v>3</v>
      </c>
      <c r="J145">
        <v>0</v>
      </c>
      <c r="K145">
        <v>0</v>
      </c>
      <c r="M145">
        <v>35</v>
      </c>
      <c r="N145" t="s">
        <v>1086</v>
      </c>
      <c r="P145">
        <v>2018</v>
      </c>
      <c r="Q145" s="4" t="s">
        <v>26</v>
      </c>
      <c r="R145">
        <v>1336</v>
      </c>
      <c r="S145">
        <v>0</v>
      </c>
      <c r="T145">
        <v>0</v>
      </c>
      <c r="U145">
        <v>1</v>
      </c>
      <c r="V145">
        <v>20000000</v>
      </c>
      <c r="W145">
        <v>204780000</v>
      </c>
      <c r="X145">
        <v>2</v>
      </c>
      <c r="Y145">
        <v>2.80034095048904E-2</v>
      </c>
      <c r="Z145">
        <v>2.9193356633186299E-2</v>
      </c>
      <c r="AA145">
        <v>0.120825424790382</v>
      </c>
      <c r="AB145">
        <v>6</v>
      </c>
      <c r="AC145">
        <v>0</v>
      </c>
    </row>
    <row r="146" spans="1:112" x14ac:dyDescent="0.3">
      <c r="A146" t="s">
        <v>1088</v>
      </c>
      <c r="B146" t="s">
        <v>1089</v>
      </c>
      <c r="C146" t="s">
        <v>1088</v>
      </c>
      <c r="D146" t="s">
        <v>1090</v>
      </c>
      <c r="E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M146">
        <v>2</v>
      </c>
      <c r="N146" t="s">
        <v>280</v>
      </c>
      <c r="P146">
        <v>2018</v>
      </c>
      <c r="Q146" s="4" t="s">
        <v>26</v>
      </c>
      <c r="R146">
        <v>3443</v>
      </c>
      <c r="S146">
        <v>0</v>
      </c>
      <c r="T146">
        <v>0</v>
      </c>
      <c r="U146">
        <v>0</v>
      </c>
      <c r="V146">
        <v>700830</v>
      </c>
      <c r="W146">
        <v>98611463.810000002</v>
      </c>
      <c r="X146">
        <v>1.7804878048780399</v>
      </c>
      <c r="Y146">
        <v>0.11714676022529601</v>
      </c>
      <c r="Z146">
        <v>0.23856802284717499</v>
      </c>
      <c r="AA146">
        <v>0.12538130581378901</v>
      </c>
      <c r="AB146">
        <v>11</v>
      </c>
      <c r="AC146">
        <v>0</v>
      </c>
    </row>
    <row r="147" spans="1:112" x14ac:dyDescent="0.3">
      <c r="A147" t="s">
        <v>361</v>
      </c>
      <c r="B147" t="s">
        <v>362</v>
      </c>
      <c r="C147" t="s">
        <v>361</v>
      </c>
      <c r="D147" t="s">
        <v>363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1</v>
      </c>
      <c r="M147">
        <v>10</v>
      </c>
      <c r="N147" t="s">
        <v>106</v>
      </c>
      <c r="O147">
        <v>2018</v>
      </c>
      <c r="P147">
        <v>2018</v>
      </c>
      <c r="Q147" s="4">
        <v>313</v>
      </c>
      <c r="R147">
        <v>352</v>
      </c>
      <c r="S147">
        <v>0</v>
      </c>
      <c r="T147">
        <v>0</v>
      </c>
      <c r="U147">
        <v>1</v>
      </c>
      <c r="V147">
        <v>13750000</v>
      </c>
      <c r="W147">
        <v>1000000000</v>
      </c>
      <c r="X147">
        <v>1.9294117647058799</v>
      </c>
      <c r="Y147">
        <v>0.10738772153854299</v>
      </c>
      <c r="Z147">
        <v>-3.8155585527420002E-2</v>
      </c>
      <c r="AA147">
        <v>-9.1565579175949097E-2</v>
      </c>
      <c r="AB147">
        <v>14</v>
      </c>
      <c r="AC147">
        <v>1</v>
      </c>
      <c r="AD147">
        <v>3.3431803400000001E-2</v>
      </c>
      <c r="AE147">
        <v>2.8770324721111101E-2</v>
      </c>
      <c r="AF147">
        <v>3.6928677899999998E-2</v>
      </c>
      <c r="AG147">
        <v>5.1197786294444401E-2</v>
      </c>
      <c r="AH147">
        <v>2.8261096964444399E-2</v>
      </c>
      <c r="AI147">
        <v>2.1958679348888802E-2</v>
      </c>
      <c r="AJ147">
        <v>1.29835642791311E-2</v>
      </c>
      <c r="AK147">
        <v>2.3916190821930298E-2</v>
      </c>
      <c r="AL147">
        <v>3.2290485036666601E-2</v>
      </c>
      <c r="AM147">
        <v>0.28356833848671997</v>
      </c>
      <c r="AN147">
        <v>0.38639640533798902</v>
      </c>
      <c r="AO147">
        <v>-0.448001583468637</v>
      </c>
      <c r="AP147">
        <v>-0.22300682890988499</v>
      </c>
      <c r="AQ147">
        <v>-0.40872745246457198</v>
      </c>
      <c r="AR147">
        <v>0.84203584684150001</v>
      </c>
      <c r="AS147">
        <v>0.350151672441808</v>
      </c>
      <c r="AT147">
        <v>-0.49984561055417598</v>
      </c>
      <c r="AU147">
        <v>0.74876518808438497</v>
      </c>
      <c r="AV147">
        <v>-0.46842138961396601</v>
      </c>
      <c r="AW147">
        <v>5.8968622693467899E-2</v>
      </c>
      <c r="AX147">
        <v>-4.2346882699443401E-2</v>
      </c>
      <c r="AY147">
        <v>-0.57672474073514202</v>
      </c>
      <c r="AZ147">
        <v>2.97103016809635</v>
      </c>
      <c r="BA147">
        <v>-0.39639587953774502</v>
      </c>
      <c r="BB147">
        <v>-0.44048691672357998</v>
      </c>
      <c r="BC147">
        <v>0.41425170984410797</v>
      </c>
      <c r="BD147">
        <v>6.6629706220373994E-2</v>
      </c>
      <c r="BE147">
        <v>4.23199408045207E-2</v>
      </c>
      <c r="BF147">
        <v>1.3454389347324401E-2</v>
      </c>
      <c r="BG147">
        <v>-0.33902550478397198</v>
      </c>
      <c r="BH147">
        <v>1.1942533030498099</v>
      </c>
      <c r="BI147">
        <v>-1.2701875457012899E-2</v>
      </c>
      <c r="BJ147">
        <v>-0.28667523446924298</v>
      </c>
      <c r="BK147">
        <v>0.98942244958840597</v>
      </c>
      <c r="BL147">
        <v>-0.41044514566525098</v>
      </c>
      <c r="BM147">
        <v>-0.19431727156272099</v>
      </c>
      <c r="BN147">
        <v>-0.37593234042349</v>
      </c>
      <c r="BO147">
        <v>5.0854806392572902E-3</v>
      </c>
      <c r="BP147">
        <v>2.6230448516551701</v>
      </c>
      <c r="BQ147">
        <v>-0.26112396980666402</v>
      </c>
      <c r="BR147">
        <v>-0.44048691672357998</v>
      </c>
      <c r="BS147">
        <v>-0.28667523446924298</v>
      </c>
      <c r="BT147">
        <v>3.43120854398641E-3</v>
      </c>
      <c r="BU147">
        <v>-0.445376650830062</v>
      </c>
      <c r="BV147">
        <v>-0.571292425942314</v>
      </c>
      <c r="BW147">
        <v>-0.73600930126001596</v>
      </c>
      <c r="BX147">
        <v>-0.59857268283755705</v>
      </c>
      <c r="BY147">
        <v>-0.33718264307148799</v>
      </c>
      <c r="BZ147">
        <v>-0.174579604042538</v>
      </c>
      <c r="CA147">
        <v>-9.2068511656720003E-2</v>
      </c>
      <c r="CB147">
        <v>0.65280953862985702</v>
      </c>
      <c r="CC147">
        <v>-0.17757828505560599</v>
      </c>
      <c r="CD147">
        <v>-0.69187828203045199</v>
      </c>
      <c r="CE147">
        <v>3.3812926729488102E-2</v>
      </c>
      <c r="CF147">
        <v>-0.13542541904253799</v>
      </c>
      <c r="CG147">
        <v>0.156052708343279</v>
      </c>
      <c r="CH147">
        <v>0.171627102629857</v>
      </c>
      <c r="CI147">
        <v>-3.6929071260556001</v>
      </c>
      <c r="CJ147">
        <v>0.204852899664627</v>
      </c>
      <c r="CK147">
        <v>1.46734538732473</v>
      </c>
      <c r="CL147">
        <v>1.32753497696613</v>
      </c>
      <c r="CM147">
        <v>1.91784221365495</v>
      </c>
      <c r="CN147">
        <v>4.4641475002169999</v>
      </c>
      <c r="CO147">
        <v>-0.121281401042538</v>
      </c>
      <c r="CP147">
        <v>-0.11056675365672</v>
      </c>
      <c r="CQ147">
        <v>-0.821512347370143</v>
      </c>
      <c r="CR147">
        <v>-7.2374767990556004</v>
      </c>
      <c r="CS147">
        <v>0.17970336427987599</v>
      </c>
      <c r="CT147">
        <v>1.03601319990635</v>
      </c>
      <c r="CU147">
        <v>0.37804202546122301</v>
      </c>
      <c r="CV147">
        <v>-0.29797466796379801</v>
      </c>
      <c r="CW147">
        <v>0.19974161577361799</v>
      </c>
      <c r="CX147">
        <v>2.70372578466005E-2</v>
      </c>
      <c r="CY147">
        <v>0.31210180235659601</v>
      </c>
      <c r="CZ147">
        <v>0.51050070670511205</v>
      </c>
      <c r="DA147">
        <v>3734.4978747755499</v>
      </c>
      <c r="DB147">
        <v>5946.5811754752203</v>
      </c>
      <c r="DC147">
        <v>10459.7795263886</v>
      </c>
      <c r="DD147">
        <v>8758.9946601511092</v>
      </c>
      <c r="DE147">
        <v>8405.1273786383299</v>
      </c>
      <c r="DF147">
        <v>7703.0493377457697</v>
      </c>
      <c r="DG147">
        <v>10050.832733507201</v>
      </c>
      <c r="DH147">
        <v>12167.538293810399</v>
      </c>
    </row>
    <row r="148" spans="1:112" x14ac:dyDescent="0.3">
      <c r="A148" t="s">
        <v>1091</v>
      </c>
      <c r="B148" t="s">
        <v>1092</v>
      </c>
      <c r="C148" t="s">
        <v>1091</v>
      </c>
      <c r="D148" t="s">
        <v>1094</v>
      </c>
      <c r="E148">
        <v>0</v>
      </c>
      <c r="G148">
        <v>1</v>
      </c>
      <c r="H148">
        <v>2</v>
      </c>
      <c r="I148">
        <v>1</v>
      </c>
      <c r="J148">
        <v>1</v>
      </c>
      <c r="K148">
        <v>0</v>
      </c>
      <c r="M148">
        <v>135</v>
      </c>
      <c r="N148" t="s">
        <v>1093</v>
      </c>
      <c r="P148">
        <v>2017</v>
      </c>
      <c r="Q148" s="4" t="s">
        <v>26</v>
      </c>
      <c r="R148">
        <v>1272</v>
      </c>
      <c r="S148">
        <v>0</v>
      </c>
      <c r="T148">
        <v>0</v>
      </c>
      <c r="U148">
        <v>0</v>
      </c>
      <c r="V148">
        <v>10000000</v>
      </c>
      <c r="W148">
        <v>3699483.45</v>
      </c>
      <c r="X148">
        <v>2.2337662337662301</v>
      </c>
      <c r="Y148">
        <v>0.28176826238632202</v>
      </c>
      <c r="Z148">
        <v>-4.9669876694679198E-2</v>
      </c>
      <c r="AA148">
        <v>-0.225704669952392</v>
      </c>
      <c r="AB148">
        <v>13</v>
      </c>
      <c r="AC148">
        <v>0</v>
      </c>
    </row>
    <row r="149" spans="1:112" x14ac:dyDescent="0.3">
      <c r="A149" t="s">
        <v>364</v>
      </c>
      <c r="B149" t="s">
        <v>365</v>
      </c>
      <c r="C149" t="s">
        <v>364</v>
      </c>
      <c r="D149" t="s">
        <v>366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M149">
        <v>10</v>
      </c>
      <c r="N149" t="s">
        <v>25</v>
      </c>
      <c r="O149">
        <v>2018</v>
      </c>
      <c r="P149">
        <v>2018</v>
      </c>
      <c r="Q149" s="4">
        <v>68</v>
      </c>
      <c r="R149">
        <v>162</v>
      </c>
      <c r="S149">
        <v>1</v>
      </c>
      <c r="T149">
        <v>0</v>
      </c>
      <c r="U149">
        <v>0</v>
      </c>
      <c r="V149">
        <v>108394802</v>
      </c>
      <c r="W149">
        <v>65064515.149999999</v>
      </c>
      <c r="X149">
        <v>1.8684210526315701</v>
      </c>
      <c r="Y149">
        <v>0.196167603135108</v>
      </c>
      <c r="Z149">
        <v>-0.110318198800087</v>
      </c>
      <c r="AA149">
        <v>-4.6484336256980903E-2</v>
      </c>
      <c r="AB149">
        <v>10</v>
      </c>
      <c r="AC149">
        <v>1</v>
      </c>
      <c r="AD149">
        <v>3.5477900505000002</v>
      </c>
      <c r="AE149">
        <v>4.4844318707811102</v>
      </c>
      <c r="AF149">
        <v>3.8414189870233302</v>
      </c>
      <c r="AG149">
        <v>1.02726203333333</v>
      </c>
      <c r="AH149">
        <v>0.55849080652333305</v>
      </c>
      <c r="AI149">
        <v>0.57695372773222198</v>
      </c>
      <c r="AJ149">
        <v>1.3366418040655501</v>
      </c>
      <c r="AK149">
        <v>0.59900791991777702</v>
      </c>
      <c r="AL149">
        <v>0.39201830991555497</v>
      </c>
      <c r="AM149">
        <v>-0.14338781417271801</v>
      </c>
      <c r="AN149">
        <v>-0.73258266364499103</v>
      </c>
      <c r="AO149">
        <v>-0.45633072341717601</v>
      </c>
      <c r="AP149">
        <v>3.30585946863165E-2</v>
      </c>
      <c r="AQ149">
        <v>1.3167227107091699</v>
      </c>
      <c r="AR149">
        <v>-0.55185606338525095</v>
      </c>
      <c r="AS149">
        <v>-0.34555404548012397</v>
      </c>
      <c r="AT149">
        <v>0.88132925048115496</v>
      </c>
      <c r="AU149">
        <v>-0.89861358308540795</v>
      </c>
      <c r="AV149">
        <v>8.1161577051957604E-2</v>
      </c>
      <c r="AW149">
        <v>-0.71828319810960195</v>
      </c>
      <c r="AX149">
        <v>1.6833471477475299</v>
      </c>
      <c r="AY149">
        <v>0.89862788949818795</v>
      </c>
      <c r="AZ149">
        <v>-0.55816648732637997</v>
      </c>
      <c r="BA149">
        <v>-0.89043432835874903</v>
      </c>
      <c r="BB149">
        <v>2.6188161101786699E-2</v>
      </c>
      <c r="BC149">
        <v>-0.55562288761052503</v>
      </c>
      <c r="BD149">
        <v>3.45414781078867E-2</v>
      </c>
      <c r="BE149">
        <v>-0.45547491339922502</v>
      </c>
      <c r="BF149">
        <v>0.86794496963162104</v>
      </c>
      <c r="BG149">
        <v>0.68674658815164702</v>
      </c>
      <c r="BH149">
        <v>-0.61811974211074605</v>
      </c>
      <c r="BI149">
        <v>-0.68793076034721301</v>
      </c>
      <c r="BJ149">
        <v>-0.100994566263836</v>
      </c>
      <c r="BK149">
        <v>-0.88409478094718397</v>
      </c>
      <c r="BL149">
        <v>-0.41022486281468801</v>
      </c>
      <c r="BM149">
        <v>-0.48096931370641999</v>
      </c>
      <c r="BN149">
        <v>3.3775897559925001</v>
      </c>
      <c r="BO149">
        <v>-0.17968733040639101</v>
      </c>
      <c r="BP149">
        <v>-0.73754083594508701</v>
      </c>
      <c r="BQ149">
        <v>-0.88602744826074498</v>
      </c>
      <c r="BR149">
        <v>2.6188161101786699E-2</v>
      </c>
      <c r="BS149">
        <v>-0.100994566263836</v>
      </c>
      <c r="BT149">
        <v>-0.765515777429294</v>
      </c>
      <c r="BU149">
        <v>-0.86632438866795503</v>
      </c>
      <c r="BV149">
        <v>-0.87258301592034204</v>
      </c>
      <c r="BW149">
        <v>-0.70139415597635602</v>
      </c>
      <c r="BX149">
        <v>-0.85477951531788399</v>
      </c>
      <c r="BY149">
        <v>-0.90019267499193201</v>
      </c>
      <c r="BZ149">
        <v>1.83325033821642E-2</v>
      </c>
      <c r="CA149">
        <v>1.3008860046245401</v>
      </c>
      <c r="CB149">
        <v>-0.74937181678960996</v>
      </c>
      <c r="CC149">
        <v>-0.911044452632367</v>
      </c>
      <c r="CD149">
        <v>-0.71528198543732802</v>
      </c>
      <c r="CE149">
        <v>-0.95517947616569598</v>
      </c>
      <c r="CF149">
        <v>5.7486688382164197E-2</v>
      </c>
      <c r="CG149">
        <v>1.5490072246245401</v>
      </c>
      <c r="CH149">
        <v>-1.2305542527896101</v>
      </c>
      <c r="CI149">
        <v>-4.4263732936323601</v>
      </c>
      <c r="CJ149">
        <v>-0.26530428309307902</v>
      </c>
      <c r="CK149">
        <v>-0.43567386972108102</v>
      </c>
      <c r="CL149">
        <v>-0.67498145339365601</v>
      </c>
      <c r="CM149">
        <v>6.3844044113033904E-2</v>
      </c>
      <c r="CN149">
        <v>-0.182118684913325</v>
      </c>
      <c r="CO149">
        <v>7.1630706382164205E-2</v>
      </c>
      <c r="CP149">
        <v>1.2823877626245399</v>
      </c>
      <c r="CQ149">
        <v>-2.22369370278961</v>
      </c>
      <c r="CR149">
        <v>-7.9709429666323599</v>
      </c>
      <c r="CS149">
        <v>-0.21805096009335601</v>
      </c>
      <c r="CT149">
        <v>-0.248263014155407</v>
      </c>
      <c r="CU149">
        <v>1.59625395496883E-2</v>
      </c>
      <c r="CV149">
        <v>-0.46753642908503301</v>
      </c>
      <c r="CW149">
        <v>0.70488506359166503</v>
      </c>
      <c r="CX149">
        <v>0.80964306208524495</v>
      </c>
      <c r="CY149">
        <v>-0.11998529470856401</v>
      </c>
      <c r="CZ149">
        <v>-0.104188147261443</v>
      </c>
      <c r="DA149">
        <v>8861.2963324652792</v>
      </c>
      <c r="DB149">
        <v>7032.7976608073104</v>
      </c>
      <c r="DC149">
        <v>6551.7292222222204</v>
      </c>
      <c r="DD149">
        <v>3955.4116234643302</v>
      </c>
      <c r="DE149">
        <v>4443.1295241568796</v>
      </c>
      <c r="DF149">
        <v>9373.6049893569998</v>
      </c>
      <c r="DG149">
        <v>9609.0505492098891</v>
      </c>
      <c r="DH149">
        <v>7968.8122398933301</v>
      </c>
    </row>
    <row r="150" spans="1:112" x14ac:dyDescent="0.3">
      <c r="A150" t="s">
        <v>1095</v>
      </c>
      <c r="B150" t="s">
        <v>1096</v>
      </c>
      <c r="C150" t="s">
        <v>1095</v>
      </c>
      <c r="D150" t="s">
        <v>1097</v>
      </c>
      <c r="E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M150">
        <v>45</v>
      </c>
      <c r="N150" t="s">
        <v>78</v>
      </c>
      <c r="P150">
        <v>2018</v>
      </c>
      <c r="Q150" s="4">
        <v>439</v>
      </c>
      <c r="R150">
        <v>442</v>
      </c>
      <c r="S150">
        <v>0</v>
      </c>
      <c r="T150">
        <v>0</v>
      </c>
      <c r="U150">
        <v>0</v>
      </c>
      <c r="V150">
        <v>1035986</v>
      </c>
      <c r="W150">
        <v>43593614.890000001</v>
      </c>
      <c r="X150">
        <v>1.6705882352941099</v>
      </c>
      <c r="Y150">
        <v>0.22623957693576799</v>
      </c>
      <c r="Z150">
        <v>-6.7844361066818196E-2</v>
      </c>
      <c r="AA150">
        <v>8.3037078380584703E-2</v>
      </c>
      <c r="AB150">
        <v>3</v>
      </c>
      <c r="AC150">
        <v>0</v>
      </c>
    </row>
    <row r="151" spans="1:112" x14ac:dyDescent="0.3">
      <c r="A151" t="s">
        <v>367</v>
      </c>
      <c r="B151" t="s">
        <v>368</v>
      </c>
      <c r="C151" t="s">
        <v>367</v>
      </c>
      <c r="D151" t="s">
        <v>369</v>
      </c>
      <c r="E151">
        <v>1</v>
      </c>
      <c r="F151">
        <v>1</v>
      </c>
      <c r="G151">
        <v>1</v>
      </c>
      <c r="H151">
        <v>2</v>
      </c>
      <c r="I151">
        <v>0</v>
      </c>
      <c r="J151">
        <v>0</v>
      </c>
      <c r="K151">
        <v>1</v>
      </c>
      <c r="M151">
        <v>1</v>
      </c>
      <c r="N151" t="s">
        <v>370</v>
      </c>
      <c r="O151">
        <v>2018</v>
      </c>
      <c r="P151">
        <v>2018</v>
      </c>
      <c r="Q151" s="4" t="s">
        <v>26</v>
      </c>
      <c r="R151">
        <v>2612</v>
      </c>
      <c r="S151">
        <v>1</v>
      </c>
      <c r="T151">
        <v>0</v>
      </c>
      <c r="U151">
        <v>1</v>
      </c>
      <c r="V151">
        <v>39400000</v>
      </c>
      <c r="W151">
        <v>2138153790.5899999</v>
      </c>
      <c r="X151">
        <v>2.0779220779220702</v>
      </c>
      <c r="Y151">
        <v>-1.37021988630294E-2</v>
      </c>
      <c r="Z151">
        <v>-7.4335619807243306E-2</v>
      </c>
      <c r="AA151">
        <v>-0.10267792642116499</v>
      </c>
      <c r="AB151">
        <v>27</v>
      </c>
      <c r="AC151">
        <v>1</v>
      </c>
      <c r="AD151">
        <v>2.2265900000000002E-2</v>
      </c>
      <c r="AE151">
        <v>9.4616519110370008E-3</v>
      </c>
      <c r="AF151">
        <v>8.2189069471958892E-3</v>
      </c>
      <c r="AG151">
        <v>2.13175735073073E-2</v>
      </c>
      <c r="AH151">
        <v>1.66453913322222E-2</v>
      </c>
      <c r="AI151">
        <v>1.1943249795633401E-2</v>
      </c>
      <c r="AJ151">
        <v>6.8774039974269898E-3</v>
      </c>
      <c r="AK151">
        <v>6.7117263213042197E-3</v>
      </c>
      <c r="AL151">
        <v>2.94942368711111E-2</v>
      </c>
      <c r="AM151">
        <v>-0.13134545378819601</v>
      </c>
      <c r="AN151">
        <v>1.59372367204868</v>
      </c>
      <c r="AO151">
        <v>-0.219170449839591</v>
      </c>
      <c r="AP151">
        <v>-0.28248909519395599</v>
      </c>
      <c r="AQ151">
        <v>-0.42415974587239702</v>
      </c>
      <c r="AR151">
        <v>-2.4090147413873299E-2</v>
      </c>
      <c r="AS151">
        <v>3.39443378039583</v>
      </c>
      <c r="AT151">
        <v>-0.86415448809703799</v>
      </c>
      <c r="AU151">
        <v>1.5729329781597201</v>
      </c>
      <c r="AV151">
        <v>1.29610138984142</v>
      </c>
      <c r="AW151">
        <v>-0.50974280342438005</v>
      </c>
      <c r="AX151">
        <v>-0.18689455103368999</v>
      </c>
      <c r="AY151">
        <v>-0.66724135371521898</v>
      </c>
      <c r="AZ151">
        <v>2.3696761843680401</v>
      </c>
      <c r="BA151">
        <v>1.47421448022234</v>
      </c>
      <c r="BB151">
        <v>-0.65447111864482099</v>
      </c>
      <c r="BC151">
        <v>1.19195144185011</v>
      </c>
      <c r="BD151">
        <v>1.15998548256801</v>
      </c>
      <c r="BE151">
        <v>-0.28604649641840502</v>
      </c>
      <c r="BF151">
        <v>5.5845290795251499E-3</v>
      </c>
      <c r="BG151">
        <v>-0.28852713154015402</v>
      </c>
      <c r="BH151">
        <v>0.825660162382854</v>
      </c>
      <c r="BI151">
        <v>1.2838624434285999</v>
      </c>
      <c r="BJ151">
        <v>-0.702287894413411</v>
      </c>
      <c r="BK151">
        <v>4.6424984470136499</v>
      </c>
      <c r="BL151">
        <v>0.758208470543006</v>
      </c>
      <c r="BM151">
        <v>-0.49810419572327203</v>
      </c>
      <c r="BN151">
        <v>-0.39274707963963301</v>
      </c>
      <c r="BO151">
        <v>-0.39616745583825702</v>
      </c>
      <c r="BP151">
        <v>7.2867590995727003</v>
      </c>
      <c r="BQ151">
        <v>0.80758739922145795</v>
      </c>
      <c r="BR151">
        <v>-0.65447111864482099</v>
      </c>
      <c r="BS151">
        <v>-0.702287894413411</v>
      </c>
      <c r="BT151">
        <v>-0.233632615505557</v>
      </c>
      <c r="BU151">
        <v>-0.376183942975371</v>
      </c>
      <c r="BV151">
        <v>-0.56146911515879805</v>
      </c>
      <c r="BW151">
        <v>-0.73517973597724695</v>
      </c>
      <c r="BX151">
        <v>-0.77524498704131795</v>
      </c>
      <c r="BY151">
        <v>2.0173790931064899E-2</v>
      </c>
      <c r="BZ151">
        <v>5.83223673869009E-2</v>
      </c>
      <c r="CA151">
        <v>-0.84396375017547498</v>
      </c>
      <c r="CB151">
        <v>-0.62339285438434899</v>
      </c>
      <c r="CC151">
        <v>-0.51795664665068197</v>
      </c>
      <c r="CD151">
        <v>-0.86240050357232201</v>
      </c>
      <c r="CE151">
        <v>0.10409259691485</v>
      </c>
      <c r="CF151">
        <v>9.7476552386900894E-2</v>
      </c>
      <c r="CG151">
        <v>-0.59584253017547495</v>
      </c>
      <c r="CH151">
        <v>-1.10457529038434</v>
      </c>
      <c r="CI151">
        <v>-4.0332854876506801</v>
      </c>
      <c r="CJ151">
        <v>-0.454298427952677</v>
      </c>
      <c r="CK151">
        <v>-0.17861754396065299</v>
      </c>
      <c r="CL151">
        <v>0.355683177263933</v>
      </c>
      <c r="CM151">
        <v>0.12538034693289701</v>
      </c>
      <c r="CN151">
        <v>0.777914728373437</v>
      </c>
      <c r="CO151">
        <v>0.1116205703869</v>
      </c>
      <c r="CP151">
        <v>-0.86246199217547503</v>
      </c>
      <c r="CQ151">
        <v>-2.0977147403843399</v>
      </c>
      <c r="CR151">
        <v>-7.5778551606506799</v>
      </c>
      <c r="CS151">
        <v>-0.45935466226649402</v>
      </c>
      <c r="CT151">
        <v>0.511192312923613</v>
      </c>
      <c r="CU151">
        <v>0.85651241587202698</v>
      </c>
      <c r="CV151">
        <v>-0.17047930741917799</v>
      </c>
      <c r="CW151">
        <v>5.8233972084034101E-2</v>
      </c>
      <c r="CX151">
        <v>-0.233395809942438</v>
      </c>
      <c r="CY151">
        <v>0.35606952031272199</v>
      </c>
      <c r="CZ151">
        <v>0.147619960775946</v>
      </c>
      <c r="DA151">
        <v>4283.8462682686604</v>
      </c>
      <c r="DB151">
        <v>4255.4433129796598</v>
      </c>
      <c r="DC151">
        <v>8986.4436694895503</v>
      </c>
      <c r="DD151">
        <v>9711.2390252196601</v>
      </c>
      <c r="DE151">
        <v>7958.7050785256597</v>
      </c>
      <c r="DF151">
        <v>8098.8046202557698</v>
      </c>
      <c r="DG151">
        <v>8988.3735214746594</v>
      </c>
      <c r="DH151">
        <v>10795.9609428571</v>
      </c>
    </row>
    <row r="152" spans="1:112" x14ac:dyDescent="0.3">
      <c r="A152" t="s">
        <v>1098</v>
      </c>
      <c r="B152" t="s">
        <v>1099</v>
      </c>
      <c r="C152" t="s">
        <v>1098</v>
      </c>
      <c r="D152" t="s">
        <v>1100</v>
      </c>
      <c r="E152">
        <v>1</v>
      </c>
      <c r="G152">
        <v>1</v>
      </c>
      <c r="H152">
        <v>2</v>
      </c>
      <c r="I152">
        <v>0</v>
      </c>
      <c r="J152">
        <v>0</v>
      </c>
      <c r="K152">
        <v>0</v>
      </c>
      <c r="M152">
        <v>21</v>
      </c>
      <c r="N152" t="s">
        <v>30</v>
      </c>
      <c r="P152">
        <v>2018</v>
      </c>
      <c r="Q152" s="4" t="s">
        <v>26</v>
      </c>
      <c r="R152">
        <v>21449</v>
      </c>
      <c r="S152">
        <v>0</v>
      </c>
      <c r="T152">
        <v>0</v>
      </c>
      <c r="U152">
        <v>1</v>
      </c>
      <c r="V152">
        <v>20250000</v>
      </c>
      <c r="W152">
        <v>1000000000</v>
      </c>
      <c r="X152">
        <v>2.3287671232876699</v>
      </c>
      <c r="Y152">
        <v>0.101007655262947</v>
      </c>
      <c r="Z152">
        <v>-5.7658106088638297E-3</v>
      </c>
      <c r="AA152">
        <v>-0.21320571005344299</v>
      </c>
      <c r="AB152">
        <v>8</v>
      </c>
      <c r="AC152">
        <v>0</v>
      </c>
    </row>
    <row r="153" spans="1:112" x14ac:dyDescent="0.3">
      <c r="A153" t="s">
        <v>371</v>
      </c>
      <c r="B153" t="s">
        <v>372</v>
      </c>
      <c r="C153" t="s">
        <v>374</v>
      </c>
      <c r="D153" t="s">
        <v>373</v>
      </c>
      <c r="E153">
        <v>1</v>
      </c>
      <c r="F153">
        <v>1</v>
      </c>
      <c r="G153">
        <v>1</v>
      </c>
      <c r="H153">
        <v>2</v>
      </c>
      <c r="I153">
        <v>0</v>
      </c>
      <c r="J153">
        <v>0</v>
      </c>
      <c r="K153">
        <v>1</v>
      </c>
      <c r="M153">
        <v>28</v>
      </c>
      <c r="N153" t="s">
        <v>25</v>
      </c>
      <c r="O153">
        <v>2018</v>
      </c>
      <c r="P153">
        <v>2017</v>
      </c>
      <c r="Q153" s="4" t="s">
        <v>26</v>
      </c>
      <c r="R153">
        <v>609</v>
      </c>
      <c r="S153">
        <v>0</v>
      </c>
      <c r="T153">
        <v>0</v>
      </c>
      <c r="U153">
        <v>0</v>
      </c>
      <c r="V153">
        <v>25000000</v>
      </c>
      <c r="W153">
        <v>100000000</v>
      </c>
      <c r="X153">
        <v>2.1558441558441501</v>
      </c>
      <c r="Y153">
        <v>0.25123912096023499</v>
      </c>
      <c r="Z153">
        <v>-9.6361324191093403E-2</v>
      </c>
      <c r="AA153">
        <v>7.1394205093383706E-2</v>
      </c>
      <c r="AB153">
        <v>6</v>
      </c>
      <c r="AC153">
        <v>1</v>
      </c>
      <c r="AD153">
        <v>0.22408199309999999</v>
      </c>
      <c r="AE153">
        <v>0.12245461993111099</v>
      </c>
      <c r="AF153">
        <v>1.8434727800000002E-2</v>
      </c>
      <c r="AG153">
        <v>1.2381649605545801E-2</v>
      </c>
      <c r="AH153">
        <v>2.8748222755666401E-2</v>
      </c>
      <c r="AI153">
        <v>3.8702139391111098E-2</v>
      </c>
      <c r="AJ153">
        <v>1.964786495E-2</v>
      </c>
      <c r="AK153">
        <v>9.0541941343848797E-3</v>
      </c>
      <c r="AL153">
        <v>9.9435834949864396E-3</v>
      </c>
      <c r="AM153">
        <v>-0.84945665741014198</v>
      </c>
      <c r="AN153">
        <v>-0.32835191602091901</v>
      </c>
      <c r="AO153">
        <v>1.3218410851159701</v>
      </c>
      <c r="AP153">
        <v>0.34624459118895201</v>
      </c>
      <c r="AQ153">
        <v>-0.49233129591506197</v>
      </c>
      <c r="AR153">
        <v>-0.53917669133892898</v>
      </c>
      <c r="AS153">
        <v>9.8229543944054198E-2</v>
      </c>
      <c r="AT153">
        <v>-0.903174598338087</v>
      </c>
      <c r="AU153">
        <v>-0.44401202093851799</v>
      </c>
      <c r="AV153">
        <v>-0.534506228134077</v>
      </c>
      <c r="AW153">
        <v>4.7298789300630402</v>
      </c>
      <c r="AX153">
        <v>0.26909998685136999</v>
      </c>
      <c r="AY153">
        <v>-0.69395560444089999</v>
      </c>
      <c r="AZ153">
        <v>-0.50031051643489599</v>
      </c>
      <c r="BA153">
        <v>-0.135751477730082</v>
      </c>
      <c r="BB153">
        <v>-0.60344365061392202</v>
      </c>
      <c r="BC153">
        <v>-0.39417797599620602</v>
      </c>
      <c r="BD153">
        <v>-0.25823206368708601</v>
      </c>
      <c r="BE153">
        <v>2.4940797925268301</v>
      </c>
      <c r="BF153">
        <v>-0.15983806504768899</v>
      </c>
      <c r="BG153">
        <v>-0.60916798709921605</v>
      </c>
      <c r="BH153">
        <v>-0.41907871891248899</v>
      </c>
      <c r="BI153">
        <v>0.27848197107672301</v>
      </c>
      <c r="BJ153">
        <v>-0.93980782382876105</v>
      </c>
      <c r="BK153">
        <v>-0.58966033262860895</v>
      </c>
      <c r="BL153">
        <v>0.62156099339692095</v>
      </c>
      <c r="BM153">
        <v>3.9381701933440798</v>
      </c>
      <c r="BN153">
        <v>-0.54462794282055904</v>
      </c>
      <c r="BO153">
        <v>-0.82544746926730095</v>
      </c>
      <c r="BP153">
        <v>-0.39250483611457498</v>
      </c>
      <c r="BQ153">
        <v>0.99295133612418496</v>
      </c>
      <c r="BR153">
        <v>-0.60344365061392202</v>
      </c>
      <c r="BS153">
        <v>-0.93980782382876105</v>
      </c>
      <c r="BT153">
        <v>-0.95923020859289199</v>
      </c>
      <c r="BU153">
        <v>-0.91087414241263998</v>
      </c>
      <c r="BV153">
        <v>-0.87403875139444198</v>
      </c>
      <c r="BW153">
        <v>-0.93172836031227702</v>
      </c>
      <c r="BX153">
        <v>-0.96950867101107097</v>
      </c>
      <c r="BY153">
        <v>-0.96811386412538203</v>
      </c>
      <c r="BZ153">
        <v>-2.9578422202993001E-2</v>
      </c>
      <c r="CA153">
        <v>-0.86306483154145497</v>
      </c>
      <c r="CB153">
        <v>-0.92010172314083705</v>
      </c>
      <c r="CC153">
        <v>-0.78822428134367895</v>
      </c>
      <c r="CD153">
        <v>-0.95487363041164697</v>
      </c>
      <c r="CE153">
        <v>-0.96363021930417803</v>
      </c>
      <c r="CF153">
        <v>9.5757627970069203E-3</v>
      </c>
      <c r="CG153">
        <v>-0.61494361154145505</v>
      </c>
      <c r="CH153">
        <v>-1.40128415914083</v>
      </c>
      <c r="CI153">
        <v>-4.3035531223436703</v>
      </c>
      <c r="CJ153">
        <v>-9.2359999183524499E-2</v>
      </c>
      <c r="CK153">
        <v>-0.30158453056764101</v>
      </c>
      <c r="CL153">
        <v>-0.42914613757848902</v>
      </c>
      <c r="CM153">
        <v>-0.101810429048379</v>
      </c>
      <c r="CN153">
        <v>-0.26030424518034301</v>
      </c>
      <c r="CO153">
        <v>2.3719780797006901E-2</v>
      </c>
      <c r="CP153">
        <v>-0.88156307354145502</v>
      </c>
      <c r="CQ153">
        <v>-2.39442360914083</v>
      </c>
      <c r="CR153">
        <v>-7.8481227953436798</v>
      </c>
      <c r="CS153">
        <v>-0.12826856102833101</v>
      </c>
      <c r="CT153">
        <v>-0.23252574291261299</v>
      </c>
      <c r="CU153">
        <v>-0.44050409609365698</v>
      </c>
      <c r="CV153">
        <v>0.39441230127049598</v>
      </c>
      <c r="CW153">
        <v>1.35239275029659</v>
      </c>
      <c r="CX153">
        <v>-0.296734409978053</v>
      </c>
      <c r="CY153">
        <v>-0.15282689284113499</v>
      </c>
      <c r="CZ153">
        <v>-0.12458225707449801</v>
      </c>
      <c r="DA153">
        <v>7513.94122178821</v>
      </c>
      <c r="DB153">
        <v>6754.8765540364502</v>
      </c>
      <c r="DC153">
        <v>4662.1059787235499</v>
      </c>
      <c r="DD153">
        <v>3989.9237577857698</v>
      </c>
      <c r="DE153">
        <v>8187.6618007552197</v>
      </c>
      <c r="DF153">
        <v>10066.344642458</v>
      </c>
      <c r="DG153">
        <v>7969.9170734080999</v>
      </c>
      <c r="DH153">
        <v>8273.2277542719894</v>
      </c>
    </row>
    <row r="154" spans="1:112" x14ac:dyDescent="0.3">
      <c r="A154" t="s">
        <v>375</v>
      </c>
      <c r="B154" t="s">
        <v>376</v>
      </c>
      <c r="C154" t="s">
        <v>375</v>
      </c>
      <c r="D154" t="s">
        <v>377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M154">
        <v>1</v>
      </c>
      <c r="N154" t="s">
        <v>39</v>
      </c>
      <c r="O154">
        <v>2017</v>
      </c>
      <c r="P154">
        <v>2017</v>
      </c>
      <c r="Q154" s="4" t="s">
        <v>26</v>
      </c>
      <c r="R154">
        <v>9291</v>
      </c>
      <c r="S154">
        <v>0</v>
      </c>
      <c r="T154">
        <v>0</v>
      </c>
      <c r="U154">
        <v>0</v>
      </c>
      <c r="V154">
        <v>33000000</v>
      </c>
      <c r="W154">
        <v>1000000000</v>
      </c>
      <c r="X154">
        <v>2.0779220779220702</v>
      </c>
      <c r="Y154">
        <v>1.19231939315795E-2</v>
      </c>
      <c r="Z154">
        <v>-0.10101823508739401</v>
      </c>
      <c r="AA154">
        <v>-0.222453653812408</v>
      </c>
      <c r="AB154">
        <v>26</v>
      </c>
      <c r="AC154">
        <v>1</v>
      </c>
      <c r="AD154">
        <v>2.25935001E-2</v>
      </c>
      <c r="AE154">
        <v>0.14437499538444401</v>
      </c>
      <c r="AF154">
        <v>0.10516006615</v>
      </c>
      <c r="AG154">
        <v>5.6748773085555503E-2</v>
      </c>
      <c r="AH154">
        <v>1.8123781121111099E-2</v>
      </c>
      <c r="AI154">
        <v>1.4023927991722401E-2</v>
      </c>
      <c r="AJ154">
        <v>1.04404416967368E-2</v>
      </c>
      <c r="AK154">
        <v>9.0201970405575493E-3</v>
      </c>
      <c r="AL154">
        <v>3.9858996412327702E-3</v>
      </c>
      <c r="AM154">
        <v>-0.27161856615144497</v>
      </c>
      <c r="AN154">
        <v>-0.46035814579453299</v>
      </c>
      <c r="AO154">
        <v>-0.68063131349487704</v>
      </c>
      <c r="AP154">
        <v>-0.22621400589599</v>
      </c>
      <c r="AQ154">
        <v>-0.25552657551441199</v>
      </c>
      <c r="AR154">
        <v>-0.136033004870208</v>
      </c>
      <c r="AS154">
        <v>-0.558113905570914</v>
      </c>
      <c r="AT154">
        <v>3.8721813794364599</v>
      </c>
      <c r="AU154">
        <v>-0.44135669359692098</v>
      </c>
      <c r="AV154">
        <v>-0.69670417525095696</v>
      </c>
      <c r="AW154">
        <v>-0.32622829080196603</v>
      </c>
      <c r="AX154">
        <v>-0.64663307634392897</v>
      </c>
      <c r="AY154">
        <v>0.16398858469055699</v>
      </c>
      <c r="AZ154">
        <v>-0.466864411781443</v>
      </c>
      <c r="BA154">
        <v>-0.33702530301621603</v>
      </c>
      <c r="BB154">
        <v>2.53725041064004</v>
      </c>
      <c r="BC154">
        <v>-0.40755555614289901</v>
      </c>
      <c r="BD154">
        <v>-0.42279067558482702</v>
      </c>
      <c r="BE154">
        <v>-0.43688813437578</v>
      </c>
      <c r="BF154">
        <v>-0.404187771491056</v>
      </c>
      <c r="BG154">
        <v>6.8072099252432405E-2</v>
      </c>
      <c r="BH154">
        <v>-0.18533404904392001</v>
      </c>
      <c r="BI154">
        <v>-0.32273145575131401</v>
      </c>
      <c r="BJ154">
        <v>1.5976307300396899</v>
      </c>
      <c r="BK154">
        <v>-0.67353290593682102</v>
      </c>
      <c r="BL154">
        <v>-0.81821242092476998</v>
      </c>
      <c r="BM154">
        <v>-0.55016782076925996</v>
      </c>
      <c r="BN154">
        <v>-0.58274639614402501</v>
      </c>
      <c r="BO154">
        <v>-1.86005181095561E-2</v>
      </c>
      <c r="BP154">
        <v>-0.64908757003612405</v>
      </c>
      <c r="BQ154">
        <v>-0.396152855145677</v>
      </c>
      <c r="BR154">
        <v>2.53725041064004</v>
      </c>
      <c r="BS154">
        <v>1.5976307300396899</v>
      </c>
      <c r="BT154">
        <v>0.43142697121794898</v>
      </c>
      <c r="BU154">
        <v>-0.54918322917885998</v>
      </c>
      <c r="BV154">
        <v>-0.63987281598579004</v>
      </c>
      <c r="BW154">
        <v>-0.74779912498191103</v>
      </c>
      <c r="BX154">
        <v>-0.76826488750309396</v>
      </c>
      <c r="BY154">
        <v>-0.90018150219877602</v>
      </c>
      <c r="BZ154">
        <v>0.47464973344258399</v>
      </c>
      <c r="CA154">
        <v>4.3713514341858302</v>
      </c>
      <c r="CB154">
        <v>2.29934730484826</v>
      </c>
      <c r="CC154">
        <v>-0.37174455793258798</v>
      </c>
      <c r="CD154">
        <v>-0.66855101479420997</v>
      </c>
      <c r="CE154">
        <v>-0.89694618730759501</v>
      </c>
      <c r="CF154">
        <v>0.513803918442584</v>
      </c>
      <c r="CG154">
        <v>4.61947265418583</v>
      </c>
      <c r="CH154">
        <v>1.8181648688482599</v>
      </c>
      <c r="CI154">
        <v>-3.8870733989325799</v>
      </c>
      <c r="CJ154">
        <v>0.41806885103484098</v>
      </c>
      <c r="CK154">
        <v>0.28202799554408098</v>
      </c>
      <c r="CL154">
        <v>-0.101697308104086</v>
      </c>
      <c r="CM154">
        <v>-0.26266529046294201</v>
      </c>
      <c r="CN154">
        <v>0.108327788685295</v>
      </c>
      <c r="CO154">
        <v>0.52794793644258398</v>
      </c>
      <c r="CP154">
        <v>4.3528531921858296</v>
      </c>
      <c r="CQ154">
        <v>0.82502541884826397</v>
      </c>
      <c r="CR154">
        <v>-7.4316430719325801</v>
      </c>
      <c r="CS154">
        <v>0.42774596378999702</v>
      </c>
      <c r="CT154">
        <v>-8.5374291805611194E-2</v>
      </c>
      <c r="CU154">
        <v>-0.13140242265065999</v>
      </c>
      <c r="CV154">
        <v>-0.18477209104224299</v>
      </c>
      <c r="CW154">
        <v>-0.432946932654659</v>
      </c>
      <c r="CX154">
        <v>0.38527361911179497</v>
      </c>
      <c r="CY154">
        <v>1.2568718528868901</v>
      </c>
      <c r="CZ154">
        <v>-0.27769406984073303</v>
      </c>
      <c r="DA154">
        <v>12247.4997884114</v>
      </c>
      <c r="DB154">
        <v>8832.4206759982699</v>
      </c>
      <c r="DC154">
        <v>7467.3364366319602</v>
      </c>
      <c r="DD154">
        <v>6714.4748910590197</v>
      </c>
      <c r="DE154">
        <v>4599.4933499611097</v>
      </c>
      <c r="DF154">
        <v>4022.9137247754402</v>
      </c>
      <c r="DG154">
        <v>8331.8121916805503</v>
      </c>
      <c r="DH154">
        <v>9995.7876928059995</v>
      </c>
    </row>
    <row r="155" spans="1:112" x14ac:dyDescent="0.3">
      <c r="A155" t="s">
        <v>1101</v>
      </c>
      <c r="B155" t="s">
        <v>1102</v>
      </c>
      <c r="C155" t="s">
        <v>1101</v>
      </c>
      <c r="D155" t="s">
        <v>1103</v>
      </c>
      <c r="E155">
        <v>1</v>
      </c>
      <c r="G155">
        <v>4</v>
      </c>
      <c r="I155">
        <v>3</v>
      </c>
      <c r="J155">
        <v>0</v>
      </c>
      <c r="K155">
        <v>0</v>
      </c>
      <c r="M155">
        <v>28</v>
      </c>
      <c r="N155" t="s">
        <v>30</v>
      </c>
      <c r="P155">
        <v>2018</v>
      </c>
      <c r="Q155" s="4" t="s">
        <v>26</v>
      </c>
      <c r="R155">
        <v>3855</v>
      </c>
      <c r="S155">
        <v>0</v>
      </c>
      <c r="T155">
        <v>0</v>
      </c>
      <c r="U155">
        <v>0</v>
      </c>
      <c r="V155">
        <v>26000000</v>
      </c>
      <c r="W155">
        <v>10999873621.4</v>
      </c>
      <c r="X155">
        <v>2.0499999999999998</v>
      </c>
      <c r="Y155">
        <v>-1.91936343908309E-2</v>
      </c>
      <c r="Z155">
        <v>0.15872859954833901</v>
      </c>
      <c r="AA155">
        <v>-0.14859110116958599</v>
      </c>
      <c r="AB155">
        <v>21</v>
      </c>
      <c r="AC155">
        <v>0</v>
      </c>
    </row>
    <row r="156" spans="1:112" x14ac:dyDescent="0.3">
      <c r="A156" t="s">
        <v>1104</v>
      </c>
      <c r="B156" t="s">
        <v>1105</v>
      </c>
      <c r="C156" t="s">
        <v>1104</v>
      </c>
      <c r="D156" t="s">
        <v>1106</v>
      </c>
      <c r="E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M156">
        <v>19</v>
      </c>
      <c r="N156" t="s">
        <v>134</v>
      </c>
      <c r="P156">
        <v>2017</v>
      </c>
      <c r="Q156" s="4" t="s">
        <v>26</v>
      </c>
      <c r="R156">
        <v>1089</v>
      </c>
      <c r="S156">
        <v>0</v>
      </c>
      <c r="T156">
        <v>0</v>
      </c>
      <c r="U156">
        <v>0</v>
      </c>
      <c r="V156">
        <v>5500000</v>
      </c>
      <c r="W156">
        <v>79796587.840000004</v>
      </c>
      <c r="X156">
        <v>2.02739726027397</v>
      </c>
      <c r="Y156">
        <v>0.18472336232662201</v>
      </c>
      <c r="Z156">
        <v>-0.188901796936988</v>
      </c>
      <c r="AA156">
        <v>-1.40242278575897E-3</v>
      </c>
      <c r="AB156">
        <v>8</v>
      </c>
      <c r="AC156">
        <v>0</v>
      </c>
    </row>
    <row r="157" spans="1:112" x14ac:dyDescent="0.3">
      <c r="A157" t="s">
        <v>1107</v>
      </c>
      <c r="B157" t="s">
        <v>1108</v>
      </c>
      <c r="C157" t="s">
        <v>1107</v>
      </c>
      <c r="D157" t="s">
        <v>1109</v>
      </c>
      <c r="E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M157">
        <v>12</v>
      </c>
      <c r="N157" t="s">
        <v>202</v>
      </c>
      <c r="P157">
        <v>2018</v>
      </c>
      <c r="Q157" s="4" t="s">
        <v>26</v>
      </c>
      <c r="R157">
        <v>1249</v>
      </c>
      <c r="S157">
        <v>1</v>
      </c>
      <c r="T157">
        <v>0</v>
      </c>
      <c r="U157">
        <v>0</v>
      </c>
      <c r="V157">
        <v>14500000</v>
      </c>
      <c r="W157">
        <v>150000000</v>
      </c>
      <c r="X157">
        <v>2.0263157894736801</v>
      </c>
      <c r="Y157">
        <v>-4.42058593034744E-3</v>
      </c>
      <c r="Z157">
        <v>-1.44773423671722E-2</v>
      </c>
      <c r="AA157">
        <v>-4.5693367719650199E-2</v>
      </c>
      <c r="AB157">
        <v>17</v>
      </c>
      <c r="AC157">
        <v>0</v>
      </c>
    </row>
    <row r="158" spans="1:112" x14ac:dyDescent="0.3">
      <c r="A158" t="s">
        <v>378</v>
      </c>
      <c r="B158" t="s">
        <v>379</v>
      </c>
      <c r="C158" t="s">
        <v>378</v>
      </c>
      <c r="D158" t="s">
        <v>380</v>
      </c>
      <c r="E158">
        <v>0</v>
      </c>
      <c r="F158">
        <v>0</v>
      </c>
      <c r="G158">
        <v>1</v>
      </c>
      <c r="H158">
        <v>3</v>
      </c>
      <c r="I158">
        <v>1</v>
      </c>
      <c r="J158">
        <v>1</v>
      </c>
      <c r="K158">
        <v>1</v>
      </c>
      <c r="M158">
        <v>63</v>
      </c>
      <c r="N158" t="s">
        <v>127</v>
      </c>
      <c r="O158">
        <v>2018</v>
      </c>
      <c r="P158">
        <v>2018</v>
      </c>
      <c r="Q158" s="4" t="s">
        <v>26</v>
      </c>
      <c r="R158">
        <v>12183</v>
      </c>
      <c r="S158">
        <v>0</v>
      </c>
      <c r="T158">
        <v>0</v>
      </c>
      <c r="U158">
        <v>0</v>
      </c>
      <c r="V158">
        <v>8000000</v>
      </c>
      <c r="W158">
        <v>60000000</v>
      </c>
      <c r="X158">
        <v>1.8961038961038901</v>
      </c>
      <c r="Y158">
        <v>0.22997035086154899</v>
      </c>
      <c r="Z158">
        <v>-9.3237161636352497E-2</v>
      </c>
      <c r="AA158">
        <v>0.152770191431045</v>
      </c>
      <c r="AB158">
        <v>9</v>
      </c>
      <c r="AC158">
        <v>1</v>
      </c>
      <c r="AD158">
        <v>0.98768800499999998</v>
      </c>
      <c r="AE158">
        <v>0.35109676548444402</v>
      </c>
      <c r="AF158">
        <v>0.104433195555555</v>
      </c>
      <c r="AG158">
        <v>6.5823386129999994E-2</v>
      </c>
      <c r="AH158">
        <v>0.143235088886666</v>
      </c>
      <c r="AI158">
        <v>0.16431239593666599</v>
      </c>
      <c r="AJ158">
        <v>7.1181517607777703E-2</v>
      </c>
      <c r="AK158">
        <v>0.10101487637000001</v>
      </c>
      <c r="AL158">
        <v>7.8723465840000006E-2</v>
      </c>
      <c r="AM158">
        <v>-0.70255153045497698</v>
      </c>
      <c r="AN158">
        <v>-0.36970820647747199</v>
      </c>
      <c r="AO158">
        <v>1.1760516635194</v>
      </c>
      <c r="AP158">
        <v>0.147151841171245</v>
      </c>
      <c r="AQ158">
        <v>-0.56679155457501595</v>
      </c>
      <c r="AR158">
        <v>0.41911664382612701</v>
      </c>
      <c r="AS158">
        <v>-0.22067453162393999</v>
      </c>
      <c r="AT158">
        <v>-0.91122375398259903</v>
      </c>
      <c r="AU158">
        <v>-9.5270214312662804E-2</v>
      </c>
      <c r="AV158">
        <v>-0.130437373979198</v>
      </c>
      <c r="AW158">
        <v>0.620517871957454</v>
      </c>
      <c r="AX158">
        <v>-0.46464193833511602</v>
      </c>
      <c r="AY158">
        <v>-0.29870731315538701</v>
      </c>
      <c r="AZ158">
        <v>1.0024258414633</v>
      </c>
      <c r="BA158">
        <v>-0.66066963560173397</v>
      </c>
      <c r="BB158">
        <v>-0.69861386371401202</v>
      </c>
      <c r="BC158">
        <v>-3.9434143408819601E-2</v>
      </c>
      <c r="BD158">
        <v>-0.41573167189321097</v>
      </c>
      <c r="BE158">
        <v>0.29634242184348097</v>
      </c>
      <c r="BF158">
        <v>1.5580675246523601E-2</v>
      </c>
      <c r="BG158">
        <v>-0.17424221841538901</v>
      </c>
      <c r="BH158">
        <v>0.40150551279478902</v>
      </c>
      <c r="BI158">
        <v>-0.36875821098126799</v>
      </c>
      <c r="BJ158">
        <v>-0.91039231774239304</v>
      </c>
      <c r="BK158">
        <v>-0.393656218420807</v>
      </c>
      <c r="BL158">
        <v>0.24537144336366701</v>
      </c>
      <c r="BM158">
        <v>0.55966790331694105</v>
      </c>
      <c r="BN158">
        <v>-0.56714286632357003</v>
      </c>
      <c r="BO158">
        <v>0.114210344961309</v>
      </c>
      <c r="BP158">
        <v>0.23217878228371699</v>
      </c>
      <c r="BQ158">
        <v>-0.37456664094990499</v>
      </c>
      <c r="BR158">
        <v>-0.69861386371401202</v>
      </c>
      <c r="BS158">
        <v>-0.91039231774239304</v>
      </c>
      <c r="BT158">
        <v>-0.94343640204801804</v>
      </c>
      <c r="BU158">
        <v>-0.87943435193285702</v>
      </c>
      <c r="BV158">
        <v>-0.85494390342829196</v>
      </c>
      <c r="BW158">
        <v>-0.93817471352625004</v>
      </c>
      <c r="BX158">
        <v>-0.91657799017399799</v>
      </c>
      <c r="BY158">
        <v>-0.92665684897800704</v>
      </c>
      <c r="BZ158">
        <v>2.7125964539784001E-2</v>
      </c>
      <c r="CA158">
        <v>-0.90085955315478805</v>
      </c>
      <c r="CB158">
        <v>-0.88938865174751602</v>
      </c>
      <c r="CC158">
        <v>-0.79708897705707604</v>
      </c>
      <c r="CD158">
        <v>-0.92846874509900301</v>
      </c>
      <c r="CE158">
        <v>-0.92611987492688197</v>
      </c>
      <c r="CF158">
        <v>6.6280149539784006E-2</v>
      </c>
      <c r="CG158">
        <v>-0.65273833315478802</v>
      </c>
      <c r="CH158">
        <v>-1.3705710877475099</v>
      </c>
      <c r="CI158">
        <v>-4.31241781805707</v>
      </c>
      <c r="CJ158">
        <v>-0.29106462270724798</v>
      </c>
      <c r="CK158">
        <v>-0.25146898323858502</v>
      </c>
      <c r="CL158">
        <v>-0.33565474501209902</v>
      </c>
      <c r="CM158">
        <v>8.0668496056856706E-2</v>
      </c>
      <c r="CN158">
        <v>-0.106412876458712</v>
      </c>
      <c r="CO158">
        <v>8.0424167539784E-2</v>
      </c>
      <c r="CP158">
        <v>-0.91935779515478799</v>
      </c>
      <c r="CQ158">
        <v>-2.3637105377475098</v>
      </c>
      <c r="CR158">
        <v>-7.8569874910570698</v>
      </c>
      <c r="CS158">
        <v>-0.22771132001616201</v>
      </c>
      <c r="CT158">
        <v>3.7988846688041901E-2</v>
      </c>
      <c r="CU158">
        <v>-0.46015477660149101</v>
      </c>
      <c r="CV158">
        <v>0.51963485437120205</v>
      </c>
      <c r="CW158">
        <v>0.75424931640940196</v>
      </c>
      <c r="CX158">
        <v>-0.21335896577060401</v>
      </c>
      <c r="CY158">
        <v>0.161841358790001</v>
      </c>
      <c r="CZ158">
        <v>-0.17797439007726301</v>
      </c>
      <c r="DA158">
        <v>7199.3861011284898</v>
      </c>
      <c r="DB158">
        <v>6541.8452222222204</v>
      </c>
      <c r="DC158">
        <v>4122.4887982058899</v>
      </c>
      <c r="DD158">
        <v>4317.3194956444404</v>
      </c>
      <c r="DE158">
        <v>9131.0839295875503</v>
      </c>
      <c r="DF158">
        <v>9642.6450317258896</v>
      </c>
      <c r="DG158">
        <v>7986.15063962355</v>
      </c>
      <c r="DH158">
        <v>8035.2158097966603</v>
      </c>
    </row>
    <row r="159" spans="1:112" x14ac:dyDescent="0.3">
      <c r="A159" t="s">
        <v>381</v>
      </c>
      <c r="B159" t="s">
        <v>382</v>
      </c>
      <c r="C159" t="s">
        <v>381</v>
      </c>
      <c r="D159" t="s">
        <v>383</v>
      </c>
      <c r="E159">
        <v>0</v>
      </c>
      <c r="F159">
        <v>0</v>
      </c>
      <c r="G159">
        <v>1</v>
      </c>
      <c r="H159">
        <v>2</v>
      </c>
      <c r="I159">
        <v>1</v>
      </c>
      <c r="J159">
        <v>1</v>
      </c>
      <c r="K159">
        <v>2</v>
      </c>
      <c r="M159">
        <v>30</v>
      </c>
      <c r="N159" t="s">
        <v>384</v>
      </c>
      <c r="O159">
        <v>2018</v>
      </c>
      <c r="P159">
        <v>2018</v>
      </c>
      <c r="Q159" s="4" t="s">
        <v>26</v>
      </c>
      <c r="R159">
        <v>12408</v>
      </c>
      <c r="S159">
        <v>0</v>
      </c>
      <c r="T159">
        <v>0</v>
      </c>
      <c r="U159">
        <v>1</v>
      </c>
      <c r="V159">
        <v>24335000</v>
      </c>
      <c r="W159">
        <v>928840384.33000004</v>
      </c>
      <c r="X159">
        <v>1.8947368421052599</v>
      </c>
      <c r="Y159">
        <v>0.24497307837009399</v>
      </c>
      <c r="Z159">
        <v>-0.13129343092441501</v>
      </c>
      <c r="AA159">
        <v>-9.3170553445816005E-3</v>
      </c>
      <c r="AB159">
        <v>5</v>
      </c>
      <c r="AC159">
        <v>1</v>
      </c>
      <c r="AD159">
        <v>1.5554285103509999E-3</v>
      </c>
      <c r="AE159">
        <v>1.00655552024932E-2</v>
      </c>
      <c r="AF159">
        <v>2.5002106950899601E-3</v>
      </c>
      <c r="AG159">
        <v>8.0782117737004304E-4</v>
      </c>
      <c r="AH159">
        <v>7.0797948893148597E-4</v>
      </c>
      <c r="AI159">
        <v>1.5327764850340199E-3</v>
      </c>
      <c r="AJ159">
        <v>1.51560437597316E-3</v>
      </c>
      <c r="AK159">
        <v>3.8059512874740202E-4</v>
      </c>
      <c r="AL159">
        <v>1.3020833712185201E-4</v>
      </c>
      <c r="AM159">
        <v>-0.75160727403584504</v>
      </c>
      <c r="AN159">
        <v>-0.67689875938996502</v>
      </c>
      <c r="AO159">
        <v>-0.123593799265826</v>
      </c>
      <c r="AP159">
        <v>1.1650012592135399</v>
      </c>
      <c r="AQ159">
        <v>-1.12032701626948E-2</v>
      </c>
      <c r="AR159">
        <v>-0.74888227113818995</v>
      </c>
      <c r="AS159">
        <v>-0.65788228149322703</v>
      </c>
      <c r="AT159">
        <v>2.72229460315747</v>
      </c>
      <c r="AU159">
        <v>-0.877428721708162</v>
      </c>
      <c r="AV159">
        <v>0.50214747752970301</v>
      </c>
      <c r="AW159">
        <v>-0.26521143654711798</v>
      </c>
      <c r="AX159">
        <v>2.7901997210276201</v>
      </c>
      <c r="AY159">
        <v>-0.75550784889560496</v>
      </c>
      <c r="AZ159">
        <v>-0.79656170102102797</v>
      </c>
      <c r="BA159">
        <v>0.253565783456633</v>
      </c>
      <c r="BB159">
        <v>5.4712425775337001</v>
      </c>
      <c r="BC159">
        <v>-0.43076815414269698</v>
      </c>
      <c r="BD159">
        <v>0.62755224724722802</v>
      </c>
      <c r="BE159">
        <v>-0.10707988019351899</v>
      </c>
      <c r="BF159">
        <v>1.5608066052888201</v>
      </c>
      <c r="BG159">
        <v>-2.32170919115052E-2</v>
      </c>
      <c r="BH159">
        <v>-0.55395269044041595</v>
      </c>
      <c r="BI159">
        <v>-0.26368089587952598</v>
      </c>
      <c r="BJ159">
        <v>0.63582568814274698</v>
      </c>
      <c r="BK159">
        <v>-0.82086652902869395</v>
      </c>
      <c r="BL159">
        <v>0.44627647535792198</v>
      </c>
      <c r="BM159">
        <v>0.85040852406666001</v>
      </c>
      <c r="BN159">
        <v>1.7312918433033</v>
      </c>
      <c r="BO159">
        <v>-0.73051237911752898</v>
      </c>
      <c r="BP159">
        <v>-0.86538382916934398</v>
      </c>
      <c r="BQ159">
        <v>0.64773585849300397</v>
      </c>
      <c r="BR159">
        <v>5.4712425775337001</v>
      </c>
      <c r="BS159">
        <v>0.63582568814274698</v>
      </c>
      <c r="BT159">
        <v>-0.48521655006896097</v>
      </c>
      <c r="BU159">
        <v>-0.54255281524872501</v>
      </c>
      <c r="BV159">
        <v>-5.2026994130778097E-2</v>
      </c>
      <c r="BW159">
        <v>1.1084137808328899E-2</v>
      </c>
      <c r="BX159">
        <v>-0.72104890804939703</v>
      </c>
      <c r="BY159">
        <v>-0.91581312779467805</v>
      </c>
      <c r="BZ159">
        <v>-1.5944687791664101E-2</v>
      </c>
      <c r="CA159">
        <v>1.9203057587882699</v>
      </c>
      <c r="CB159">
        <v>-0.69010092958584601</v>
      </c>
      <c r="CC159">
        <v>-0.52883286446128697</v>
      </c>
      <c r="CD159">
        <v>1.9203057587882699</v>
      </c>
      <c r="CE159">
        <v>-0.69010092958584601</v>
      </c>
      <c r="CF159">
        <v>2.3209497208335799E-2</v>
      </c>
      <c r="CG159">
        <v>2.1684269787882702</v>
      </c>
      <c r="CH159">
        <v>-1.1712833655858399</v>
      </c>
      <c r="CI159">
        <v>-4.0441617054612804</v>
      </c>
      <c r="CJ159">
        <v>-0.220786552632843</v>
      </c>
      <c r="CK159">
        <v>-0.52925165384496997</v>
      </c>
      <c r="CL159">
        <v>-8.0105370699852504E-2</v>
      </c>
      <c r="CM159">
        <v>-0.23407090629093</v>
      </c>
      <c r="CN159">
        <v>0.21903546404944699</v>
      </c>
      <c r="CO159">
        <v>3.7353515208335797E-2</v>
      </c>
      <c r="CP159">
        <v>1.90180751678827</v>
      </c>
      <c r="CQ159">
        <v>-2.1644228155858398</v>
      </c>
      <c r="CR159">
        <v>-7.5887313784612802</v>
      </c>
      <c r="CS159">
        <v>-0.23901948940327</v>
      </c>
      <c r="CT159">
        <v>-0.463737165042371</v>
      </c>
      <c r="CU159">
        <v>-2.6938821347807901E-3</v>
      </c>
      <c r="CV159">
        <v>1.0739566658300901</v>
      </c>
      <c r="CW159">
        <v>0.171417902813848</v>
      </c>
      <c r="CX159">
        <v>-0.28031120430759698</v>
      </c>
      <c r="CY159">
        <v>0.20440637582153401</v>
      </c>
      <c r="CZ159">
        <v>0.37038171273144299</v>
      </c>
      <c r="DA159">
        <v>7274.9404383680703</v>
      </c>
      <c r="DB159">
        <v>6322.4620000000004</v>
      </c>
      <c r="DC159">
        <v>3720.7232773383298</v>
      </c>
      <c r="DD159">
        <v>5166.1004672337704</v>
      </c>
      <c r="DE159">
        <v>10181.623628454499</v>
      </c>
      <c r="DF159">
        <v>9084.9095850823305</v>
      </c>
      <c r="DG159">
        <v>8209.6628137784392</v>
      </c>
      <c r="DH159">
        <v>7781.9761192517699</v>
      </c>
    </row>
    <row r="160" spans="1:112" x14ac:dyDescent="0.3">
      <c r="A160" t="s">
        <v>385</v>
      </c>
      <c r="B160" t="s">
        <v>386</v>
      </c>
      <c r="C160" t="s">
        <v>385</v>
      </c>
      <c r="D160" t="s">
        <v>387</v>
      </c>
      <c r="E160">
        <v>1</v>
      </c>
      <c r="F160">
        <v>1</v>
      </c>
      <c r="G160">
        <v>1</v>
      </c>
      <c r="H160">
        <v>2</v>
      </c>
      <c r="I160">
        <v>1</v>
      </c>
      <c r="J160">
        <v>1</v>
      </c>
      <c r="K160">
        <v>1</v>
      </c>
      <c r="M160">
        <v>1</v>
      </c>
      <c r="N160" t="s">
        <v>35</v>
      </c>
      <c r="O160">
        <v>2019</v>
      </c>
      <c r="P160">
        <v>2017</v>
      </c>
      <c r="Q160" s="4" t="s">
        <v>26</v>
      </c>
      <c r="R160">
        <v>6375</v>
      </c>
      <c r="S160">
        <v>0</v>
      </c>
      <c r="T160">
        <v>0</v>
      </c>
      <c r="U160">
        <v>1</v>
      </c>
      <c r="V160">
        <v>8200000</v>
      </c>
      <c r="W160">
        <v>5000000000</v>
      </c>
      <c r="X160">
        <v>1.85365853658536</v>
      </c>
      <c r="Y160">
        <v>6.3413962721824604E-2</v>
      </c>
      <c r="Z160">
        <v>0.157092034816741</v>
      </c>
      <c r="AA160">
        <v>-4.1302874684333801E-2</v>
      </c>
      <c r="AB160">
        <v>32</v>
      </c>
      <c r="AC160">
        <v>1</v>
      </c>
      <c r="AD160">
        <v>2.8494352605000001E-4</v>
      </c>
      <c r="AE160">
        <v>2.7476871830111102E-4</v>
      </c>
      <c r="AF160">
        <v>2.12132302817333E-4</v>
      </c>
      <c r="AG160">
        <v>2.34817796474333E-4</v>
      </c>
      <c r="AH160">
        <v>1.3241587883677699E-4</v>
      </c>
      <c r="AI160">
        <v>1.2811442142833301E-4</v>
      </c>
      <c r="AJ160">
        <v>1.8267969941577699E-4</v>
      </c>
      <c r="AK160">
        <v>1.1525301225566599E-4</v>
      </c>
      <c r="AL160">
        <v>3.8958122222222202E-4</v>
      </c>
      <c r="AM160">
        <v>-0.22796050391419101</v>
      </c>
      <c r="AN160">
        <v>0.106940307325728</v>
      </c>
      <c r="AO160">
        <v>-0.436090957223289</v>
      </c>
      <c r="AP160">
        <v>-3.2484453120208298E-2</v>
      </c>
      <c r="AQ160">
        <v>0.42591050546146397</v>
      </c>
      <c r="AR160">
        <v>-0.36909786569469</v>
      </c>
      <c r="AS160">
        <v>2.38022594462009</v>
      </c>
      <c r="AT160">
        <v>-1.33425192994294E-2</v>
      </c>
      <c r="AU160">
        <v>-0.120267051391077</v>
      </c>
      <c r="AV160">
        <v>-0.50401071889266102</v>
      </c>
      <c r="AW160">
        <v>-0.19668400549620299</v>
      </c>
      <c r="AX160">
        <v>0.34900051455638398</v>
      </c>
      <c r="AY160">
        <v>1.35905862067985E-2</v>
      </c>
      <c r="AZ160">
        <v>1.6945413925680399</v>
      </c>
      <c r="BA160">
        <v>1.6210767119109299</v>
      </c>
      <c r="BB160">
        <v>-0.19853350013084001</v>
      </c>
      <c r="BC160">
        <v>-0.30399958905230301</v>
      </c>
      <c r="BD160">
        <v>-7.1977597780086694E-2</v>
      </c>
      <c r="BE160">
        <v>6.7962435592000603E-2</v>
      </c>
      <c r="BF160">
        <v>0.30925154458072501</v>
      </c>
      <c r="BG160">
        <v>0.46479395979098798</v>
      </c>
      <c r="BH160">
        <v>-0.140053801554268</v>
      </c>
      <c r="BI160">
        <v>6.0880822869537402E-2</v>
      </c>
      <c r="BJ160">
        <v>-0.37969034470235502</v>
      </c>
      <c r="BK160">
        <v>-0.21684571542773501</v>
      </c>
      <c r="BL160">
        <v>-0.48310161838825799</v>
      </c>
      <c r="BM160">
        <v>1.8731979187903099E-2</v>
      </c>
      <c r="BN160">
        <v>0.87336845111174</v>
      </c>
      <c r="BO160">
        <v>-0.124191884418271</v>
      </c>
      <c r="BP160">
        <v>1.7498029545276499</v>
      </c>
      <c r="BQ160">
        <v>10.399596360124001</v>
      </c>
      <c r="BR160">
        <v>-0.19853350013084001</v>
      </c>
      <c r="BS160">
        <v>-0.37969034470235502</v>
      </c>
      <c r="BT160">
        <v>-0.30201454386152399</v>
      </c>
      <c r="BU160">
        <v>-0.61122969466741806</v>
      </c>
      <c r="BV160">
        <v>-0.62915105494192403</v>
      </c>
      <c r="BW160">
        <v>-0.46936345679671998</v>
      </c>
      <c r="BX160">
        <v>-0.682729582645207</v>
      </c>
      <c r="BY160">
        <v>1.45182717282359E-2</v>
      </c>
      <c r="BZ160">
        <v>-3.8717268235334903E-2</v>
      </c>
      <c r="CA160">
        <v>4.9156014835844197E-2</v>
      </c>
      <c r="CB160">
        <v>0.18278813565982299</v>
      </c>
      <c r="CC160">
        <v>-0.65263650508544901</v>
      </c>
      <c r="CD160">
        <v>-0.54019696042824406</v>
      </c>
      <c r="CE160">
        <v>1.7235094871396801</v>
      </c>
      <c r="CF160">
        <v>4.3691676466506199E-4</v>
      </c>
      <c r="CG160">
        <v>0.29727723483584401</v>
      </c>
      <c r="CH160">
        <v>-0.298394300340176</v>
      </c>
      <c r="CI160">
        <v>-4.1679653460854498</v>
      </c>
      <c r="CJ160">
        <v>2.1759497857719401</v>
      </c>
      <c r="CK160">
        <v>1.3739469557971</v>
      </c>
      <c r="CL160">
        <v>0.51249675784576398</v>
      </c>
      <c r="CM160">
        <v>1.51898788050098</v>
      </c>
      <c r="CN160">
        <v>13.9432620564501</v>
      </c>
      <c r="CO160">
        <v>1.4580934764665E-2</v>
      </c>
      <c r="CP160">
        <v>3.0657772835844199E-2</v>
      </c>
      <c r="CQ160">
        <v>-1.29153375034017</v>
      </c>
      <c r="CR160">
        <v>-7.7125350190854496</v>
      </c>
      <c r="CS160">
        <v>1.8976667605488</v>
      </c>
      <c r="CT160">
        <v>-0.23021369725037599</v>
      </c>
      <c r="CU160">
        <v>-0.277406212828058</v>
      </c>
      <c r="CV160">
        <v>-0.25136312715009601</v>
      </c>
      <c r="CW160">
        <v>0.85897268312049602</v>
      </c>
      <c r="CX160">
        <v>9.3738486669384294E-2</v>
      </c>
      <c r="CY160">
        <v>0.84570250114591805</v>
      </c>
      <c r="CZ160">
        <v>1.5257598555366401</v>
      </c>
      <c r="DA160">
        <v>6819.2856894184397</v>
      </c>
      <c r="DB160">
        <v>10642.5132731546</v>
      </c>
      <c r="DC160">
        <v>8183.9917663234401</v>
      </c>
      <c r="DD160">
        <v>8462.1763626326592</v>
      </c>
      <c r="DE160">
        <v>8052.3969774155503</v>
      </c>
      <c r="DF160">
        <v>10339.918039037801</v>
      </c>
      <c r="DG160">
        <v>13545.7119356441</v>
      </c>
      <c r="DH160">
        <v>35013.510410141404</v>
      </c>
    </row>
    <row r="161" spans="1:112" x14ac:dyDescent="0.3">
      <c r="A161" t="s">
        <v>388</v>
      </c>
      <c r="B161" t="s">
        <v>389</v>
      </c>
      <c r="C161" t="s">
        <v>388</v>
      </c>
      <c r="D161" t="s">
        <v>1110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M161">
        <v>1</v>
      </c>
      <c r="N161" t="s">
        <v>391</v>
      </c>
      <c r="O161">
        <v>2017</v>
      </c>
      <c r="P161">
        <v>2016</v>
      </c>
      <c r="Q161" s="4" t="s">
        <v>26</v>
      </c>
      <c r="R161">
        <v>716</v>
      </c>
      <c r="S161">
        <v>0</v>
      </c>
      <c r="T161">
        <v>0</v>
      </c>
      <c r="U161">
        <v>0</v>
      </c>
      <c r="V161">
        <v>12500000</v>
      </c>
      <c r="W161">
        <v>10000000</v>
      </c>
      <c r="X161">
        <v>1.9750000000000001</v>
      </c>
      <c r="Y161">
        <v>0.26771509647369301</v>
      </c>
      <c r="Z161">
        <v>-1.00375860929489E-2</v>
      </c>
      <c r="AA161">
        <v>-0.29421928524971003</v>
      </c>
      <c r="AB161">
        <v>10</v>
      </c>
      <c r="AC161">
        <v>1</v>
      </c>
      <c r="AD161">
        <v>88.679100036600005</v>
      </c>
      <c r="AE161">
        <v>227.15491443210399</v>
      </c>
      <c r="AF161">
        <v>144.70295011732301</v>
      </c>
      <c r="AG161">
        <v>184.59261834886499</v>
      </c>
      <c r="AH161">
        <v>122.894323179455</v>
      </c>
      <c r="AI161">
        <v>72.801217608984402</v>
      </c>
      <c r="AJ161">
        <v>32.5506844215911</v>
      </c>
      <c r="AK161">
        <v>14.61060925154</v>
      </c>
      <c r="AL161">
        <v>14.195092829429999</v>
      </c>
      <c r="AM161">
        <v>-0.36297680162858897</v>
      </c>
      <c r="AN161">
        <v>0.27566589485010601</v>
      </c>
      <c r="AO161">
        <v>-0.33424031643998298</v>
      </c>
      <c r="AP161">
        <v>-0.40761122462363802</v>
      </c>
      <c r="AQ161">
        <v>-0.55288269220412001</v>
      </c>
      <c r="AR161">
        <v>-0.55114279434786095</v>
      </c>
      <c r="AS161">
        <v>-2.8439363133758701E-2</v>
      </c>
      <c r="AT161">
        <v>1.28786374496322</v>
      </c>
      <c r="AU161">
        <v>-0.65493161824135904</v>
      </c>
      <c r="AV161">
        <v>2.1174635225761098</v>
      </c>
      <c r="AW161">
        <v>-0.57432240428402503</v>
      </c>
      <c r="AX161">
        <v>-0.50092197288209195</v>
      </c>
      <c r="AY161">
        <v>-0.62315364326790901</v>
      </c>
      <c r="AZ161">
        <v>-0.46093759774894999</v>
      </c>
      <c r="BA161">
        <v>0.64334537916331402</v>
      </c>
      <c r="BB161">
        <v>1.5399763884042299</v>
      </c>
      <c r="BC161">
        <v>-0.30165563568096498</v>
      </c>
      <c r="BD161">
        <v>1.3267872407744401</v>
      </c>
      <c r="BE161">
        <v>-0.50258769932981895</v>
      </c>
      <c r="BF161">
        <v>-0.31235329063300699</v>
      </c>
      <c r="BG161">
        <v>-0.369549780894187</v>
      </c>
      <c r="BH161">
        <v>-0.260215514600529</v>
      </c>
      <c r="BI161">
        <v>0.23362674906827099</v>
      </c>
      <c r="BJ161">
        <v>0.63437066041043699</v>
      </c>
      <c r="BK161">
        <v>-0.13589643523837699</v>
      </c>
      <c r="BL161">
        <v>0.63736275439882795</v>
      </c>
      <c r="BM161">
        <v>-0.70587055488557404</v>
      </c>
      <c r="BN161">
        <v>-0.68562342912680596</v>
      </c>
      <c r="BO161">
        <v>-0.721304379503796</v>
      </c>
      <c r="BP161">
        <v>-0.332484224084099</v>
      </c>
      <c r="BQ161">
        <v>0.919277443101012</v>
      </c>
      <c r="BR161">
        <v>1.5399763884042299</v>
      </c>
      <c r="BS161">
        <v>0.63437066041043699</v>
      </c>
      <c r="BT161">
        <v>1.02230530660842</v>
      </c>
      <c r="BU161">
        <v>0.42309848061639599</v>
      </c>
      <c r="BV161">
        <v>-0.15849454088103099</v>
      </c>
      <c r="BW161">
        <v>-0.61528267785586799</v>
      </c>
      <c r="BX161">
        <v>-0.82993259489596305</v>
      </c>
      <c r="BY161">
        <v>-0.84654628730862702</v>
      </c>
      <c r="BZ161">
        <v>-2.15699488279711E-2</v>
      </c>
      <c r="CA161">
        <v>1.25582978504891</v>
      </c>
      <c r="CB161">
        <v>-0.13664629260835201</v>
      </c>
      <c r="CC161">
        <v>0.207346725015425</v>
      </c>
      <c r="CD161">
        <v>-0.76978503368432505</v>
      </c>
      <c r="CE161">
        <v>-0.78725314248137501</v>
      </c>
      <c r="CF161">
        <v>1.7584236172028801E-2</v>
      </c>
      <c r="CG161">
        <v>1.50395100504891</v>
      </c>
      <c r="CH161">
        <v>-0.61782872860835203</v>
      </c>
      <c r="CI161">
        <v>-3.3079821159845699</v>
      </c>
      <c r="CJ161">
        <v>0.742691829996033</v>
      </c>
      <c r="CK161">
        <v>2.94132243248165</v>
      </c>
      <c r="CL161">
        <v>4.7777814052560901</v>
      </c>
      <c r="CM161">
        <v>3.1675079259966501</v>
      </c>
      <c r="CN161">
        <v>2.4317312031019398</v>
      </c>
      <c r="CO161">
        <v>3.1728254172028798E-2</v>
      </c>
      <c r="CP161">
        <v>1.23733154304891</v>
      </c>
      <c r="CQ161">
        <v>-1.6109681786083501</v>
      </c>
      <c r="CR161">
        <v>-6.8525517889845702</v>
      </c>
      <c r="CS161">
        <v>0.76777847787889697</v>
      </c>
      <c r="CT161">
        <v>1.1223867197266499</v>
      </c>
      <c r="CU161">
        <v>0.84590138049531605</v>
      </c>
      <c r="CV161">
        <v>-0.21821236872731101</v>
      </c>
      <c r="CW161">
        <v>-0.16392785915178501</v>
      </c>
      <c r="CX161">
        <v>-0.103015570146929</v>
      </c>
      <c r="CY161">
        <v>-0.44097877661227602</v>
      </c>
      <c r="CZ161">
        <v>0.42161444607846899</v>
      </c>
      <c r="DA161">
        <v>2378.8793307834299</v>
      </c>
      <c r="DB161">
        <v>4415.8802164713697</v>
      </c>
      <c r="DC161">
        <v>12023.3363335503</v>
      </c>
      <c r="DD161">
        <v>8959.9889051649297</v>
      </c>
      <c r="DE161">
        <v>7556.0589952257096</v>
      </c>
      <c r="DF161">
        <v>6798.51299869791</v>
      </c>
      <c r="DG161">
        <v>4790.3056742963299</v>
      </c>
      <c r="DH161">
        <v>3924.7309354344402</v>
      </c>
    </row>
    <row r="162" spans="1:112" x14ac:dyDescent="0.3">
      <c r="A162" t="s">
        <v>392</v>
      </c>
      <c r="B162" t="s">
        <v>393</v>
      </c>
      <c r="C162" t="s">
        <v>392</v>
      </c>
      <c r="D162" t="s">
        <v>394</v>
      </c>
      <c r="E162">
        <v>1</v>
      </c>
      <c r="F162">
        <v>1</v>
      </c>
      <c r="G162">
        <v>1</v>
      </c>
      <c r="H162">
        <v>2</v>
      </c>
      <c r="I162">
        <v>0</v>
      </c>
      <c r="J162">
        <v>0</v>
      </c>
      <c r="K162">
        <v>1</v>
      </c>
      <c r="M162">
        <v>68</v>
      </c>
      <c r="N162" t="s">
        <v>395</v>
      </c>
      <c r="O162">
        <v>2016</v>
      </c>
      <c r="P162">
        <v>2018</v>
      </c>
      <c r="Q162" s="4" t="s">
        <v>26</v>
      </c>
      <c r="R162">
        <v>728</v>
      </c>
      <c r="S162">
        <v>0</v>
      </c>
      <c r="T162">
        <v>0</v>
      </c>
      <c r="U162">
        <v>0</v>
      </c>
      <c r="V162">
        <v>8000000</v>
      </c>
      <c r="W162">
        <v>1000000000</v>
      </c>
      <c r="X162">
        <v>2.0243902439024302</v>
      </c>
      <c r="Y162">
        <v>1.9416555762290899E-2</v>
      </c>
      <c r="Z162">
        <v>-7.3282517492771093E-2</v>
      </c>
      <c r="AA162">
        <v>-1.65671855211257E-2</v>
      </c>
      <c r="AB162">
        <v>15</v>
      </c>
      <c r="AC162">
        <v>1</v>
      </c>
      <c r="AD162">
        <v>1.41492002E-2</v>
      </c>
      <c r="AE162">
        <v>1.8751502579611699E-2</v>
      </c>
      <c r="AF162">
        <v>0.1000350268</v>
      </c>
      <c r="AG162">
        <v>0.42901202456444398</v>
      </c>
      <c r="AH162">
        <v>0.269094377755555</v>
      </c>
      <c r="AI162">
        <v>0.57931582199555498</v>
      </c>
      <c r="AJ162">
        <v>0.42154179860777702</v>
      </c>
      <c r="AK162">
        <v>0.42553015609</v>
      </c>
      <c r="AL162">
        <v>0.16065056666666599</v>
      </c>
      <c r="AM162">
        <v>4.3347739134658196</v>
      </c>
      <c r="AN162">
        <v>3.2886180799668101</v>
      </c>
      <c r="AO162">
        <v>-0.37275795933982397</v>
      </c>
      <c r="AP162">
        <v>1.15283510130339</v>
      </c>
      <c r="AQ162">
        <v>-0.27234544163544</v>
      </c>
      <c r="AR162">
        <v>9.4613570834363604E-3</v>
      </c>
      <c r="AS162">
        <v>-0.62246960792905803</v>
      </c>
      <c r="AT162">
        <v>2.3608716184839298</v>
      </c>
      <c r="AU162">
        <v>4.3951020081643799</v>
      </c>
      <c r="AV162">
        <v>0.20522961188639199</v>
      </c>
      <c r="AW162">
        <v>-0.23329559955899501</v>
      </c>
      <c r="AX162">
        <v>0.45648360232134899</v>
      </c>
      <c r="AY162">
        <v>1.7848094030919901</v>
      </c>
      <c r="AZ162">
        <v>-0.63272481566480998</v>
      </c>
      <c r="BA162">
        <v>-0.301494082509701</v>
      </c>
      <c r="BB162">
        <v>0.26616359274400198</v>
      </c>
      <c r="BC162">
        <v>1.5683281585340501</v>
      </c>
      <c r="BD162">
        <v>0.63002162976353304</v>
      </c>
      <c r="BE162">
        <v>-5.9814494120518598E-2</v>
      </c>
      <c r="BF162">
        <v>1.3892496742360301</v>
      </c>
      <c r="BG162">
        <v>0.28510339997489598</v>
      </c>
      <c r="BH162">
        <v>-0.426886271411622</v>
      </c>
      <c r="BI162">
        <v>-0.38205640339400099</v>
      </c>
      <c r="BJ162">
        <v>5.58592670818601</v>
      </c>
      <c r="BK162">
        <v>10.2852872002666</v>
      </c>
      <c r="BL162">
        <v>3.2071084233416799E-2</v>
      </c>
      <c r="BM162">
        <v>0.98563161707115698</v>
      </c>
      <c r="BN162">
        <v>0.65845006460515798</v>
      </c>
      <c r="BO162">
        <v>0.48844155229608199</v>
      </c>
      <c r="BP162">
        <v>-0.79359757549446097</v>
      </c>
      <c r="BQ162">
        <v>-0.63061201488454999</v>
      </c>
      <c r="BR162">
        <v>0.26616359274400198</v>
      </c>
      <c r="BS162">
        <v>5.58592670818601</v>
      </c>
      <c r="BT162">
        <v>27.938698559536299</v>
      </c>
      <c r="BU162">
        <v>17.322943360559801</v>
      </c>
      <c r="BV162">
        <v>37.697273492317997</v>
      </c>
      <c r="BW162">
        <v>25.860941497836102</v>
      </c>
      <c r="BX162">
        <v>30.111069708441001</v>
      </c>
      <c r="BY162">
        <v>10.2044082988544</v>
      </c>
      <c r="BZ162">
        <v>-4.4680999000918702E-2</v>
      </c>
      <c r="CA162">
        <v>1.1321372883352401</v>
      </c>
      <c r="CB162">
        <v>18.2241628501022</v>
      </c>
      <c r="CC162">
        <v>14.6424503757113</v>
      </c>
      <c r="CD162">
        <v>46.543389628518</v>
      </c>
      <c r="CE162">
        <v>11.4407784632799</v>
      </c>
      <c r="CF162">
        <v>-5.52681400091875E-3</v>
      </c>
      <c r="CG162">
        <v>1.3802585083352401</v>
      </c>
      <c r="CH162">
        <v>17.742980414102199</v>
      </c>
      <c r="CI162">
        <v>11.1271215347113</v>
      </c>
      <c r="CJ162">
        <v>0.39465522086023802</v>
      </c>
      <c r="CK162">
        <v>1.6455286318865601</v>
      </c>
      <c r="CL162">
        <v>7.83180492327031</v>
      </c>
      <c r="CM162">
        <v>11.0369690860381</v>
      </c>
      <c r="CN162">
        <v>7.6912440344564503</v>
      </c>
      <c r="CO162">
        <v>8.61720399908124E-3</v>
      </c>
      <c r="CP162">
        <v>1.1136390463352399</v>
      </c>
      <c r="CQ162">
        <v>16.749840964102201</v>
      </c>
      <c r="CR162">
        <v>7.5825518617113303</v>
      </c>
      <c r="CS162">
        <v>0.42634144988228601</v>
      </c>
      <c r="CT162">
        <v>0.75507455542193003</v>
      </c>
      <c r="CU162">
        <v>1.1567045016872299</v>
      </c>
      <c r="CV162">
        <v>0.65164521567610001</v>
      </c>
      <c r="CW162">
        <v>5.0940275643610797E-2</v>
      </c>
      <c r="CX162">
        <v>0.25106522641539802</v>
      </c>
      <c r="CY162">
        <v>-0.21076067094704501</v>
      </c>
      <c r="CZ162">
        <v>-0.15010406680209901</v>
      </c>
      <c r="DA162">
        <v>885.24084201389496</v>
      </c>
      <c r="DB162">
        <v>1267.13002183703</v>
      </c>
      <c r="DC162">
        <v>2634.6535481770902</v>
      </c>
      <c r="DD162">
        <v>4902.7585503472401</v>
      </c>
      <c r="DE162">
        <v>12388.009228515601</v>
      </c>
      <c r="DF162">
        <v>8879.8503472222292</v>
      </c>
      <c r="DG162">
        <v>7375.1394414062597</v>
      </c>
      <c r="DH162">
        <v>6607.8223333333299</v>
      </c>
    </row>
    <row r="163" spans="1:112" x14ac:dyDescent="0.3">
      <c r="A163" t="s">
        <v>396</v>
      </c>
      <c r="B163" t="s">
        <v>397</v>
      </c>
      <c r="C163" t="s">
        <v>399</v>
      </c>
      <c r="D163" t="s">
        <v>398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  <c r="K163">
        <v>2</v>
      </c>
      <c r="M163">
        <v>2</v>
      </c>
      <c r="N163" t="s">
        <v>250</v>
      </c>
      <c r="O163">
        <v>2018</v>
      </c>
      <c r="P163">
        <v>2017</v>
      </c>
      <c r="Q163" s="4" t="s">
        <v>26</v>
      </c>
      <c r="R163">
        <v>2312</v>
      </c>
      <c r="S163">
        <v>0</v>
      </c>
      <c r="T163">
        <v>0</v>
      </c>
      <c r="U163">
        <v>0</v>
      </c>
      <c r="V163">
        <v>2180762</v>
      </c>
      <c r="W163">
        <v>264551124.97999999</v>
      </c>
      <c r="X163">
        <v>2.0253164556962</v>
      </c>
      <c r="Y163">
        <v>9.1519430279731698E-3</v>
      </c>
      <c r="Z163">
        <v>0.43227410316467202</v>
      </c>
      <c r="AA163">
        <v>7.0840373635291998E-2</v>
      </c>
      <c r="AB163">
        <v>1</v>
      </c>
      <c r="AC163">
        <v>1</v>
      </c>
      <c r="AD163">
        <v>1.35781228830304E-2</v>
      </c>
      <c r="AE163">
        <v>1.73764519759712E-3</v>
      </c>
      <c r="AF163">
        <v>4.24673408716615E-4</v>
      </c>
      <c r="AG163">
        <v>4.1266484043234398E-4</v>
      </c>
      <c r="AH163">
        <v>4.97459450330187E-4</v>
      </c>
      <c r="AI163">
        <v>4.0265569869279202E-4</v>
      </c>
      <c r="AJ163">
        <v>3.0023106962184001E-4</v>
      </c>
      <c r="AK163">
        <v>1.3574454492266101E-4</v>
      </c>
      <c r="AL163" s="1">
        <v>1.7611196415888899E-5</v>
      </c>
      <c r="AM163">
        <v>-0.75560407308472999</v>
      </c>
      <c r="AN163">
        <v>-2.8277184391086702E-2</v>
      </c>
      <c r="AO163">
        <v>0.20548057791646299</v>
      </c>
      <c r="AP163">
        <v>-0.19057583803960201</v>
      </c>
      <c r="AQ163">
        <v>-0.25437272936523497</v>
      </c>
      <c r="AR163">
        <v>-0.54786643136687996</v>
      </c>
      <c r="AS163">
        <v>-0.870262216239166</v>
      </c>
      <c r="AT163">
        <v>-0.91669194216816197</v>
      </c>
      <c r="AU163">
        <v>-0.69531360503814799</v>
      </c>
      <c r="AV163">
        <v>0.52007087715302702</v>
      </c>
      <c r="AW163">
        <v>-3.4800952591944503E-2</v>
      </c>
      <c r="AX163">
        <v>-0.41732688780570498</v>
      </c>
      <c r="AY163">
        <v>1.5064019376120199</v>
      </c>
      <c r="AZ163">
        <v>-0.95420440988218802</v>
      </c>
      <c r="BA163">
        <v>-0.74289132127855895</v>
      </c>
      <c r="BB163">
        <v>-0.87202611048919099</v>
      </c>
      <c r="BC163">
        <v>-0.62823006899729705</v>
      </c>
      <c r="BD163">
        <v>0.152632585834863</v>
      </c>
      <c r="BE163">
        <v>-4.8662384818790802E-2</v>
      </c>
      <c r="BF163">
        <v>-0.16434157016548601</v>
      </c>
      <c r="BG163">
        <v>-1.1810567898061701E-2</v>
      </c>
      <c r="BH163">
        <v>-0.72052779251861698</v>
      </c>
      <c r="BI163">
        <v>-0.31381941649881601</v>
      </c>
      <c r="BJ163">
        <v>-0.96805988863945802</v>
      </c>
      <c r="BK163">
        <v>-0.64889348562065596</v>
      </c>
      <c r="BL163">
        <v>0.39998546747748998</v>
      </c>
      <c r="BM163">
        <v>-0.213044959120023</v>
      </c>
      <c r="BN163">
        <v>-0.41821777552294898</v>
      </c>
      <c r="BO163">
        <v>-0.41752209828526798</v>
      </c>
      <c r="BP163">
        <v>-0.96844923866101196</v>
      </c>
      <c r="BQ163">
        <v>4.2711579896945497E-2</v>
      </c>
      <c r="BR163">
        <v>-0.87202611048919099</v>
      </c>
      <c r="BS163">
        <v>-0.96805988863945802</v>
      </c>
      <c r="BT163">
        <v>-0.96983515816235699</v>
      </c>
      <c r="BU163">
        <v>-0.96336183731013503</v>
      </c>
      <c r="BV163">
        <v>-0.96969258194223995</v>
      </c>
      <c r="BW163">
        <v>-0.97890009067545503</v>
      </c>
      <c r="BX163">
        <v>-0.98756287963574896</v>
      </c>
      <c r="BY163">
        <v>-0.99859592257887397</v>
      </c>
      <c r="BZ163">
        <v>0.182921097977298</v>
      </c>
      <c r="CA163">
        <v>-0.92737161494043296</v>
      </c>
      <c r="CB163">
        <v>-0.97791500234154305</v>
      </c>
      <c r="CC163">
        <v>-0.968280042365946</v>
      </c>
      <c r="CD163">
        <v>-0.92737161494043296</v>
      </c>
      <c r="CE163">
        <v>-0.97791500234154305</v>
      </c>
      <c r="CF163">
        <v>0.22207528297729801</v>
      </c>
      <c r="CG163">
        <v>-0.67925039494043304</v>
      </c>
      <c r="CH163">
        <v>-1.45909743834154</v>
      </c>
      <c r="CI163">
        <v>-4.4836088833659398</v>
      </c>
      <c r="CJ163">
        <v>-0.18501984054368101</v>
      </c>
      <c r="CK163">
        <v>-0.54695036669246899</v>
      </c>
      <c r="CL163">
        <v>0.26838032818732699</v>
      </c>
      <c r="CM163">
        <v>-3.9539773830062901E-2</v>
      </c>
      <c r="CN163">
        <v>0.162112962639514</v>
      </c>
      <c r="CO163">
        <v>0.23621930097729801</v>
      </c>
      <c r="CP163">
        <v>-0.94586985694043302</v>
      </c>
      <c r="CQ163">
        <v>-2.45223688834154</v>
      </c>
      <c r="CR163">
        <v>-8.0281785563659405</v>
      </c>
      <c r="CS163">
        <v>-0.208600263304795</v>
      </c>
      <c r="CT163">
        <v>-0.44434346423820797</v>
      </c>
      <c r="CU163">
        <v>0.51811723650952302</v>
      </c>
      <c r="CV163">
        <v>0.89430458975045002</v>
      </c>
      <c r="CW163">
        <v>-0.20935391706269499</v>
      </c>
      <c r="CX163">
        <v>2.3295350001937901E-3</v>
      </c>
      <c r="CY163">
        <v>-0.18154876309531701</v>
      </c>
      <c r="CZ163">
        <v>0.28761616014976299</v>
      </c>
      <c r="DA163">
        <v>6733.2996703559002</v>
      </c>
      <c r="DB163">
        <v>4440.4437334561098</v>
      </c>
      <c r="DC163">
        <v>4157.6277482064397</v>
      </c>
      <c r="DD163">
        <v>8832.3727624861094</v>
      </c>
      <c r="DE163">
        <v>9664.6915755766604</v>
      </c>
      <c r="DF163">
        <v>8000.0662624767701</v>
      </c>
      <c r="DG163">
        <v>7982.3784165167699</v>
      </c>
      <c r="DH163">
        <v>9184.7928873735491</v>
      </c>
    </row>
    <row r="164" spans="1:112" x14ac:dyDescent="0.3">
      <c r="A164" t="s">
        <v>1111</v>
      </c>
      <c r="B164" t="s">
        <v>1112</v>
      </c>
      <c r="C164" t="s">
        <v>1113</v>
      </c>
      <c r="D164" t="s">
        <v>1114</v>
      </c>
      <c r="E164">
        <v>1</v>
      </c>
      <c r="G164">
        <v>0</v>
      </c>
      <c r="H164">
        <v>1</v>
      </c>
      <c r="I164">
        <v>1</v>
      </c>
      <c r="J164">
        <v>0</v>
      </c>
      <c r="K164">
        <v>2</v>
      </c>
      <c r="L164" t="s">
        <v>1113</v>
      </c>
      <c r="M164">
        <v>31</v>
      </c>
      <c r="N164" t="s">
        <v>134</v>
      </c>
      <c r="P164">
        <v>2017</v>
      </c>
      <c r="Q164" s="4" t="s">
        <v>26</v>
      </c>
      <c r="R164">
        <v>2539</v>
      </c>
      <c r="S164">
        <v>0</v>
      </c>
      <c r="T164">
        <v>0</v>
      </c>
      <c r="U164">
        <v>0</v>
      </c>
      <c r="V164">
        <v>5800000</v>
      </c>
      <c r="W164">
        <v>98855149.620000005</v>
      </c>
      <c r="X164">
        <v>2.55555555555555</v>
      </c>
      <c r="Y164">
        <v>-2.2684745490550901E-2</v>
      </c>
      <c r="Z164">
        <v>5.2675023674964898E-2</v>
      </c>
      <c r="AA164">
        <v>0.11432072520255999</v>
      </c>
      <c r="AB164">
        <v>7</v>
      </c>
      <c r="AC164">
        <v>0</v>
      </c>
    </row>
    <row r="165" spans="1:112" x14ac:dyDescent="0.3">
      <c r="A165" t="s">
        <v>400</v>
      </c>
      <c r="B165" t="s">
        <v>401</v>
      </c>
      <c r="C165" t="s">
        <v>403</v>
      </c>
      <c r="D165" t="s">
        <v>402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1</v>
      </c>
      <c r="M165">
        <v>11</v>
      </c>
      <c r="N165" t="s">
        <v>48</v>
      </c>
      <c r="O165">
        <v>2017</v>
      </c>
      <c r="P165">
        <v>2017</v>
      </c>
      <c r="Q165" s="4" t="s">
        <v>26</v>
      </c>
      <c r="R165">
        <v>2265</v>
      </c>
      <c r="S165">
        <v>0</v>
      </c>
      <c r="T165">
        <v>0</v>
      </c>
      <c r="U165">
        <v>0</v>
      </c>
      <c r="V165">
        <v>2836724</v>
      </c>
      <c r="W165">
        <v>4436643.93</v>
      </c>
      <c r="X165">
        <v>1.87654320987654</v>
      </c>
      <c r="Y165">
        <v>0.192017421126365</v>
      </c>
      <c r="Z165">
        <v>2.2132247686386101E-2</v>
      </c>
      <c r="AA165">
        <v>5.2524060010909999E-2</v>
      </c>
      <c r="AB165">
        <v>10</v>
      </c>
      <c r="AC165">
        <v>1</v>
      </c>
      <c r="AD165">
        <v>2.1080698967</v>
      </c>
      <c r="AE165">
        <v>14.8767750051266</v>
      </c>
      <c r="AF165">
        <v>25.7039621988866</v>
      </c>
      <c r="AG165">
        <v>11.2473330185455</v>
      </c>
      <c r="AH165">
        <v>9.6704392222222193</v>
      </c>
      <c r="AI165">
        <v>4.7284737616177699</v>
      </c>
      <c r="AJ165">
        <v>4.09605004542333</v>
      </c>
      <c r="AK165">
        <v>3.1303395935833298</v>
      </c>
      <c r="AL165">
        <v>1.2514376094444399</v>
      </c>
      <c r="AM165">
        <v>0.72779128473939003</v>
      </c>
      <c r="AN165">
        <v>-0.56242804391329504</v>
      </c>
      <c r="AO165">
        <v>-0.14020157433973099</v>
      </c>
      <c r="AP165">
        <v>-0.51103836620450804</v>
      </c>
      <c r="AQ165">
        <v>-0.13374795929460101</v>
      </c>
      <c r="AR165">
        <v>-0.235766272660419</v>
      </c>
      <c r="AS165">
        <v>-0.60022305183447799</v>
      </c>
      <c r="AT165">
        <v>6.5318942775184201</v>
      </c>
      <c r="AU165">
        <v>-5.57048815072997E-2</v>
      </c>
      <c r="AV165">
        <v>-0.69986953164360699</v>
      </c>
      <c r="AW165">
        <v>0.93166035933423896</v>
      </c>
      <c r="AX165">
        <v>-0.65919530986578001</v>
      </c>
      <c r="AY165">
        <v>-1.58528313732305E-2</v>
      </c>
      <c r="AZ165">
        <v>-0.39981289000501702</v>
      </c>
      <c r="BA165">
        <v>-0.459203215746737</v>
      </c>
      <c r="BB165">
        <v>4.7934974257867902</v>
      </c>
      <c r="BC165">
        <v>0.19221860859689299</v>
      </c>
      <c r="BD165">
        <v>-0.422372866603898</v>
      </c>
      <c r="BE165">
        <v>0.74279921046078201</v>
      </c>
      <c r="BF165">
        <v>-0.51557429890454798</v>
      </c>
      <c r="BG165">
        <v>0.154569216708245</v>
      </c>
      <c r="BH165">
        <v>-5.9903372016118298E-2</v>
      </c>
      <c r="BI165">
        <v>-0.36833019037508302</v>
      </c>
      <c r="BJ165">
        <v>9.0167456277547693</v>
      </c>
      <c r="BK165">
        <v>-0.46439423315075301</v>
      </c>
      <c r="BL165">
        <v>-0.52577852264342395</v>
      </c>
      <c r="BM165">
        <v>-7.3064405064849E-2</v>
      </c>
      <c r="BN165">
        <v>-0.606309390924471</v>
      </c>
      <c r="BO165">
        <v>-9.1343099889478294E-2</v>
      </c>
      <c r="BP165">
        <v>-0.61751290908420198</v>
      </c>
      <c r="BQ165">
        <v>-0.478692025026005</v>
      </c>
      <c r="BR165">
        <v>4.7934974257867902</v>
      </c>
      <c r="BS165">
        <v>9.0167456277547693</v>
      </c>
      <c r="BT165">
        <v>3.50003605429499</v>
      </c>
      <c r="BU165">
        <v>2.6944485853337699</v>
      </c>
      <c r="BV165">
        <v>0.96495148543145803</v>
      </c>
      <c r="BW165">
        <v>0.59690731799332897</v>
      </c>
      <c r="BX165">
        <v>0.25678117200165901</v>
      </c>
      <c r="BY165">
        <v>-0.48866684542038102</v>
      </c>
      <c r="BZ165">
        <v>2.9472558237874098E-2</v>
      </c>
      <c r="CA165">
        <v>8.6381436309203092</v>
      </c>
      <c r="CB165">
        <v>6.9554872907907699</v>
      </c>
      <c r="CC165">
        <v>3.3884662793580902</v>
      </c>
      <c r="CD165">
        <v>0.42815178505086099</v>
      </c>
      <c r="CE165">
        <v>-0.484121081231564</v>
      </c>
      <c r="CF165">
        <v>6.8626743237874099E-2</v>
      </c>
      <c r="CG165">
        <v>8.8862648509203108</v>
      </c>
      <c r="CH165">
        <v>6.4743048547907698</v>
      </c>
      <c r="CI165">
        <v>-0.12686256164190299</v>
      </c>
      <c r="CJ165">
        <v>0.27342908311527198</v>
      </c>
      <c r="CK165">
        <v>4.1353853990696202E-2</v>
      </c>
      <c r="CL165">
        <v>-0.20223010132250699</v>
      </c>
      <c r="CM165">
        <v>-0.27462096683137899</v>
      </c>
      <c r="CN165">
        <v>0.171234157766885</v>
      </c>
      <c r="CO165">
        <v>8.2770761237874094E-2</v>
      </c>
      <c r="CP165">
        <v>8.6196453889203095</v>
      </c>
      <c r="CQ165">
        <v>5.4811654047907696</v>
      </c>
      <c r="CR165">
        <v>-3.6714322346418999</v>
      </c>
      <c r="CS165">
        <v>0.30503270387213699</v>
      </c>
      <c r="CT165">
        <v>-0.14824361129724101</v>
      </c>
      <c r="CU165">
        <v>-0.27327450887467503</v>
      </c>
      <c r="CV165">
        <v>2.62527141411719E-2</v>
      </c>
      <c r="CW165">
        <v>-0.46079857594783502</v>
      </c>
      <c r="CX165">
        <v>0.55966406086174303</v>
      </c>
      <c r="CY165">
        <v>0.73521674903193801</v>
      </c>
      <c r="CZ165">
        <v>-0.21279820695389601</v>
      </c>
      <c r="DA165">
        <v>12536.6534505208</v>
      </c>
      <c r="DB165">
        <v>8915.5568956163206</v>
      </c>
      <c r="DC165">
        <v>7122.7533220486202</v>
      </c>
      <c r="DD165">
        <v>6545.6833333333298</v>
      </c>
      <c r="DE165">
        <v>4089.18883515988</v>
      </c>
      <c r="DF165">
        <v>4339.3664165833297</v>
      </c>
      <c r="DG165">
        <v>9176.8222498433297</v>
      </c>
      <c r="DH165">
        <v>9632.7321450764393</v>
      </c>
    </row>
    <row r="166" spans="1:112" x14ac:dyDescent="0.3">
      <c r="A166" t="s">
        <v>1115</v>
      </c>
      <c r="B166" t="s">
        <v>1116</v>
      </c>
      <c r="C166" t="s">
        <v>1115</v>
      </c>
      <c r="D166" t="s">
        <v>1117</v>
      </c>
      <c r="E166">
        <v>1</v>
      </c>
      <c r="G166">
        <v>1</v>
      </c>
      <c r="H166">
        <v>2</v>
      </c>
      <c r="I166">
        <v>0</v>
      </c>
      <c r="J166">
        <v>0</v>
      </c>
      <c r="K166">
        <v>0</v>
      </c>
      <c r="M166">
        <v>2</v>
      </c>
      <c r="N166" t="s">
        <v>409</v>
      </c>
      <c r="P166">
        <v>2018</v>
      </c>
      <c r="Q166" s="4" t="s">
        <v>26</v>
      </c>
      <c r="R166">
        <v>1623</v>
      </c>
      <c r="S166">
        <v>0</v>
      </c>
      <c r="T166">
        <v>0</v>
      </c>
      <c r="U166">
        <v>0</v>
      </c>
      <c r="V166">
        <v>6215827</v>
      </c>
      <c r="W166">
        <v>29508557</v>
      </c>
      <c r="X166">
        <v>1.7749999999999999</v>
      </c>
      <c r="Y166">
        <v>0.112585663795471</v>
      </c>
      <c r="Z166">
        <v>0.29257285594940102</v>
      </c>
      <c r="AA166">
        <v>-5.2785590291023199E-2</v>
      </c>
      <c r="AB166">
        <v>15</v>
      </c>
      <c r="AC166">
        <v>0</v>
      </c>
    </row>
    <row r="167" spans="1:112" x14ac:dyDescent="0.3">
      <c r="A167" t="s">
        <v>404</v>
      </c>
      <c r="B167" t="s">
        <v>405</v>
      </c>
      <c r="C167" t="s">
        <v>407</v>
      </c>
      <c r="D167" t="s">
        <v>406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 t="s">
        <v>408</v>
      </c>
      <c r="M167">
        <v>28</v>
      </c>
      <c r="N167" t="s">
        <v>409</v>
      </c>
      <c r="O167">
        <v>2018</v>
      </c>
      <c r="P167">
        <v>2018</v>
      </c>
      <c r="Q167" s="4" t="s">
        <v>26</v>
      </c>
      <c r="R167">
        <v>12710</v>
      </c>
      <c r="S167">
        <v>0</v>
      </c>
      <c r="T167">
        <v>0</v>
      </c>
      <c r="U167">
        <v>1</v>
      </c>
      <c r="V167">
        <v>30000000</v>
      </c>
      <c r="W167">
        <v>207895467.74000001</v>
      </c>
      <c r="X167">
        <v>2.19753086419753</v>
      </c>
      <c r="Y167">
        <v>-3.70244532823562E-2</v>
      </c>
      <c r="Z167">
        <v>0.26420646905898998</v>
      </c>
      <c r="AA167">
        <v>1.2522488832473699E-2</v>
      </c>
      <c r="AB167">
        <v>15</v>
      </c>
      <c r="AC167">
        <v>1</v>
      </c>
      <c r="AD167">
        <v>0.37550398709999999</v>
      </c>
      <c r="AE167">
        <v>0.53390640781888798</v>
      </c>
      <c r="AF167">
        <v>0.23111276221666599</v>
      </c>
      <c r="AG167">
        <v>0.106238593647777</v>
      </c>
      <c r="AH167">
        <v>5.0649421620000003E-2</v>
      </c>
      <c r="AI167">
        <v>0.10717282575777699</v>
      </c>
      <c r="AJ167">
        <v>0.309061182147777</v>
      </c>
      <c r="AK167">
        <v>0.73491978944111103</v>
      </c>
      <c r="AL167">
        <v>1.17084827724777</v>
      </c>
      <c r="AM167">
        <v>-0.56712869740446203</v>
      </c>
      <c r="AN167">
        <v>-0.54031706155551895</v>
      </c>
      <c r="AO167">
        <v>-0.52324838007624097</v>
      </c>
      <c r="AP167">
        <v>1.1159733384883901</v>
      </c>
      <c r="AQ167">
        <v>1.88376442407415</v>
      </c>
      <c r="AR167">
        <v>1.3779103682121701</v>
      </c>
      <c r="AS167">
        <v>0.59316471548300498</v>
      </c>
      <c r="AT167">
        <v>8.2040774064274902E-2</v>
      </c>
      <c r="AU167">
        <v>-0.80443876082344501</v>
      </c>
      <c r="AV167">
        <v>-0.31757714148458099</v>
      </c>
      <c r="AW167">
        <v>-1.7623678928029098E-2</v>
      </c>
      <c r="AX167">
        <v>4.6908331427304502</v>
      </c>
      <c r="AY167">
        <v>0.17132632965075101</v>
      </c>
      <c r="AZ167">
        <v>2.70300484659453</v>
      </c>
      <c r="BA167">
        <v>-0.30749065120498698</v>
      </c>
      <c r="BB167">
        <v>0.29599630309995001</v>
      </c>
      <c r="BC167">
        <v>-0.41999331549667002</v>
      </c>
      <c r="BD167">
        <v>0.39529951483151399</v>
      </c>
      <c r="BE167">
        <v>-9.1517528526064595E-2</v>
      </c>
      <c r="BF167">
        <v>0.612856194169204</v>
      </c>
      <c r="BG167">
        <v>-6.5977154401059501E-2</v>
      </c>
      <c r="BH167">
        <v>0.63460462651928295</v>
      </c>
      <c r="BI167">
        <v>-0.17656188304953099</v>
      </c>
      <c r="BJ167">
        <v>-0.43014991552846499</v>
      </c>
      <c r="BK167">
        <v>-0.73592547912730399</v>
      </c>
      <c r="BL167">
        <v>-0.341148564859175</v>
      </c>
      <c r="BM167">
        <v>0.71432315019311499</v>
      </c>
      <c r="BN167">
        <v>4.1544511190546496</v>
      </c>
      <c r="BO167">
        <v>1.04565658854106</v>
      </c>
      <c r="BP167">
        <v>1.9580400701070999</v>
      </c>
      <c r="BQ167">
        <v>-0.48732145133631499</v>
      </c>
      <c r="BR167">
        <v>0.29599630309995001</v>
      </c>
      <c r="BS167">
        <v>-0.43014991552846499</v>
      </c>
      <c r="BT167">
        <v>-0.74054973494840404</v>
      </c>
      <c r="BU167">
        <v>-0.87748925756807605</v>
      </c>
      <c r="BV167">
        <v>-0.76881997342486097</v>
      </c>
      <c r="BW167">
        <v>-0.26118264542666503</v>
      </c>
      <c r="BX167">
        <v>0.61812593367805702</v>
      </c>
      <c r="BY167">
        <v>1.9282196273306</v>
      </c>
      <c r="BZ167">
        <v>3.6977027347254998E-2</v>
      </c>
      <c r="CA167">
        <v>-5.7451529506874301E-2</v>
      </c>
      <c r="CB167">
        <v>-0.777759777098464</v>
      </c>
      <c r="CC167">
        <v>-0.86433400590676102</v>
      </c>
      <c r="CD167">
        <v>8.7638846686982796E-2</v>
      </c>
      <c r="CE167">
        <v>1.0194666332085001</v>
      </c>
      <c r="CF167">
        <v>7.6131212347255006E-2</v>
      </c>
      <c r="CG167">
        <v>0.19066969049312499</v>
      </c>
      <c r="CH167">
        <v>-1.25894221309846</v>
      </c>
      <c r="CI167">
        <v>-4.3796628469067604</v>
      </c>
      <c r="CJ167">
        <v>-0.24105833746144101</v>
      </c>
      <c r="CK167">
        <v>-0.244864557707099</v>
      </c>
      <c r="CL167">
        <v>-0.54751645090015</v>
      </c>
      <c r="CM167">
        <v>0.22754287036214699</v>
      </c>
      <c r="CN167">
        <v>1.8206746655580999E-2</v>
      </c>
      <c r="CO167">
        <v>9.0275230347255001E-2</v>
      </c>
      <c r="CP167">
        <v>-7.5949771506874306E-2</v>
      </c>
      <c r="CQ167">
        <v>-2.2520816630984601</v>
      </c>
      <c r="CR167">
        <v>-7.9242325199067603</v>
      </c>
      <c r="CS167">
        <v>-0.21487943068368601</v>
      </c>
      <c r="CT167">
        <v>-3.4954894351939103E-2</v>
      </c>
      <c r="CU167">
        <v>-0.45273549001542801</v>
      </c>
      <c r="CV167">
        <v>8.0157590392490499E-2</v>
      </c>
      <c r="CW167">
        <v>1.2352021519666301</v>
      </c>
      <c r="CX167">
        <v>0.158509749548357</v>
      </c>
      <c r="CY167">
        <v>-0.25546940865823098</v>
      </c>
      <c r="CZ167">
        <v>0.341915059365546</v>
      </c>
      <c r="DA167">
        <v>8075.3747721354202</v>
      </c>
      <c r="DB167">
        <v>6797.4106608072998</v>
      </c>
      <c r="DC167">
        <v>5867.20502692222</v>
      </c>
      <c r="DD167">
        <v>3715.6884967106598</v>
      </c>
      <c r="DE167">
        <v>5685.4892991085499</v>
      </c>
      <c r="DF167">
        <v>10304.581058502699</v>
      </c>
      <c r="DG167">
        <v>8930.9910846321109</v>
      </c>
      <c r="DH167">
        <v>8291.5100507905499</v>
      </c>
    </row>
    <row r="168" spans="1:112" x14ac:dyDescent="0.3">
      <c r="A168" t="s">
        <v>410</v>
      </c>
      <c r="B168" t="s">
        <v>411</v>
      </c>
      <c r="C168" t="s">
        <v>410</v>
      </c>
      <c r="D168" t="s">
        <v>412</v>
      </c>
      <c r="E168">
        <v>0</v>
      </c>
      <c r="F168">
        <v>0</v>
      </c>
      <c r="G168">
        <v>1</v>
      </c>
      <c r="H168">
        <v>2</v>
      </c>
      <c r="I168">
        <v>1</v>
      </c>
      <c r="J168">
        <v>1</v>
      </c>
      <c r="K168">
        <v>1</v>
      </c>
      <c r="M168">
        <v>29</v>
      </c>
      <c r="N168" t="s">
        <v>413</v>
      </c>
      <c r="O168">
        <v>2018</v>
      </c>
      <c r="P168">
        <v>2017</v>
      </c>
      <c r="Q168" s="4" t="s">
        <v>26</v>
      </c>
      <c r="R168">
        <v>881</v>
      </c>
      <c r="S168">
        <v>0</v>
      </c>
      <c r="T168">
        <v>0</v>
      </c>
      <c r="U168">
        <v>1</v>
      </c>
      <c r="V168">
        <v>114145</v>
      </c>
      <c r="W168">
        <v>23000000</v>
      </c>
      <c r="X168">
        <v>2</v>
      </c>
      <c r="Y168">
        <v>-3.8243733346462201E-2</v>
      </c>
      <c r="Z168">
        <v>0.245375990867614</v>
      </c>
      <c r="AA168">
        <v>-5.1886841654777499E-2</v>
      </c>
      <c r="AB168">
        <v>6</v>
      </c>
      <c r="AC168">
        <v>1</v>
      </c>
      <c r="AD168">
        <v>1.9293500000000002E-2</v>
      </c>
      <c r="AE168">
        <v>6.1907615673333298E-2</v>
      </c>
      <c r="AF168">
        <v>3.4310440130000001E-2</v>
      </c>
      <c r="AG168">
        <v>1.7085043836859298E-2</v>
      </c>
      <c r="AH168">
        <v>6.8327693943653301E-3</v>
      </c>
      <c r="AI168">
        <v>3.0939710594766602E-3</v>
      </c>
      <c r="AJ168">
        <v>1.9953954585985498E-3</v>
      </c>
      <c r="AK168">
        <v>2.07281964511111E-3</v>
      </c>
      <c r="AL168">
        <v>1.52550647405411E-3</v>
      </c>
      <c r="AM168">
        <v>-0.44577997784561402</v>
      </c>
      <c r="AN168">
        <v>-0.50204533162136</v>
      </c>
      <c r="AO168">
        <v>-0.60007305456107196</v>
      </c>
      <c r="AP168">
        <v>-0.54718637774778101</v>
      </c>
      <c r="AQ168">
        <v>-0.35506977271595103</v>
      </c>
      <c r="AR168">
        <v>3.8801424639371397E-2</v>
      </c>
      <c r="AS168">
        <v>-0.26404283283780899</v>
      </c>
      <c r="AT168">
        <v>-0.64860106702373799</v>
      </c>
      <c r="AU168">
        <v>-0.562382020903612</v>
      </c>
      <c r="AV168">
        <v>5.6073232298321202E-2</v>
      </c>
      <c r="AW168">
        <v>-0.77726260328556995</v>
      </c>
      <c r="AX168">
        <v>-0.67097534947392601</v>
      </c>
      <c r="AY168">
        <v>0.229805300509696</v>
      </c>
      <c r="AZ168">
        <v>-0.16558171842411001</v>
      </c>
      <c r="BA168">
        <v>-0.38742931128577901</v>
      </c>
      <c r="BB168">
        <v>-0.23668944389576599</v>
      </c>
      <c r="BC168">
        <v>-0.113079467255917</v>
      </c>
      <c r="BD168">
        <v>0.108587900890582</v>
      </c>
      <c r="BE168">
        <v>-0.54458740001983996</v>
      </c>
      <c r="BF168">
        <v>-0.245394715047735</v>
      </c>
      <c r="BG168">
        <v>0.38426384410171999</v>
      </c>
      <c r="BH168">
        <v>-1.51877375869935E-2</v>
      </c>
      <c r="BI168">
        <v>-8.9235368848625998E-2</v>
      </c>
      <c r="BJ168">
        <v>-0.57372871439983297</v>
      </c>
      <c r="BK168">
        <v>-0.56178836387839903</v>
      </c>
      <c r="BL168">
        <v>-0.53281642700968301</v>
      </c>
      <c r="BM168">
        <v>-0.79545625908058903</v>
      </c>
      <c r="BN168">
        <v>-0.54252609235108495</v>
      </c>
      <c r="BO168">
        <v>0.46049477180440801</v>
      </c>
      <c r="BP168">
        <v>-0.24123702702422001</v>
      </c>
      <c r="BQ168">
        <v>-0.158944040452208</v>
      </c>
      <c r="BR168">
        <v>-0.23668944389576599</v>
      </c>
      <c r="BS168">
        <v>-0.57372871439983297</v>
      </c>
      <c r="BT168">
        <v>-0.78938695114367496</v>
      </c>
      <c r="BU168">
        <v>-0.91124298163092299</v>
      </c>
      <c r="BV168">
        <v>-0.96013572621650101</v>
      </c>
      <c r="BW168">
        <v>-0.97583257702140602</v>
      </c>
      <c r="BX168">
        <v>-0.97450168545641203</v>
      </c>
      <c r="BY168">
        <v>-0.98035445161744905</v>
      </c>
      <c r="BZ168">
        <v>0.40524528986446201</v>
      </c>
      <c r="CA168">
        <v>0.23771769800199899</v>
      </c>
      <c r="CB168">
        <v>-0.47858843837253401</v>
      </c>
      <c r="CC168">
        <v>-0.84022459997049204</v>
      </c>
      <c r="CD168">
        <v>-0.93845124072646502</v>
      </c>
      <c r="CE168">
        <v>-0.96087872204661295</v>
      </c>
      <c r="CF168">
        <v>0.44439947486446202</v>
      </c>
      <c r="CG168">
        <v>0.48583891800199902</v>
      </c>
      <c r="CH168">
        <v>-0.95977087437253406</v>
      </c>
      <c r="CI168">
        <v>-4.3555534409704899</v>
      </c>
      <c r="CJ168">
        <v>-0.43312432270283302</v>
      </c>
      <c r="CK168">
        <v>-0.19318752896278199</v>
      </c>
      <c r="CL168">
        <v>0.284683492727135</v>
      </c>
      <c r="CM168">
        <v>0.120599204631086</v>
      </c>
      <c r="CN168">
        <v>0.64420868294347999</v>
      </c>
      <c r="CO168">
        <v>0.458543492864462</v>
      </c>
      <c r="CP168">
        <v>0.21921945600199899</v>
      </c>
      <c r="CQ168">
        <v>-1.9529103243725301</v>
      </c>
      <c r="CR168">
        <v>-7.9001231139704897</v>
      </c>
      <c r="CS168">
        <v>-0.43468289160625501</v>
      </c>
      <c r="CT168">
        <v>0.40482057673862898</v>
      </c>
      <c r="CU168">
        <v>1.2416456671765399</v>
      </c>
      <c r="CV168">
        <v>-0.302163826717812</v>
      </c>
      <c r="CW168">
        <v>-0.107415513688586</v>
      </c>
      <c r="CX168">
        <v>-0.13116405966705899</v>
      </c>
      <c r="CY168">
        <v>0.36910810800941102</v>
      </c>
      <c r="CZ168">
        <v>0.120587782636269</v>
      </c>
      <c r="DA168">
        <v>4693.3326799926599</v>
      </c>
      <c r="DB168">
        <v>4005.6137754135498</v>
      </c>
      <c r="DC168">
        <v>8261.5314043092203</v>
      </c>
      <c r="DD168">
        <v>10031.568213578001</v>
      </c>
      <c r="DE168">
        <v>7960.6396693349998</v>
      </c>
      <c r="DF168">
        <v>8265.0265552150995</v>
      </c>
      <c r="DG168">
        <v>8661.5958377433308</v>
      </c>
      <c r="DH168">
        <v>10581.4299881936</v>
      </c>
    </row>
    <row r="169" spans="1:112" x14ac:dyDescent="0.3">
      <c r="A169" t="s">
        <v>1118</v>
      </c>
      <c r="B169" t="s">
        <v>1119</v>
      </c>
      <c r="C169" t="s">
        <v>1118</v>
      </c>
      <c r="D169" t="s">
        <v>1121</v>
      </c>
      <c r="E169">
        <v>1</v>
      </c>
      <c r="G169">
        <v>0</v>
      </c>
      <c r="H169">
        <v>1</v>
      </c>
      <c r="I169">
        <v>3</v>
      </c>
      <c r="J169">
        <v>0</v>
      </c>
      <c r="K169">
        <v>2</v>
      </c>
      <c r="M169">
        <v>30</v>
      </c>
      <c r="N169" t="s">
        <v>1120</v>
      </c>
      <c r="P169">
        <v>2017</v>
      </c>
      <c r="Q169" s="4" t="s">
        <v>26</v>
      </c>
      <c r="R169">
        <v>3209</v>
      </c>
      <c r="S169">
        <v>0</v>
      </c>
      <c r="T169">
        <v>0</v>
      </c>
      <c r="U169">
        <v>0</v>
      </c>
      <c r="V169">
        <v>5208991</v>
      </c>
      <c r="W169">
        <v>17756589.690000001</v>
      </c>
      <c r="X169">
        <v>1.90243902439024</v>
      </c>
      <c r="Y169">
        <v>6.6552609205245902E-2</v>
      </c>
      <c r="Z169">
        <v>-3.0421093106269802E-2</v>
      </c>
      <c r="AA169">
        <v>-6.7749470472335798E-3</v>
      </c>
      <c r="AB169">
        <v>19</v>
      </c>
      <c r="AC169">
        <v>0</v>
      </c>
    </row>
    <row r="170" spans="1:112" x14ac:dyDescent="0.3">
      <c r="A170" t="s">
        <v>414</v>
      </c>
      <c r="B170" t="s">
        <v>415</v>
      </c>
      <c r="C170" t="s">
        <v>417</v>
      </c>
      <c r="D170" t="s">
        <v>416</v>
      </c>
      <c r="E170">
        <v>0</v>
      </c>
      <c r="F170">
        <v>0</v>
      </c>
      <c r="G170">
        <v>1</v>
      </c>
      <c r="H170">
        <v>2</v>
      </c>
      <c r="I170">
        <v>0</v>
      </c>
      <c r="J170">
        <v>0</v>
      </c>
      <c r="K170">
        <v>1</v>
      </c>
      <c r="M170">
        <v>21</v>
      </c>
      <c r="N170" t="s">
        <v>48</v>
      </c>
      <c r="O170">
        <v>2020</v>
      </c>
      <c r="P170">
        <v>2017</v>
      </c>
      <c r="Q170" s="4" t="s">
        <v>26</v>
      </c>
      <c r="R170">
        <v>5010</v>
      </c>
      <c r="S170">
        <v>0</v>
      </c>
      <c r="T170">
        <v>0</v>
      </c>
      <c r="U170">
        <v>0</v>
      </c>
      <c r="V170">
        <v>7000000</v>
      </c>
      <c r="W170">
        <v>5488560</v>
      </c>
      <c r="X170">
        <v>2.3291139240506298</v>
      </c>
      <c r="Y170">
        <v>-3.7259675562381703E-2</v>
      </c>
      <c r="Z170">
        <v>-0.124787017703056</v>
      </c>
      <c r="AA170">
        <v>-0.246270731091499</v>
      </c>
      <c r="AB170">
        <v>8</v>
      </c>
      <c r="AC170">
        <v>1</v>
      </c>
      <c r="AD170">
        <v>4.9565890060800002E-3</v>
      </c>
      <c r="AE170">
        <v>9.3203222493338893E-3</v>
      </c>
      <c r="AF170">
        <v>2.3424766013333299E-2</v>
      </c>
      <c r="AG170">
        <v>2.17788436666666E-2</v>
      </c>
      <c r="AH170">
        <v>0.21650422244444401</v>
      </c>
      <c r="AI170">
        <v>0.14879043088888799</v>
      </c>
      <c r="AJ170">
        <v>0.108329665795555</v>
      </c>
      <c r="AK170">
        <v>0.16155567838111101</v>
      </c>
      <c r="AL170">
        <v>7.0823000876666597E-2</v>
      </c>
      <c r="AM170">
        <v>1.5133000111672601</v>
      </c>
      <c r="AN170">
        <v>-7.0264195839984306E-2</v>
      </c>
      <c r="AO170">
        <v>8.9410338656230905</v>
      </c>
      <c r="AP170">
        <v>-0.312759681040082</v>
      </c>
      <c r="AQ170">
        <v>-0.27193123140793801</v>
      </c>
      <c r="AR170">
        <v>0.49133367295719199</v>
      </c>
      <c r="AS170">
        <v>-0.56161862222140702</v>
      </c>
      <c r="AT170">
        <v>1.65348938088161</v>
      </c>
      <c r="AU170">
        <v>-0.13805192227399599</v>
      </c>
      <c r="AV170">
        <v>6.1909275947003497</v>
      </c>
      <c r="AW170">
        <v>0.85709704493533401</v>
      </c>
      <c r="AX170">
        <v>-0.49844691127426299</v>
      </c>
      <c r="AY170">
        <v>0.36259304870600001</v>
      </c>
      <c r="AZ170">
        <v>-0.247851573923835</v>
      </c>
      <c r="BA170">
        <v>-0.37621040468462102</v>
      </c>
      <c r="BB170">
        <v>0.538971226977637</v>
      </c>
      <c r="BC170">
        <v>0.30807339355074098</v>
      </c>
      <c r="BD170">
        <v>0.28716337709718998</v>
      </c>
      <c r="BE170">
        <v>0.90059300025435196</v>
      </c>
      <c r="BF170">
        <v>-0.269621147545971</v>
      </c>
      <c r="BG170">
        <v>5.4258148196537202E-2</v>
      </c>
      <c r="BH170">
        <v>0.238014825667267</v>
      </c>
      <c r="BI170">
        <v>-0.14597855433495799</v>
      </c>
      <c r="BJ170">
        <v>2.8726508849433299</v>
      </c>
      <c r="BK170">
        <v>0.101124698179995</v>
      </c>
      <c r="BL170">
        <v>12.8792724525015</v>
      </c>
      <c r="BM170">
        <v>0.37349949379055303</v>
      </c>
      <c r="BN170">
        <v>-0.49547264109715</v>
      </c>
      <c r="BO170">
        <v>0.63776756743994401</v>
      </c>
      <c r="BP170">
        <v>-0.44486213070382102</v>
      </c>
      <c r="BQ170">
        <v>-0.70516571241950599</v>
      </c>
      <c r="BR170">
        <v>0.538971226977637</v>
      </c>
      <c r="BS170">
        <v>2.8726508849433299</v>
      </c>
      <c r="BT170">
        <v>2.25996351417594</v>
      </c>
      <c r="BU170">
        <v>34.151654097322599</v>
      </c>
      <c r="BV170">
        <v>24.403007957049201</v>
      </c>
      <c r="BW170">
        <v>16.547759590376099</v>
      </c>
      <c r="BX170">
        <v>26.260070588511699</v>
      </c>
      <c r="BY170">
        <v>11.223680354727</v>
      </c>
      <c r="BZ170">
        <v>-6.4216603730824301E-2</v>
      </c>
      <c r="CA170">
        <v>2.2724596589408099</v>
      </c>
      <c r="CB170">
        <v>2.2043507764853301</v>
      </c>
      <c r="CC170">
        <v>59.2395791280385</v>
      </c>
      <c r="CD170">
        <v>29.901878310291799</v>
      </c>
      <c r="CE170">
        <v>7.6233589200200198</v>
      </c>
      <c r="CF170">
        <v>-2.50624187308243E-2</v>
      </c>
      <c r="CG170">
        <v>2.5205808789408</v>
      </c>
      <c r="CH170">
        <v>1.72316834048533</v>
      </c>
      <c r="CI170">
        <v>55.724250287038501</v>
      </c>
      <c r="CJ170">
        <v>0.25670467775804601</v>
      </c>
      <c r="CK170">
        <v>0.63067930148888995</v>
      </c>
      <c r="CL170">
        <v>5.2710555457722297</v>
      </c>
      <c r="CM170">
        <v>5.5057392315028801</v>
      </c>
      <c r="CN170">
        <v>3.1024886810565202</v>
      </c>
      <c r="CO170">
        <v>-1.09184007308243E-2</v>
      </c>
      <c r="CP170">
        <v>2.2539614169408</v>
      </c>
      <c r="CQ170">
        <v>0.73002889048533004</v>
      </c>
      <c r="CR170">
        <v>52.179680614038503</v>
      </c>
      <c r="CS170">
        <v>0.24192641889593</v>
      </c>
      <c r="CT170">
        <v>0.31359356453300802</v>
      </c>
      <c r="CU170">
        <v>1.40838144965784</v>
      </c>
      <c r="CV170">
        <v>0.499576107879658</v>
      </c>
      <c r="CW170">
        <v>-0.20808651575771001</v>
      </c>
      <c r="CX170">
        <v>0.45013953520649302</v>
      </c>
      <c r="CY170">
        <v>-0.401011945621852</v>
      </c>
      <c r="CZ170">
        <v>0.140518812221196</v>
      </c>
      <c r="DA170">
        <v>9744.9707785304399</v>
      </c>
      <c r="DB170">
        <v>11712.1010341621</v>
      </c>
      <c r="DC170">
        <v>26070.648256045701</v>
      </c>
      <c r="DD170">
        <v>53968.183290617701</v>
      </c>
      <c r="DE170">
        <v>38328.6482440584</v>
      </c>
      <c r="DF170">
        <v>49256.7194960091</v>
      </c>
      <c r="DG170">
        <v>51907.856614290198</v>
      </c>
      <c r="DH170">
        <v>41186.965144932597</v>
      </c>
    </row>
    <row r="171" spans="1:112" x14ac:dyDescent="0.3">
      <c r="A171" t="s">
        <v>418</v>
      </c>
      <c r="B171" t="s">
        <v>419</v>
      </c>
      <c r="C171" t="s">
        <v>418</v>
      </c>
      <c r="D171" t="s">
        <v>420</v>
      </c>
      <c r="E171">
        <v>1</v>
      </c>
      <c r="F171">
        <v>1</v>
      </c>
      <c r="G171">
        <v>1</v>
      </c>
      <c r="H171">
        <v>2</v>
      </c>
      <c r="I171">
        <v>0</v>
      </c>
      <c r="J171">
        <v>0</v>
      </c>
      <c r="K171">
        <v>1</v>
      </c>
      <c r="M171">
        <v>3</v>
      </c>
      <c r="N171" t="s">
        <v>30</v>
      </c>
      <c r="O171">
        <v>2017</v>
      </c>
      <c r="P171">
        <v>2018</v>
      </c>
      <c r="Q171" s="4" t="s">
        <v>26</v>
      </c>
      <c r="R171">
        <v>47824</v>
      </c>
      <c r="S171">
        <v>0</v>
      </c>
      <c r="T171">
        <v>0</v>
      </c>
      <c r="U171">
        <v>0</v>
      </c>
      <c r="V171">
        <v>5163000</v>
      </c>
      <c r="W171">
        <v>207143695.03999999</v>
      </c>
      <c r="X171">
        <v>1.64556962025316</v>
      </c>
      <c r="Y171">
        <v>0.22972144186496701</v>
      </c>
      <c r="Z171">
        <v>2.2135615348815901E-2</v>
      </c>
      <c r="AA171">
        <v>0.12617731094360299</v>
      </c>
      <c r="AB171">
        <v>19</v>
      </c>
      <c r="AC171">
        <v>1</v>
      </c>
      <c r="AD171">
        <v>5.1073700200000002E-2</v>
      </c>
      <c r="AE171">
        <v>0.17338114591555501</v>
      </c>
      <c r="AF171">
        <v>0.12533145199111101</v>
      </c>
      <c r="AG171">
        <v>0.32762067301333297</v>
      </c>
      <c r="AH171">
        <v>0.19905814354666601</v>
      </c>
      <c r="AI171">
        <v>0.10884177857777701</v>
      </c>
      <c r="AJ171">
        <v>4.1152586666666602E-2</v>
      </c>
      <c r="AK171">
        <v>1.2955016339583099E-2</v>
      </c>
      <c r="AL171">
        <v>1.03633121595185E-2</v>
      </c>
      <c r="AM171">
        <v>-0.27713332767939403</v>
      </c>
      <c r="AN171">
        <v>1.6140339699931701</v>
      </c>
      <c r="AO171">
        <v>-0.39241275064908498</v>
      </c>
      <c r="AP171">
        <v>-0.45321614761135698</v>
      </c>
      <c r="AQ171">
        <v>-0.62190450023508903</v>
      </c>
      <c r="AR171">
        <v>-0.68519557605168402</v>
      </c>
      <c r="AS171">
        <v>-0.20005410353252701</v>
      </c>
      <c r="AT171">
        <v>2.5696478540399501</v>
      </c>
      <c r="AU171">
        <v>-0.49352224557561702</v>
      </c>
      <c r="AV171">
        <v>0.78299255688843605</v>
      </c>
      <c r="AW171">
        <v>0.231019662021265</v>
      </c>
      <c r="AX171">
        <v>-0.63052852925067604</v>
      </c>
      <c r="AY171">
        <v>-0.51489484118829898</v>
      </c>
      <c r="AZ171">
        <v>-0.688262919908466</v>
      </c>
      <c r="BA171">
        <v>0.37262562725989501</v>
      </c>
      <c r="BB171">
        <v>2.0417583844363998</v>
      </c>
      <c r="BC171">
        <v>-0.358353816969952</v>
      </c>
      <c r="BD171">
        <v>2.2360014857844401</v>
      </c>
      <c r="BE171">
        <v>0.18507534848756199</v>
      </c>
      <c r="BF171">
        <v>-0.45087167307986598</v>
      </c>
      <c r="BG171">
        <v>-0.38729337914156903</v>
      </c>
      <c r="BH171">
        <v>-0.56286692774064495</v>
      </c>
      <c r="BI171">
        <v>2.00462768067865E-2</v>
      </c>
      <c r="BJ171">
        <v>1.2175737720977</v>
      </c>
      <c r="BK171">
        <v>0.65275125441584803</v>
      </c>
      <c r="BL171">
        <v>0.97539657196242702</v>
      </c>
      <c r="BM171">
        <v>-0.31736884597241999</v>
      </c>
      <c r="BN171">
        <v>-0.79262276276515997</v>
      </c>
      <c r="BO171">
        <v>-0.79696595545222504</v>
      </c>
      <c r="BP171">
        <v>-0.69366667384745795</v>
      </c>
      <c r="BQ171">
        <v>0.175101487637153</v>
      </c>
      <c r="BR171">
        <v>2.0417583844363998</v>
      </c>
      <c r="BS171">
        <v>1.2175737720977</v>
      </c>
      <c r="BT171">
        <v>4.7120231219742603</v>
      </c>
      <c r="BU171">
        <v>2.4868682674237998</v>
      </c>
      <c r="BV171">
        <v>1.00851778106043</v>
      </c>
      <c r="BW171">
        <v>-0.241487193513615</v>
      </c>
      <c r="BX171">
        <v>-0.74864981428395905</v>
      </c>
      <c r="BY171">
        <v>-0.82385927008110005</v>
      </c>
      <c r="BZ171">
        <v>-5.2089454838441497E-2</v>
      </c>
      <c r="CA171">
        <v>2.8417543596853401</v>
      </c>
      <c r="CB171">
        <v>0.81649059280178304</v>
      </c>
      <c r="CC171">
        <v>2.4834851101553701</v>
      </c>
      <c r="CD171">
        <v>-0.427074779597234</v>
      </c>
      <c r="CE171">
        <v>-0.76384492203268295</v>
      </c>
      <c r="CF171">
        <v>-1.2935269838441499E-2</v>
      </c>
      <c r="CG171">
        <v>3.0898755796853399</v>
      </c>
      <c r="CH171">
        <v>0.335308156801783</v>
      </c>
      <c r="CI171">
        <v>-1.03184373084462</v>
      </c>
      <c r="CJ171">
        <v>1.3517772176432501</v>
      </c>
      <c r="CK171">
        <v>2.4569271845385598</v>
      </c>
      <c r="CL171">
        <v>4.0705402458876598</v>
      </c>
      <c r="CM171">
        <v>2.4736962947598502</v>
      </c>
      <c r="CN171">
        <v>1.9934825234634099</v>
      </c>
      <c r="CO171">
        <v>1.2087481615584701E-3</v>
      </c>
      <c r="CP171">
        <v>2.8232561176853399</v>
      </c>
      <c r="CQ171">
        <v>-0.65783129319821598</v>
      </c>
      <c r="CR171">
        <v>-4.5764134038446196</v>
      </c>
      <c r="CS171">
        <v>1.3484448236822599</v>
      </c>
      <c r="CT171">
        <v>0.65164521567610001</v>
      </c>
      <c r="CU171">
        <v>5.0940275643610797E-2</v>
      </c>
      <c r="CV171">
        <v>0.25106522641539802</v>
      </c>
      <c r="CW171">
        <v>-0.21076067094704501</v>
      </c>
      <c r="CX171">
        <v>-0.15010406680209901</v>
      </c>
      <c r="CY171">
        <v>-0.447285305638421</v>
      </c>
      <c r="CZ171">
        <v>0.47590390460276699</v>
      </c>
      <c r="DA171">
        <v>2581.04410400392</v>
      </c>
      <c r="DB171">
        <v>4902.7585503472401</v>
      </c>
      <c r="DC171">
        <v>12388.009228515601</v>
      </c>
      <c r="DD171">
        <v>8879.8503472222292</v>
      </c>
      <c r="DE171">
        <v>7375.1394414062597</v>
      </c>
      <c r="DF171">
        <v>6607.8223333333299</v>
      </c>
      <c r="DG171">
        <v>4408.4491279141102</v>
      </c>
      <c r="DH171">
        <v>4135.7222308809996</v>
      </c>
    </row>
    <row r="172" spans="1:112" x14ac:dyDescent="0.3">
      <c r="A172" t="s">
        <v>1122</v>
      </c>
      <c r="B172" t="s">
        <v>1123</v>
      </c>
      <c r="C172" t="s">
        <v>1122</v>
      </c>
      <c r="D172" t="s">
        <v>1124</v>
      </c>
      <c r="E172">
        <v>1</v>
      </c>
      <c r="G172">
        <v>0</v>
      </c>
      <c r="H172">
        <v>1</v>
      </c>
      <c r="I172">
        <v>1</v>
      </c>
      <c r="J172">
        <v>1</v>
      </c>
      <c r="K172">
        <v>0</v>
      </c>
      <c r="M172">
        <v>30</v>
      </c>
      <c r="N172" t="s">
        <v>35</v>
      </c>
      <c r="P172">
        <v>2018</v>
      </c>
      <c r="Q172" s="4" t="s">
        <v>26</v>
      </c>
      <c r="R172">
        <v>1705</v>
      </c>
      <c r="S172">
        <v>0</v>
      </c>
      <c r="T172">
        <v>0</v>
      </c>
      <c r="U172">
        <v>1</v>
      </c>
      <c r="V172">
        <v>11300000</v>
      </c>
      <c r="W172">
        <v>923453365</v>
      </c>
      <c r="X172">
        <v>2.1282051282051202</v>
      </c>
      <c r="Y172">
        <v>0.221244886517524</v>
      </c>
      <c r="Z172">
        <v>0.24863341450691201</v>
      </c>
      <c r="AA172">
        <v>-6.1582446098327602E-2</v>
      </c>
      <c r="AB172">
        <v>12</v>
      </c>
      <c r="AC172">
        <v>0</v>
      </c>
    </row>
    <row r="173" spans="1:112" x14ac:dyDescent="0.3">
      <c r="A173" t="s">
        <v>421</v>
      </c>
      <c r="B173" t="s">
        <v>422</v>
      </c>
      <c r="C173" t="s">
        <v>421</v>
      </c>
      <c r="D173" t="s">
        <v>423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1</v>
      </c>
      <c r="M173">
        <v>91</v>
      </c>
      <c r="N173" t="s">
        <v>127</v>
      </c>
      <c r="O173">
        <v>2018</v>
      </c>
      <c r="P173">
        <v>2017</v>
      </c>
      <c r="Q173" s="4" t="s">
        <v>26</v>
      </c>
      <c r="R173">
        <v>2051</v>
      </c>
      <c r="S173">
        <v>0</v>
      </c>
      <c r="T173">
        <v>0</v>
      </c>
      <c r="U173">
        <v>1</v>
      </c>
      <c r="V173">
        <v>19389382</v>
      </c>
      <c r="W173">
        <v>177619433541.14001</v>
      </c>
      <c r="X173">
        <v>1.88505747126436</v>
      </c>
      <c r="Y173">
        <v>0.28449892997741699</v>
      </c>
      <c r="Z173">
        <v>-0.19690065085887901</v>
      </c>
      <c r="AA173">
        <v>1.5832319855689999E-2</v>
      </c>
      <c r="AB173">
        <v>10</v>
      </c>
      <c r="AC173">
        <v>1</v>
      </c>
      <c r="AD173">
        <v>9.4158499268999995E-4</v>
      </c>
      <c r="AE173">
        <v>9.0661311284099904E-4</v>
      </c>
      <c r="AF173">
        <v>9.9372756666666609E-4</v>
      </c>
      <c r="AG173">
        <v>7.0104318581344399E-4</v>
      </c>
      <c r="AH173">
        <v>1.27941056816877E-3</v>
      </c>
      <c r="AI173">
        <v>1.72407006837755E-3</v>
      </c>
      <c r="AJ173">
        <v>9.0807993679088803E-4</v>
      </c>
      <c r="AK173">
        <v>8.1978341840411098E-4</v>
      </c>
      <c r="AL173">
        <v>5.8215681627377699E-4</v>
      </c>
      <c r="AM173">
        <v>9.6087793780834901E-2</v>
      </c>
      <c r="AN173">
        <v>-0.29453181200859202</v>
      </c>
      <c r="AO173">
        <v>0.82500963429839702</v>
      </c>
      <c r="AP173">
        <v>0.34755027922367299</v>
      </c>
      <c r="AQ173">
        <v>-0.47329290529042001</v>
      </c>
      <c r="AR173">
        <v>-9.7234301529459499E-2</v>
      </c>
      <c r="AS173">
        <v>-0.28986509948313599</v>
      </c>
      <c r="AT173">
        <v>-0.245298825155705</v>
      </c>
      <c r="AU173">
        <v>0.59032743879417504</v>
      </c>
      <c r="AV173">
        <v>-0.33957185651008298</v>
      </c>
      <c r="AW173">
        <v>0.81818778682003301</v>
      </c>
      <c r="AX173">
        <v>-0.148365407170263</v>
      </c>
      <c r="AY173">
        <v>-0.36375112603967003</v>
      </c>
      <c r="AZ173">
        <v>-0.152696905445487</v>
      </c>
      <c r="BA173">
        <v>-0.48174151045852998</v>
      </c>
      <c r="BB173">
        <v>-7.11216892086248E-2</v>
      </c>
      <c r="BC173">
        <v>0.37811232642734599</v>
      </c>
      <c r="BD173">
        <v>-0.37453522835011899</v>
      </c>
      <c r="BE173">
        <v>0.58654473892864301</v>
      </c>
      <c r="BF173">
        <v>0.17927729368952899</v>
      </c>
      <c r="BG173">
        <v>-0.27549991876273799</v>
      </c>
      <c r="BH173">
        <v>1.0502545166224699E-2</v>
      </c>
      <c r="BI173">
        <v>-0.114812875912507</v>
      </c>
      <c r="BJ173">
        <v>1.3478667110671E-2</v>
      </c>
      <c r="BK173">
        <v>-1.83334055698046E-2</v>
      </c>
      <c r="BL173">
        <v>0.123027891291285</v>
      </c>
      <c r="BM173">
        <v>1.1670999854441999</v>
      </c>
      <c r="BN173">
        <v>-0.36195313502384502</v>
      </c>
      <c r="BO173">
        <v>-0.356854405998352</v>
      </c>
      <c r="BP173">
        <v>-0.25779534340698501</v>
      </c>
      <c r="BQ173">
        <v>-0.25587813193949199</v>
      </c>
      <c r="BR173">
        <v>-7.11216892086248E-2</v>
      </c>
      <c r="BS173">
        <v>1.3478667110671E-2</v>
      </c>
      <c r="BT173">
        <v>-0.27807179967007001</v>
      </c>
      <c r="BU173">
        <v>0.29622888646727602</v>
      </c>
      <c r="BV173">
        <v>0.77055051274033504</v>
      </c>
      <c r="BW173">
        <v>-4.2045318788856097E-2</v>
      </c>
      <c r="BX173">
        <v>-0.149614543283347</v>
      </c>
      <c r="BY173">
        <v>-0.37539984545981198</v>
      </c>
      <c r="BZ173">
        <v>0.44893986000387598</v>
      </c>
      <c r="CA173">
        <v>-0.54724768192198203</v>
      </c>
      <c r="CB173">
        <v>-0.20491828912760801</v>
      </c>
      <c r="CC173">
        <v>-9.0125897568305302E-2</v>
      </c>
      <c r="CD173">
        <v>-0.30898876803921299</v>
      </c>
      <c r="CE173">
        <v>-0.75114042653459601</v>
      </c>
      <c r="CF173">
        <v>0.48809404500387599</v>
      </c>
      <c r="CG173">
        <v>-0.299126461921982</v>
      </c>
      <c r="CH173">
        <v>-0.686100725127608</v>
      </c>
      <c r="CI173">
        <v>-3.6054547385682998</v>
      </c>
      <c r="CJ173">
        <v>-0.20150333448155899</v>
      </c>
      <c r="CK173">
        <v>-0.33431004078790399</v>
      </c>
      <c r="CL173">
        <v>-0.46525141262061898</v>
      </c>
      <c r="CM173">
        <v>-0.18014419807145701</v>
      </c>
      <c r="CN173">
        <v>-0.27172759022022702</v>
      </c>
      <c r="CO173">
        <v>0.50223806300387697</v>
      </c>
      <c r="CP173">
        <v>-0.56574592392198297</v>
      </c>
      <c r="CQ173">
        <v>-1.6792401751276</v>
      </c>
      <c r="CR173">
        <v>-7.1500244115682996</v>
      </c>
      <c r="CS173">
        <v>-0.114275560074446</v>
      </c>
      <c r="CT173">
        <v>-0.16781698721409</v>
      </c>
      <c r="CU173">
        <v>-0.44377072756844499</v>
      </c>
      <c r="CV173">
        <v>0.488898995514704</v>
      </c>
      <c r="CW173">
        <v>0.82401831842450302</v>
      </c>
      <c r="CX173">
        <v>-0.219892267732648</v>
      </c>
      <c r="CY173">
        <v>-5.9180116840708001E-2</v>
      </c>
      <c r="CZ173">
        <v>-0.10956554898284999</v>
      </c>
      <c r="DA173">
        <v>7431.7473307291802</v>
      </c>
      <c r="DB173">
        <v>6622.2006666666603</v>
      </c>
      <c r="DC173">
        <v>4440.4437334561098</v>
      </c>
      <c r="DD173">
        <v>4115.5639826173301</v>
      </c>
      <c r="DE173">
        <v>8604.7176719496601</v>
      </c>
      <c r="DF173">
        <v>9887.1822021307707</v>
      </c>
      <c r="DG173">
        <v>7928.1885906524403</v>
      </c>
      <c r="DH173">
        <v>8208.5826099308797</v>
      </c>
    </row>
    <row r="174" spans="1:112" x14ac:dyDescent="0.3">
      <c r="A174" t="s">
        <v>424</v>
      </c>
      <c r="B174" t="s">
        <v>425</v>
      </c>
      <c r="C174" t="s">
        <v>424</v>
      </c>
      <c r="D174" t="s">
        <v>426</v>
      </c>
      <c r="E174">
        <v>1</v>
      </c>
      <c r="F174">
        <v>0</v>
      </c>
      <c r="G174">
        <v>4</v>
      </c>
      <c r="H174">
        <v>0</v>
      </c>
      <c r="I174">
        <v>3</v>
      </c>
      <c r="J174">
        <v>3</v>
      </c>
      <c r="K174">
        <v>2</v>
      </c>
      <c r="M174">
        <v>14</v>
      </c>
      <c r="N174" t="s">
        <v>30</v>
      </c>
      <c r="O174">
        <v>2018</v>
      </c>
      <c r="P174">
        <v>2017</v>
      </c>
      <c r="Q174" s="4" t="s">
        <v>26</v>
      </c>
      <c r="R174">
        <v>6772</v>
      </c>
      <c r="S174">
        <v>0</v>
      </c>
      <c r="T174">
        <v>0</v>
      </c>
      <c r="U174">
        <v>0</v>
      </c>
      <c r="V174">
        <v>15000000</v>
      </c>
      <c r="W174">
        <v>275854380</v>
      </c>
      <c r="X174">
        <v>2.1333333333333302</v>
      </c>
      <c r="Y174">
        <v>0.117881074547767</v>
      </c>
      <c r="Z174">
        <v>-0.12690998613834301</v>
      </c>
      <c r="AA174">
        <v>-0.15270756185054701</v>
      </c>
      <c r="AB174">
        <v>5</v>
      </c>
      <c r="AC174">
        <v>1</v>
      </c>
      <c r="AD174">
        <v>5.9220252095995601E-2</v>
      </c>
      <c r="AE174">
        <v>3.9665577415265503E-2</v>
      </c>
      <c r="AF174">
        <v>1.3606711923632799E-2</v>
      </c>
      <c r="AG174">
        <v>7.0041338437145002E-3</v>
      </c>
      <c r="AH174">
        <v>8.5033467634932792E-3</v>
      </c>
      <c r="AI174">
        <v>7.3309743119685999E-3</v>
      </c>
      <c r="AJ174">
        <v>5.8386303664685803E-3</v>
      </c>
      <c r="AK174">
        <v>1.9300040640009401E-3</v>
      </c>
      <c r="AL174">
        <v>1.9348058236737999E-3</v>
      </c>
      <c r="AM174">
        <v>-0.65696422918083597</v>
      </c>
      <c r="AN174">
        <v>-0.48524420278573199</v>
      </c>
      <c r="AO174">
        <v>0.214046869067781</v>
      </c>
      <c r="AP174">
        <v>-0.13787188552134899</v>
      </c>
      <c r="AQ174">
        <v>-0.203566931487347</v>
      </c>
      <c r="AR174">
        <v>-0.66944232759021405</v>
      </c>
      <c r="AS174">
        <v>2.4879531408342E-3</v>
      </c>
      <c r="AT174">
        <v>-0.63557070951719996</v>
      </c>
      <c r="AU174">
        <v>-0.73216940410403697</v>
      </c>
      <c r="AV174">
        <v>-0.170764607608727</v>
      </c>
      <c r="AW174">
        <v>0.50158199660293701</v>
      </c>
      <c r="AX174">
        <v>-0.17400734084838801</v>
      </c>
      <c r="AY174">
        <v>-0.55030460490595901</v>
      </c>
      <c r="AZ174">
        <v>-0.53259200645706894</v>
      </c>
      <c r="BA174">
        <v>0.40434321107453802</v>
      </c>
      <c r="BB174">
        <v>-0.33020248966573101</v>
      </c>
      <c r="BC174">
        <v>-0.36632151742483299</v>
      </c>
      <c r="BD174">
        <v>0.15841556299940701</v>
      </c>
      <c r="BE174">
        <v>0.53423042114362795</v>
      </c>
      <c r="BF174">
        <v>-9.0091196075520297E-2</v>
      </c>
      <c r="BG174">
        <v>-0.12942182064139601</v>
      </c>
      <c r="BH174">
        <v>-0.33960682526469199</v>
      </c>
      <c r="BI174">
        <v>0.34624688064442799</v>
      </c>
      <c r="BJ174">
        <v>-0.76729129727345002</v>
      </c>
      <c r="BK174">
        <v>-0.67743793488755999</v>
      </c>
      <c r="BL174">
        <v>0.39098990277405699</v>
      </c>
      <c r="BM174">
        <v>0.34273664446905699</v>
      </c>
      <c r="BN174">
        <v>-0.251474791853177</v>
      </c>
      <c r="BO174">
        <v>-0.70711332317428199</v>
      </c>
      <c r="BP174">
        <v>-0.36463710121910498</v>
      </c>
      <c r="BQ174">
        <v>0.20803378636082401</v>
      </c>
      <c r="BR174">
        <v>-0.33020248966573101</v>
      </c>
      <c r="BS174">
        <v>-0.76729129727345002</v>
      </c>
      <c r="BT174">
        <v>-0.88154402936948595</v>
      </c>
      <c r="BU174">
        <v>-0.85776170112587602</v>
      </c>
      <c r="BV174">
        <v>-0.87551506376541299</v>
      </c>
      <c r="BW174">
        <v>-0.89759400897733099</v>
      </c>
      <c r="BX174">
        <v>-0.96554778064875002</v>
      </c>
      <c r="BY174">
        <v>-0.96685359147568595</v>
      </c>
      <c r="BZ174">
        <v>-0.11477807144669799</v>
      </c>
      <c r="CA174">
        <v>-0.58514961147384303</v>
      </c>
      <c r="CB174">
        <v>-0.88041409070749099</v>
      </c>
      <c r="CC174">
        <v>-0.857842110301137</v>
      </c>
      <c r="CD174">
        <v>-0.58514961147384303</v>
      </c>
      <c r="CE174">
        <v>-0.88041409070749099</v>
      </c>
      <c r="CF174">
        <v>-7.5623886446698901E-2</v>
      </c>
      <c r="CG174">
        <v>-0.337028391473843</v>
      </c>
      <c r="CH174">
        <v>-1.3615965267074901</v>
      </c>
      <c r="CI174">
        <v>-4.3731709513011303</v>
      </c>
      <c r="CJ174">
        <v>-0.223621714582496</v>
      </c>
      <c r="CK174">
        <v>-0.24785652346088999</v>
      </c>
      <c r="CL174">
        <v>-0.53577383477287999</v>
      </c>
      <c r="CM174">
        <v>5.36291160775621E-2</v>
      </c>
      <c r="CN174">
        <v>-0.40164836242597801</v>
      </c>
      <c r="CO174">
        <v>-6.1479868446698803E-2</v>
      </c>
      <c r="CP174">
        <v>-0.60364785347384298</v>
      </c>
      <c r="CQ174">
        <v>-2.3547359767074898</v>
      </c>
      <c r="CR174">
        <v>-7.9177406243011301</v>
      </c>
      <c r="CS174">
        <v>-0.23684237441974201</v>
      </c>
      <c r="CT174">
        <v>-5.3262120362999203E-2</v>
      </c>
      <c r="CU174">
        <v>-0.44583221163265302</v>
      </c>
      <c r="CV174">
        <v>8.9059682359435996E-2</v>
      </c>
      <c r="CW174">
        <v>1.1917815367343201</v>
      </c>
      <c r="CX174">
        <v>0.15187737894655301</v>
      </c>
      <c r="CY174">
        <v>-0.30072407946927299</v>
      </c>
      <c r="CZ174">
        <v>8.8276948591405793E-2</v>
      </c>
      <c r="DA174">
        <v>7959.6549967448</v>
      </c>
      <c r="DB174">
        <v>6786.7535525173698</v>
      </c>
      <c r="DC174">
        <v>5626.8189925482202</v>
      </c>
      <c r="DD174">
        <v>3769.5895651599999</v>
      </c>
      <c r="DE174">
        <v>6181.3890192163299</v>
      </c>
      <c r="DF174">
        <v>10624.514763392101</v>
      </c>
      <c r="DG174">
        <v>8462.2963427562208</v>
      </c>
      <c r="DH174">
        <v>8554.88050414588</v>
      </c>
    </row>
    <row r="175" spans="1:112" x14ac:dyDescent="0.3">
      <c r="A175" t="s">
        <v>1125</v>
      </c>
      <c r="B175" t="s">
        <v>1126</v>
      </c>
      <c r="C175" t="s">
        <v>1125</v>
      </c>
      <c r="D175" t="s">
        <v>1127</v>
      </c>
      <c r="E175">
        <v>1</v>
      </c>
      <c r="G175">
        <v>4</v>
      </c>
      <c r="I175">
        <v>3</v>
      </c>
      <c r="J175">
        <v>0</v>
      </c>
      <c r="K175">
        <v>0</v>
      </c>
      <c r="M175">
        <v>41</v>
      </c>
      <c r="N175" t="s">
        <v>409</v>
      </c>
      <c r="P175">
        <v>2018</v>
      </c>
      <c r="Q175" s="4" t="s">
        <v>26</v>
      </c>
      <c r="R175">
        <v>16542</v>
      </c>
      <c r="S175">
        <v>0</v>
      </c>
      <c r="T175">
        <v>0</v>
      </c>
      <c r="U175">
        <v>0</v>
      </c>
      <c r="V175">
        <v>1000000</v>
      </c>
      <c r="W175">
        <v>48240069.549999997</v>
      </c>
      <c r="X175">
        <v>2.125</v>
      </c>
      <c r="Y175">
        <v>2.9709666967391898E-2</v>
      </c>
      <c r="Z175">
        <v>-0.128079608082771</v>
      </c>
      <c r="AA175">
        <v>-0.22645892202854101</v>
      </c>
      <c r="AB175">
        <v>5</v>
      </c>
      <c r="AC175">
        <v>0</v>
      </c>
    </row>
    <row r="176" spans="1:112" x14ac:dyDescent="0.3">
      <c r="A176" t="s">
        <v>427</v>
      </c>
      <c r="B176" t="s">
        <v>428</v>
      </c>
      <c r="C176" t="s">
        <v>427</v>
      </c>
      <c r="D176" t="s">
        <v>429</v>
      </c>
      <c r="E176">
        <v>1</v>
      </c>
      <c r="F176">
        <v>1</v>
      </c>
      <c r="G176">
        <v>4</v>
      </c>
      <c r="H176">
        <v>0</v>
      </c>
      <c r="I176">
        <v>3</v>
      </c>
      <c r="J176">
        <v>3</v>
      </c>
      <c r="K176">
        <v>1</v>
      </c>
      <c r="M176">
        <v>20</v>
      </c>
      <c r="N176" t="s">
        <v>430</v>
      </c>
      <c r="O176">
        <v>2018</v>
      </c>
      <c r="P176">
        <v>2018</v>
      </c>
      <c r="Q176" s="4" t="s">
        <v>26</v>
      </c>
      <c r="R176">
        <v>3500</v>
      </c>
      <c r="S176">
        <v>1</v>
      </c>
      <c r="T176">
        <v>0</v>
      </c>
      <c r="U176">
        <v>1</v>
      </c>
      <c r="V176">
        <v>3648100</v>
      </c>
      <c r="W176">
        <v>3013773352.75</v>
      </c>
      <c r="X176">
        <v>2.02597402597402</v>
      </c>
      <c r="Y176">
        <v>0.13364237546920699</v>
      </c>
      <c r="Z176">
        <v>-3.6138713359832701E-2</v>
      </c>
      <c r="AA176">
        <v>-0.228508740663528</v>
      </c>
      <c r="AB176">
        <v>14</v>
      </c>
      <c r="AC176">
        <v>1</v>
      </c>
      <c r="AD176">
        <v>4.1572199999999997E-2</v>
      </c>
      <c r="AE176">
        <v>2.6697571111111099E-2</v>
      </c>
      <c r="AF176">
        <v>2.0819614351139201E-2</v>
      </c>
      <c r="AG176">
        <v>8.6716111223837707E-3</v>
      </c>
      <c r="AH176">
        <v>9.8046232621296601E-3</v>
      </c>
      <c r="AI176">
        <v>5.5429623838123302E-3</v>
      </c>
      <c r="AJ176">
        <v>3.342406343599E-3</v>
      </c>
      <c r="AK176">
        <v>1.77142864601155E-3</v>
      </c>
      <c r="AL176">
        <v>3.17366953421022E-3</v>
      </c>
      <c r="AM176">
        <v>-0.220168221877141</v>
      </c>
      <c r="AN176">
        <v>-0.583488388587309</v>
      </c>
      <c r="AO176">
        <v>0.13065762794889099</v>
      </c>
      <c r="AP176">
        <v>-0.434658299904085</v>
      </c>
      <c r="AQ176">
        <v>-0.39699999528047197</v>
      </c>
      <c r="AR176">
        <v>-0.47001397678531898</v>
      </c>
      <c r="AS176">
        <v>0.79158756484822002</v>
      </c>
      <c r="AT176">
        <v>0.13560125209405299</v>
      </c>
      <c r="AU176">
        <v>-0.805486775618932</v>
      </c>
      <c r="AV176">
        <v>-6.1985657386409099E-2</v>
      </c>
      <c r="AW176">
        <v>-6.0517580852374103E-2</v>
      </c>
      <c r="AX176">
        <v>-0.350828528129565</v>
      </c>
      <c r="AY176">
        <v>-0.69106322547765697</v>
      </c>
      <c r="AZ176">
        <v>-0.23085360059767199</v>
      </c>
      <c r="BA176">
        <v>3.6001502206875702</v>
      </c>
      <c r="BB176">
        <v>-0.406043531601334</v>
      </c>
      <c r="BC176">
        <v>-0.54875385082768302</v>
      </c>
      <c r="BD176">
        <v>-4.4755067298332001E-2</v>
      </c>
      <c r="BE176">
        <v>0.189096208691381</v>
      </c>
      <c r="BF176">
        <v>-0.247149803991489</v>
      </c>
      <c r="BG176">
        <v>-0.32603991768386498</v>
      </c>
      <c r="BH176">
        <v>0.13200263235738299</v>
      </c>
      <c r="BI176">
        <v>1.1987657357692001</v>
      </c>
      <c r="BJ176">
        <v>-0.52742771248137399</v>
      </c>
      <c r="BK176">
        <v>-0.81528657246792502</v>
      </c>
      <c r="BL176">
        <v>7.9724121591573896E-2</v>
      </c>
      <c r="BM176">
        <v>-0.316897531675706</v>
      </c>
      <c r="BN176">
        <v>-0.52874972642890405</v>
      </c>
      <c r="BO176">
        <v>-0.65838648279094703</v>
      </c>
      <c r="BP176">
        <v>0.79109822633214699</v>
      </c>
      <c r="BQ176">
        <v>1.9308830220897399</v>
      </c>
      <c r="BR176">
        <v>-0.406043531601334</v>
      </c>
      <c r="BS176">
        <v>-0.52742771248137399</v>
      </c>
      <c r="BT176">
        <v>-0.80655691545656805</v>
      </c>
      <c r="BU176">
        <v>-0.78134909970587396</v>
      </c>
      <c r="BV176">
        <v>-0.87439118163817797</v>
      </c>
      <c r="BW176">
        <v>-0.92137454392682205</v>
      </c>
      <c r="BX176">
        <v>-0.960146721896319</v>
      </c>
      <c r="BY176">
        <v>-0.93694260624078796</v>
      </c>
      <c r="BZ176">
        <v>-0.13575177642751601</v>
      </c>
      <c r="CA176">
        <v>0.24683887811137001</v>
      </c>
      <c r="CB176">
        <v>-0.75855163950212501</v>
      </c>
      <c r="CC176">
        <v>-0.81198032646964602</v>
      </c>
      <c r="CD176">
        <v>-0.95719161385354801</v>
      </c>
      <c r="CE176">
        <v>-0.88998330381115898</v>
      </c>
      <c r="CF176">
        <v>-9.6597591427516394E-2</v>
      </c>
      <c r="CG176">
        <v>0.49496009811136998</v>
      </c>
      <c r="CH176">
        <v>-1.23973407550212</v>
      </c>
      <c r="CI176">
        <v>-4.3273091674696396</v>
      </c>
      <c r="CJ176">
        <v>1.7729060574158E-2</v>
      </c>
      <c r="CK176">
        <v>-0.46019311518728601</v>
      </c>
      <c r="CL176">
        <v>0.87463636375617904</v>
      </c>
      <c r="CM176">
        <v>0.47940070605805102</v>
      </c>
      <c r="CN176">
        <v>0.732862524831006</v>
      </c>
      <c r="CO176">
        <v>-8.24535734275164E-2</v>
      </c>
      <c r="CP176">
        <v>0.22834063611137001</v>
      </c>
      <c r="CQ176">
        <v>-2.2328735255021201</v>
      </c>
      <c r="CR176">
        <v>-7.8718788404696403</v>
      </c>
      <c r="CS176">
        <v>9.9530421387099902E-3</v>
      </c>
      <c r="CT176">
        <v>-0.45916079660863501</v>
      </c>
      <c r="CU176">
        <v>0.70813246619304904</v>
      </c>
      <c r="CV176">
        <v>0.74018894708057903</v>
      </c>
      <c r="CW176">
        <v>-8.1536674418978203E-2</v>
      </c>
      <c r="CX176">
        <v>-9.1791130098101401E-2</v>
      </c>
      <c r="CY176">
        <v>-0.185126724885082</v>
      </c>
      <c r="CZ176">
        <v>0.33008168504644297</v>
      </c>
      <c r="DA176">
        <v>6547.4387777777702</v>
      </c>
      <c r="DB176">
        <v>3988.8532718688798</v>
      </c>
      <c r="DC176">
        <v>4417.2068654332197</v>
      </c>
      <c r="DD176">
        <v>9321.1331421576597</v>
      </c>
      <c r="DE176">
        <v>9619.8503474216595</v>
      </c>
      <c r="DF176">
        <v>7978.68224673022</v>
      </c>
      <c r="DG176">
        <v>7965.4207210273298</v>
      </c>
      <c r="DH176">
        <v>9159.1762936105497</v>
      </c>
    </row>
    <row r="177" spans="1:112" x14ac:dyDescent="0.3">
      <c r="A177" t="s">
        <v>1128</v>
      </c>
      <c r="B177" t="s">
        <v>1129</v>
      </c>
      <c r="C177" t="s">
        <v>1128</v>
      </c>
      <c r="D177" t="s">
        <v>1130</v>
      </c>
      <c r="E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M177">
        <v>35</v>
      </c>
      <c r="N177" t="s">
        <v>231</v>
      </c>
      <c r="P177">
        <v>2016</v>
      </c>
      <c r="Q177" s="4" t="s">
        <v>26</v>
      </c>
      <c r="R177">
        <v>850</v>
      </c>
      <c r="S177">
        <v>1</v>
      </c>
      <c r="T177">
        <v>0</v>
      </c>
      <c r="U177">
        <v>1</v>
      </c>
      <c r="V177">
        <v>2440000</v>
      </c>
      <c r="W177">
        <v>1000000000</v>
      </c>
      <c r="X177">
        <v>1.8518518518518501</v>
      </c>
      <c r="Y177">
        <v>0.10804659128188999</v>
      </c>
      <c r="Z177">
        <v>0.14957870543002999</v>
      </c>
      <c r="AA177">
        <v>0.102740883827209</v>
      </c>
      <c r="AB177">
        <v>6</v>
      </c>
      <c r="AC177">
        <v>0</v>
      </c>
    </row>
    <row r="178" spans="1:112" x14ac:dyDescent="0.3">
      <c r="A178" t="s">
        <v>1131</v>
      </c>
      <c r="B178" t="s">
        <v>1132</v>
      </c>
      <c r="C178" t="s">
        <v>1131</v>
      </c>
      <c r="D178" t="s">
        <v>1133</v>
      </c>
      <c r="E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M178">
        <v>1</v>
      </c>
      <c r="N178" t="s">
        <v>231</v>
      </c>
      <c r="P178">
        <v>2017</v>
      </c>
      <c r="Q178" s="4" t="s">
        <v>26</v>
      </c>
      <c r="R178">
        <v>5099</v>
      </c>
      <c r="S178">
        <v>0</v>
      </c>
      <c r="T178">
        <v>0</v>
      </c>
      <c r="U178">
        <v>0</v>
      </c>
      <c r="V178">
        <v>10000000</v>
      </c>
      <c r="W178">
        <v>98930340</v>
      </c>
      <c r="X178">
        <v>1.89873417721519</v>
      </c>
      <c r="Y178">
        <v>7.9916968941688496E-2</v>
      </c>
      <c r="Z178">
        <v>-0.21319417655467901</v>
      </c>
      <c r="AA178">
        <v>-9.9260583519935594E-2</v>
      </c>
      <c r="AB178">
        <v>26</v>
      </c>
      <c r="AC178">
        <v>0</v>
      </c>
    </row>
    <row r="179" spans="1:112" x14ac:dyDescent="0.3">
      <c r="A179" t="s">
        <v>431</v>
      </c>
      <c r="B179" t="s">
        <v>432</v>
      </c>
      <c r="C179" t="s">
        <v>431</v>
      </c>
      <c r="D179" t="s">
        <v>433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M179">
        <v>21</v>
      </c>
      <c r="N179" t="s">
        <v>434</v>
      </c>
      <c r="O179">
        <v>2017</v>
      </c>
      <c r="P179">
        <v>2017</v>
      </c>
      <c r="Q179" s="4" t="s">
        <v>26</v>
      </c>
      <c r="R179">
        <v>1962</v>
      </c>
      <c r="S179">
        <v>1</v>
      </c>
      <c r="T179">
        <v>0</v>
      </c>
      <c r="U179">
        <v>0</v>
      </c>
      <c r="V179">
        <v>45000000</v>
      </c>
      <c r="W179">
        <v>800460000</v>
      </c>
      <c r="X179">
        <v>2.02597402597402</v>
      </c>
      <c r="Y179">
        <v>0.132066249847412</v>
      </c>
      <c r="Z179">
        <v>-0.109523519873619</v>
      </c>
      <c r="AA179">
        <v>-0.229596987366676</v>
      </c>
      <c r="AB179">
        <v>30</v>
      </c>
      <c r="AC179">
        <v>1</v>
      </c>
      <c r="AD179">
        <v>0.5656229854</v>
      </c>
      <c r="AE179">
        <v>4.4244401050911097</v>
      </c>
      <c r="AF179">
        <v>3.94322422742444</v>
      </c>
      <c r="AG179">
        <v>2.7307419896099998</v>
      </c>
      <c r="AH179">
        <v>0.812027710552222</v>
      </c>
      <c r="AI179">
        <v>0.37414986296444402</v>
      </c>
      <c r="AJ179">
        <v>0.30228822219666601</v>
      </c>
      <c r="AK179">
        <v>0.37414871310999898</v>
      </c>
      <c r="AL179">
        <v>0.226905898342222</v>
      </c>
      <c r="AM179">
        <v>-0.108763112673385</v>
      </c>
      <c r="AN179">
        <v>-0.30748498383171802</v>
      </c>
      <c r="AO179">
        <v>-0.702634773390585</v>
      </c>
      <c r="AP179">
        <v>-0.539240030725056</v>
      </c>
      <c r="AQ179">
        <v>-0.192066462883101</v>
      </c>
      <c r="AR179">
        <v>0.23772176894996999</v>
      </c>
      <c r="AS179">
        <v>-0.393540882564757</v>
      </c>
      <c r="AT179">
        <v>12.9513972062338</v>
      </c>
      <c r="AU179">
        <v>-0.54438154737828803</v>
      </c>
      <c r="AV179">
        <v>-0.66707944456468204</v>
      </c>
      <c r="AW179">
        <v>-0.48717623440931002</v>
      </c>
      <c r="AX179">
        <v>-0.66563266261297505</v>
      </c>
      <c r="AY179">
        <v>0.62378074029757702</v>
      </c>
      <c r="AZ179">
        <v>-8.3135192227378002E-2</v>
      </c>
      <c r="BA179">
        <v>-0.49385391162724501</v>
      </c>
      <c r="BB179">
        <v>6.6531250385891401</v>
      </c>
      <c r="BC179">
        <v>-0.58441117344859095</v>
      </c>
      <c r="BD179">
        <v>-0.34923959728072901</v>
      </c>
      <c r="BE179">
        <v>-0.41181931462875099</v>
      </c>
      <c r="BF179">
        <v>-0.446235708335944</v>
      </c>
      <c r="BG179">
        <v>0.248106354019756</v>
      </c>
      <c r="BH179">
        <v>-2.4033179301460001E-2</v>
      </c>
      <c r="BI179">
        <v>-0.30013931153245599</v>
      </c>
      <c r="BJ179">
        <v>5.9231180639977099</v>
      </c>
      <c r="BK179">
        <v>-0.70915591576951498</v>
      </c>
      <c r="BL179">
        <v>-0.80605879070297204</v>
      </c>
      <c r="BM179">
        <v>-0.72189033588663398</v>
      </c>
      <c r="BN179">
        <v>-0.58652345888178303</v>
      </c>
      <c r="BO179">
        <v>0.58814796194289898</v>
      </c>
      <c r="BP179">
        <v>-0.37016796343790698</v>
      </c>
      <c r="BQ179">
        <v>-0.56091190211258102</v>
      </c>
      <c r="BR179">
        <v>6.6531250385891401</v>
      </c>
      <c r="BS179">
        <v>5.9231180639977099</v>
      </c>
      <c r="BT179">
        <v>3.8450482898001099</v>
      </c>
      <c r="BU179">
        <v>0.44393315957745</v>
      </c>
      <c r="BV179">
        <v>-0.31726461612936002</v>
      </c>
      <c r="BW179">
        <v>-0.49022522890821202</v>
      </c>
      <c r="BX179">
        <v>-0.35133912174081</v>
      </c>
      <c r="BY179">
        <v>-0.58139211976517102</v>
      </c>
      <c r="BZ179">
        <v>0.21227569723866399</v>
      </c>
      <c r="CA179">
        <v>12.725468720787401</v>
      </c>
      <c r="CB179">
        <v>5.27695270169355</v>
      </c>
      <c r="CC179">
        <v>-2.6160470279120399E-2</v>
      </c>
      <c r="CD179">
        <v>-0.45418589387083302</v>
      </c>
      <c r="CE179">
        <v>-0.75343197978890197</v>
      </c>
      <c r="CF179">
        <v>0.25142988223866403</v>
      </c>
      <c r="CG179">
        <v>12.9735899407874</v>
      </c>
      <c r="CH179">
        <v>4.7957702656935499</v>
      </c>
      <c r="CI179">
        <v>-3.5414893112791201</v>
      </c>
      <c r="CJ179">
        <v>0.82213530125383505</v>
      </c>
      <c r="CK179">
        <v>0.38937758029324598</v>
      </c>
      <c r="CL179">
        <v>1.1347625018577E-3</v>
      </c>
      <c r="CM179">
        <v>-0.18088155049131199</v>
      </c>
      <c r="CN179">
        <v>0.244129457755697</v>
      </c>
      <c r="CO179">
        <v>0.26557390023866401</v>
      </c>
      <c r="CP179">
        <v>12.706970478787399</v>
      </c>
      <c r="CQ179">
        <v>3.8026308156935502</v>
      </c>
      <c r="CR179">
        <v>-7.08605898427912</v>
      </c>
      <c r="CS179">
        <v>0.86618458701784296</v>
      </c>
      <c r="CT179">
        <v>-0.249489629403709</v>
      </c>
      <c r="CU179">
        <v>-0.20072375920454999</v>
      </c>
      <c r="CV179">
        <v>-0.160080699817189</v>
      </c>
      <c r="CW179">
        <v>-0.42678774889604798</v>
      </c>
      <c r="CX179">
        <v>0.40181608022309301</v>
      </c>
      <c r="CY179">
        <v>1.4671047544988201</v>
      </c>
      <c r="CZ179">
        <v>-0.32945403205341001</v>
      </c>
      <c r="DA179">
        <v>12079.0868923611</v>
      </c>
      <c r="DB179">
        <v>8892.8027832031294</v>
      </c>
      <c r="DC179">
        <v>7501.3342176649403</v>
      </c>
      <c r="DD179">
        <v>6768.45344140625</v>
      </c>
      <c r="DE179">
        <v>4693.3326799926599</v>
      </c>
      <c r="DF179">
        <v>3972.8454562061102</v>
      </c>
      <c r="DG179">
        <v>8118.0831875414397</v>
      </c>
      <c r="DH179">
        <v>10109.798972439101</v>
      </c>
    </row>
    <row r="180" spans="1:112" x14ac:dyDescent="0.3">
      <c r="A180" t="s">
        <v>435</v>
      </c>
      <c r="B180" t="s">
        <v>436</v>
      </c>
      <c r="C180" t="s">
        <v>435</v>
      </c>
      <c r="D180" t="s">
        <v>437</v>
      </c>
      <c r="E180">
        <v>1</v>
      </c>
      <c r="F180">
        <v>1</v>
      </c>
      <c r="G180">
        <v>1</v>
      </c>
      <c r="H180">
        <v>2</v>
      </c>
      <c r="I180">
        <v>0</v>
      </c>
      <c r="J180">
        <v>0</v>
      </c>
      <c r="K180">
        <v>1</v>
      </c>
      <c r="M180">
        <v>15</v>
      </c>
      <c r="N180" t="s">
        <v>395</v>
      </c>
      <c r="O180">
        <v>2018</v>
      </c>
      <c r="P180">
        <v>2017</v>
      </c>
      <c r="Q180" s="4" t="s">
        <v>26</v>
      </c>
      <c r="R180">
        <v>6915</v>
      </c>
      <c r="S180">
        <v>0</v>
      </c>
      <c r="T180">
        <v>1</v>
      </c>
      <c r="U180">
        <v>0</v>
      </c>
      <c r="V180">
        <v>42000000</v>
      </c>
      <c r="W180">
        <v>399999999.99000001</v>
      </c>
      <c r="X180">
        <v>2.1038961038960999</v>
      </c>
      <c r="Y180">
        <v>6.7819699645042406E-2</v>
      </c>
      <c r="Z180">
        <v>-2.7289777994155801E-2</v>
      </c>
      <c r="AA180">
        <v>-0.15316477417945801</v>
      </c>
      <c r="AB180">
        <v>16</v>
      </c>
      <c r="AC180">
        <v>1</v>
      </c>
      <c r="AD180">
        <v>0.41106900569999999</v>
      </c>
      <c r="AE180">
        <v>0.11637000156333301</v>
      </c>
      <c r="AF180">
        <v>3.3739709991111103E-2</v>
      </c>
      <c r="AG180">
        <v>9.1506392077777797E-3</v>
      </c>
      <c r="AH180">
        <v>4.5585861884306599E-3</v>
      </c>
      <c r="AI180">
        <v>3.0306997301800002E-3</v>
      </c>
      <c r="AJ180">
        <v>4.4784779595797696E-3</v>
      </c>
      <c r="AK180">
        <v>9.0989022071947707E-3</v>
      </c>
      <c r="AL180">
        <v>4.7289509404746599E-3</v>
      </c>
      <c r="AM180">
        <v>-0.710065226967032</v>
      </c>
      <c r="AN180">
        <v>-0.72878725957666601</v>
      </c>
      <c r="AO180">
        <v>-0.501828660826666</v>
      </c>
      <c r="AP180">
        <v>-0.33516673703095101</v>
      </c>
      <c r="AQ180">
        <v>0.47770427897645601</v>
      </c>
      <c r="AR180">
        <v>1.0316952074602901</v>
      </c>
      <c r="AS180">
        <v>-0.480272363325836</v>
      </c>
      <c r="AT180">
        <v>-0.90432492868443703</v>
      </c>
      <c r="AU180">
        <v>-0.73412325738575801</v>
      </c>
      <c r="AV180">
        <v>-0.54409049059077697</v>
      </c>
      <c r="AW180">
        <v>-0.58833735107342799</v>
      </c>
      <c r="AX180">
        <v>0.28518512251237199</v>
      </c>
      <c r="AY180">
        <v>-0.207642797781974</v>
      </c>
      <c r="AZ180">
        <v>1.8187063365392799</v>
      </c>
      <c r="BA180">
        <v>-0.66633878122710499</v>
      </c>
      <c r="BB180">
        <v>-0.79735413317253501</v>
      </c>
      <c r="BC180">
        <v>-0.32117550841291198</v>
      </c>
      <c r="BD180">
        <v>-0.30317414025568201</v>
      </c>
      <c r="BE180">
        <v>-0.23662568749978599</v>
      </c>
      <c r="BF180">
        <v>0.168920393950027</v>
      </c>
      <c r="BG180">
        <v>0.32334557344047699</v>
      </c>
      <c r="BH180">
        <v>1.98542590027267</v>
      </c>
      <c r="BI180">
        <v>-0.418523176988505</v>
      </c>
      <c r="BJ180">
        <v>-0.94053103233814805</v>
      </c>
      <c r="BK180">
        <v>-0.81493799102975495</v>
      </c>
      <c r="BL180">
        <v>-0.650455721530663</v>
      </c>
      <c r="BM180">
        <v>-0.50863198993029701</v>
      </c>
      <c r="BN180">
        <v>0.71194220354854998</v>
      </c>
      <c r="BO180">
        <v>1.6760623451288501</v>
      </c>
      <c r="BP180">
        <v>0.69583712733361702</v>
      </c>
      <c r="BQ180">
        <v>-0.57549831286531405</v>
      </c>
      <c r="BR180">
        <v>-0.79735413317253501</v>
      </c>
      <c r="BS180">
        <v>-0.94053103233814805</v>
      </c>
      <c r="BT180">
        <v>-0.98378749328687598</v>
      </c>
      <c r="BU180">
        <v>-0.99186742443327502</v>
      </c>
      <c r="BV180">
        <v>-0.99476523193467803</v>
      </c>
      <c r="BW180">
        <v>-0.99233342114382195</v>
      </c>
      <c r="BX180">
        <v>-0.98449668521606304</v>
      </c>
      <c r="BY180">
        <v>-0.99119351888621998</v>
      </c>
      <c r="BZ180">
        <v>-0.149410429996814</v>
      </c>
      <c r="CA180">
        <v>-0.86710319567080196</v>
      </c>
      <c r="CB180">
        <v>-0.96210936028622096</v>
      </c>
      <c r="CC180">
        <v>-0.99183558966116703</v>
      </c>
      <c r="CD180">
        <v>-0.98225660797821701</v>
      </c>
      <c r="CE180">
        <v>-0.98261637384204703</v>
      </c>
      <c r="CF180">
        <v>-0.110256244996814</v>
      </c>
      <c r="CG180">
        <v>-0.61898197567080204</v>
      </c>
      <c r="CH180">
        <v>-1.44329179628622</v>
      </c>
      <c r="CI180">
        <v>-4.5071644306611596</v>
      </c>
      <c r="CJ180">
        <v>-0.18872887085811099</v>
      </c>
      <c r="CK180">
        <v>-0.26365787168327298</v>
      </c>
      <c r="CL180">
        <v>-0.67409613911063904</v>
      </c>
      <c r="CM180">
        <v>-4.7690333510885002E-2</v>
      </c>
      <c r="CN180">
        <v>-0.283916730142387</v>
      </c>
      <c r="CO180">
        <v>-9.6112226996814501E-2</v>
      </c>
      <c r="CP180">
        <v>-0.88560143767080202</v>
      </c>
      <c r="CQ180">
        <v>-2.4364312462862201</v>
      </c>
      <c r="CR180">
        <v>-8.0517341036611594</v>
      </c>
      <c r="CS180">
        <v>-0.20817982302394999</v>
      </c>
      <c r="CT180">
        <v>-0.20072375920454999</v>
      </c>
      <c r="CU180">
        <v>-0.160080699817189</v>
      </c>
      <c r="CV180">
        <v>-0.42678774889604798</v>
      </c>
      <c r="CW180">
        <v>0.40181608022309301</v>
      </c>
      <c r="CX180">
        <v>1.4671047544988201</v>
      </c>
      <c r="CY180">
        <v>-0.32945403205341001</v>
      </c>
      <c r="CZ180">
        <v>-9.8643738329125E-2</v>
      </c>
      <c r="DA180">
        <v>8942.6344563802104</v>
      </c>
      <c r="DB180">
        <v>7501.3342176649403</v>
      </c>
      <c r="DC180">
        <v>6768.45344140625</v>
      </c>
      <c r="DD180">
        <v>4693.3326799926599</v>
      </c>
      <c r="DE180">
        <v>3972.8454562061102</v>
      </c>
      <c r="DF180">
        <v>8118.0831875414397</v>
      </c>
      <c r="DG180">
        <v>10109.798972439101</v>
      </c>
      <c r="DH180">
        <v>7977.0645375800004</v>
      </c>
    </row>
    <row r="181" spans="1:112" x14ac:dyDescent="0.3">
      <c r="A181" t="s">
        <v>438</v>
      </c>
      <c r="B181" t="s">
        <v>439</v>
      </c>
      <c r="C181" t="s">
        <v>438</v>
      </c>
      <c r="D181" t="s">
        <v>440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1</v>
      </c>
      <c r="M181">
        <v>70</v>
      </c>
      <c r="N181" t="s">
        <v>106</v>
      </c>
      <c r="O181">
        <v>2017</v>
      </c>
      <c r="P181">
        <v>2017</v>
      </c>
      <c r="Q181" s="4" t="s">
        <v>26</v>
      </c>
      <c r="R181">
        <v>4188</v>
      </c>
      <c r="S181">
        <v>0</v>
      </c>
      <c r="T181">
        <v>0</v>
      </c>
      <c r="U181">
        <v>0</v>
      </c>
      <c r="V181">
        <v>3400000</v>
      </c>
      <c r="W181">
        <v>191381257</v>
      </c>
      <c r="X181">
        <v>1.92682926829268</v>
      </c>
      <c r="Y181">
        <v>6.45723640918731E-2</v>
      </c>
      <c r="Z181">
        <v>5.54756820201873E-3</v>
      </c>
      <c r="AA181">
        <v>-2.6195719838142398E-2</v>
      </c>
      <c r="AB181">
        <v>11</v>
      </c>
      <c r="AC181">
        <v>1</v>
      </c>
      <c r="AD181">
        <v>4.2266801E-2</v>
      </c>
      <c r="AE181">
        <v>6.3905509224444407E-2</v>
      </c>
      <c r="AF181">
        <v>0.111824757978888</v>
      </c>
      <c r="AG181">
        <v>6.4114116672222193E-2</v>
      </c>
      <c r="AH181">
        <v>3.5483362261111102E-2</v>
      </c>
      <c r="AI181">
        <v>1.3447404777777699E-2</v>
      </c>
      <c r="AJ181">
        <v>4.0792882480296597E-3</v>
      </c>
      <c r="AK181">
        <v>7.5656492746988804E-4</v>
      </c>
      <c r="AL181">
        <v>5.0223963346666598E-4</v>
      </c>
      <c r="AM181">
        <v>0.74984534723204899</v>
      </c>
      <c r="AN181">
        <v>-0.42665543989528498</v>
      </c>
      <c r="AO181">
        <v>-0.44655928985941301</v>
      </c>
      <c r="AP181">
        <v>-0.62102225040506298</v>
      </c>
      <c r="AQ181">
        <v>-0.69664866080548005</v>
      </c>
      <c r="AR181">
        <v>-0.81453506556313604</v>
      </c>
      <c r="AS181">
        <v>-0.33615792216768298</v>
      </c>
      <c r="AT181">
        <v>0.281643933764403</v>
      </c>
      <c r="AU181">
        <v>0.35665956065778298</v>
      </c>
      <c r="AV181">
        <v>-0.373071010730327</v>
      </c>
      <c r="AW181">
        <v>-0.65867072571691498</v>
      </c>
      <c r="AX181">
        <v>0.18599149504361301</v>
      </c>
      <c r="AY181">
        <v>-0.82353317944596005</v>
      </c>
      <c r="AZ181">
        <v>-0.87696948012204301</v>
      </c>
      <c r="BA181">
        <v>1.4951822587669401</v>
      </c>
      <c r="BB181">
        <v>0.37950964189349301</v>
      </c>
      <c r="BC181">
        <v>0.95757900117327599</v>
      </c>
      <c r="BD181">
        <v>-0.20803374264951999</v>
      </c>
      <c r="BE181">
        <v>-0.26286752102417099</v>
      </c>
      <c r="BF181">
        <v>-1.4094755921942899E-2</v>
      </c>
      <c r="BG181">
        <v>-0.55172626579377704</v>
      </c>
      <c r="BH181">
        <v>-0.51909120600832703</v>
      </c>
      <c r="BI181">
        <v>1.1839603636781</v>
      </c>
      <c r="BJ181">
        <v>1.4079656802015701</v>
      </c>
      <c r="BK181">
        <v>0.137485262686738</v>
      </c>
      <c r="BL181">
        <v>-0.55259429514851599</v>
      </c>
      <c r="BM181">
        <v>-0.72650394126053097</v>
      </c>
      <c r="BN181">
        <v>-0.66732260797326703</v>
      </c>
      <c r="BO181">
        <v>-0.91570268768310104</v>
      </c>
      <c r="BP181">
        <v>-0.73817417187503298</v>
      </c>
      <c r="BQ181">
        <v>1.75171119193155</v>
      </c>
      <c r="BR181">
        <v>0.37950964189349301</v>
      </c>
      <c r="BS181">
        <v>1.4079656802015701</v>
      </c>
      <c r="BT181">
        <v>0.39919026136012797</v>
      </c>
      <c r="BU181">
        <v>-0.20955507978400501</v>
      </c>
      <c r="BV181">
        <v>-0.70672358565712201</v>
      </c>
      <c r="BW181">
        <v>-0.90103873242121002</v>
      </c>
      <c r="BX181">
        <v>-0.98139045800857105</v>
      </c>
      <c r="BY181">
        <v>-0.98986822698231502</v>
      </c>
      <c r="BZ181">
        <v>-0.26318294587754498</v>
      </c>
      <c r="CA181">
        <v>0.69722477802147398</v>
      </c>
      <c r="CB181">
        <v>1.2621689101668001</v>
      </c>
      <c r="CC181">
        <v>-0.61940281489137305</v>
      </c>
      <c r="CD181">
        <v>-0.94129227724227504</v>
      </c>
      <c r="CE181">
        <v>-0.98149621928462805</v>
      </c>
      <c r="CF181">
        <v>-0.224028760877545</v>
      </c>
      <c r="CG181">
        <v>0.94534599802147401</v>
      </c>
      <c r="CH181">
        <v>0.780986474166805</v>
      </c>
      <c r="CI181">
        <v>-4.13473165589137</v>
      </c>
      <c r="CJ181">
        <v>0.53190789039846997</v>
      </c>
      <c r="CK181">
        <v>0.87685876062596702</v>
      </c>
      <c r="CL181">
        <v>0.51632044048554304</v>
      </c>
      <c r="CM181">
        <v>-0.187139237828995</v>
      </c>
      <c r="CN181">
        <v>1.42819195729074</v>
      </c>
      <c r="CO181">
        <v>-0.20988474287754499</v>
      </c>
      <c r="CP181">
        <v>0.67872653602147304</v>
      </c>
      <c r="CQ181">
        <v>-0.21215297583319501</v>
      </c>
      <c r="CR181">
        <v>-7.6793013288913698</v>
      </c>
      <c r="CS181">
        <v>0.49875370090919202</v>
      </c>
      <c r="CT181">
        <v>0.31665304882643203</v>
      </c>
      <c r="CU181">
        <v>7.1088726859040996E-2</v>
      </c>
      <c r="CV181">
        <v>-0.245821503104414</v>
      </c>
      <c r="CW181">
        <v>-0.106227930191498</v>
      </c>
      <c r="CX181">
        <v>-0.438054344431761</v>
      </c>
      <c r="CY181">
        <v>0.50139455820392997</v>
      </c>
      <c r="CZ181">
        <v>0.959163471340722</v>
      </c>
      <c r="DA181">
        <v>4944.9875488281496</v>
      </c>
      <c r="DB181">
        <v>12474.2366753472</v>
      </c>
      <c r="DC181">
        <v>8937.7385633680606</v>
      </c>
      <c r="DD181">
        <v>7274.9404383680703</v>
      </c>
      <c r="DE181">
        <v>6560.0777777777703</v>
      </c>
      <c r="DF181">
        <v>4283.8462682686604</v>
      </c>
      <c r="DG181">
        <v>4215.0559517867696</v>
      </c>
      <c r="DH181">
        <v>8884.4866786189996</v>
      </c>
    </row>
    <row r="182" spans="1:112" x14ac:dyDescent="0.3">
      <c r="A182" t="s">
        <v>441</v>
      </c>
      <c r="B182" t="s">
        <v>442</v>
      </c>
      <c r="C182" t="s">
        <v>441</v>
      </c>
      <c r="D182" t="s">
        <v>443</v>
      </c>
      <c r="E182">
        <v>0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1</v>
      </c>
      <c r="M182">
        <v>1</v>
      </c>
      <c r="N182" t="s">
        <v>150</v>
      </c>
      <c r="O182">
        <v>2017</v>
      </c>
      <c r="P182">
        <v>2018</v>
      </c>
      <c r="Q182" s="4" t="s">
        <v>26</v>
      </c>
      <c r="R182">
        <v>2092</v>
      </c>
      <c r="S182">
        <v>0</v>
      </c>
      <c r="T182">
        <v>1</v>
      </c>
      <c r="U182">
        <v>0</v>
      </c>
      <c r="V182">
        <v>15000000</v>
      </c>
      <c r="W182">
        <v>999449694</v>
      </c>
      <c r="X182">
        <v>2.0266666666666602</v>
      </c>
      <c r="Y182">
        <v>4.4507667422294603E-2</v>
      </c>
      <c r="Z182">
        <v>-0.10837468504905701</v>
      </c>
      <c r="AA182">
        <v>-0.26451683044433499</v>
      </c>
      <c r="AB182">
        <v>4</v>
      </c>
      <c r="AC182">
        <v>1</v>
      </c>
      <c r="AD182">
        <v>2.4547700882000001</v>
      </c>
      <c r="AE182">
        <v>2.3363457883422201</v>
      </c>
      <c r="AF182">
        <v>0.111565751997777</v>
      </c>
      <c r="AG182">
        <v>6.1822525637777702E-2</v>
      </c>
      <c r="AH182">
        <v>3.6299597474444403E-2</v>
      </c>
      <c r="AI182">
        <v>1.70842876388888E-2</v>
      </c>
      <c r="AJ182">
        <v>2.3191653973333299E-2</v>
      </c>
      <c r="AK182">
        <v>5.2563555351111103E-2</v>
      </c>
      <c r="AL182">
        <v>3.06464650488888E-2</v>
      </c>
      <c r="AM182">
        <v>-0.952247756922599</v>
      </c>
      <c r="AN182">
        <v>-0.44586466249060702</v>
      </c>
      <c r="AO182">
        <v>-0.41284188732233001</v>
      </c>
      <c r="AP182">
        <v>-0.52935324831311004</v>
      </c>
      <c r="AQ182">
        <v>0.3574844010787</v>
      </c>
      <c r="AR182">
        <v>1.26648584061967</v>
      </c>
      <c r="AS182">
        <v>-0.41696361967567902</v>
      </c>
      <c r="AT182">
        <v>-0.97667750993228397</v>
      </c>
      <c r="AU182">
        <v>-0.22389308909997699</v>
      </c>
      <c r="AV182">
        <v>-0.400041452416045</v>
      </c>
      <c r="AW182">
        <v>-0.49602155830036798</v>
      </c>
      <c r="AX182">
        <v>-0.25262077346773798</v>
      </c>
      <c r="AY182">
        <v>1.15933144840156</v>
      </c>
      <c r="AZ182">
        <v>0.33120031276301098</v>
      </c>
      <c r="BA182">
        <v>-0.120410622270148</v>
      </c>
      <c r="BB182">
        <v>-0.57445781928879103</v>
      </c>
      <c r="BC182">
        <v>3.7343197682448898E-2</v>
      </c>
      <c r="BD182">
        <v>-0.158096245897107</v>
      </c>
      <c r="BE182">
        <v>-0.154749361760009</v>
      </c>
      <c r="BF182">
        <v>-0.18820694091328199</v>
      </c>
      <c r="BG182">
        <v>0.41851449505789301</v>
      </c>
      <c r="BH182">
        <v>0.62024657600679001</v>
      </c>
      <c r="BI182">
        <v>-0.23085172905913001</v>
      </c>
      <c r="BJ182">
        <v>-0.97961129465754104</v>
      </c>
      <c r="BK182">
        <v>-0.42067490254966999</v>
      </c>
      <c r="BL182">
        <v>-0.50160303862329303</v>
      </c>
      <c r="BM182">
        <v>-0.60513724692451998</v>
      </c>
      <c r="BN182">
        <v>5.5872012207546298E-2</v>
      </c>
      <c r="BO182">
        <v>2.28808450652327</v>
      </c>
      <c r="BP182">
        <v>-5.0942715046602E-2</v>
      </c>
      <c r="BQ182">
        <v>-0.24130808616623101</v>
      </c>
      <c r="BR182">
        <v>-0.57445781928879103</v>
      </c>
      <c r="BS182">
        <v>-0.97961129465754104</v>
      </c>
      <c r="BT182">
        <v>-0.98861351890503102</v>
      </c>
      <c r="BU182">
        <v>-0.99325933926431598</v>
      </c>
      <c r="BV182">
        <v>-0.99685106909687504</v>
      </c>
      <c r="BW182">
        <v>-0.99590429115921997</v>
      </c>
      <c r="BX182">
        <v>-0.99050623956997497</v>
      </c>
      <c r="BY182">
        <v>-0.99443904240802405</v>
      </c>
      <c r="BZ182">
        <v>-0.14958636573140499</v>
      </c>
      <c r="CA182">
        <v>-0.95067422655640899</v>
      </c>
      <c r="CB182">
        <v>-0.96638900706882702</v>
      </c>
      <c r="CC182">
        <v>-0.99209708077844505</v>
      </c>
      <c r="CD182">
        <v>-0.98725147716630801</v>
      </c>
      <c r="CE182">
        <v>-0.98234371420000199</v>
      </c>
      <c r="CF182">
        <v>-0.110432180731405</v>
      </c>
      <c r="CG182">
        <v>-0.70255300655640895</v>
      </c>
      <c r="CH182">
        <v>-1.44757144306882</v>
      </c>
      <c r="CI182">
        <v>-4.5074259217784398</v>
      </c>
      <c r="CJ182">
        <v>-0.57425809670740302</v>
      </c>
      <c r="CK182">
        <v>-0.66239807710743204</v>
      </c>
      <c r="CL182">
        <v>-0.82171393904433299</v>
      </c>
      <c r="CM182">
        <v>-0.57896977724337195</v>
      </c>
      <c r="CN182">
        <v>-0.61921629979297899</v>
      </c>
      <c r="CO182">
        <v>-9.6288162731405696E-2</v>
      </c>
      <c r="CP182">
        <v>-0.96917246855640904</v>
      </c>
      <c r="CQ182">
        <v>-2.4407108930688199</v>
      </c>
      <c r="CR182">
        <v>-8.0519955947784396</v>
      </c>
      <c r="CS182">
        <v>-0.53296119660271002</v>
      </c>
      <c r="CT182">
        <v>-0.18249196684125099</v>
      </c>
      <c r="CU182">
        <v>-5.4691516066173403E-2</v>
      </c>
      <c r="CV182">
        <v>-0.397852364842192</v>
      </c>
      <c r="CW182">
        <v>-2.45925518204884E-2</v>
      </c>
      <c r="CX182">
        <v>1.2564764641908901</v>
      </c>
      <c r="CY182">
        <v>0.17327500482324401</v>
      </c>
      <c r="CZ182">
        <v>-0.20824044416063001</v>
      </c>
      <c r="DA182">
        <v>12105.127365451301</v>
      </c>
      <c r="DB182">
        <v>8130.3578830295201</v>
      </c>
      <c r="DC182">
        <v>6813.42810373265</v>
      </c>
      <c r="DD182">
        <v>6021.1986631653299</v>
      </c>
      <c r="DE182">
        <v>3702.4385825101099</v>
      </c>
      <c r="DF182">
        <v>5428.4173230072201</v>
      </c>
      <c r="DG182">
        <v>10231.706821616601</v>
      </c>
      <c r="DH182">
        <v>9084.9095850823305</v>
      </c>
    </row>
    <row r="183" spans="1:112" x14ac:dyDescent="0.3">
      <c r="A183" t="s">
        <v>444</v>
      </c>
      <c r="B183" t="s">
        <v>445</v>
      </c>
      <c r="C183" t="s">
        <v>447</v>
      </c>
      <c r="D183" t="s">
        <v>446</v>
      </c>
      <c r="E183">
        <v>1</v>
      </c>
      <c r="F183">
        <v>1</v>
      </c>
      <c r="G183">
        <v>0</v>
      </c>
      <c r="H183">
        <v>1</v>
      </c>
      <c r="I183">
        <v>1</v>
      </c>
      <c r="J183">
        <v>1</v>
      </c>
      <c r="K183">
        <v>1</v>
      </c>
      <c r="M183">
        <v>1</v>
      </c>
      <c r="N183" t="s">
        <v>246</v>
      </c>
      <c r="O183">
        <v>2018</v>
      </c>
      <c r="P183">
        <v>2016</v>
      </c>
      <c r="Q183" s="4" t="s">
        <v>26</v>
      </c>
      <c r="R183">
        <v>1911</v>
      </c>
      <c r="S183">
        <v>1</v>
      </c>
      <c r="T183">
        <v>0</v>
      </c>
      <c r="U183">
        <v>1</v>
      </c>
      <c r="V183">
        <v>39999600</v>
      </c>
      <c r="W183">
        <v>996491162</v>
      </c>
      <c r="X183">
        <v>1.87179487179487</v>
      </c>
      <c r="Y183">
        <v>0.130859375</v>
      </c>
      <c r="Z183">
        <v>-7.65234529972076E-2</v>
      </c>
      <c r="AA183">
        <v>3.0733078718185401E-2</v>
      </c>
      <c r="AB183">
        <v>11</v>
      </c>
      <c r="AC183">
        <v>1</v>
      </c>
      <c r="AD183">
        <v>0.11217100169999999</v>
      </c>
      <c r="AE183">
        <v>0.14469684064111099</v>
      </c>
      <c r="AF183">
        <v>7.3722287053333294E-2</v>
      </c>
      <c r="AG183">
        <v>2.2340124444444401E-2</v>
      </c>
      <c r="AH183">
        <v>1.2133049488105299E-2</v>
      </c>
      <c r="AI183">
        <v>1.7784072558318199E-2</v>
      </c>
      <c r="AJ183">
        <v>2.1820630694724799E-2</v>
      </c>
      <c r="AK183">
        <v>3.1504237088838798E-3</v>
      </c>
      <c r="AL183">
        <v>1.60794914419744E-3</v>
      </c>
      <c r="AM183">
        <v>-0.49050520573434297</v>
      </c>
      <c r="AN183">
        <v>-0.696969188865738</v>
      </c>
      <c r="AO183">
        <v>-0.456894274771035</v>
      </c>
      <c r="AP183">
        <v>0.465754555419302</v>
      </c>
      <c r="AQ183">
        <v>0.22697602718217799</v>
      </c>
      <c r="AR183">
        <v>-0.85562178504558495</v>
      </c>
      <c r="AS183">
        <v>-0.48960860735551698</v>
      </c>
      <c r="AT183">
        <v>0.66140186165563697</v>
      </c>
      <c r="AU183">
        <v>-0.79212986061554702</v>
      </c>
      <c r="AV183">
        <v>-0.39884393063583801</v>
      </c>
      <c r="AW183">
        <v>3.8193113333277399E-2</v>
      </c>
      <c r="AX183">
        <v>0.56529916803372704</v>
      </c>
      <c r="AY183">
        <v>-0.74569533841658497</v>
      </c>
      <c r="AZ183">
        <v>-0.55422859521385304</v>
      </c>
      <c r="BA183">
        <v>-0.21202669059860099</v>
      </c>
      <c r="BB183">
        <v>0.200953150025523</v>
      </c>
      <c r="BC183">
        <v>-0.56544371383277503</v>
      </c>
      <c r="BD183">
        <v>0.134829890412859</v>
      </c>
      <c r="BE183">
        <v>1.6323931995265301E-2</v>
      </c>
      <c r="BF183">
        <v>0.542238061397597</v>
      </c>
      <c r="BG183">
        <v>-7.9488980431678E-2</v>
      </c>
      <c r="BH183">
        <v>-0.38685815161317599</v>
      </c>
      <c r="BI183">
        <v>-0.33899424661885902</v>
      </c>
      <c r="BJ183">
        <v>-0.37394461978240601</v>
      </c>
      <c r="BK183">
        <v>-0.87015684524446701</v>
      </c>
      <c r="BL183">
        <v>-0.38948614298387102</v>
      </c>
      <c r="BM183">
        <v>0.44504226386096302</v>
      </c>
      <c r="BN183">
        <v>1.04133543935679</v>
      </c>
      <c r="BO183">
        <v>-0.86453198944980403</v>
      </c>
      <c r="BP183">
        <v>-0.70087248504340205</v>
      </c>
      <c r="BQ183">
        <v>-0.33958929702816698</v>
      </c>
      <c r="BR183">
        <v>0.200953150025523</v>
      </c>
      <c r="BS183">
        <v>-0.37394461978240601</v>
      </c>
      <c r="BT183">
        <v>-0.81293791343788002</v>
      </c>
      <c r="BU183">
        <v>-0.89936465638301399</v>
      </c>
      <c r="BV183">
        <v>-0.85691341098381901</v>
      </c>
      <c r="BW183">
        <v>-0.81060788709188303</v>
      </c>
      <c r="BX183">
        <v>-0.97212790264955995</v>
      </c>
      <c r="BY183">
        <v>-0.98640231254969601</v>
      </c>
      <c r="BZ183">
        <v>-3.7113017953908402E-2</v>
      </c>
      <c r="CA183">
        <v>0.57797572735847702</v>
      </c>
      <c r="CB183">
        <v>-0.82300014371250596</v>
      </c>
      <c r="CC183">
        <v>-0.90982071962489697</v>
      </c>
      <c r="CD183">
        <v>-0.95624879284332398</v>
      </c>
      <c r="CE183">
        <v>-0.98244528507473705</v>
      </c>
      <c r="CF183">
        <v>2.0411670460915902E-3</v>
      </c>
      <c r="CG183">
        <v>0.82609694735847705</v>
      </c>
      <c r="CH183">
        <v>-1.3041825797125</v>
      </c>
      <c r="CI183">
        <v>-4.4251495606248898</v>
      </c>
      <c r="CJ183">
        <v>-0.34493941844626402</v>
      </c>
      <c r="CK183">
        <v>-0.38787413450378999</v>
      </c>
      <c r="CL183">
        <v>-0.66902111078829896</v>
      </c>
      <c r="CM183">
        <v>-6.5091031079094502E-2</v>
      </c>
      <c r="CN183">
        <v>-0.15830108342783999</v>
      </c>
      <c r="CO183">
        <v>1.6185185046091601E-2</v>
      </c>
      <c r="CP183">
        <v>0.55947748535847697</v>
      </c>
      <c r="CQ183">
        <v>-2.2973220297124999</v>
      </c>
      <c r="CR183">
        <v>-7.9697192336248897</v>
      </c>
      <c r="CS183">
        <v>-0.34774887120793402</v>
      </c>
      <c r="CT183">
        <v>-8.7093354501067893E-2</v>
      </c>
      <c r="CU183">
        <v>-0.38741002327980301</v>
      </c>
      <c r="CV183">
        <v>1.7093148396190298E-2</v>
      </c>
      <c r="CW183">
        <v>0.81788354953585196</v>
      </c>
      <c r="CX183">
        <v>0.22616301787609799</v>
      </c>
      <c r="CY183">
        <v>-0.12180709286772801</v>
      </c>
      <c r="CZ183">
        <v>0.110988485796343</v>
      </c>
      <c r="DA183">
        <v>8457.4515353732695</v>
      </c>
      <c r="DB183">
        <v>6873.3035538194599</v>
      </c>
      <c r="DC183">
        <v>6356.7543333333297</v>
      </c>
      <c r="DD183">
        <v>3715.9198131455501</v>
      </c>
      <c r="DE183">
        <v>4948.5615564837699</v>
      </c>
      <c r="DF183">
        <v>9990.9666251748895</v>
      </c>
      <c r="DG183">
        <v>9303.1491202929992</v>
      </c>
      <c r="DH183">
        <v>7987.4849228185503</v>
      </c>
    </row>
    <row r="184" spans="1:112" x14ac:dyDescent="0.3">
      <c r="A184" t="s">
        <v>1134</v>
      </c>
      <c r="B184" t="s">
        <v>1135</v>
      </c>
      <c r="C184" t="s">
        <v>1134</v>
      </c>
      <c r="D184" t="s">
        <v>1136</v>
      </c>
      <c r="E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M184">
        <v>41</v>
      </c>
      <c r="N184" t="s">
        <v>409</v>
      </c>
      <c r="P184">
        <v>2018</v>
      </c>
      <c r="Q184" s="4" t="s">
        <v>26</v>
      </c>
      <c r="R184">
        <v>4368</v>
      </c>
      <c r="S184">
        <v>0</v>
      </c>
      <c r="T184">
        <v>0</v>
      </c>
      <c r="U184">
        <v>0</v>
      </c>
      <c r="V184">
        <v>1000000</v>
      </c>
      <c r="W184">
        <v>46016531</v>
      </c>
      <c r="X184">
        <v>2.2564102564102502</v>
      </c>
      <c r="Y184">
        <v>8.2411468029022199E-3</v>
      </c>
      <c r="Z184">
        <v>-6.2395945191383299E-2</v>
      </c>
      <c r="AA184">
        <v>-0.34720876812934798</v>
      </c>
      <c r="AB184">
        <v>8</v>
      </c>
      <c r="AC184">
        <v>0</v>
      </c>
    </row>
    <row r="185" spans="1:112" x14ac:dyDescent="0.3">
      <c r="A185" t="s">
        <v>1137</v>
      </c>
      <c r="B185" t="s">
        <v>1138</v>
      </c>
      <c r="C185" t="s">
        <v>1137</v>
      </c>
      <c r="D185" t="s">
        <v>1139</v>
      </c>
      <c r="E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M185">
        <v>18</v>
      </c>
      <c r="N185" t="s">
        <v>25</v>
      </c>
      <c r="P185">
        <v>2018</v>
      </c>
      <c r="Q185" s="4" t="s">
        <v>26</v>
      </c>
      <c r="R185">
        <v>620</v>
      </c>
      <c r="S185">
        <v>1</v>
      </c>
      <c r="T185">
        <v>0</v>
      </c>
      <c r="U185">
        <v>0</v>
      </c>
      <c r="V185">
        <v>4000000</v>
      </c>
      <c r="W185">
        <v>10000000000</v>
      </c>
      <c r="X185">
        <v>1.94805194805194</v>
      </c>
      <c r="Y185">
        <v>0.199688985943794</v>
      </c>
      <c r="Z185">
        <v>9.1837033629417406E-2</v>
      </c>
      <c r="AA185">
        <v>-2.1491810679435699E-2</v>
      </c>
      <c r="AB185">
        <v>16</v>
      </c>
      <c r="AC185">
        <v>0</v>
      </c>
    </row>
    <row r="186" spans="1:112" x14ac:dyDescent="0.3">
      <c r="A186" t="s">
        <v>1140</v>
      </c>
      <c r="B186" t="s">
        <v>1141</v>
      </c>
      <c r="C186" t="s">
        <v>1140</v>
      </c>
      <c r="D186" t="s">
        <v>1142</v>
      </c>
      <c r="E186">
        <v>0</v>
      </c>
      <c r="G186">
        <v>4</v>
      </c>
      <c r="I186">
        <v>3</v>
      </c>
      <c r="J186">
        <v>3</v>
      </c>
      <c r="K186">
        <v>0</v>
      </c>
      <c r="M186">
        <v>31</v>
      </c>
      <c r="N186" t="s">
        <v>25</v>
      </c>
      <c r="P186">
        <v>2017</v>
      </c>
      <c r="Q186" s="4" t="s">
        <v>26</v>
      </c>
      <c r="R186">
        <v>1489</v>
      </c>
      <c r="S186">
        <v>0</v>
      </c>
      <c r="T186">
        <v>0</v>
      </c>
      <c r="U186">
        <v>1</v>
      </c>
      <c r="V186">
        <v>5131500</v>
      </c>
      <c r="W186">
        <v>599999990</v>
      </c>
      <c r="X186">
        <v>1.875</v>
      </c>
      <c r="Y186">
        <v>4.2837873101234401E-2</v>
      </c>
      <c r="Z186">
        <v>0.26930850744247398</v>
      </c>
      <c r="AA186">
        <v>-0.217146456241607</v>
      </c>
      <c r="AB186">
        <v>5</v>
      </c>
      <c r="AC186">
        <v>0</v>
      </c>
    </row>
    <row r="187" spans="1:112" x14ac:dyDescent="0.3">
      <c r="A187" t="s">
        <v>448</v>
      </c>
      <c r="B187" t="s">
        <v>449</v>
      </c>
      <c r="C187" t="s">
        <v>451</v>
      </c>
      <c r="D187" t="s">
        <v>450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</v>
      </c>
      <c r="M187">
        <v>32</v>
      </c>
      <c r="N187" t="s">
        <v>25</v>
      </c>
      <c r="O187">
        <v>2017</v>
      </c>
      <c r="P187">
        <v>2018</v>
      </c>
      <c r="Q187" s="4" t="s">
        <v>26</v>
      </c>
      <c r="R187">
        <v>2569</v>
      </c>
      <c r="S187">
        <v>0</v>
      </c>
      <c r="T187">
        <v>0</v>
      </c>
      <c r="U187">
        <v>0</v>
      </c>
      <c r="V187">
        <v>10000000</v>
      </c>
      <c r="W187">
        <v>170622047</v>
      </c>
      <c r="X187">
        <v>1.85365853658536</v>
      </c>
      <c r="Y187">
        <v>0.12403436005115499</v>
      </c>
      <c r="Z187">
        <v>8.9787840843200597E-3</v>
      </c>
      <c r="AA187">
        <v>-6.0149788856506299E-2</v>
      </c>
      <c r="AB187">
        <v>19</v>
      </c>
      <c r="AC187">
        <v>1</v>
      </c>
      <c r="AD187">
        <v>9.2445000999999999E-2</v>
      </c>
      <c r="AE187">
        <v>9.13520975233333E-2</v>
      </c>
      <c r="AF187">
        <v>0.158172765043333</v>
      </c>
      <c r="AG187">
        <v>5.3466913346666603E-2</v>
      </c>
      <c r="AH187">
        <v>6.2666560187777706E-2</v>
      </c>
      <c r="AI187">
        <v>2.8814385144444399E-2</v>
      </c>
      <c r="AJ187">
        <v>2.76251659302423E-2</v>
      </c>
      <c r="AK187">
        <v>1.75376912558722E-2</v>
      </c>
      <c r="AL187">
        <v>1.4322713741596001E-2</v>
      </c>
      <c r="AM187">
        <v>0.73146287093115203</v>
      </c>
      <c r="AN187">
        <v>-0.66197143147861903</v>
      </c>
      <c r="AO187">
        <v>0.17206242637316199</v>
      </c>
      <c r="AP187">
        <v>-0.54019520046890501</v>
      </c>
      <c r="AQ187">
        <v>-4.1271719255525897E-2</v>
      </c>
      <c r="AR187">
        <v>-0.36515526096177903</v>
      </c>
      <c r="AS187">
        <v>-0.18331817269275499</v>
      </c>
      <c r="AT187">
        <v>1.8655755379862402E-2</v>
      </c>
      <c r="AU187">
        <v>-0.59371713736022602</v>
      </c>
      <c r="AV187">
        <v>0.138632186083222</v>
      </c>
      <c r="AW187">
        <v>0.62057807565271095</v>
      </c>
      <c r="AX187">
        <v>-0.75837550926933095</v>
      </c>
      <c r="AY187">
        <v>18.6413179721064</v>
      </c>
      <c r="AZ187">
        <v>-0.85162315944161004</v>
      </c>
      <c r="BA187">
        <v>-0.67099895381762398</v>
      </c>
      <c r="BB187">
        <v>-0.22815175800679499</v>
      </c>
      <c r="BC187">
        <v>0.28576904532363501</v>
      </c>
      <c r="BD187">
        <v>6.5639618191093305E-2</v>
      </c>
      <c r="BE187">
        <v>9.50745328203636E-2</v>
      </c>
      <c r="BF187">
        <v>-0.30840970000470702</v>
      </c>
      <c r="BG187">
        <v>0.71994761303210897</v>
      </c>
      <c r="BH187">
        <v>-0.84424522252020495</v>
      </c>
      <c r="BI187">
        <v>-0.39422985649425302</v>
      </c>
      <c r="BJ187">
        <v>0.34333562746260599</v>
      </c>
      <c r="BK187">
        <v>-0.56859496080579897</v>
      </c>
      <c r="BL187">
        <v>0.26099902177579298</v>
      </c>
      <c r="BM187">
        <v>-0.4761182936185</v>
      </c>
      <c r="BN187">
        <v>-0.58066470704133</v>
      </c>
      <c r="BO187">
        <v>1.60962045485855</v>
      </c>
      <c r="BP187">
        <v>-0.91224165950484604</v>
      </c>
      <c r="BQ187">
        <v>-0.66781400902153798</v>
      </c>
      <c r="BR187">
        <v>-0.22815175800679499</v>
      </c>
      <c r="BS187">
        <v>0.34333562746260599</v>
      </c>
      <c r="BT187">
        <v>-0.54928005062479701</v>
      </c>
      <c r="BU187">
        <v>-0.46665138424400499</v>
      </c>
      <c r="BV187">
        <v>-0.744846972014921</v>
      </c>
      <c r="BW187">
        <v>-0.84529182994593299</v>
      </c>
      <c r="BX187">
        <v>-0.76526633599316995</v>
      </c>
      <c r="BY187">
        <v>-0.86774186227283601</v>
      </c>
      <c r="BZ187">
        <v>0.48064251413659398</v>
      </c>
      <c r="CA187">
        <v>-0.190877978551274</v>
      </c>
      <c r="CB187">
        <v>-0.63241352607531898</v>
      </c>
      <c r="CC187">
        <v>-0.68568798193569702</v>
      </c>
      <c r="CD187">
        <v>-0.80926511091661602</v>
      </c>
      <c r="CE187">
        <v>-0.94004731634880301</v>
      </c>
      <c r="CF187">
        <v>0.51979669913659399</v>
      </c>
      <c r="CG187">
        <v>5.72432414487253E-2</v>
      </c>
      <c r="CH187">
        <v>-1.11359596207531</v>
      </c>
      <c r="CI187">
        <v>-4.2010168229356903</v>
      </c>
      <c r="CJ187">
        <v>3.1669920887980201</v>
      </c>
      <c r="CK187">
        <v>1.35035068982407</v>
      </c>
      <c r="CL187">
        <v>0.72534547212600997</v>
      </c>
      <c r="CM187">
        <v>2.97509282648355E-2</v>
      </c>
      <c r="CN187">
        <v>1.75321069714906</v>
      </c>
      <c r="CO187">
        <v>0.53394071713659397</v>
      </c>
      <c r="CP187">
        <v>-0.209376220551274</v>
      </c>
      <c r="CQ187">
        <v>-2.1067354120753099</v>
      </c>
      <c r="CR187">
        <v>-7.7455864959356902</v>
      </c>
      <c r="CS187">
        <v>3.5788965854942001</v>
      </c>
      <c r="CT187">
        <v>-0.47960947141205401</v>
      </c>
      <c r="CU187">
        <v>-0.22655306430818101</v>
      </c>
      <c r="CV187">
        <v>-1.9651282349129599E-2</v>
      </c>
      <c r="CW187">
        <v>-0.458973422712459</v>
      </c>
      <c r="CX187">
        <v>0.12089943602969699</v>
      </c>
      <c r="CY187">
        <v>1.1936840230883199</v>
      </c>
      <c r="CZ187">
        <v>0.115689125037215</v>
      </c>
      <c r="DA187">
        <v>8195.4228814019207</v>
      </c>
      <c r="DB187">
        <v>11436.4565863715</v>
      </c>
      <c r="DC187">
        <v>8055.7403320312596</v>
      </c>
      <c r="DD187">
        <v>6798.5748838975796</v>
      </c>
      <c r="DE187">
        <v>5897.2824238913299</v>
      </c>
      <c r="DF187">
        <v>3710.85105699311</v>
      </c>
      <c r="DG187">
        <v>5637.6553852592197</v>
      </c>
      <c r="DH187">
        <v>10295.078663526299</v>
      </c>
    </row>
    <row r="188" spans="1:112" x14ac:dyDescent="0.3">
      <c r="A188" t="s">
        <v>1143</v>
      </c>
      <c r="B188" t="s">
        <v>1144</v>
      </c>
      <c r="C188" t="s">
        <v>1143</v>
      </c>
      <c r="D188" t="s">
        <v>1145</v>
      </c>
      <c r="E188">
        <v>1</v>
      </c>
      <c r="G188">
        <v>4</v>
      </c>
      <c r="I188">
        <v>3</v>
      </c>
      <c r="J188">
        <v>3</v>
      </c>
      <c r="K188">
        <v>0</v>
      </c>
      <c r="M188">
        <v>55</v>
      </c>
      <c r="N188" t="s">
        <v>25</v>
      </c>
      <c r="P188">
        <v>2017</v>
      </c>
      <c r="Q188" s="4" t="s">
        <v>26</v>
      </c>
      <c r="R188">
        <v>3587</v>
      </c>
      <c r="S188">
        <v>1</v>
      </c>
      <c r="T188">
        <v>1</v>
      </c>
      <c r="U188">
        <v>0</v>
      </c>
      <c r="V188">
        <v>11000000</v>
      </c>
      <c r="W188">
        <v>100000000</v>
      </c>
      <c r="X188">
        <v>2.1298701298701301</v>
      </c>
      <c r="Y188">
        <v>5.5394023656844997E-3</v>
      </c>
      <c r="Z188">
        <v>5.5772364139556798E-3</v>
      </c>
      <c r="AA188">
        <v>-0.27196127176284701</v>
      </c>
      <c r="AB188">
        <v>11</v>
      </c>
      <c r="AC188">
        <v>0</v>
      </c>
    </row>
    <row r="189" spans="1:112" x14ac:dyDescent="0.3">
      <c r="A189" t="s">
        <v>1146</v>
      </c>
      <c r="B189" t="s">
        <v>1147</v>
      </c>
      <c r="C189" t="s">
        <v>1146</v>
      </c>
      <c r="D189" s="5" t="s">
        <v>1396</v>
      </c>
      <c r="E189">
        <v>0</v>
      </c>
      <c r="G189">
        <v>4</v>
      </c>
      <c r="I189">
        <v>3</v>
      </c>
      <c r="J189">
        <v>3</v>
      </c>
      <c r="K189">
        <v>2</v>
      </c>
      <c r="M189">
        <v>61</v>
      </c>
      <c r="N189" t="s">
        <v>123</v>
      </c>
      <c r="P189">
        <v>2017</v>
      </c>
      <c r="Q189" s="4" t="s">
        <v>26</v>
      </c>
      <c r="R189">
        <v>2982</v>
      </c>
      <c r="S189">
        <v>0</v>
      </c>
      <c r="T189">
        <v>0</v>
      </c>
      <c r="U189">
        <v>0</v>
      </c>
      <c r="V189">
        <v>23000000</v>
      </c>
      <c r="W189">
        <v>62553604.420000002</v>
      </c>
      <c r="X189">
        <v>1.875</v>
      </c>
      <c r="Y189">
        <v>0.13786426186561501</v>
      </c>
      <c r="Z189">
        <v>-0.173517435789108</v>
      </c>
      <c r="AA189">
        <v>5.4017871618270798E-2</v>
      </c>
      <c r="AB189">
        <v>9</v>
      </c>
      <c r="AC189">
        <v>0</v>
      </c>
    </row>
    <row r="190" spans="1:112" x14ac:dyDescent="0.3">
      <c r="A190" t="s">
        <v>1148</v>
      </c>
      <c r="B190" t="s">
        <v>1149</v>
      </c>
      <c r="C190" t="s">
        <v>1148</v>
      </c>
      <c r="D190" t="s">
        <v>1150</v>
      </c>
      <c r="E190">
        <v>1</v>
      </c>
      <c r="G190">
        <v>1</v>
      </c>
      <c r="H190">
        <v>2</v>
      </c>
      <c r="I190">
        <v>0</v>
      </c>
      <c r="J190">
        <v>0</v>
      </c>
      <c r="K190">
        <v>0</v>
      </c>
      <c r="M190">
        <v>4</v>
      </c>
      <c r="N190" t="s">
        <v>48</v>
      </c>
      <c r="P190">
        <v>2018</v>
      </c>
      <c r="Q190" s="4" t="s">
        <v>26</v>
      </c>
      <c r="R190">
        <v>4849</v>
      </c>
      <c r="S190">
        <v>0</v>
      </c>
      <c r="T190">
        <v>0</v>
      </c>
      <c r="U190">
        <v>0</v>
      </c>
      <c r="V190">
        <v>45000000</v>
      </c>
      <c r="W190">
        <v>1000000000</v>
      </c>
      <c r="X190">
        <v>2.1518987341772098</v>
      </c>
      <c r="Y190">
        <v>0.27975153923034601</v>
      </c>
      <c r="Z190">
        <v>-3.0379340052604599E-2</v>
      </c>
      <c r="AA190">
        <v>-9.5008149743080098E-2</v>
      </c>
      <c r="AB190">
        <v>7</v>
      </c>
      <c r="AC190">
        <v>0</v>
      </c>
    </row>
    <row r="191" spans="1:112" x14ac:dyDescent="0.3">
      <c r="A191" t="s">
        <v>452</v>
      </c>
      <c r="B191" t="s">
        <v>453</v>
      </c>
      <c r="C191" t="s">
        <v>452</v>
      </c>
      <c r="D191" t="s">
        <v>454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1</v>
      </c>
      <c r="M191">
        <v>1</v>
      </c>
      <c r="N191" t="s">
        <v>82</v>
      </c>
      <c r="O191">
        <v>2017</v>
      </c>
      <c r="P191">
        <v>2018</v>
      </c>
      <c r="Q191" s="4" t="s">
        <v>26</v>
      </c>
      <c r="R191">
        <v>7699</v>
      </c>
      <c r="S191">
        <v>0</v>
      </c>
      <c r="T191">
        <v>0</v>
      </c>
      <c r="U191">
        <v>0</v>
      </c>
      <c r="V191">
        <v>206017</v>
      </c>
      <c r="W191">
        <v>629609.54</v>
      </c>
      <c r="X191">
        <v>2.0246913580246901</v>
      </c>
      <c r="Y191">
        <v>0.20555199682712499</v>
      </c>
      <c r="Z191">
        <v>-4.9654364585876402E-2</v>
      </c>
      <c r="AA191">
        <v>4.02668416500091E-2</v>
      </c>
      <c r="AB191">
        <v>5</v>
      </c>
      <c r="AC191">
        <v>1</v>
      </c>
      <c r="AD191">
        <v>1.5416500568</v>
      </c>
      <c r="AE191">
        <v>7.1014546553355498</v>
      </c>
      <c r="AF191">
        <v>13.780880218078799</v>
      </c>
      <c r="AG191">
        <v>7.6394195768499902</v>
      </c>
      <c r="AH191">
        <v>4.4502317893166596</v>
      </c>
      <c r="AI191">
        <v>2.3242773511711099</v>
      </c>
      <c r="AJ191">
        <v>1.5723324026644401</v>
      </c>
      <c r="AK191">
        <v>3.13164373069444</v>
      </c>
      <c r="AL191">
        <v>2.30708667085444</v>
      </c>
      <c r="AM191">
        <v>0.94057145851446899</v>
      </c>
      <c r="AN191">
        <v>-0.44565082520433003</v>
      </c>
      <c r="AO191">
        <v>-0.41746467194937698</v>
      </c>
      <c r="AP191">
        <v>-0.47771768725601499</v>
      </c>
      <c r="AQ191">
        <v>-0.32351773686896301</v>
      </c>
      <c r="AR191">
        <v>0.99171862475620298</v>
      </c>
      <c r="AS191">
        <v>-0.26329848818950802</v>
      </c>
      <c r="AT191">
        <v>13.598554278527599</v>
      </c>
      <c r="AU191">
        <v>-0.82121792464786703</v>
      </c>
      <c r="AV191">
        <v>-0.106267816870543</v>
      </c>
      <c r="AW191">
        <v>0.28835545557681402</v>
      </c>
      <c r="AX191">
        <v>-0.66169160657676795</v>
      </c>
      <c r="AY191">
        <v>0.53213116996802201</v>
      </c>
      <c r="AZ191">
        <v>0.36307527251305299</v>
      </c>
      <c r="BA191">
        <v>-0.62115554151297603</v>
      </c>
      <c r="BB191">
        <v>2.38440099718082</v>
      </c>
      <c r="BC191">
        <v>-0.57437614564774497</v>
      </c>
      <c r="BD191">
        <v>0.397534501916322</v>
      </c>
      <c r="BE191">
        <v>-7.5047153231579594E-2</v>
      </c>
      <c r="BF191">
        <v>-0.49818674523996698</v>
      </c>
      <c r="BG191">
        <v>1.16557073448999E-2</v>
      </c>
      <c r="BH191">
        <v>0.18077873015212501</v>
      </c>
      <c r="BI191">
        <v>-0.49239298758573802</v>
      </c>
      <c r="BJ191">
        <v>5.7138868075991196</v>
      </c>
      <c r="BK191">
        <v>-0.76833089278729605</v>
      </c>
      <c r="BL191">
        <v>-0.183282591120071</v>
      </c>
      <c r="BM191">
        <v>-0.49911273196440697</v>
      </c>
      <c r="BN191">
        <v>-0.69182580205706001</v>
      </c>
      <c r="BO191">
        <v>1.04164579678626</v>
      </c>
      <c r="BP191">
        <v>-1.6652716266220498E-2</v>
      </c>
      <c r="BQ191">
        <v>-0.77823165309737397</v>
      </c>
      <c r="BR191">
        <v>2.38440099718082</v>
      </c>
      <c r="BS191">
        <v>5.7138868075991196</v>
      </c>
      <c r="BT191">
        <v>2.65440082067476</v>
      </c>
      <c r="BU191">
        <v>1.1356272529784599</v>
      </c>
      <c r="BV191">
        <v>0.156500576244575</v>
      </c>
      <c r="BW191">
        <v>-0.28976838669765298</v>
      </c>
      <c r="BX191">
        <v>0.43333485642967801</v>
      </c>
      <c r="BY191">
        <v>0.19367490433155199</v>
      </c>
      <c r="BZ191">
        <v>0.200830200494823</v>
      </c>
      <c r="CA191">
        <v>15.3822486426734</v>
      </c>
      <c r="CB191">
        <v>2.1457331449677501</v>
      </c>
      <c r="CC191">
        <v>0.56112598071146202</v>
      </c>
      <c r="CD191">
        <v>0.54744711830006898</v>
      </c>
      <c r="CE191">
        <v>-0.247502863977589</v>
      </c>
      <c r="CF191">
        <v>0.23998438549482301</v>
      </c>
      <c r="CG191">
        <v>15.630369862673399</v>
      </c>
      <c r="CH191">
        <v>1.66455070896775</v>
      </c>
      <c r="CI191">
        <v>-2.9542028602885302</v>
      </c>
      <c r="CJ191">
        <v>2.1430980074015502</v>
      </c>
      <c r="CK191">
        <v>0.43191101417947197</v>
      </c>
      <c r="CL191">
        <v>0.34727379504605299</v>
      </c>
      <c r="CM191">
        <v>-0.15085640939674599</v>
      </c>
      <c r="CN191">
        <v>0.68217160346356498</v>
      </c>
      <c r="CO191">
        <v>0.25412840349482302</v>
      </c>
      <c r="CP191">
        <v>15.3637504006734</v>
      </c>
      <c r="CQ191">
        <v>0.671411258967754</v>
      </c>
      <c r="CR191">
        <v>-6.4987725332885304</v>
      </c>
      <c r="CS191">
        <v>2.4457618693837802</v>
      </c>
      <c r="CT191">
        <v>-0.55099370536536396</v>
      </c>
      <c r="CU191">
        <v>-3.3361334329763299E-3</v>
      </c>
      <c r="CV191">
        <v>1.7541707670909099E-2</v>
      </c>
      <c r="CW191">
        <v>-0.42206699076334903</v>
      </c>
      <c r="CX191">
        <v>4.6283396649773503E-2</v>
      </c>
      <c r="CY191">
        <v>1.30560262910423</v>
      </c>
      <c r="CZ191">
        <v>8.61277156223271E-2</v>
      </c>
      <c r="DA191">
        <v>10493.4122124566</v>
      </c>
      <c r="DB191">
        <v>9882.1542534722194</v>
      </c>
      <c r="DC191">
        <v>7754.3153211805702</v>
      </c>
      <c r="DD191">
        <v>6828.4569965277797</v>
      </c>
      <c r="DE191">
        <v>5325.0398786932201</v>
      </c>
      <c r="DF191">
        <v>3780.1167328542201</v>
      </c>
      <c r="DG191">
        <v>6523.1152980323304</v>
      </c>
      <c r="DH191">
        <v>10676.4367422655</v>
      </c>
    </row>
    <row r="192" spans="1:112" x14ac:dyDescent="0.3">
      <c r="A192" t="s">
        <v>1151</v>
      </c>
      <c r="B192" t="s">
        <v>1152</v>
      </c>
      <c r="C192" t="s">
        <v>1151</v>
      </c>
      <c r="D192" t="s">
        <v>1153</v>
      </c>
      <c r="E192">
        <v>0</v>
      </c>
      <c r="G192">
        <v>4</v>
      </c>
      <c r="I192">
        <v>3</v>
      </c>
      <c r="J192">
        <v>3</v>
      </c>
      <c r="K192">
        <v>0</v>
      </c>
      <c r="M192">
        <v>5</v>
      </c>
      <c r="N192" t="s">
        <v>202</v>
      </c>
      <c r="P192">
        <v>2018</v>
      </c>
      <c r="Q192" s="4" t="s">
        <v>26</v>
      </c>
      <c r="R192">
        <v>1018</v>
      </c>
      <c r="S192">
        <v>1</v>
      </c>
      <c r="T192">
        <v>0</v>
      </c>
      <c r="U192">
        <v>1</v>
      </c>
      <c r="V192">
        <v>750000</v>
      </c>
      <c r="W192">
        <v>2560750000</v>
      </c>
      <c r="X192">
        <v>1.8333333333333299</v>
      </c>
      <c r="Y192">
        <v>0.119640290737152</v>
      </c>
      <c r="Z192">
        <v>-3.5652250051498399E-2</v>
      </c>
      <c r="AA192">
        <v>-7.1461454033851596E-2</v>
      </c>
      <c r="AB192">
        <v>5</v>
      </c>
      <c r="AC192">
        <v>0</v>
      </c>
    </row>
    <row r="193" spans="1:112" x14ac:dyDescent="0.3">
      <c r="A193" t="s">
        <v>455</v>
      </c>
      <c r="B193" t="s">
        <v>456</v>
      </c>
      <c r="C193" t="s">
        <v>458</v>
      </c>
      <c r="D193" t="s">
        <v>457</v>
      </c>
      <c r="E193">
        <v>1</v>
      </c>
      <c r="F193">
        <v>1</v>
      </c>
      <c r="G193">
        <v>1</v>
      </c>
      <c r="H193">
        <v>2</v>
      </c>
      <c r="I193">
        <v>0</v>
      </c>
      <c r="J193">
        <v>0</v>
      </c>
      <c r="K193">
        <v>1</v>
      </c>
      <c r="L193" t="s">
        <v>459</v>
      </c>
      <c r="M193">
        <v>42</v>
      </c>
      <c r="N193" t="s">
        <v>460</v>
      </c>
      <c r="O193">
        <v>2018</v>
      </c>
      <c r="P193">
        <v>2018</v>
      </c>
      <c r="Q193" s="4" t="s">
        <v>26</v>
      </c>
      <c r="R193">
        <v>12774</v>
      </c>
      <c r="S193">
        <v>0</v>
      </c>
      <c r="T193">
        <v>0</v>
      </c>
      <c r="U193">
        <v>0</v>
      </c>
      <c r="V193">
        <v>18000000</v>
      </c>
      <c r="W193">
        <v>300000000</v>
      </c>
      <c r="X193">
        <v>1.73170731707317</v>
      </c>
      <c r="Y193">
        <v>0.10683214664459199</v>
      </c>
      <c r="Z193">
        <v>8.5350468754768302E-2</v>
      </c>
      <c r="AA193">
        <v>-8.1542506814002894E-2</v>
      </c>
      <c r="AB193">
        <v>10</v>
      </c>
      <c r="AC193">
        <v>1</v>
      </c>
      <c r="AD193">
        <v>0.32570400830000001</v>
      </c>
      <c r="AE193">
        <v>0.13717178632222199</v>
      </c>
      <c r="AF193">
        <v>3.93512133544444E-2</v>
      </c>
      <c r="AG193">
        <v>1.6753127136666601E-2</v>
      </c>
      <c r="AH193">
        <v>6.9580172257553297E-3</v>
      </c>
      <c r="AI193">
        <v>4.6466815710124402E-3</v>
      </c>
      <c r="AJ193">
        <v>5.9221728501814399E-3</v>
      </c>
      <c r="AK193">
        <v>5.0680008624643296E-3</v>
      </c>
      <c r="AL193">
        <v>3.0810805653116598E-3</v>
      </c>
      <c r="AM193">
        <v>-0.71312458334539097</v>
      </c>
      <c r="AN193">
        <v>-0.57426656744309701</v>
      </c>
      <c r="AO193">
        <v>-0.58467352578452603</v>
      </c>
      <c r="AP193">
        <v>-0.33218308891035803</v>
      </c>
      <c r="AQ193">
        <v>0.274495090674158</v>
      </c>
      <c r="AR193">
        <v>-0.14423287015186301</v>
      </c>
      <c r="AS193">
        <v>-0.39205208346916398</v>
      </c>
      <c r="AT193">
        <v>-0.85536690830447204</v>
      </c>
      <c r="AU193">
        <v>-0.51404599094688397</v>
      </c>
      <c r="AV193">
        <v>-0.58172896637845395</v>
      </c>
      <c r="AW193">
        <v>-0.54797515370144401</v>
      </c>
      <c r="AX193">
        <v>7.6493076529577694E-2</v>
      </c>
      <c r="AY193">
        <v>1.27474989186439</v>
      </c>
      <c r="AZ193">
        <v>-0.65370242940391399</v>
      </c>
      <c r="BA193">
        <v>-0.29330752823381201</v>
      </c>
      <c r="BB193">
        <v>-0.67837270523089499</v>
      </c>
      <c r="BC193">
        <v>-0.294383691752654</v>
      </c>
      <c r="BD193">
        <v>-0.34449119886823798</v>
      </c>
      <c r="BE193">
        <v>-0.29075987758080002</v>
      </c>
      <c r="BF193">
        <v>-4.6519366667273299E-2</v>
      </c>
      <c r="BG193">
        <v>0.117814988379828</v>
      </c>
      <c r="BH193">
        <v>-0.47839909016703303</v>
      </c>
      <c r="BI193">
        <v>-0.15174416009052999</v>
      </c>
      <c r="BJ193">
        <v>-0.90694678869328305</v>
      </c>
      <c r="BK193">
        <v>-0.69622762308698805</v>
      </c>
      <c r="BL193">
        <v>-0.72343548525370305</v>
      </c>
      <c r="BM193">
        <v>-0.54660053505684703</v>
      </c>
      <c r="BN193">
        <v>0.18416552232063699</v>
      </c>
      <c r="BO193">
        <v>4.9555505482883802E-2</v>
      </c>
      <c r="BP193">
        <v>-0.69136064971781097</v>
      </c>
      <c r="BQ193">
        <v>2.2216378437860899E-3</v>
      </c>
      <c r="BR193">
        <v>-0.67837270523089499</v>
      </c>
      <c r="BS193">
        <v>-0.90694678869328305</v>
      </c>
      <c r="BT193">
        <v>-0.95993999168153898</v>
      </c>
      <c r="BU193">
        <v>-0.98309835544206403</v>
      </c>
      <c r="BV193">
        <v>-0.98919520151639395</v>
      </c>
      <c r="BW193">
        <v>-0.98658109101263303</v>
      </c>
      <c r="BX193">
        <v>-0.98740051801803297</v>
      </c>
      <c r="BY193">
        <v>-0.99254469104731402</v>
      </c>
      <c r="BZ193">
        <v>-1.0623203005880801E-2</v>
      </c>
      <c r="CA193">
        <v>-0.84706153548617702</v>
      </c>
      <c r="CB193">
        <v>-0.92125780121418699</v>
      </c>
      <c r="CC193">
        <v>-0.98865793439705996</v>
      </c>
      <c r="CD193">
        <v>-0.978541038214092</v>
      </c>
      <c r="CE193">
        <v>-0.99094642381488496</v>
      </c>
      <c r="CF193">
        <v>2.85309819941191E-2</v>
      </c>
      <c r="CG193">
        <v>-0.59894031548617699</v>
      </c>
      <c r="CH193">
        <v>-1.40244023721418</v>
      </c>
      <c r="CI193">
        <v>-4.5039867753970597</v>
      </c>
      <c r="CJ193">
        <v>-0.18623600268506799</v>
      </c>
      <c r="CK193">
        <v>-0.31693473878378497</v>
      </c>
      <c r="CL193">
        <v>-0.66097187112564304</v>
      </c>
      <c r="CM193">
        <v>0.112072762582704</v>
      </c>
      <c r="CN193">
        <v>-0.25318880036254499</v>
      </c>
      <c r="CO193">
        <v>4.2674999994119098E-2</v>
      </c>
      <c r="CP193">
        <v>-0.86555977748617696</v>
      </c>
      <c r="CQ193">
        <v>-2.3955796872141799</v>
      </c>
      <c r="CR193">
        <v>-8.0485564483970595</v>
      </c>
      <c r="CS193">
        <v>-0.23743498969819599</v>
      </c>
      <c r="CT193">
        <v>-0.17700251419628299</v>
      </c>
      <c r="CU193">
        <v>-0.14717435831428699</v>
      </c>
      <c r="CV193">
        <v>-0.35855328715945001</v>
      </c>
      <c r="CW193">
        <v>0.41315668042737902</v>
      </c>
      <c r="CX193">
        <v>1.1202122856858301</v>
      </c>
      <c r="CY193">
        <v>-0.244532677895303</v>
      </c>
      <c r="CZ193">
        <v>-0.12623195940725701</v>
      </c>
      <c r="DA193">
        <v>9063.1505805121596</v>
      </c>
      <c r="DB193">
        <v>7588.0262207031401</v>
      </c>
      <c r="DC193">
        <v>6816.7906614583299</v>
      </c>
      <c r="DD193">
        <v>4851.8479357235501</v>
      </c>
      <c r="DE193">
        <v>3889.5840456112201</v>
      </c>
      <c r="DF193">
        <v>7743.61237067811</v>
      </c>
      <c r="DG193">
        <v>10304.2322986325</v>
      </c>
      <c r="DH193">
        <v>8035.49630465466</v>
      </c>
    </row>
    <row r="194" spans="1:112" x14ac:dyDescent="0.3">
      <c r="A194" t="s">
        <v>1154</v>
      </c>
      <c r="B194" t="s">
        <v>1155</v>
      </c>
      <c r="C194" t="s">
        <v>1154</v>
      </c>
      <c r="D194" t="s">
        <v>1156</v>
      </c>
      <c r="E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M194">
        <v>30</v>
      </c>
      <c r="N194" t="s">
        <v>61</v>
      </c>
      <c r="P194">
        <v>2018</v>
      </c>
      <c r="Q194" s="4" t="s">
        <v>26</v>
      </c>
      <c r="R194">
        <v>2020</v>
      </c>
      <c r="S194">
        <v>0</v>
      </c>
      <c r="T194">
        <v>0</v>
      </c>
      <c r="U194">
        <v>1</v>
      </c>
      <c r="V194">
        <v>8015720</v>
      </c>
      <c r="W194">
        <v>1714102658.8299999</v>
      </c>
      <c r="X194">
        <v>2.0253164556962</v>
      </c>
      <c r="Y194">
        <v>0.17903496325016</v>
      </c>
      <c r="Z194">
        <v>7.9398006200790405E-3</v>
      </c>
      <c r="AA194">
        <v>-8.3625063300132696E-2</v>
      </c>
      <c r="AB194">
        <v>6</v>
      </c>
      <c r="AC194">
        <v>0</v>
      </c>
    </row>
    <row r="195" spans="1:112" x14ac:dyDescent="0.3">
      <c r="A195" t="s">
        <v>461</v>
      </c>
      <c r="B195" t="s">
        <v>462</v>
      </c>
      <c r="C195" t="s">
        <v>461</v>
      </c>
      <c r="D195" t="s">
        <v>463</v>
      </c>
      <c r="E195">
        <v>0</v>
      </c>
      <c r="F195">
        <v>0</v>
      </c>
      <c r="G195">
        <v>1</v>
      </c>
      <c r="H195">
        <v>2</v>
      </c>
      <c r="I195">
        <v>3</v>
      </c>
      <c r="J195">
        <v>0</v>
      </c>
      <c r="K195">
        <v>1</v>
      </c>
      <c r="M195">
        <v>30</v>
      </c>
      <c r="O195">
        <v>2018</v>
      </c>
      <c r="P195">
        <v>2017</v>
      </c>
      <c r="Q195" s="4" t="s">
        <v>26</v>
      </c>
      <c r="R195">
        <v>2917</v>
      </c>
      <c r="S195">
        <v>0</v>
      </c>
      <c r="T195">
        <v>0</v>
      </c>
      <c r="U195">
        <v>0</v>
      </c>
      <c r="V195">
        <v>1564307</v>
      </c>
      <c r="W195">
        <v>5491860.2000000002</v>
      </c>
      <c r="X195">
        <v>1.87654320987654</v>
      </c>
      <c r="Y195">
        <v>-3.20174396038055E-2</v>
      </c>
      <c r="Z195">
        <v>0.124612987041473</v>
      </c>
      <c r="AA195">
        <v>-0.23647892475128099</v>
      </c>
      <c r="AB195">
        <v>15</v>
      </c>
      <c r="AC195">
        <v>1</v>
      </c>
      <c r="AD195">
        <v>0.21199699999999999</v>
      </c>
      <c r="AE195">
        <v>0.17540007971999999</v>
      </c>
      <c r="AF195">
        <v>0.220428492672222</v>
      </c>
      <c r="AG195">
        <v>0.39224668026333298</v>
      </c>
      <c r="AH195">
        <v>0.43321311295888798</v>
      </c>
      <c r="AI195">
        <v>0.59768323853333305</v>
      </c>
      <c r="AJ195">
        <v>0.72025180606888894</v>
      </c>
      <c r="AK195">
        <v>1.12616689670111</v>
      </c>
      <c r="AL195">
        <v>1.2881352692511101</v>
      </c>
      <c r="AM195">
        <v>0.256718315203182</v>
      </c>
      <c r="AN195">
        <v>0.77947358577915404</v>
      </c>
      <c r="AO195">
        <v>0.10444048288197801</v>
      </c>
      <c r="AP195">
        <v>0.379651771044272</v>
      </c>
      <c r="AQ195">
        <v>0.205072787110993</v>
      </c>
      <c r="AR195">
        <v>0.56357386015828703</v>
      </c>
      <c r="AS195">
        <v>0.143822707828169</v>
      </c>
      <c r="AT195">
        <v>-4.6227207293666001E-2</v>
      </c>
      <c r="AU195">
        <v>0.86598873003508003</v>
      </c>
      <c r="AV195">
        <v>0.34045150307670102</v>
      </c>
      <c r="AW195">
        <v>0.14015371050936101</v>
      </c>
      <c r="AX195">
        <v>0.22536800951390401</v>
      </c>
      <c r="AY195">
        <v>0.47612351854101898</v>
      </c>
      <c r="AZ195">
        <v>9.7307661337381293E-2</v>
      </c>
      <c r="BA195">
        <v>0.41005987925544402</v>
      </c>
      <c r="BB195">
        <v>-0.17485190753076599</v>
      </c>
      <c r="BC195">
        <v>0.218737505674101</v>
      </c>
      <c r="BD195">
        <v>0.225620900050128</v>
      </c>
      <c r="BE195">
        <v>-8.9625333447164498E-3</v>
      </c>
      <c r="BF195">
        <v>0.13224379003060599</v>
      </c>
      <c r="BG195">
        <v>8.9082584248633107E-2</v>
      </c>
      <c r="BH195">
        <v>0.22661762330044899</v>
      </c>
      <c r="BI195">
        <v>0.26225884770610303</v>
      </c>
      <c r="BJ195">
        <v>2.9750447856685801E-2</v>
      </c>
      <c r="BK195">
        <v>1.16927185463789</v>
      </c>
      <c r="BL195">
        <v>0.35126621351175202</v>
      </c>
      <c r="BM195">
        <v>0.370911340176448</v>
      </c>
      <c r="BN195">
        <v>0.325920924190988</v>
      </c>
      <c r="BO195">
        <v>0.76943174184433905</v>
      </c>
      <c r="BP195">
        <v>0.36525009512627898</v>
      </c>
      <c r="BQ195">
        <v>0.71097921060193303</v>
      </c>
      <c r="BR195">
        <v>-0.17485190753076599</v>
      </c>
      <c r="BS195">
        <v>2.9750447856685801E-2</v>
      </c>
      <c r="BT195">
        <v>0.83288743756246297</v>
      </c>
      <c r="BU195">
        <v>1.0207870700042601</v>
      </c>
      <c r="BV195">
        <v>1.7953735389041501</v>
      </c>
      <c r="BW195">
        <v>2.2735390547495302</v>
      </c>
      <c r="BX195">
        <v>4.31851669966525</v>
      </c>
      <c r="BY195">
        <v>4.9196160989529103</v>
      </c>
      <c r="BZ195">
        <v>2.0938975551540801E-2</v>
      </c>
      <c r="CA195">
        <v>-0.235829495555268</v>
      </c>
      <c r="CB195">
        <v>0.39946129248369</v>
      </c>
      <c r="CC195">
        <v>1.6830833826165701</v>
      </c>
      <c r="CD195">
        <v>3.9559779897983698</v>
      </c>
      <c r="CE195">
        <v>5.0408128333548898</v>
      </c>
      <c r="CF195">
        <v>6.0093160551540799E-2</v>
      </c>
      <c r="CG195">
        <v>1.2291724444732E-2</v>
      </c>
      <c r="CH195">
        <v>-8.1721143516309602E-2</v>
      </c>
      <c r="CI195">
        <v>-1.83224545838342</v>
      </c>
      <c r="CJ195">
        <v>-0.42854074068072001</v>
      </c>
      <c r="CK195">
        <v>-0.39758590898266299</v>
      </c>
      <c r="CL195">
        <v>0.53763657009772703</v>
      </c>
      <c r="CM195">
        <v>-0.22112311170554499</v>
      </c>
      <c r="CN195">
        <v>0.55778105895832497</v>
      </c>
      <c r="CO195">
        <v>7.42371785515408E-2</v>
      </c>
      <c r="CP195">
        <v>-0.254327737555268</v>
      </c>
      <c r="CQ195">
        <v>-1.0748605935163</v>
      </c>
      <c r="CR195">
        <v>-5.3768151313834203</v>
      </c>
      <c r="CS195">
        <v>-0.372040154768283</v>
      </c>
      <c r="CT195">
        <v>5.4639775954939997E-2</v>
      </c>
      <c r="CU195">
        <v>1.2502858304872899</v>
      </c>
      <c r="CV195">
        <v>0.116948816567173</v>
      </c>
      <c r="CW195">
        <v>-0.30250991887892698</v>
      </c>
      <c r="CX195">
        <v>0.11942094195170699</v>
      </c>
      <c r="CY195">
        <v>0.23688491373651299</v>
      </c>
      <c r="CZ195">
        <v>0.20850249493714901</v>
      </c>
      <c r="DA195">
        <v>5414.6453528695502</v>
      </c>
      <c r="DB195">
        <v>3777.8203142704401</v>
      </c>
      <c r="DC195">
        <v>6462.1004758179997</v>
      </c>
      <c r="DD195">
        <v>10665.2892778348</v>
      </c>
      <c r="DE195">
        <v>8427.6861783187705</v>
      </c>
      <c r="DF195">
        <v>8547.4738926933296</v>
      </c>
      <c r="DG195">
        <v>7799.2807470081098</v>
      </c>
      <c r="DH195">
        <v>10281.1956644977</v>
      </c>
    </row>
    <row r="196" spans="1:112" x14ac:dyDescent="0.3">
      <c r="A196" t="s">
        <v>1157</v>
      </c>
      <c r="B196" t="s">
        <v>1158</v>
      </c>
      <c r="C196" t="s">
        <v>1157</v>
      </c>
      <c r="D196" t="s">
        <v>1160</v>
      </c>
      <c r="E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M196">
        <v>175</v>
      </c>
      <c r="N196" t="s">
        <v>1159</v>
      </c>
      <c r="P196">
        <v>2018</v>
      </c>
      <c r="Q196" s="4" t="s">
        <v>26</v>
      </c>
      <c r="R196">
        <v>5256</v>
      </c>
      <c r="S196">
        <v>0</v>
      </c>
      <c r="T196">
        <v>0</v>
      </c>
      <c r="U196">
        <v>0</v>
      </c>
      <c r="V196">
        <v>2012440</v>
      </c>
      <c r="W196">
        <v>11500000</v>
      </c>
      <c r="X196">
        <v>2.08</v>
      </c>
      <c r="Y196">
        <v>7.04249888658523E-2</v>
      </c>
      <c r="Z196">
        <v>0.37823951244354198</v>
      </c>
      <c r="AA196">
        <v>5.8112606406211798E-2</v>
      </c>
      <c r="AB196">
        <v>7</v>
      </c>
      <c r="AC196">
        <v>0</v>
      </c>
    </row>
    <row r="197" spans="1:112" x14ac:dyDescent="0.3">
      <c r="A197" t="s">
        <v>1161</v>
      </c>
      <c r="B197" t="s">
        <v>1162</v>
      </c>
      <c r="C197" t="s">
        <v>1161</v>
      </c>
      <c r="D197" t="s">
        <v>1163</v>
      </c>
      <c r="E197">
        <v>1</v>
      </c>
      <c r="G197">
        <v>4</v>
      </c>
      <c r="I197">
        <v>3</v>
      </c>
      <c r="J197">
        <v>3</v>
      </c>
      <c r="K197">
        <v>0</v>
      </c>
      <c r="M197">
        <v>35</v>
      </c>
      <c r="N197" t="s">
        <v>25</v>
      </c>
      <c r="P197">
        <v>2017</v>
      </c>
      <c r="Q197" s="4" t="s">
        <v>26</v>
      </c>
      <c r="R197">
        <v>2112</v>
      </c>
      <c r="S197">
        <v>0</v>
      </c>
      <c r="T197">
        <v>0</v>
      </c>
      <c r="U197">
        <v>1</v>
      </c>
      <c r="V197">
        <v>32706262</v>
      </c>
      <c r="W197">
        <v>1468857774.5880001</v>
      </c>
      <c r="X197">
        <v>1.7831325301204799</v>
      </c>
      <c r="Y197">
        <v>4.0771588683128301E-2</v>
      </c>
      <c r="Z197">
        <v>-1.0833740234375E-2</v>
      </c>
      <c r="AA197">
        <v>-3.0229821801185601E-2</v>
      </c>
      <c r="AB197">
        <v>33</v>
      </c>
      <c r="AC197">
        <v>0</v>
      </c>
    </row>
    <row r="198" spans="1:112" x14ac:dyDescent="0.3">
      <c r="A198" t="s">
        <v>1164</v>
      </c>
      <c r="B198" t="s">
        <v>1165</v>
      </c>
      <c r="C198" t="s">
        <v>1164</v>
      </c>
      <c r="D198" t="s">
        <v>1166</v>
      </c>
      <c r="E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M198">
        <v>24</v>
      </c>
      <c r="N198" t="s">
        <v>684</v>
      </c>
      <c r="P198">
        <v>2018</v>
      </c>
      <c r="Q198" s="4" t="s">
        <v>26</v>
      </c>
      <c r="R198">
        <v>993</v>
      </c>
      <c r="S198">
        <v>0</v>
      </c>
      <c r="T198">
        <v>0</v>
      </c>
      <c r="U198">
        <v>1</v>
      </c>
      <c r="V198">
        <v>47500000</v>
      </c>
      <c r="W198">
        <v>12500000</v>
      </c>
      <c r="X198">
        <v>1.87951807228915</v>
      </c>
      <c r="Y198">
        <v>0.10953223705291699</v>
      </c>
      <c r="Z198">
        <v>-1.98487788438797E-2</v>
      </c>
      <c r="AA198">
        <v>-0.20105296373367301</v>
      </c>
      <c r="AB198">
        <v>8</v>
      </c>
      <c r="AC198">
        <v>0</v>
      </c>
    </row>
    <row r="199" spans="1:112" x14ac:dyDescent="0.3">
      <c r="A199" t="s">
        <v>464</v>
      </c>
      <c r="B199" t="s">
        <v>465</v>
      </c>
      <c r="C199" t="s">
        <v>467</v>
      </c>
      <c r="D199" t="s">
        <v>466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1</v>
      </c>
      <c r="L199" t="s">
        <v>468</v>
      </c>
      <c r="M199">
        <v>92</v>
      </c>
      <c r="N199" t="s">
        <v>61</v>
      </c>
      <c r="O199">
        <v>2021</v>
      </c>
      <c r="P199">
        <v>2018</v>
      </c>
      <c r="Q199" s="4" t="s">
        <v>26</v>
      </c>
      <c r="R199">
        <v>1347</v>
      </c>
      <c r="S199">
        <v>0</v>
      </c>
      <c r="T199">
        <v>0</v>
      </c>
      <c r="U199">
        <v>0</v>
      </c>
      <c r="V199">
        <v>30000000</v>
      </c>
      <c r="W199">
        <v>200000000</v>
      </c>
      <c r="X199">
        <v>1.80246913580246</v>
      </c>
      <c r="Y199">
        <v>0.160188093781471</v>
      </c>
      <c r="Z199">
        <v>5.0182074308395302E-2</v>
      </c>
      <c r="AA199">
        <v>7.2470933198928805E-2</v>
      </c>
      <c r="AB199">
        <v>9</v>
      </c>
      <c r="AC199">
        <v>1</v>
      </c>
      <c r="AD199">
        <v>0.82664221999999998</v>
      </c>
      <c r="AE199">
        <v>0.97909989544444398</v>
      </c>
      <c r="AF199">
        <v>0.87256325344444396</v>
      </c>
      <c r="AG199">
        <v>0.79608123106888895</v>
      </c>
      <c r="AH199">
        <v>0.71693042956111097</v>
      </c>
      <c r="AI199">
        <v>0.37056909460111098</v>
      </c>
      <c r="AJ199">
        <v>0.112026567368888</v>
      </c>
      <c r="AK199">
        <v>5.7620179408333298E-2</v>
      </c>
      <c r="AM199">
        <v>-0.108810799077492</v>
      </c>
      <c r="AN199">
        <v>-8.7652123870266899E-2</v>
      </c>
      <c r="AO199">
        <v>-9.9425534001728794E-2</v>
      </c>
      <c r="AP199">
        <v>-0.48311707897799</v>
      </c>
      <c r="AQ199">
        <v>-0.69769047391964301</v>
      </c>
      <c r="AR199">
        <v>-0.48565611924359298</v>
      </c>
      <c r="AT199">
        <v>-0.27282468385515202</v>
      </c>
      <c r="AU199">
        <v>4.2555059090503299E-2</v>
      </c>
      <c r="AV199">
        <v>0.31602795416421497</v>
      </c>
      <c r="AW199">
        <v>-0.56247358406826697</v>
      </c>
      <c r="AX199">
        <v>-0.47632346379476398</v>
      </c>
      <c r="AY199">
        <v>-0.69028323341868003</v>
      </c>
      <c r="AZ199">
        <v>-0.27360287912257403</v>
      </c>
      <c r="BB199">
        <v>-6.5098757469762902E-2</v>
      </c>
      <c r="BC199">
        <v>0.14137911029299699</v>
      </c>
      <c r="BD199">
        <v>-1.8281358001128199E-2</v>
      </c>
      <c r="BE199">
        <v>-0.280870445624892</v>
      </c>
      <c r="BF199">
        <v>-0.140251703075989</v>
      </c>
      <c r="BG199">
        <v>-0.46098714281304998</v>
      </c>
      <c r="BH199">
        <v>-0.12881424480908299</v>
      </c>
      <c r="BJ199">
        <v>-0.16724936942565299</v>
      </c>
      <c r="BK199">
        <v>3.2975554237711598E-2</v>
      </c>
      <c r="BL199">
        <v>-8.1039545174272601E-2</v>
      </c>
      <c r="BM199">
        <v>-0.62966408020083997</v>
      </c>
      <c r="BN199">
        <v>-0.72794600501983397</v>
      </c>
      <c r="BO199">
        <v>-0.87754420408971101</v>
      </c>
      <c r="BR199">
        <v>-6.5098757469762902E-2</v>
      </c>
      <c r="BS199">
        <v>-0.16724936942565299</v>
      </c>
      <c r="BT199">
        <v>-0.24634064492513799</v>
      </c>
      <c r="BU199">
        <v>-0.29451971869140098</v>
      </c>
      <c r="BV199">
        <v>-0.63669315592846398</v>
      </c>
      <c r="BW199">
        <v>-0.885037192063163</v>
      </c>
      <c r="BZ199">
        <v>-9.8887545327650803E-2</v>
      </c>
      <c r="CA199">
        <v>-1.6177686704857201E-2</v>
      </c>
      <c r="CB199">
        <v>-1.37332030603938E-2</v>
      </c>
      <c r="CC199">
        <v>-0.433358595329076</v>
      </c>
      <c r="CF199">
        <v>-5.9733360327650802E-2</v>
      </c>
      <c r="CG199">
        <v>0.231943533295142</v>
      </c>
      <c r="CH199">
        <v>-0.49491563906039299</v>
      </c>
      <c r="CI199">
        <v>-3.9486874363290698</v>
      </c>
      <c r="CJ199">
        <v>-0.24456252964749201</v>
      </c>
      <c r="CK199">
        <v>5.5325369503801897E-3</v>
      </c>
      <c r="CL199">
        <v>-0.210632427787736</v>
      </c>
      <c r="CO199">
        <v>-4.55893423276508E-2</v>
      </c>
      <c r="CP199">
        <v>-3.4675928704857202E-2</v>
      </c>
      <c r="CQ199">
        <v>-1.4880550890603901</v>
      </c>
      <c r="CR199">
        <v>-7.4932571093290701</v>
      </c>
      <c r="CS199">
        <v>-0.26129498837971599</v>
      </c>
      <c r="CT199">
        <v>0.33729782401398201</v>
      </c>
      <c r="CU199">
        <v>0.17722386382589</v>
      </c>
      <c r="CV199">
        <v>-0.287102873463499</v>
      </c>
      <c r="CW199">
        <v>-0.25268692386057201</v>
      </c>
      <c r="CX199">
        <v>-0.19776125849683299</v>
      </c>
      <c r="DA199">
        <v>53148.861974516702</v>
      </c>
      <c r="DB199">
        <v>38393.601043742397</v>
      </c>
      <c r="DC199">
        <v>54371.503895600697</v>
      </c>
      <c r="DD199">
        <v>45262.320839991997</v>
      </c>
      <c r="DE199">
        <v>39516.091418404998</v>
      </c>
      <c r="DF199">
        <v>24093.527813730499</v>
      </c>
      <c r="DG199">
        <v>20573.582150960599</v>
      </c>
    </row>
    <row r="200" spans="1:112" x14ac:dyDescent="0.3">
      <c r="A200" t="s">
        <v>469</v>
      </c>
      <c r="B200" t="s">
        <v>470</v>
      </c>
      <c r="C200" t="s">
        <v>472</v>
      </c>
      <c r="D200" t="s">
        <v>471</v>
      </c>
      <c r="E200">
        <v>1</v>
      </c>
      <c r="F200">
        <v>1</v>
      </c>
      <c r="G200">
        <v>0</v>
      </c>
      <c r="H200">
        <v>1</v>
      </c>
      <c r="I200">
        <v>3</v>
      </c>
      <c r="J200">
        <v>0</v>
      </c>
      <c r="K200">
        <v>1</v>
      </c>
      <c r="M200">
        <v>59</v>
      </c>
      <c r="N200" t="s">
        <v>473</v>
      </c>
      <c r="O200">
        <v>2018</v>
      </c>
      <c r="P200">
        <v>2018</v>
      </c>
      <c r="Q200" s="4" t="s">
        <v>26</v>
      </c>
      <c r="R200">
        <v>4886</v>
      </c>
      <c r="S200">
        <v>0</v>
      </c>
      <c r="T200">
        <v>0</v>
      </c>
      <c r="U200">
        <v>1</v>
      </c>
      <c r="V200">
        <v>2000000</v>
      </c>
      <c r="W200">
        <v>616000000</v>
      </c>
      <c r="X200">
        <v>2.07407407407407</v>
      </c>
      <c r="Y200">
        <v>0.24129046499729101</v>
      </c>
      <c r="Z200">
        <v>-2.8325110673904402E-2</v>
      </c>
      <c r="AA200">
        <v>2.8690040111541699E-2</v>
      </c>
      <c r="AB200">
        <v>10</v>
      </c>
      <c r="AC200">
        <v>1</v>
      </c>
      <c r="AD200">
        <v>5.3082900000000002E-3</v>
      </c>
      <c r="AE200">
        <v>3.028453277112E-3</v>
      </c>
      <c r="AF200">
        <v>7.6977193092266603E-4</v>
      </c>
      <c r="AG200">
        <v>3.5434388337875502E-3</v>
      </c>
      <c r="AH200">
        <v>2.6724678778906599E-3</v>
      </c>
      <c r="AI200">
        <v>1.8116717110272199E-3</v>
      </c>
      <c r="AJ200">
        <v>1.73875286732888E-3</v>
      </c>
      <c r="AK200">
        <v>1.1961238778461099E-3</v>
      </c>
      <c r="AL200">
        <v>1.7176588111128799E-3</v>
      </c>
      <c r="AM200">
        <v>-0.74582010667282295</v>
      </c>
      <c r="AN200">
        <v>3.6032320632168302</v>
      </c>
      <c r="AO200">
        <v>-0.245798219399744</v>
      </c>
      <c r="AP200">
        <v>-0.322097853442809</v>
      </c>
      <c r="AQ200">
        <v>-4.0249479668139597E-2</v>
      </c>
      <c r="AR200">
        <v>-0.312079421796368</v>
      </c>
      <c r="AS200">
        <v>0.436020836074202</v>
      </c>
      <c r="AT200">
        <v>-0.86628403647553198</v>
      </c>
      <c r="AU200">
        <v>-9.5951523158407506E-2</v>
      </c>
      <c r="AV200">
        <v>4.0674665948332702</v>
      </c>
      <c r="AW200">
        <v>-0.54604545454071596</v>
      </c>
      <c r="AX200">
        <v>-0.23043099295179101</v>
      </c>
      <c r="AY200">
        <v>-0.15300830874399701</v>
      </c>
      <c r="AZ200">
        <v>-0.26903460857902001</v>
      </c>
      <c r="BA200">
        <v>0.56896759760634597</v>
      </c>
      <c r="BB200">
        <v>-0.48922898662007203</v>
      </c>
      <c r="BC200">
        <v>7.7160714626965101E-3</v>
      </c>
      <c r="BD200">
        <v>3.8238163273552099</v>
      </c>
      <c r="BE200">
        <v>-0.29108757714914502</v>
      </c>
      <c r="BF200">
        <v>3.0058291620758501E-2</v>
      </c>
      <c r="BG200">
        <v>0.175366165714504</v>
      </c>
      <c r="BH200">
        <v>-0.15166909480986299</v>
      </c>
      <c r="BI200">
        <v>0.54933735733654698</v>
      </c>
      <c r="BJ200">
        <v>-0.87008924101944396</v>
      </c>
      <c r="BK200">
        <v>3.5441762081455401</v>
      </c>
      <c r="BL200">
        <v>2.80677264992844</v>
      </c>
      <c r="BM200">
        <v>-0.52719971496398799</v>
      </c>
      <c r="BN200">
        <v>-2.71123153511998E-2</v>
      </c>
      <c r="BO200">
        <v>-0.16378928418456101</v>
      </c>
      <c r="BP200">
        <v>0.17102591981801701</v>
      </c>
      <c r="BQ200">
        <v>0.10705595765246</v>
      </c>
      <c r="BR200">
        <v>-0.48922898662007203</v>
      </c>
      <c r="BS200">
        <v>-0.87008924101944396</v>
      </c>
      <c r="BT200">
        <v>-0.414182827029145</v>
      </c>
      <c r="BU200">
        <v>-0.53769533485812704</v>
      </c>
      <c r="BV200">
        <v>-0.69167167846550603</v>
      </c>
      <c r="BW200">
        <v>-0.70878461025991601</v>
      </c>
      <c r="BX200">
        <v>-0.79281568874922104</v>
      </c>
      <c r="BY200">
        <v>-0.71400523407793703</v>
      </c>
      <c r="BZ200">
        <v>-3.9300791780403903E-2</v>
      </c>
      <c r="CA200">
        <v>-0.86557569477436702</v>
      </c>
      <c r="CB200">
        <v>-0.86484515348444102</v>
      </c>
      <c r="CC200">
        <v>-0.71015849837734601</v>
      </c>
      <c r="CD200">
        <v>-0.67815650134028205</v>
      </c>
      <c r="CE200">
        <v>-0.77993995046934395</v>
      </c>
      <c r="CF200">
        <v>-1.4660678040395001E-4</v>
      </c>
      <c r="CG200">
        <v>-0.61745447477436699</v>
      </c>
      <c r="CH200">
        <v>-1.34602758948444</v>
      </c>
      <c r="CI200">
        <v>-4.2254873393773398</v>
      </c>
      <c r="CJ200">
        <v>-0.433091072437715</v>
      </c>
      <c r="CK200">
        <v>-0.38260234342228899</v>
      </c>
      <c r="CL200">
        <v>0.59672603108746303</v>
      </c>
      <c r="CM200">
        <v>0.36662647825733502</v>
      </c>
      <c r="CN200">
        <v>0.61232299805051404</v>
      </c>
      <c r="CO200">
        <v>1.3997411219596001E-2</v>
      </c>
      <c r="CP200">
        <v>-0.88407393677436696</v>
      </c>
      <c r="CQ200">
        <v>-2.3391670394844399</v>
      </c>
      <c r="CR200">
        <v>-7.7700570123773396</v>
      </c>
      <c r="CS200">
        <v>-0.44583221163265302</v>
      </c>
      <c r="CT200">
        <v>7.1657960645373497E-2</v>
      </c>
      <c r="CU200">
        <v>0.95807632811517096</v>
      </c>
      <c r="CV200">
        <v>0.29111696563776601</v>
      </c>
      <c r="CW200">
        <v>-0.30544556041276499</v>
      </c>
      <c r="CX200">
        <v>0.14958385191839499</v>
      </c>
      <c r="CY200">
        <v>7.3969015863263002E-2</v>
      </c>
      <c r="CZ200">
        <v>0.24742458668230899</v>
      </c>
      <c r="DA200">
        <v>5626.8189925482202</v>
      </c>
      <c r="DB200">
        <v>3769.5895651599999</v>
      </c>
      <c r="DC200">
        <v>6083.04677740844</v>
      </c>
      <c r="DD200">
        <v>10545.2874379144</v>
      </c>
      <c r="DE200">
        <v>8654.2657373534403</v>
      </c>
      <c r="DF200">
        <v>8451.0992099004397</v>
      </c>
      <c r="DG200">
        <v>7728.7323978903296</v>
      </c>
      <c r="DH200">
        <v>10131.5411425611</v>
      </c>
    </row>
    <row r="201" spans="1:112" x14ac:dyDescent="0.3">
      <c r="A201" t="s">
        <v>1167</v>
      </c>
      <c r="B201" t="s">
        <v>1168</v>
      </c>
      <c r="C201" t="s">
        <v>1167</v>
      </c>
      <c r="D201" t="s">
        <v>1169</v>
      </c>
      <c r="E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M201">
        <v>59</v>
      </c>
      <c r="N201" t="s">
        <v>30</v>
      </c>
      <c r="P201">
        <v>2018</v>
      </c>
      <c r="Q201" s="4" t="s">
        <v>26</v>
      </c>
      <c r="R201">
        <v>3631</v>
      </c>
      <c r="S201">
        <v>0</v>
      </c>
      <c r="T201">
        <v>0</v>
      </c>
      <c r="U201">
        <v>1</v>
      </c>
      <c r="V201">
        <v>111500</v>
      </c>
      <c r="W201">
        <v>10000000000</v>
      </c>
      <c r="X201">
        <v>1.92592592592592</v>
      </c>
      <c r="Y201">
        <v>0.211353555321693</v>
      </c>
      <c r="Z201">
        <v>0.39108240604400601</v>
      </c>
      <c r="AA201">
        <v>-3.8309991359710603E-2</v>
      </c>
      <c r="AB201">
        <v>12</v>
      </c>
      <c r="AC201">
        <v>0</v>
      </c>
    </row>
    <row r="202" spans="1:112" x14ac:dyDescent="0.3">
      <c r="A202" t="s">
        <v>474</v>
      </c>
      <c r="B202" t="s">
        <v>475</v>
      </c>
      <c r="C202" t="s">
        <v>477</v>
      </c>
      <c r="D202" t="s">
        <v>476</v>
      </c>
      <c r="E202">
        <v>1</v>
      </c>
      <c r="F202">
        <v>1</v>
      </c>
      <c r="G202">
        <v>4</v>
      </c>
      <c r="H202">
        <v>0</v>
      </c>
      <c r="I202">
        <v>3</v>
      </c>
      <c r="J202">
        <v>0</v>
      </c>
      <c r="K202">
        <v>1</v>
      </c>
      <c r="M202">
        <v>14</v>
      </c>
      <c r="N202" t="s">
        <v>391</v>
      </c>
      <c r="O202">
        <v>2018</v>
      </c>
      <c r="P202">
        <v>2017</v>
      </c>
      <c r="Q202" s="4" t="s">
        <v>26</v>
      </c>
      <c r="R202">
        <v>2995</v>
      </c>
      <c r="S202">
        <v>0</v>
      </c>
      <c r="T202">
        <v>0</v>
      </c>
      <c r="U202">
        <v>1</v>
      </c>
      <c r="V202">
        <v>100000000</v>
      </c>
      <c r="W202">
        <v>12000000000</v>
      </c>
      <c r="X202">
        <v>1.82278481012658</v>
      </c>
      <c r="Y202">
        <v>0.13966870307922299</v>
      </c>
      <c r="Z202">
        <v>-5.1343932747840798E-2</v>
      </c>
      <c r="AA202">
        <v>-1.04355365037918E-2</v>
      </c>
      <c r="AB202">
        <v>5</v>
      </c>
      <c r="AC202">
        <v>1</v>
      </c>
      <c r="AD202">
        <v>9.1225998476099999E-3</v>
      </c>
      <c r="AE202">
        <v>1.2021187126246001E-2</v>
      </c>
      <c r="AF202">
        <v>1.39687517877777E-2</v>
      </c>
      <c r="AG202">
        <v>3.41595052244444E-2</v>
      </c>
      <c r="AH202">
        <v>6.7557102489999896E-2</v>
      </c>
      <c r="AI202">
        <v>3.9609907105555502E-2</v>
      </c>
      <c r="AJ202">
        <v>2.4913187288888802E-2</v>
      </c>
      <c r="AK202">
        <v>9.5785448778607698E-3</v>
      </c>
      <c r="AL202">
        <v>4.4935755478967701E-3</v>
      </c>
      <c r="AM202">
        <v>0.16201100948504801</v>
      </c>
      <c r="AN202">
        <v>1.4454228798261599</v>
      </c>
      <c r="AO202">
        <v>0.97769557978422605</v>
      </c>
      <c r="AP202">
        <v>-0.41368256414758497</v>
      </c>
      <c r="AQ202">
        <v>-0.37103646260774298</v>
      </c>
      <c r="AR202">
        <v>-0.61552310562315105</v>
      </c>
      <c r="AS202">
        <v>-0.53087075279221796</v>
      </c>
      <c r="AT202">
        <v>0.20092387928785899</v>
      </c>
      <c r="AU202">
        <v>0.64558259896135795</v>
      </c>
      <c r="AV202">
        <v>3.5429832268443802</v>
      </c>
      <c r="AW202">
        <v>3.9876366828877102E-2</v>
      </c>
      <c r="AX202">
        <v>-0.63927812989381705</v>
      </c>
      <c r="AY202">
        <v>-0.18962450482419799</v>
      </c>
      <c r="AZ202">
        <v>-0.90369514843329501</v>
      </c>
      <c r="BA202">
        <v>0.90997685036722797</v>
      </c>
      <c r="BB202">
        <v>0.27771608037177797</v>
      </c>
      <c r="BC202">
        <v>0.168271636454776</v>
      </c>
      <c r="BD202">
        <v>0.64210866938004796</v>
      </c>
      <c r="BE202">
        <v>-0.242932921264952</v>
      </c>
      <c r="BF202">
        <v>-0.52371322926392905</v>
      </c>
      <c r="BG202">
        <v>-0.208320277927593</v>
      </c>
      <c r="BH202">
        <v>-0.55258465253111</v>
      </c>
      <c r="BI202">
        <v>0.58853140885737298</v>
      </c>
      <c r="BJ202">
        <v>0.47529943592169899</v>
      </c>
      <c r="BK202">
        <v>1.7446426741894701</v>
      </c>
      <c r="BL202">
        <v>2.40168217788717</v>
      </c>
      <c r="BM202">
        <v>-0.52388645003069001</v>
      </c>
      <c r="BN202">
        <v>-0.71813850543478297</v>
      </c>
      <c r="BO202">
        <v>-0.65516030880689102</v>
      </c>
      <c r="BP202">
        <v>-0.82362629311264401</v>
      </c>
      <c r="BQ202">
        <v>0.79210623441263694</v>
      </c>
      <c r="BR202">
        <v>0.27771608037177797</v>
      </c>
      <c r="BS202">
        <v>0.47529943592169899</v>
      </c>
      <c r="BT202">
        <v>2.4659488963764602</v>
      </c>
      <c r="BU202">
        <v>6.1798272612023197</v>
      </c>
      <c r="BV202">
        <v>3.5153370705395699</v>
      </c>
      <c r="BW202">
        <v>1.6721289218281901</v>
      </c>
      <c r="BX202">
        <v>0.163925368480177</v>
      </c>
      <c r="BY202">
        <v>-0.54117391604820797</v>
      </c>
      <c r="BZ202">
        <v>3.0175644137468101E-2</v>
      </c>
      <c r="CA202">
        <v>0.26421062832779502</v>
      </c>
      <c r="CB202">
        <v>1.0180372859003799</v>
      </c>
      <c r="CC202">
        <v>8.57374777418541</v>
      </c>
      <c r="CD202">
        <v>1.1957158547951601</v>
      </c>
      <c r="CE202">
        <v>-0.52413144416781399</v>
      </c>
      <c r="CF202">
        <v>6.9329829137468102E-2</v>
      </c>
      <c r="CG202">
        <v>0.51233184832779499</v>
      </c>
      <c r="CH202">
        <v>0.53685484990038901</v>
      </c>
      <c r="CI202">
        <v>5.0584189331854104</v>
      </c>
      <c r="CJ202">
        <v>-2.2759669225349399E-2</v>
      </c>
      <c r="CK202">
        <v>-0.43089830998331202</v>
      </c>
      <c r="CL202">
        <v>0.56979041339414804</v>
      </c>
      <c r="CM202">
        <v>7.9119772826046694E-2</v>
      </c>
      <c r="CN202">
        <v>0.42836182975933501</v>
      </c>
      <c r="CO202">
        <v>8.3473847137468096E-2</v>
      </c>
      <c r="CP202">
        <v>0.24571238632779499</v>
      </c>
      <c r="CQ202">
        <v>-0.45628460009961103</v>
      </c>
      <c r="CR202">
        <v>1.5138492601854101</v>
      </c>
      <c r="CS202">
        <v>-2.2350541407834799E-2</v>
      </c>
      <c r="CT202">
        <v>-0.41661519156354199</v>
      </c>
      <c r="CU202">
        <v>4.1398377356886597E-2</v>
      </c>
      <c r="CV202">
        <v>2.17051155139856</v>
      </c>
      <c r="CW202">
        <v>-9.9475404536193496E-2</v>
      </c>
      <c r="CX202">
        <v>-0.25967677321701099</v>
      </c>
      <c r="CY202">
        <v>-0.30535981124880801</v>
      </c>
      <c r="CZ202">
        <v>0.814297080794393</v>
      </c>
      <c r="DA202">
        <v>6823.4997747395801</v>
      </c>
      <c r="DB202">
        <v>5079.6464532878799</v>
      </c>
      <c r="DC202">
        <v>3802.1622706585499</v>
      </c>
      <c r="DD202">
        <v>7161.5106286694399</v>
      </c>
      <c r="DE202">
        <v>10605.9920733785</v>
      </c>
      <c r="DF202">
        <v>8152.3075916611097</v>
      </c>
      <c r="DG202">
        <v>8440.2073051765492</v>
      </c>
      <c r="DH202">
        <v>8101.96139253622</v>
      </c>
    </row>
    <row r="203" spans="1:112" x14ac:dyDescent="0.3">
      <c r="A203" t="s">
        <v>478</v>
      </c>
      <c r="B203" t="s">
        <v>479</v>
      </c>
      <c r="C203" t="s">
        <v>478</v>
      </c>
      <c r="D203" t="s">
        <v>480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M203">
        <v>15</v>
      </c>
      <c r="N203" t="s">
        <v>481</v>
      </c>
      <c r="O203">
        <v>2018</v>
      </c>
      <c r="P203">
        <v>2017</v>
      </c>
      <c r="Q203" s="4" t="s">
        <v>26</v>
      </c>
      <c r="R203">
        <v>11365</v>
      </c>
      <c r="S203">
        <v>0</v>
      </c>
      <c r="T203">
        <v>0</v>
      </c>
      <c r="U203">
        <v>0</v>
      </c>
      <c r="V203">
        <v>21780000</v>
      </c>
      <c r="W203">
        <v>5999999954.46</v>
      </c>
      <c r="X203">
        <v>1.88095238095238</v>
      </c>
      <c r="Y203">
        <v>8.5760459303855896E-2</v>
      </c>
      <c r="Z203">
        <v>5.4153099656105E-2</v>
      </c>
      <c r="AA203">
        <v>-6.2189981341362E-2</v>
      </c>
      <c r="AB203">
        <v>48</v>
      </c>
      <c r="AC203">
        <v>1</v>
      </c>
      <c r="AD203">
        <v>4.9710299800000003E-2</v>
      </c>
      <c r="AE203">
        <v>1.86261105141152E-2</v>
      </c>
      <c r="AF203">
        <v>1.2354581935238401E-2</v>
      </c>
      <c r="AG203">
        <v>8.2681869722222197E-3</v>
      </c>
      <c r="AH203">
        <v>4.7849247619315503E-3</v>
      </c>
      <c r="AI203">
        <v>2.94293098916644E-3</v>
      </c>
      <c r="AJ203">
        <v>3.4152566034033301E-3</v>
      </c>
      <c r="AK203">
        <v>1.8659566801161099E-3</v>
      </c>
      <c r="AL203">
        <v>1.8448061521493301E-3</v>
      </c>
      <c r="AM203">
        <v>-0.33670629056582002</v>
      </c>
      <c r="AN203">
        <v>-0.33075946919424098</v>
      </c>
      <c r="AO203">
        <v>-0.42128488651659901</v>
      </c>
      <c r="AP203">
        <v>-0.384957729621968</v>
      </c>
      <c r="AQ203">
        <v>0.160494967763641</v>
      </c>
      <c r="AR203">
        <v>-0.45364085431921303</v>
      </c>
      <c r="AS203">
        <v>-1.1334951230197799E-2</v>
      </c>
      <c r="AT203">
        <v>-0.80708442406102099</v>
      </c>
      <c r="AU203">
        <v>0.61703021443676298</v>
      </c>
      <c r="AV203">
        <v>-0.48176574274640099</v>
      </c>
      <c r="AW203">
        <v>-0.61723462290219</v>
      </c>
      <c r="AX203">
        <v>0.21966297301200699</v>
      </c>
      <c r="AY203">
        <v>-0.16782952755323999</v>
      </c>
      <c r="AZ203">
        <v>-0.57195146262756502</v>
      </c>
      <c r="BA203">
        <v>0.40965105220553499</v>
      </c>
      <c r="BB203">
        <v>-0.65880119836171702</v>
      </c>
      <c r="BC203">
        <v>0.29399816880374102</v>
      </c>
      <c r="BD203">
        <v>-0.38519010790649699</v>
      </c>
      <c r="BE203">
        <v>-0.33944634800107698</v>
      </c>
      <c r="BF203">
        <v>-6.2093227836888698E-2</v>
      </c>
      <c r="BG203">
        <v>-4.9806908602344699E-2</v>
      </c>
      <c r="BH203">
        <v>-0.350399838856639</v>
      </c>
      <c r="BI203">
        <v>0.47173583607324698</v>
      </c>
      <c r="BJ203">
        <v>-0.77453319611397198</v>
      </c>
      <c r="BK203">
        <v>-0.11582563815215099</v>
      </c>
      <c r="BL203">
        <v>-0.64154079796790997</v>
      </c>
      <c r="BM203">
        <v>-0.60690265812257504</v>
      </c>
      <c r="BN203">
        <v>9.87293267616869E-2</v>
      </c>
      <c r="BO203">
        <v>-0.43955614519446701</v>
      </c>
      <c r="BP203">
        <v>-0.42094966462114702</v>
      </c>
      <c r="BQ203">
        <v>0.444680954824484</v>
      </c>
      <c r="BR203">
        <v>-0.65880119836171702</v>
      </c>
      <c r="BS203">
        <v>-0.77453319611397198</v>
      </c>
      <c r="BT203">
        <v>-0.84594107453173795</v>
      </c>
      <c r="BU203">
        <v>-0.91017737320193304</v>
      </c>
      <c r="BV203">
        <v>-0.946546301382305</v>
      </c>
      <c r="BW203">
        <v>-0.93738061389652905</v>
      </c>
      <c r="BX203">
        <v>-0.96306577005126004</v>
      </c>
      <c r="BY203">
        <v>-0.967077012109826</v>
      </c>
      <c r="BZ203">
        <v>-6.3892201672056698E-2</v>
      </c>
      <c r="CA203">
        <v>-0.801978320632455</v>
      </c>
      <c r="CB203">
        <v>-0.72802797533039298</v>
      </c>
      <c r="CC203">
        <v>-0.94080409713679103</v>
      </c>
      <c r="CD203">
        <v>-0.93264106798781798</v>
      </c>
      <c r="CE203">
        <v>-0.96498476299021596</v>
      </c>
      <c r="CF203">
        <v>-2.47380166720567E-2</v>
      </c>
      <c r="CG203">
        <v>-0.55385710063245497</v>
      </c>
      <c r="CH203">
        <v>-1.2092104113303901</v>
      </c>
      <c r="CI203">
        <v>-4.4561329381367898</v>
      </c>
      <c r="CJ203">
        <v>-0.31135874171021</v>
      </c>
      <c r="CK203">
        <v>-0.445778183668188</v>
      </c>
      <c r="CL203">
        <v>-0.67939375889609599</v>
      </c>
      <c r="CM203">
        <v>-2.3211490832862301E-2</v>
      </c>
      <c r="CN203">
        <v>-0.35991739070687001</v>
      </c>
      <c r="CO203">
        <v>-1.0593998672056701E-2</v>
      </c>
      <c r="CP203">
        <v>-0.82047656263245505</v>
      </c>
      <c r="CQ203">
        <v>-2.20234986133039</v>
      </c>
      <c r="CR203">
        <v>-8.0007026111367896</v>
      </c>
      <c r="CS203">
        <v>-0.27974275573123603</v>
      </c>
      <c r="CT203">
        <v>-0.21058227278681699</v>
      </c>
      <c r="CU203">
        <v>5.8399118558735898E-2</v>
      </c>
      <c r="CV203">
        <v>-0.41611465437557699</v>
      </c>
      <c r="CW203">
        <v>0.21988469405905001</v>
      </c>
      <c r="CX203">
        <v>1.19735887336117</v>
      </c>
      <c r="CY203">
        <v>-0.2328390466104</v>
      </c>
      <c r="CZ203">
        <v>-0.10860810281670299</v>
      </c>
      <c r="DA203">
        <v>9227.0573730468805</v>
      </c>
      <c r="DB203">
        <v>7648.1644368489697</v>
      </c>
      <c r="DC203">
        <v>6834.4663313802102</v>
      </c>
      <c r="DD203">
        <v>4958.8704097577702</v>
      </c>
      <c r="DE203">
        <v>3840.5047014066599</v>
      </c>
      <c r="DF203">
        <v>7468.7384740216603</v>
      </c>
      <c r="DG203">
        <v>10432.8353439698</v>
      </c>
      <c r="DH203">
        <v>8077.4253360203302</v>
      </c>
    </row>
    <row r="204" spans="1:112" x14ac:dyDescent="0.3">
      <c r="A204" t="s">
        <v>482</v>
      </c>
      <c r="B204" t="s">
        <v>483</v>
      </c>
      <c r="C204" t="s">
        <v>482</v>
      </c>
      <c r="D204" t="s">
        <v>484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1</v>
      </c>
      <c r="M204">
        <v>14</v>
      </c>
      <c r="N204" t="s">
        <v>39</v>
      </c>
      <c r="O204">
        <v>2017</v>
      </c>
      <c r="P204">
        <v>2018</v>
      </c>
      <c r="Q204" s="4" t="s">
        <v>26</v>
      </c>
      <c r="R204">
        <v>1542</v>
      </c>
      <c r="S204">
        <v>0</v>
      </c>
      <c r="T204">
        <v>0</v>
      </c>
      <c r="U204">
        <v>0</v>
      </c>
      <c r="V204">
        <v>98000000</v>
      </c>
      <c r="W204">
        <v>10000000000000</v>
      </c>
      <c r="X204">
        <v>1.9753086419753001</v>
      </c>
      <c r="Y204">
        <v>-1.5183582901954601E-2</v>
      </c>
      <c r="Z204">
        <v>-5.9627339243888799E-2</v>
      </c>
      <c r="AA204">
        <v>-0.25020557641982999</v>
      </c>
      <c r="AB204">
        <v>7</v>
      </c>
      <c r="AC204">
        <v>1</v>
      </c>
      <c r="AD204" s="1">
        <v>8.7487802380000005E-5</v>
      </c>
      <c r="AE204" s="1">
        <v>8.7279247519222203E-5</v>
      </c>
      <c r="AF204">
        <v>4.1658058794933299E-4</v>
      </c>
      <c r="AG204">
        <v>2.03126778392777E-4</v>
      </c>
      <c r="AH204">
        <v>1.39040878079444E-4</v>
      </c>
      <c r="AI204" s="1">
        <v>4.9960710592555503E-5</v>
      </c>
      <c r="AJ204" s="1">
        <v>3.1460260896111098E-5</v>
      </c>
      <c r="AK204" s="1">
        <v>4.6347116963777702E-5</v>
      </c>
      <c r="AL204" s="1">
        <v>1.9735866216666598E-5</v>
      </c>
      <c r="AM204">
        <v>3.7729626433544401</v>
      </c>
      <c r="AN204">
        <v>-0.51239499806581701</v>
      </c>
      <c r="AO204">
        <v>-0.31549705469858302</v>
      </c>
      <c r="AP204">
        <v>-0.64067609984446905</v>
      </c>
      <c r="AQ204">
        <v>-0.37029997125783698</v>
      </c>
      <c r="AR204">
        <v>0.473195569382797</v>
      </c>
      <c r="AS204">
        <v>-0.57417273156189796</v>
      </c>
      <c r="AT204">
        <v>0.33362271582148201</v>
      </c>
      <c r="AU204">
        <v>-0.24709097476480599</v>
      </c>
      <c r="AV204">
        <v>-0.19212170052451</v>
      </c>
      <c r="AW204">
        <v>-0.48553572522060101</v>
      </c>
      <c r="AX204">
        <v>-0.65463672126858596</v>
      </c>
      <c r="AY204">
        <v>0.166493916574768</v>
      </c>
      <c r="AZ204">
        <v>-0.198743804397813</v>
      </c>
      <c r="BA204">
        <v>-0.471195390647626</v>
      </c>
      <c r="BB204">
        <v>-0.167286045601029</v>
      </c>
      <c r="BC204">
        <v>0.60948151807574003</v>
      </c>
      <c r="BD204">
        <v>0.12462574334177</v>
      </c>
      <c r="BE204">
        <v>1.8396399793260101E-2</v>
      </c>
      <c r="BF204">
        <v>-0.43349382510616802</v>
      </c>
      <c r="BG204">
        <v>8.1873190250165595E-2</v>
      </c>
      <c r="BH204">
        <v>0.45163326817433402</v>
      </c>
      <c r="BI204">
        <v>-0.15391672923136501</v>
      </c>
      <c r="BJ204">
        <v>2.9827577582232201</v>
      </c>
      <c r="BK204">
        <v>-0.212624123313052</v>
      </c>
      <c r="BL204">
        <v>-0.223836396606727</v>
      </c>
      <c r="BM204">
        <v>-0.62136401169867195</v>
      </c>
      <c r="BN204">
        <v>-0.66570437709054497</v>
      </c>
      <c r="BO204">
        <v>0.66814252239779803</v>
      </c>
      <c r="BP204">
        <v>-0.36505179425767298</v>
      </c>
      <c r="BQ204">
        <v>-0.67132826578544602</v>
      </c>
      <c r="BR204">
        <v>-0.167286045601029</v>
      </c>
      <c r="BS204">
        <v>2.9827577582232201</v>
      </c>
      <c r="BT204">
        <v>0.94840844476549002</v>
      </c>
      <c r="BU204">
        <v>0.344699539668536</v>
      </c>
      <c r="BV204">
        <v>-0.50004571964895195</v>
      </c>
      <c r="BW204">
        <v>-0.70497668872272401</v>
      </c>
      <c r="BX204">
        <v>-0.54510294267812798</v>
      </c>
      <c r="BY204">
        <v>-0.80102683186143397</v>
      </c>
      <c r="BZ204">
        <v>-7.0958378552427202E-3</v>
      </c>
      <c r="CA204">
        <v>1.8065892112475499</v>
      </c>
      <c r="CB204">
        <v>1.08496889583958</v>
      </c>
      <c r="CC204">
        <v>-0.11286222348958599</v>
      </c>
      <c r="CD204">
        <v>-0.30802053655560702</v>
      </c>
      <c r="CE204">
        <v>-0.84363665278936295</v>
      </c>
      <c r="CF204">
        <v>3.20583471447572E-2</v>
      </c>
      <c r="CG204">
        <v>2.0547104312475502</v>
      </c>
      <c r="CH204">
        <v>0.60378645983958201</v>
      </c>
      <c r="CI204">
        <v>-3.6281910644895801</v>
      </c>
      <c r="CJ204">
        <v>2.32812550588433</v>
      </c>
      <c r="CK204">
        <v>0.80630090721001302</v>
      </c>
      <c r="CL204">
        <v>0.523847829991817</v>
      </c>
      <c r="CM204">
        <v>-7.5515361178472601E-2</v>
      </c>
      <c r="CN204">
        <v>1.3336511733096199</v>
      </c>
      <c r="CO204">
        <v>4.6202365144757201E-2</v>
      </c>
      <c r="CP204">
        <v>1.78809096924755</v>
      </c>
      <c r="CQ204">
        <v>-0.38935299016041702</v>
      </c>
      <c r="CR204">
        <v>-7.1727607374895799</v>
      </c>
      <c r="CS204">
        <v>2.3665536833542702</v>
      </c>
      <c r="CT204">
        <v>-0.43986843238872902</v>
      </c>
      <c r="CU204">
        <v>-0.22332965093148799</v>
      </c>
      <c r="CV204">
        <v>3.3885711627953098E-2</v>
      </c>
      <c r="CW204">
        <v>-0.49414059378858299</v>
      </c>
      <c r="CX204">
        <v>0.201017676381644</v>
      </c>
      <c r="CY204">
        <v>0.95906064887905296</v>
      </c>
      <c r="CZ204">
        <v>0.321887161902977</v>
      </c>
      <c r="DA204">
        <v>9188.6047634548704</v>
      </c>
      <c r="DB204">
        <v>10878.9685980902</v>
      </c>
      <c r="DC204">
        <v>7865.2054307725803</v>
      </c>
      <c r="DD204">
        <v>6786.2692172309098</v>
      </c>
      <c r="DE204">
        <v>5626.8189925482202</v>
      </c>
      <c r="DF204">
        <v>3756.1347506656598</v>
      </c>
      <c r="DG204">
        <v>5992.0657605241104</v>
      </c>
      <c r="DH204">
        <v>10489.3931424825</v>
      </c>
    </row>
    <row r="205" spans="1:112" x14ac:dyDescent="0.3">
      <c r="A205" t="s">
        <v>1170</v>
      </c>
      <c r="B205" t="s">
        <v>1171</v>
      </c>
      <c r="C205" t="s">
        <v>1170</v>
      </c>
      <c r="D205" t="s">
        <v>1172</v>
      </c>
      <c r="E205">
        <v>1</v>
      </c>
      <c r="G205">
        <v>1</v>
      </c>
      <c r="H205">
        <v>3</v>
      </c>
      <c r="I205">
        <v>1</v>
      </c>
      <c r="J205">
        <v>1</v>
      </c>
      <c r="K205">
        <v>1</v>
      </c>
      <c r="M205">
        <v>72</v>
      </c>
      <c r="N205" t="s">
        <v>25</v>
      </c>
      <c r="P205">
        <v>2018</v>
      </c>
      <c r="Q205" s="4" t="s">
        <v>26</v>
      </c>
      <c r="R205">
        <v>1777</v>
      </c>
      <c r="S205">
        <v>1</v>
      </c>
      <c r="T205">
        <v>0</v>
      </c>
      <c r="U205">
        <v>0</v>
      </c>
      <c r="V205">
        <v>48960000</v>
      </c>
      <c r="W205">
        <v>210373342.06999999</v>
      </c>
      <c r="X205">
        <v>2.38356164383561</v>
      </c>
      <c r="Y205">
        <v>0.13633771240711201</v>
      </c>
      <c r="Z205">
        <v>-0.135843351483345</v>
      </c>
      <c r="AA205">
        <v>-0.11198717355728099</v>
      </c>
      <c r="AB205">
        <v>10</v>
      </c>
      <c r="AC205">
        <v>0</v>
      </c>
    </row>
    <row r="206" spans="1:112" x14ac:dyDescent="0.3">
      <c r="A206" t="s">
        <v>1173</v>
      </c>
      <c r="B206" t="s">
        <v>1174</v>
      </c>
      <c r="C206" t="s">
        <v>1173</v>
      </c>
      <c r="D206" t="s">
        <v>1404</v>
      </c>
      <c r="E206">
        <v>0</v>
      </c>
      <c r="G206">
        <v>1</v>
      </c>
      <c r="H206">
        <v>2</v>
      </c>
      <c r="I206">
        <v>0</v>
      </c>
      <c r="J206">
        <v>0</v>
      </c>
      <c r="K206">
        <v>0</v>
      </c>
      <c r="M206">
        <v>16</v>
      </c>
      <c r="N206" t="s">
        <v>202</v>
      </c>
      <c r="P206">
        <v>2017</v>
      </c>
      <c r="Q206" s="4" t="s">
        <v>26</v>
      </c>
      <c r="R206">
        <v>6145</v>
      </c>
      <c r="S206">
        <v>0</v>
      </c>
      <c r="T206">
        <v>0</v>
      </c>
      <c r="U206">
        <v>1</v>
      </c>
      <c r="V206">
        <v>12000000</v>
      </c>
      <c r="W206">
        <v>712500000</v>
      </c>
      <c r="X206">
        <v>2.2820512820512802</v>
      </c>
      <c r="Y206">
        <v>2.1733477711677499E-2</v>
      </c>
      <c r="Z206">
        <v>0.121806412935257</v>
      </c>
      <c r="AA206">
        <v>5.8076903223991297E-2</v>
      </c>
      <c r="AB206">
        <v>9</v>
      </c>
      <c r="AC206">
        <v>0</v>
      </c>
    </row>
    <row r="207" spans="1:112" x14ac:dyDescent="0.3">
      <c r="A207" t="s">
        <v>485</v>
      </c>
      <c r="B207" t="s">
        <v>486</v>
      </c>
      <c r="C207" t="s">
        <v>488</v>
      </c>
      <c r="D207" t="s">
        <v>487</v>
      </c>
      <c r="E207">
        <v>0</v>
      </c>
      <c r="F207">
        <v>0</v>
      </c>
      <c r="G207">
        <v>1</v>
      </c>
      <c r="H207">
        <v>2</v>
      </c>
      <c r="I207">
        <v>1</v>
      </c>
      <c r="J207">
        <v>1</v>
      </c>
      <c r="K207">
        <v>1</v>
      </c>
      <c r="M207">
        <v>28</v>
      </c>
      <c r="N207" t="s">
        <v>119</v>
      </c>
      <c r="O207">
        <v>2018</v>
      </c>
      <c r="P207">
        <v>2018</v>
      </c>
      <c r="Q207" s="4" t="s">
        <v>26</v>
      </c>
      <c r="R207">
        <v>1384</v>
      </c>
      <c r="S207">
        <v>0</v>
      </c>
      <c r="T207">
        <v>0</v>
      </c>
      <c r="U207">
        <v>1</v>
      </c>
      <c r="V207">
        <v>2200000</v>
      </c>
      <c r="W207">
        <v>49417348</v>
      </c>
      <c r="X207">
        <v>2.1</v>
      </c>
      <c r="Y207">
        <v>0.18508960306644401</v>
      </c>
      <c r="Z207">
        <v>-0.134642079472541</v>
      </c>
      <c r="AA207">
        <v>-0.19359420239925301</v>
      </c>
      <c r="AB207">
        <v>8</v>
      </c>
      <c r="AC207">
        <v>1</v>
      </c>
      <c r="AD207">
        <v>7.90361017E-2</v>
      </c>
      <c r="AE207">
        <v>6.3703130033333305E-2</v>
      </c>
      <c r="AF207">
        <v>4.8974927371111102E-2</v>
      </c>
      <c r="AG207">
        <v>7.32785261388888E-2</v>
      </c>
      <c r="AH207">
        <v>7.7739713404444397E-2</v>
      </c>
      <c r="AI207">
        <v>6.2094490418888801E-2</v>
      </c>
      <c r="AJ207">
        <v>5.5539698317777698E-2</v>
      </c>
      <c r="AK207">
        <v>5.2361568918888803E-2</v>
      </c>
      <c r="AL207">
        <v>8.4878286968888897E-2</v>
      </c>
      <c r="AM207">
        <v>-0.231200612191512</v>
      </c>
      <c r="AN207">
        <v>0.496245733732598</v>
      </c>
      <c r="AO207">
        <v>6.08798716434336E-2</v>
      </c>
      <c r="AP207">
        <v>-0.20125135918832801</v>
      </c>
      <c r="AQ207">
        <v>-0.105561573287622</v>
      </c>
      <c r="AR207">
        <v>-5.7222662260511099E-2</v>
      </c>
      <c r="AS207">
        <v>0.62100350927930104</v>
      </c>
      <c r="AT207">
        <v>7.8078529334784694E-2</v>
      </c>
      <c r="AU207">
        <v>-0.66071986745002198</v>
      </c>
      <c r="AV207">
        <v>1.5485052620194599</v>
      </c>
      <c r="AW207">
        <v>0.13560119654508401</v>
      </c>
      <c r="AX207">
        <v>-0.384922797153194</v>
      </c>
      <c r="AY207">
        <v>-0.16640932855073501</v>
      </c>
      <c r="AZ207">
        <v>-0.19158804759048001</v>
      </c>
      <c r="BA207">
        <v>1.74045964373905</v>
      </c>
      <c r="BB207">
        <v>-0.22043644381278099</v>
      </c>
      <c r="BC207">
        <v>-0.42151807582989798</v>
      </c>
      <c r="BD207">
        <v>1.41709901565726</v>
      </c>
      <c r="BE207">
        <v>2.1634468255830201E-2</v>
      </c>
      <c r="BF207">
        <v>-0.30202910569223401</v>
      </c>
      <c r="BG207">
        <v>-3.2276225291192001E-3</v>
      </c>
      <c r="BH207">
        <v>0.140168064342968</v>
      </c>
      <c r="BI207">
        <v>1.0388228903654899</v>
      </c>
      <c r="BJ207">
        <v>-0.39307906762056199</v>
      </c>
      <c r="BK207">
        <v>-0.15726455450618201</v>
      </c>
      <c r="BL207">
        <v>1.5966516414896901</v>
      </c>
      <c r="BM207">
        <v>-0.17235002420236001</v>
      </c>
      <c r="BN207">
        <v>-0.37537941213482101</v>
      </c>
      <c r="BO207">
        <v>-6.4124282572947902E-2</v>
      </c>
      <c r="BP207">
        <v>0.72259541526182902</v>
      </c>
      <c r="BQ207">
        <v>2.1758344129618798</v>
      </c>
      <c r="BR207">
        <v>-0.22043644381278099</v>
      </c>
      <c r="BS207">
        <v>-0.39307906762056199</v>
      </c>
      <c r="BT207">
        <v>-0.11583446092619699</v>
      </c>
      <c r="BU207">
        <v>-5.0154799818862797E-2</v>
      </c>
      <c r="BV207">
        <v>-0.23050818921218699</v>
      </c>
      <c r="BW207">
        <v>-0.31137468463006002</v>
      </c>
      <c r="BX207">
        <v>-0.35344545492373403</v>
      </c>
      <c r="BY207">
        <v>-2.3168662677040399E-2</v>
      </c>
      <c r="BZ207">
        <v>2.6564695814189202E-4</v>
      </c>
      <c r="CA207">
        <v>3.7899223454161302E-2</v>
      </c>
      <c r="CB207">
        <v>-0.62922008062491797</v>
      </c>
      <c r="CC207">
        <v>-0.24826415395311399</v>
      </c>
      <c r="CD207">
        <v>-0.34318519768979</v>
      </c>
      <c r="CE207">
        <v>0.40710176516042901</v>
      </c>
      <c r="CF207">
        <v>3.9419831958141797E-2</v>
      </c>
      <c r="CG207">
        <v>0.286020443454161</v>
      </c>
      <c r="CH207">
        <v>-1.1104025166249101</v>
      </c>
      <c r="CI207">
        <v>-3.7635929949531102</v>
      </c>
      <c r="CJ207">
        <v>-0.12847361178137301</v>
      </c>
      <c r="CK207">
        <v>-0.50731122232340098</v>
      </c>
      <c r="CL207">
        <v>0.38249939699004798</v>
      </c>
      <c r="CM207">
        <v>0.100451976281098</v>
      </c>
      <c r="CN207">
        <v>0.26379822080332899</v>
      </c>
      <c r="CO207">
        <v>5.3563849958141799E-2</v>
      </c>
      <c r="CP207">
        <v>1.94009814541613E-2</v>
      </c>
      <c r="CQ207">
        <v>-2.1035419666249102</v>
      </c>
      <c r="CR207">
        <v>-7.30816266795311</v>
      </c>
      <c r="CS207">
        <v>-0.12704450615892099</v>
      </c>
      <c r="CT207">
        <v>-0.42678774889604798</v>
      </c>
      <c r="CU207">
        <v>0.40181608022309301</v>
      </c>
      <c r="CV207">
        <v>1.4671047544988201</v>
      </c>
      <c r="CW207">
        <v>-0.32945403205341001</v>
      </c>
      <c r="CX207">
        <v>-9.8643738329125E-2</v>
      </c>
      <c r="CY207">
        <v>-0.15223411993998001</v>
      </c>
      <c r="CZ207">
        <v>0.44090836731889299</v>
      </c>
      <c r="DA207">
        <v>6789.5163333333303</v>
      </c>
      <c r="DB207">
        <v>4693.3326799926599</v>
      </c>
      <c r="DC207">
        <v>3972.8454562061102</v>
      </c>
      <c r="DD207">
        <v>8118.0831875414397</v>
      </c>
      <c r="DE207">
        <v>10109.798972439101</v>
      </c>
      <c r="DF207">
        <v>7977.0645375800004</v>
      </c>
      <c r="DG207">
        <v>8279.3035902079992</v>
      </c>
      <c r="DH207">
        <v>8602.4793216599992</v>
      </c>
    </row>
    <row r="208" spans="1:112" x14ac:dyDescent="0.3">
      <c r="A208" t="s">
        <v>1397</v>
      </c>
      <c r="B208" t="s">
        <v>1176</v>
      </c>
      <c r="C208" t="s">
        <v>1175</v>
      </c>
      <c r="D208" t="s">
        <v>1177</v>
      </c>
      <c r="E208">
        <v>1</v>
      </c>
      <c r="G208">
        <v>1</v>
      </c>
      <c r="H208">
        <v>3</v>
      </c>
      <c r="I208">
        <v>1</v>
      </c>
      <c r="J208">
        <v>1</v>
      </c>
      <c r="K208">
        <v>0</v>
      </c>
      <c r="M208">
        <v>35</v>
      </c>
      <c r="N208" t="s">
        <v>48</v>
      </c>
      <c r="P208">
        <v>2018</v>
      </c>
      <c r="Q208" s="4" t="s">
        <v>26</v>
      </c>
      <c r="R208">
        <v>2221</v>
      </c>
      <c r="S208">
        <v>0</v>
      </c>
      <c r="T208">
        <v>0</v>
      </c>
      <c r="U208">
        <v>0</v>
      </c>
      <c r="V208">
        <v>10000000</v>
      </c>
      <c r="W208">
        <v>3000000000</v>
      </c>
      <c r="X208">
        <v>2.4210526315789398</v>
      </c>
      <c r="Y208">
        <v>2.93026715517044E-2</v>
      </c>
      <c r="Z208">
        <v>-3.7520945072174003E-2</v>
      </c>
      <c r="AA208">
        <v>-0.25047326087951599</v>
      </c>
      <c r="AB208">
        <v>17</v>
      </c>
      <c r="AC208">
        <v>0</v>
      </c>
    </row>
    <row r="209" spans="1:112" x14ac:dyDescent="0.3">
      <c r="A209" t="s">
        <v>1178</v>
      </c>
      <c r="B209" t="s">
        <v>1179</v>
      </c>
      <c r="C209" t="s">
        <v>1178</v>
      </c>
      <c r="D209" t="s">
        <v>1180</v>
      </c>
      <c r="E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M209">
        <v>49</v>
      </c>
      <c r="N209" t="s">
        <v>61</v>
      </c>
      <c r="P209">
        <v>2017</v>
      </c>
      <c r="Q209" s="4" t="s">
        <v>26</v>
      </c>
      <c r="R209">
        <v>3372</v>
      </c>
      <c r="S209">
        <v>0</v>
      </c>
      <c r="T209">
        <v>0</v>
      </c>
      <c r="U209">
        <v>1</v>
      </c>
      <c r="V209">
        <v>3220823</v>
      </c>
      <c r="W209">
        <v>3013984637</v>
      </c>
      <c r="X209">
        <v>2.2894736842105199</v>
      </c>
      <c r="Y209">
        <v>-9.4891414046287502E-3</v>
      </c>
      <c r="Z209">
        <v>-8.5756912827491705E-2</v>
      </c>
      <c r="AA209">
        <v>-2.64552235603332E-3</v>
      </c>
      <c r="AB209">
        <v>24</v>
      </c>
      <c r="AC209">
        <v>0</v>
      </c>
    </row>
    <row r="210" spans="1:112" x14ac:dyDescent="0.3">
      <c r="A210" t="s">
        <v>1181</v>
      </c>
      <c r="B210" t="s">
        <v>1182</v>
      </c>
      <c r="C210" t="s">
        <v>1181</v>
      </c>
      <c r="D210" t="s">
        <v>1183</v>
      </c>
      <c r="E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M210">
        <v>7</v>
      </c>
      <c r="N210" t="s">
        <v>106</v>
      </c>
      <c r="P210">
        <v>2018</v>
      </c>
      <c r="Q210" s="4" t="s">
        <v>26</v>
      </c>
      <c r="R210">
        <v>7005</v>
      </c>
      <c r="S210">
        <v>1</v>
      </c>
      <c r="T210">
        <v>0</v>
      </c>
      <c r="U210">
        <v>1</v>
      </c>
      <c r="V210">
        <v>366859</v>
      </c>
      <c r="W210">
        <v>2193100000</v>
      </c>
      <c r="X210">
        <v>2.05633802816901</v>
      </c>
      <c r="Y210">
        <v>0.18788798153400399</v>
      </c>
      <c r="Z210">
        <v>4.0987789630889802E-2</v>
      </c>
      <c r="AA210">
        <v>-0.20044556260108901</v>
      </c>
      <c r="AB210">
        <v>7</v>
      </c>
      <c r="AC210">
        <v>0</v>
      </c>
    </row>
    <row r="211" spans="1:112" x14ac:dyDescent="0.3">
      <c r="A211" t="s">
        <v>489</v>
      </c>
      <c r="B211" t="s">
        <v>490</v>
      </c>
      <c r="C211" t="s">
        <v>489</v>
      </c>
      <c r="D211" t="s">
        <v>491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1</v>
      </c>
      <c r="M211">
        <v>13</v>
      </c>
      <c r="N211" t="s">
        <v>25</v>
      </c>
      <c r="O211">
        <v>2017</v>
      </c>
      <c r="P211">
        <v>2018</v>
      </c>
      <c r="Q211" s="4" t="s">
        <v>26</v>
      </c>
      <c r="R211">
        <v>30393</v>
      </c>
      <c r="S211">
        <v>0</v>
      </c>
      <c r="T211">
        <v>0</v>
      </c>
      <c r="U211">
        <v>0</v>
      </c>
      <c r="V211">
        <v>20000000</v>
      </c>
      <c r="W211">
        <v>400000000</v>
      </c>
      <c r="X211">
        <v>1.925</v>
      </c>
      <c r="Y211">
        <v>3.4028977155685397E-2</v>
      </c>
      <c r="Z211">
        <v>-2.2025257349014199E-2</v>
      </c>
      <c r="AA211">
        <v>-5.7119429111480704E-3</v>
      </c>
      <c r="AB211">
        <v>26</v>
      </c>
      <c r="AC211">
        <v>1</v>
      </c>
      <c r="AD211">
        <v>0.1823730022</v>
      </c>
      <c r="AE211">
        <v>0.46387378887444403</v>
      </c>
      <c r="AF211">
        <v>0.30875079913111098</v>
      </c>
      <c r="AG211">
        <v>0.164735799453333</v>
      </c>
      <c r="AH211">
        <v>8.8369938800000006E-2</v>
      </c>
      <c r="AI211">
        <v>7.0392144066666607E-2</v>
      </c>
      <c r="AJ211">
        <v>8.1181555342222197E-2</v>
      </c>
      <c r="AK211">
        <v>0.133318771285555</v>
      </c>
      <c r="AL211">
        <v>8.8198195604444404E-2</v>
      </c>
      <c r="AM211">
        <v>-0.33440774940038698</v>
      </c>
      <c r="AN211">
        <v>-0.46644413579840399</v>
      </c>
      <c r="AO211">
        <v>-0.46356566639885899</v>
      </c>
      <c r="AP211">
        <v>-0.203437899555649</v>
      </c>
      <c r="AQ211">
        <v>0.15327578693067101</v>
      </c>
      <c r="AR211">
        <v>0.64222982330836098</v>
      </c>
      <c r="AS211">
        <v>-0.33844128059406797</v>
      </c>
      <c r="AT211">
        <v>1.95444391975068</v>
      </c>
      <c r="AU211">
        <v>-0.58854502878007298</v>
      </c>
      <c r="AV211">
        <v>-0.52386773572418499</v>
      </c>
      <c r="AW211">
        <v>-0.33190274137978398</v>
      </c>
      <c r="AX211">
        <v>-0.19585849704076</v>
      </c>
      <c r="AY211">
        <v>1.0008893911352299</v>
      </c>
      <c r="AZ211">
        <v>7.50329476514318E-2</v>
      </c>
      <c r="BA211">
        <v>-0.51618335758414902</v>
      </c>
      <c r="BB211">
        <v>1.18988130031271</v>
      </c>
      <c r="BC211">
        <v>-0.46136386702238602</v>
      </c>
      <c r="BD211">
        <v>-0.35734149025151901</v>
      </c>
      <c r="BE211">
        <v>-0.29317946993018401</v>
      </c>
      <c r="BF211">
        <v>-0.15818849722119799</v>
      </c>
      <c r="BG211">
        <v>0.16588376121835199</v>
      </c>
      <c r="BH211">
        <v>5.9041000698542997E-2</v>
      </c>
      <c r="BI211">
        <v>-0.31509053265499798</v>
      </c>
      <c r="BJ211">
        <v>0.474288349218081</v>
      </c>
      <c r="BK211">
        <v>-0.71067153041390196</v>
      </c>
      <c r="BL211">
        <v>-0.65594821547383297</v>
      </c>
      <c r="BM211">
        <v>-0.44104791405156002</v>
      </c>
      <c r="BN211">
        <v>-7.0016782469281696E-2</v>
      </c>
      <c r="BO211">
        <v>0.97731617111428004</v>
      </c>
      <c r="BP211">
        <v>-0.263710136227436</v>
      </c>
      <c r="BQ211">
        <v>-0.36210283295937001</v>
      </c>
      <c r="BR211">
        <v>1.18988130031271</v>
      </c>
      <c r="BS211">
        <v>0.474288349218081</v>
      </c>
      <c r="BT211">
        <v>-0.20808581954970701</v>
      </c>
      <c r="BU211">
        <v>-0.57604313512920902</v>
      </c>
      <c r="BV211">
        <v>-0.66473586449408495</v>
      </c>
      <c r="BW211">
        <v>-0.62962014841656</v>
      </c>
      <c r="BX211">
        <v>-0.37184297924732501</v>
      </c>
      <c r="BY211">
        <v>-0.56327880891042204</v>
      </c>
      <c r="BZ211">
        <v>-3.1123034832619401E-2</v>
      </c>
      <c r="CA211">
        <v>2.2812326929539801</v>
      </c>
      <c r="CB211">
        <v>0.24093225285749501</v>
      </c>
      <c r="CC211">
        <v>-0.58074330847343703</v>
      </c>
      <c r="CD211">
        <v>-0.31410179582736703</v>
      </c>
      <c r="CE211">
        <v>-0.65886752919981195</v>
      </c>
      <c r="CF211">
        <v>8.0311501673805494E-3</v>
      </c>
      <c r="CG211">
        <v>2.5293539129539799</v>
      </c>
      <c r="CH211">
        <v>-0.24025018314250399</v>
      </c>
      <c r="CI211">
        <v>-4.0960721494734296</v>
      </c>
      <c r="CJ211">
        <v>0.81535140007385598</v>
      </c>
      <c r="CK211">
        <v>0.43743186688020003</v>
      </c>
      <c r="CL211">
        <v>5.33811999204871E-2</v>
      </c>
      <c r="CM211">
        <v>-0.14922213966115799</v>
      </c>
      <c r="CN211">
        <v>0.36088567543910499</v>
      </c>
      <c r="CO211">
        <v>2.21751681673805E-2</v>
      </c>
      <c r="CP211">
        <v>2.26273445095398</v>
      </c>
      <c r="CQ211">
        <v>-1.2333896331425001</v>
      </c>
      <c r="CR211">
        <v>-7.6406418224734303</v>
      </c>
      <c r="CS211">
        <v>0.95710491169487</v>
      </c>
      <c r="CT211">
        <v>-0.20055860764714301</v>
      </c>
      <c r="CU211">
        <v>-0.24164682827403899</v>
      </c>
      <c r="CV211">
        <v>-0.110951322124955</v>
      </c>
      <c r="CW211">
        <v>-0.44054700107572298</v>
      </c>
      <c r="CX211">
        <v>0.49862713281256199</v>
      </c>
      <c r="CY211">
        <v>1.2610079233948901</v>
      </c>
      <c r="CZ211">
        <v>-0.327688420167284</v>
      </c>
      <c r="DA211">
        <v>11962.155105251701</v>
      </c>
      <c r="DB211">
        <v>8942.6344563802104</v>
      </c>
      <c r="DC211">
        <v>7539.26355251737</v>
      </c>
      <c r="DD211">
        <v>6789.5163333333303</v>
      </c>
      <c r="DE211">
        <v>4756.4928194917702</v>
      </c>
      <c r="DF211">
        <v>3940.3218985753301</v>
      </c>
      <c r="DG211">
        <v>7956.1243099018802</v>
      </c>
      <c r="DH211">
        <v>10206.689135434701</v>
      </c>
    </row>
    <row r="212" spans="1:112" x14ac:dyDescent="0.3">
      <c r="A212" t="s">
        <v>1184</v>
      </c>
      <c r="B212" t="s">
        <v>1185</v>
      </c>
      <c r="C212" t="s">
        <v>1184</v>
      </c>
      <c r="D212" t="s">
        <v>1186</v>
      </c>
      <c r="E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M212">
        <v>1</v>
      </c>
      <c r="N212" t="s">
        <v>25</v>
      </c>
      <c r="P212">
        <v>2018</v>
      </c>
      <c r="Q212" s="4" t="s">
        <v>26</v>
      </c>
      <c r="R212">
        <v>12143</v>
      </c>
      <c r="S212">
        <v>0</v>
      </c>
      <c r="T212">
        <v>0</v>
      </c>
      <c r="U212">
        <v>0</v>
      </c>
      <c r="V212">
        <v>20000000</v>
      </c>
      <c r="W212">
        <v>250000000</v>
      </c>
      <c r="X212">
        <v>2.2631578947368398</v>
      </c>
      <c r="Y212">
        <v>0.241483464837074</v>
      </c>
      <c r="Z212">
        <v>0.20710106194019301</v>
      </c>
      <c r="AA212">
        <v>8.4294244647026007E-2</v>
      </c>
      <c r="AB212">
        <v>5</v>
      </c>
      <c r="AC212">
        <v>0</v>
      </c>
    </row>
    <row r="213" spans="1:112" x14ac:dyDescent="0.3">
      <c r="A213" t="s">
        <v>492</v>
      </c>
      <c r="B213" t="s">
        <v>493</v>
      </c>
      <c r="C213" t="s">
        <v>495</v>
      </c>
      <c r="D213" t="s">
        <v>494</v>
      </c>
      <c r="E213">
        <v>0</v>
      </c>
      <c r="F213">
        <v>0</v>
      </c>
      <c r="G213">
        <v>1</v>
      </c>
      <c r="H213">
        <v>2</v>
      </c>
      <c r="I213">
        <v>1</v>
      </c>
      <c r="J213">
        <v>1</v>
      </c>
      <c r="K213">
        <v>1</v>
      </c>
      <c r="M213">
        <v>5</v>
      </c>
      <c r="N213" t="s">
        <v>25</v>
      </c>
      <c r="O213">
        <v>2019</v>
      </c>
      <c r="P213">
        <v>2017</v>
      </c>
      <c r="Q213" s="4">
        <v>478</v>
      </c>
      <c r="R213">
        <v>497</v>
      </c>
      <c r="S213">
        <v>1</v>
      </c>
      <c r="T213">
        <v>0</v>
      </c>
      <c r="U213">
        <v>0</v>
      </c>
      <c r="V213">
        <v>15200000</v>
      </c>
      <c r="W213">
        <v>6000000000</v>
      </c>
      <c r="X213">
        <v>2.21621621621621</v>
      </c>
      <c r="Y213">
        <v>5.9230163693427998E-2</v>
      </c>
      <c r="Z213">
        <v>-0.190884113311767</v>
      </c>
      <c r="AA213">
        <v>-9.4609901309013297E-2</v>
      </c>
      <c r="AB213">
        <v>6</v>
      </c>
      <c r="AC213">
        <v>1</v>
      </c>
      <c r="AD213">
        <v>9.6555234579300004E-3</v>
      </c>
      <c r="AE213">
        <v>1.5805450171864702E-2</v>
      </c>
      <c r="AF213">
        <v>9.1019377127777704E-2</v>
      </c>
      <c r="AG213">
        <v>0.19226146298666599</v>
      </c>
      <c r="AH213">
        <v>4.1537763383333301E-2</v>
      </c>
      <c r="AI213">
        <v>2.8502444469999999E-2</v>
      </c>
      <c r="AJ213">
        <v>1.59451805144444E-2</v>
      </c>
      <c r="AK213">
        <v>2.25563802766666E-2</v>
      </c>
      <c r="AL213">
        <v>1.7538147092222199E-2</v>
      </c>
      <c r="AM213">
        <v>4.7587336101189299</v>
      </c>
      <c r="AN213">
        <v>1.1123135430465501</v>
      </c>
      <c r="AO213">
        <v>-0.78395169402089704</v>
      </c>
      <c r="AP213">
        <v>-0.31381850758396002</v>
      </c>
      <c r="AQ213">
        <v>-0.440567964925696</v>
      </c>
      <c r="AR213">
        <v>0.41462056552030002</v>
      </c>
      <c r="AS213">
        <v>-0.22247511005280901</v>
      </c>
      <c r="AT213">
        <v>1.2683649794663101</v>
      </c>
      <c r="AU213">
        <v>8.9780681025487699</v>
      </c>
      <c r="AV213">
        <v>-0.44994943735214699</v>
      </c>
      <c r="AW213">
        <v>-0.70619026329442003</v>
      </c>
      <c r="AX213">
        <v>-0.48064669631231399</v>
      </c>
      <c r="AY213">
        <v>0.36695316247024401</v>
      </c>
      <c r="AZ213">
        <v>0.66353285503674897</v>
      </c>
      <c r="BA213">
        <v>-0.43496299525641202</v>
      </c>
      <c r="BB213">
        <v>0.448634490018127</v>
      </c>
      <c r="BC213">
        <v>2.9597702312703502</v>
      </c>
      <c r="BD213">
        <v>-6.4660799760445101E-2</v>
      </c>
      <c r="BE213">
        <v>-0.57867417110880703</v>
      </c>
      <c r="BF213">
        <v>2.3530223803446298E-2</v>
      </c>
      <c r="BG213">
        <v>0.170578001158536</v>
      </c>
      <c r="BH213">
        <v>0.19537679406623801</v>
      </c>
      <c r="BI213">
        <v>-0.34931896121123401</v>
      </c>
      <c r="BJ213">
        <v>7.1532947179897501</v>
      </c>
      <c r="BK213">
        <v>7.6625493347871698</v>
      </c>
      <c r="BL213">
        <v>-0.78908989131238905</v>
      </c>
      <c r="BM213">
        <v>-0.72003428262327296</v>
      </c>
      <c r="BN213">
        <v>-0.45028505579813399</v>
      </c>
      <c r="BO213">
        <v>0.65409145822107095</v>
      </c>
      <c r="BP213">
        <v>-1.3276158344761001E-2</v>
      </c>
      <c r="BQ213">
        <v>-0.18686308301371701</v>
      </c>
      <c r="BR213">
        <v>0.448634490018127</v>
      </c>
      <c r="BS213">
        <v>7.1532947179897501</v>
      </c>
      <c r="BT213">
        <v>16.836468686463999</v>
      </c>
      <c r="BU213">
        <v>3.0219543330396101</v>
      </c>
      <c r="BV213">
        <v>1.67253809971536</v>
      </c>
      <c r="BW213">
        <v>0.43535979514418099</v>
      </c>
      <c r="BX213">
        <v>1.0282427777321399</v>
      </c>
      <c r="BY213">
        <v>0.67421311454910304</v>
      </c>
      <c r="BZ213">
        <v>-8.4512750580064397E-2</v>
      </c>
      <c r="CA213">
        <v>1.4265382772942701</v>
      </c>
      <c r="CB213">
        <v>22.464866600558899</v>
      </c>
      <c r="CC213">
        <v>1.9951204485993199</v>
      </c>
      <c r="CD213">
        <v>1.11128933957043</v>
      </c>
      <c r="CE213">
        <v>0.90816828626664403</v>
      </c>
      <c r="CF213">
        <v>-4.5358565580064403E-2</v>
      </c>
      <c r="CG213">
        <v>1.6746594972942701</v>
      </c>
      <c r="CH213">
        <v>21.983684164558898</v>
      </c>
      <c r="CI213">
        <v>-1.52020839240067</v>
      </c>
      <c r="CJ213">
        <v>0.28024703009749902</v>
      </c>
      <c r="CK213">
        <v>1.8091369723138599</v>
      </c>
      <c r="CL213">
        <v>0.90315213180569898</v>
      </c>
      <c r="CM213">
        <v>1.50929249735874</v>
      </c>
      <c r="CN213">
        <v>5.1056197392087199</v>
      </c>
      <c r="CO213">
        <v>-3.1214547580064401E-2</v>
      </c>
      <c r="CP213">
        <v>1.4080400352942699</v>
      </c>
      <c r="CQ213">
        <v>20.990544714558901</v>
      </c>
      <c r="CR213">
        <v>-5.0647780654006702</v>
      </c>
      <c r="CS213">
        <v>0.289109858869528</v>
      </c>
      <c r="CT213">
        <v>1.19735887336117</v>
      </c>
      <c r="CU213">
        <v>-0.2328390466104</v>
      </c>
      <c r="CV213">
        <v>-0.10860810281670299</v>
      </c>
      <c r="CW213">
        <v>-0.15346524718427901</v>
      </c>
      <c r="CX213">
        <v>0.54210538417864895</v>
      </c>
      <c r="CY213">
        <v>0.10146511878629901</v>
      </c>
      <c r="CZ213">
        <v>0.79720595302564301</v>
      </c>
      <c r="DA213">
        <v>3816.1390511404402</v>
      </c>
      <c r="DB213">
        <v>7468.7384740216603</v>
      </c>
      <c r="DC213">
        <v>10432.8353439698</v>
      </c>
      <c r="DD213">
        <v>8077.4253360203302</v>
      </c>
      <c r="DE213">
        <v>8379.4993505543298</v>
      </c>
      <c r="DF213">
        <v>8268.6472891258909</v>
      </c>
      <c r="DG213">
        <v>10389.2590670964</v>
      </c>
      <c r="DH213">
        <v>14013.4532233193</v>
      </c>
    </row>
    <row r="214" spans="1:112" x14ac:dyDescent="0.3">
      <c r="A214" t="s">
        <v>496</v>
      </c>
      <c r="B214" t="s">
        <v>497</v>
      </c>
      <c r="C214" t="s">
        <v>496</v>
      </c>
      <c r="D214" t="s">
        <v>498</v>
      </c>
      <c r="E214">
        <v>1</v>
      </c>
      <c r="F214">
        <v>0</v>
      </c>
      <c r="G214">
        <v>1</v>
      </c>
      <c r="H214">
        <v>2</v>
      </c>
      <c r="I214">
        <v>1</v>
      </c>
      <c r="J214">
        <v>1</v>
      </c>
      <c r="K214">
        <v>1</v>
      </c>
      <c r="M214">
        <v>30</v>
      </c>
      <c r="N214" t="s">
        <v>25</v>
      </c>
      <c r="O214">
        <v>2018</v>
      </c>
      <c r="P214">
        <v>2017</v>
      </c>
      <c r="Q214" s="4" t="s">
        <v>26</v>
      </c>
      <c r="R214">
        <v>1031</v>
      </c>
      <c r="S214">
        <v>0</v>
      </c>
      <c r="T214">
        <v>0</v>
      </c>
      <c r="U214">
        <v>1</v>
      </c>
      <c r="V214">
        <v>6295404</v>
      </c>
      <c r="W214">
        <v>1600000000</v>
      </c>
      <c r="X214">
        <v>1.9178082191780801</v>
      </c>
      <c r="Y214">
        <v>0.14798985421657501</v>
      </c>
      <c r="Z214">
        <v>-0.10309758782386701</v>
      </c>
      <c r="AA214">
        <v>-0.21401813626289301</v>
      </c>
      <c r="AB214">
        <v>15</v>
      </c>
      <c r="AC214">
        <v>1</v>
      </c>
      <c r="AD214">
        <v>8.2057799999999993E-3</v>
      </c>
      <c r="AE214">
        <v>5.1642680403731099E-3</v>
      </c>
      <c r="AF214">
        <v>5.0313085887828801E-3</v>
      </c>
      <c r="AG214">
        <v>2.1618340641797701E-3</v>
      </c>
      <c r="AH214">
        <v>3.0690642874709999E-3</v>
      </c>
      <c r="AI214">
        <v>1.2842599115896599E-3</v>
      </c>
      <c r="AJ214">
        <v>1.669594704306E-3</v>
      </c>
      <c r="AK214">
        <v>9.8203471701566593E-4</v>
      </c>
      <c r="AL214">
        <v>2.9945409943911102E-4</v>
      </c>
      <c r="AM214">
        <v>-2.5746040010079699E-2</v>
      </c>
      <c r="AN214">
        <v>-0.57032369888829604</v>
      </c>
      <c r="AO214">
        <v>0.41965765935667898</v>
      </c>
      <c r="AP214">
        <v>-0.58154675454910798</v>
      </c>
      <c r="AQ214">
        <v>0.30004424278833203</v>
      </c>
      <c r="AR214">
        <v>-0.41181251085492099</v>
      </c>
      <c r="AS214">
        <v>-0.69506770560094799</v>
      </c>
      <c r="AT214">
        <v>-0.440550035989692</v>
      </c>
      <c r="AU214">
        <v>-0.188330734589893</v>
      </c>
      <c r="AV214">
        <v>-0.85194571870670399</v>
      </c>
      <c r="AW214">
        <v>0.55327358017222295</v>
      </c>
      <c r="AX214">
        <v>5.44966329502743E-2</v>
      </c>
      <c r="AY214">
        <v>-0.42782332243132898</v>
      </c>
      <c r="AZ214">
        <v>3.2630134977342101E-2</v>
      </c>
      <c r="BA214">
        <v>-0.83234382567960097</v>
      </c>
      <c r="BB214">
        <v>-0.37137111154989499</v>
      </c>
      <c r="BC214">
        <v>3.5089235947007802E-2</v>
      </c>
      <c r="BD214">
        <v>-0.61558006015739597</v>
      </c>
      <c r="BE214">
        <v>2.70253658935522</v>
      </c>
      <c r="BF214">
        <v>-0.13674285773850101</v>
      </c>
      <c r="BG214">
        <v>7.2755990655237995E-2</v>
      </c>
      <c r="BH214">
        <v>5.2355373792003501E-2</v>
      </c>
      <c r="BI214">
        <v>-0.65413979572110503</v>
      </c>
      <c r="BJ214">
        <v>-0.38888230044829197</v>
      </c>
      <c r="BK214">
        <v>-0.53784740759744598</v>
      </c>
      <c r="BL214">
        <v>-0.45048585778093098</v>
      </c>
      <c r="BM214">
        <v>0.48010112088899898</v>
      </c>
      <c r="BN214">
        <v>0.150711891767211</v>
      </c>
      <c r="BO214">
        <v>-0.38655561677896599</v>
      </c>
      <c r="BP214">
        <v>-0.63150986825579003</v>
      </c>
      <c r="BQ214">
        <v>-0.738027155447184</v>
      </c>
      <c r="BR214">
        <v>-0.37137111154989499</v>
      </c>
      <c r="BS214">
        <v>-0.38888230044829197</v>
      </c>
      <c r="BT214">
        <v>-0.72714465641939496</v>
      </c>
      <c r="BU214">
        <v>-0.60996333816873305</v>
      </c>
      <c r="BV214">
        <v>-0.84408156774899201</v>
      </c>
      <c r="BW214">
        <v>-0.79216251409526595</v>
      </c>
      <c r="BX214">
        <v>-0.88115029003644596</v>
      </c>
      <c r="BY214">
        <v>-0.95838388212489201</v>
      </c>
      <c r="BZ214">
        <v>-0.118533521493386</v>
      </c>
      <c r="CA214">
        <v>-0.44022299688654398</v>
      </c>
      <c r="CB214">
        <v>-0.50282976352666597</v>
      </c>
      <c r="CC214">
        <v>-0.817971669976441</v>
      </c>
      <c r="CD214">
        <v>-0.89251683582879804</v>
      </c>
      <c r="CE214">
        <v>-0.96333800019078897</v>
      </c>
      <c r="CF214">
        <v>-7.9379336493386299E-2</v>
      </c>
      <c r="CG214">
        <v>-0.19210177688654401</v>
      </c>
      <c r="CH214">
        <v>-0.98401219952666596</v>
      </c>
      <c r="CI214">
        <v>-4.3333005109764402</v>
      </c>
      <c r="CJ214">
        <v>-0.41611465437557699</v>
      </c>
      <c r="CK214">
        <v>-0.25248252034688101</v>
      </c>
      <c r="CL214">
        <v>0.25940778352235899</v>
      </c>
      <c r="CM214">
        <v>1.4506520592875501E-2</v>
      </c>
      <c r="CN214">
        <v>0.60024482787262301</v>
      </c>
      <c r="CO214">
        <v>-6.5235318493386305E-2</v>
      </c>
      <c r="CP214">
        <v>-0.45872123888654398</v>
      </c>
      <c r="CQ214">
        <v>-1.9771516495266599</v>
      </c>
      <c r="CR214">
        <v>-7.87787018397644</v>
      </c>
      <c r="CS214">
        <v>-0.41924933176116702</v>
      </c>
      <c r="CT214">
        <v>0.26908479636014399</v>
      </c>
      <c r="CU214">
        <v>1.4048498922321599</v>
      </c>
      <c r="CV214">
        <v>-0.215413618201931</v>
      </c>
      <c r="CW214">
        <v>-7.4809822854402297E-2</v>
      </c>
      <c r="CX214">
        <v>-0.15830535098680601</v>
      </c>
      <c r="CY214">
        <v>0.52460721681814504</v>
      </c>
      <c r="CZ214">
        <v>9.0468453134282104E-2</v>
      </c>
      <c r="DA214">
        <v>4987.3816021513303</v>
      </c>
      <c r="DB214">
        <v>3828.5313199887701</v>
      </c>
      <c r="DC214">
        <v>7406.4038884185502</v>
      </c>
      <c r="DD214">
        <v>10461.3387888661</v>
      </c>
      <c r="DE214">
        <v>8086.2746150084404</v>
      </c>
      <c r="DF214">
        <v>8392.5055922398806</v>
      </c>
      <c r="DG214">
        <v>8232.1864317796608</v>
      </c>
      <c r="DH214">
        <v>10380.528717949701</v>
      </c>
    </row>
    <row r="215" spans="1:112" x14ac:dyDescent="0.3">
      <c r="A215" t="s">
        <v>1187</v>
      </c>
      <c r="B215" t="s">
        <v>1188</v>
      </c>
      <c r="C215" t="s">
        <v>1187</v>
      </c>
      <c r="D215" t="s">
        <v>1189</v>
      </c>
      <c r="E215">
        <v>1</v>
      </c>
      <c r="G215">
        <v>1</v>
      </c>
      <c r="H215">
        <v>2</v>
      </c>
      <c r="I215">
        <v>0</v>
      </c>
      <c r="J215">
        <v>3</v>
      </c>
      <c r="K215">
        <v>0</v>
      </c>
      <c r="M215">
        <v>14</v>
      </c>
      <c r="N215" t="s">
        <v>78</v>
      </c>
      <c r="P215">
        <v>2018</v>
      </c>
      <c r="Q215" s="4" t="s">
        <v>26</v>
      </c>
      <c r="R215">
        <v>17316</v>
      </c>
      <c r="S215">
        <v>0</v>
      </c>
      <c r="T215">
        <v>0</v>
      </c>
      <c r="U215">
        <v>0</v>
      </c>
      <c r="V215">
        <v>16200000</v>
      </c>
      <c r="W215">
        <v>1297624033</v>
      </c>
      <c r="X215">
        <v>2.31168831168831</v>
      </c>
      <c r="Y215">
        <v>-6.7282065749168396E-2</v>
      </c>
      <c r="Z215">
        <v>0.13354809582233401</v>
      </c>
      <c r="AA215">
        <v>-0.21886825561523399</v>
      </c>
      <c r="AB215">
        <v>25</v>
      </c>
      <c r="AC215">
        <v>0</v>
      </c>
    </row>
    <row r="216" spans="1:112" x14ac:dyDescent="0.3">
      <c r="A216" t="s">
        <v>1398</v>
      </c>
      <c r="B216" t="s">
        <v>1191</v>
      </c>
      <c r="C216" t="s">
        <v>1190</v>
      </c>
      <c r="D216" t="s">
        <v>1192</v>
      </c>
      <c r="E216">
        <v>1</v>
      </c>
      <c r="G216">
        <v>4</v>
      </c>
      <c r="I216">
        <v>3</v>
      </c>
      <c r="J216">
        <v>3</v>
      </c>
      <c r="K216">
        <v>0</v>
      </c>
      <c r="M216">
        <v>14</v>
      </c>
      <c r="N216" t="s">
        <v>250</v>
      </c>
      <c r="P216">
        <v>2018</v>
      </c>
      <c r="Q216" s="4" t="s">
        <v>26</v>
      </c>
      <c r="R216">
        <v>3501</v>
      </c>
      <c r="S216">
        <v>0</v>
      </c>
      <c r="T216">
        <v>0</v>
      </c>
      <c r="U216">
        <v>0</v>
      </c>
      <c r="V216">
        <v>22600000</v>
      </c>
      <c r="W216">
        <v>1000000000</v>
      </c>
      <c r="X216">
        <v>2.2857142857142798</v>
      </c>
      <c r="Y216">
        <v>8.1402286887168801E-2</v>
      </c>
      <c r="Z216">
        <v>-0.11285728216171199</v>
      </c>
      <c r="AA216">
        <v>-7.1550160646438599E-2</v>
      </c>
      <c r="AB216">
        <v>6</v>
      </c>
      <c r="AC216">
        <v>0</v>
      </c>
    </row>
    <row r="217" spans="1:112" x14ac:dyDescent="0.3">
      <c r="A217" t="s">
        <v>1193</v>
      </c>
      <c r="B217" t="s">
        <v>1194</v>
      </c>
      <c r="C217" t="s">
        <v>1193</v>
      </c>
      <c r="D217" t="s">
        <v>1195</v>
      </c>
      <c r="E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M217">
        <v>40</v>
      </c>
      <c r="N217" t="s">
        <v>61</v>
      </c>
      <c r="P217">
        <v>2018</v>
      </c>
      <c r="Q217" s="4" t="s">
        <v>26</v>
      </c>
      <c r="R217">
        <v>5512</v>
      </c>
      <c r="S217">
        <v>0</v>
      </c>
      <c r="T217">
        <v>0</v>
      </c>
      <c r="U217">
        <v>0</v>
      </c>
      <c r="V217">
        <v>14895672</v>
      </c>
      <c r="W217">
        <v>24976439.449999999</v>
      </c>
      <c r="X217">
        <v>2.2666666666666599</v>
      </c>
      <c r="Y217">
        <v>0.23085282742977101</v>
      </c>
      <c r="Z217">
        <v>-0.14540287852287201</v>
      </c>
      <c r="AA217">
        <v>-8.1565514206886194E-2</v>
      </c>
      <c r="AB217">
        <v>4</v>
      </c>
      <c r="AC217">
        <v>0</v>
      </c>
    </row>
    <row r="218" spans="1:112" x14ac:dyDescent="0.3">
      <c r="A218" t="s">
        <v>1196</v>
      </c>
      <c r="B218" t="s">
        <v>1197</v>
      </c>
      <c r="C218" t="s">
        <v>1196</v>
      </c>
      <c r="D218" t="s">
        <v>1198</v>
      </c>
      <c r="E218">
        <v>1</v>
      </c>
      <c r="G218">
        <v>0</v>
      </c>
      <c r="H218">
        <v>1</v>
      </c>
      <c r="I218">
        <v>1</v>
      </c>
      <c r="J218">
        <v>1</v>
      </c>
      <c r="K218">
        <v>0</v>
      </c>
      <c r="M218">
        <v>6</v>
      </c>
      <c r="N218" t="s">
        <v>106</v>
      </c>
      <c r="P218">
        <v>2018</v>
      </c>
      <c r="Q218" s="4" t="s">
        <v>26</v>
      </c>
      <c r="R218">
        <v>5144</v>
      </c>
      <c r="S218">
        <v>0</v>
      </c>
      <c r="T218">
        <v>0</v>
      </c>
      <c r="U218">
        <v>0</v>
      </c>
      <c r="V218">
        <v>9000000</v>
      </c>
      <c r="W218">
        <v>100000000</v>
      </c>
      <c r="X218">
        <v>2.1749999999999998</v>
      </c>
      <c r="Y218">
        <v>0.290402472019195</v>
      </c>
      <c r="Z218">
        <v>-0.114586010575294</v>
      </c>
      <c r="AA218">
        <v>3.9862543344497603E-3</v>
      </c>
      <c r="AB218">
        <v>3</v>
      </c>
      <c r="AC218">
        <v>0</v>
      </c>
    </row>
    <row r="219" spans="1:112" x14ac:dyDescent="0.3">
      <c r="A219" t="s">
        <v>1199</v>
      </c>
      <c r="B219" t="s">
        <v>1200</v>
      </c>
      <c r="C219" t="s">
        <v>1201</v>
      </c>
      <c r="D219" t="s">
        <v>1399</v>
      </c>
      <c r="E219">
        <v>1</v>
      </c>
      <c r="G219">
        <v>1</v>
      </c>
      <c r="H219">
        <v>3</v>
      </c>
      <c r="I219">
        <v>1</v>
      </c>
      <c r="J219">
        <v>1</v>
      </c>
      <c r="K219">
        <v>2</v>
      </c>
      <c r="M219">
        <v>9</v>
      </c>
      <c r="N219" t="s">
        <v>61</v>
      </c>
      <c r="P219">
        <v>2018</v>
      </c>
      <c r="Q219" s="4" t="s">
        <v>26</v>
      </c>
      <c r="R219">
        <v>736</v>
      </c>
      <c r="S219">
        <v>0</v>
      </c>
      <c r="T219">
        <v>0</v>
      </c>
      <c r="U219">
        <v>1</v>
      </c>
      <c r="V219">
        <v>26029981</v>
      </c>
      <c r="W219">
        <v>100000000</v>
      </c>
      <c r="X219">
        <v>2.1518987341772098</v>
      </c>
      <c r="Y219">
        <v>0.140139579772949</v>
      </c>
      <c r="Z219">
        <v>-9.0812161564826896E-2</v>
      </c>
      <c r="AA219">
        <v>-0.22183626890182501</v>
      </c>
      <c r="AB219">
        <v>9</v>
      </c>
      <c r="AC219">
        <v>0</v>
      </c>
    </row>
    <row r="220" spans="1:112" x14ac:dyDescent="0.3">
      <c r="A220" t="s">
        <v>499</v>
      </c>
      <c r="B220" t="s">
        <v>500</v>
      </c>
      <c r="C220" t="s">
        <v>499</v>
      </c>
      <c r="D220" t="s">
        <v>501</v>
      </c>
      <c r="E220">
        <v>1</v>
      </c>
      <c r="F220">
        <v>1</v>
      </c>
      <c r="G220">
        <v>1</v>
      </c>
      <c r="H220">
        <v>2</v>
      </c>
      <c r="I220">
        <v>1</v>
      </c>
      <c r="J220">
        <v>1</v>
      </c>
      <c r="K220">
        <v>1</v>
      </c>
      <c r="M220">
        <v>30</v>
      </c>
      <c r="N220" t="s">
        <v>246</v>
      </c>
      <c r="O220">
        <v>2017</v>
      </c>
      <c r="P220">
        <v>2017</v>
      </c>
      <c r="Q220" s="4" t="s">
        <v>26</v>
      </c>
      <c r="R220">
        <v>1875</v>
      </c>
      <c r="S220">
        <v>1</v>
      </c>
      <c r="T220">
        <v>0</v>
      </c>
      <c r="U220">
        <v>0</v>
      </c>
      <c r="V220">
        <v>45000000</v>
      </c>
      <c r="W220">
        <v>1374513871.47</v>
      </c>
      <c r="X220">
        <v>1.6818181818181801</v>
      </c>
      <c r="Y220">
        <v>0.208400443196296</v>
      </c>
      <c r="Z220">
        <v>-0.13668015599250699</v>
      </c>
      <c r="AA220">
        <v>0.14310622215270999</v>
      </c>
      <c r="AB220">
        <v>3</v>
      </c>
      <c r="AC220">
        <v>1</v>
      </c>
      <c r="AD220">
        <v>6.0716100000000002E-2</v>
      </c>
      <c r="AE220">
        <v>0.149482620175555</v>
      </c>
      <c r="AF220">
        <v>0.76802159150111105</v>
      </c>
      <c r="AG220">
        <v>0.60225587751666598</v>
      </c>
      <c r="AH220">
        <v>0.31654459945222202</v>
      </c>
      <c r="AI220">
        <v>0.10907902111111099</v>
      </c>
      <c r="AJ220">
        <v>5.1840244818888798E-2</v>
      </c>
      <c r="AK220">
        <v>6.73735805066666E-2</v>
      </c>
      <c r="AL220">
        <v>5.7103331104444398E-2</v>
      </c>
      <c r="AM220">
        <v>4.1378654628821003</v>
      </c>
      <c r="AN220">
        <v>-0.21583470545463701</v>
      </c>
      <c r="AO220">
        <v>-0.47440180948095001</v>
      </c>
      <c r="AP220">
        <v>-0.65540710124301105</v>
      </c>
      <c r="AQ220">
        <v>-0.52474596589858502</v>
      </c>
      <c r="AR220">
        <v>0.29963854804400802</v>
      </c>
      <c r="AS220">
        <v>-0.152437340052099</v>
      </c>
      <c r="AT220">
        <v>1.78818405705703</v>
      </c>
      <c r="AU220">
        <v>1.7323636658036501</v>
      </c>
      <c r="AV220">
        <v>-0.199314912944245</v>
      </c>
      <c r="AW220">
        <v>-0.79339561666319403</v>
      </c>
      <c r="AX220">
        <v>-0.37027289330427599</v>
      </c>
      <c r="AY220">
        <v>-0.235799838199272</v>
      </c>
      <c r="AZ220">
        <v>-2.28078950627921E-3</v>
      </c>
      <c r="BA220">
        <v>-0.36766114228823499</v>
      </c>
      <c r="BB220">
        <v>0.977552724898054</v>
      </c>
      <c r="BC220">
        <v>2.21693978390054</v>
      </c>
      <c r="BD220">
        <v>-6.7200413604009301E-2</v>
      </c>
      <c r="BE220">
        <v>-0.36486267461340099</v>
      </c>
      <c r="BF220">
        <v>-1.87013329490456E-2</v>
      </c>
      <c r="BG220">
        <v>-0.27159567377010102</v>
      </c>
      <c r="BH220">
        <v>8.4350179081079807E-2</v>
      </c>
      <c r="BI220">
        <v>-1.72855425713817E-2</v>
      </c>
      <c r="BJ220">
        <v>9.09992864912806</v>
      </c>
      <c r="BK220">
        <v>1.5497773465798499</v>
      </c>
      <c r="BL220">
        <v>-0.49154605290391401</v>
      </c>
      <c r="BM220">
        <v>-0.78583310323181599</v>
      </c>
      <c r="BN220">
        <v>-0.54163566691076703</v>
      </c>
      <c r="BO220">
        <v>-6.2032746887486001E-2</v>
      </c>
      <c r="BP220">
        <v>-4.2735574684332499E-2</v>
      </c>
      <c r="BQ220">
        <v>-0.40950787336371802</v>
      </c>
      <c r="BR220">
        <v>0.977552724898054</v>
      </c>
      <c r="BS220">
        <v>9.09992864912806</v>
      </c>
      <c r="BT220">
        <v>7.0053003791058002</v>
      </c>
      <c r="BU220">
        <v>3.3635595842966</v>
      </c>
      <c r="BV220">
        <v>0.47138260920665498</v>
      </c>
      <c r="BW220">
        <v>-0.31271759451693698</v>
      </c>
      <c r="BX220">
        <v>-0.11498550081367</v>
      </c>
      <c r="BY220">
        <v>-0.21870912892956801</v>
      </c>
      <c r="BZ220">
        <v>0.38650050316143503</v>
      </c>
      <c r="CA220">
        <v>1.7864922030866699</v>
      </c>
      <c r="CB220">
        <v>5.5521852755489096</v>
      </c>
      <c r="CC220">
        <v>0.363934904064938</v>
      </c>
      <c r="CD220">
        <v>-0.32813472272835498</v>
      </c>
      <c r="CE220">
        <v>-0.55985135708648204</v>
      </c>
      <c r="CF220">
        <v>0.42565468816143498</v>
      </c>
      <c r="CG220">
        <v>2.0346134230866699</v>
      </c>
      <c r="CH220">
        <v>5.0710028395489104</v>
      </c>
      <c r="CI220">
        <v>-3.1513939369350599</v>
      </c>
      <c r="CJ220">
        <v>1.3948713719789501</v>
      </c>
      <c r="CK220">
        <v>1.2688176373458799</v>
      </c>
      <c r="CL220">
        <v>0.46352140476216303</v>
      </c>
      <c r="CM220">
        <v>-0.13874560541380401</v>
      </c>
      <c r="CN220">
        <v>1.3818785159028499</v>
      </c>
      <c r="CO220">
        <v>0.43979870616143502</v>
      </c>
      <c r="CP220">
        <v>1.76799396108667</v>
      </c>
      <c r="CQ220">
        <v>4.0778633895489103</v>
      </c>
      <c r="CR220">
        <v>-6.6959636099350597</v>
      </c>
      <c r="CS220">
        <v>1.23501061763799</v>
      </c>
      <c r="CT220">
        <v>-5.54775534579812E-2</v>
      </c>
      <c r="CU220">
        <v>-0.30259002674493002</v>
      </c>
      <c r="CV220">
        <v>-0.117881191186737</v>
      </c>
      <c r="CW220">
        <v>-0.12896619102954299</v>
      </c>
      <c r="CX220">
        <v>-0.35413092061583901</v>
      </c>
      <c r="CY220">
        <v>0.92773043413291401</v>
      </c>
      <c r="CZ220">
        <v>0.53122678759151498</v>
      </c>
      <c r="DA220">
        <v>5685.6011013455</v>
      </c>
      <c r="DB220">
        <v>12775.4870334201</v>
      </c>
      <c r="DC220">
        <v>8610.5357584635494</v>
      </c>
      <c r="DD220">
        <v>6912.4942217882099</v>
      </c>
      <c r="DE220">
        <v>6506.3909999999996</v>
      </c>
      <c r="DF220">
        <v>3776.75376952533</v>
      </c>
      <c r="DG220">
        <v>4676.4153135204397</v>
      </c>
      <c r="DH220">
        <v>9779.8023180003293</v>
      </c>
    </row>
    <row r="221" spans="1:112" x14ac:dyDescent="0.3">
      <c r="A221" t="s">
        <v>1202</v>
      </c>
      <c r="B221" t="s">
        <v>1203</v>
      </c>
      <c r="C221" t="s">
        <v>1202</v>
      </c>
      <c r="D221" t="s">
        <v>1204</v>
      </c>
      <c r="E221">
        <v>1</v>
      </c>
      <c r="G221">
        <v>4</v>
      </c>
      <c r="I221">
        <v>3</v>
      </c>
      <c r="J221">
        <v>3</v>
      </c>
      <c r="K221">
        <v>0</v>
      </c>
      <c r="M221">
        <v>61</v>
      </c>
      <c r="N221" t="s">
        <v>25</v>
      </c>
      <c r="P221">
        <v>2017</v>
      </c>
      <c r="Q221" s="4" t="s">
        <v>26</v>
      </c>
      <c r="R221">
        <v>7690</v>
      </c>
      <c r="S221">
        <v>0</v>
      </c>
      <c r="T221">
        <v>0</v>
      </c>
      <c r="U221">
        <v>0</v>
      </c>
      <c r="V221">
        <v>4045650</v>
      </c>
      <c r="W221">
        <v>1210071487.3399999</v>
      </c>
      <c r="X221">
        <v>2.08</v>
      </c>
      <c r="Y221">
        <v>0.271311044692993</v>
      </c>
      <c r="Z221">
        <v>-5.9137791395187302E-2</v>
      </c>
      <c r="AA221">
        <v>-5.6642696261405903E-2</v>
      </c>
      <c r="AB221">
        <v>8</v>
      </c>
      <c r="AC221">
        <v>0</v>
      </c>
    </row>
    <row r="222" spans="1:112" x14ac:dyDescent="0.3">
      <c r="A222" t="s">
        <v>502</v>
      </c>
      <c r="B222" t="s">
        <v>503</v>
      </c>
      <c r="C222" t="s">
        <v>502</v>
      </c>
      <c r="D222" t="s">
        <v>504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0</v>
      </c>
      <c r="K222">
        <v>1</v>
      </c>
      <c r="M222">
        <v>11</v>
      </c>
      <c r="N222" t="s">
        <v>106</v>
      </c>
      <c r="O222">
        <v>2017</v>
      </c>
      <c r="P222">
        <v>2018</v>
      </c>
      <c r="Q222" s="4" t="s">
        <v>26</v>
      </c>
      <c r="R222">
        <v>10225</v>
      </c>
      <c r="S222">
        <v>0</v>
      </c>
      <c r="T222">
        <v>0</v>
      </c>
      <c r="U222">
        <v>0</v>
      </c>
      <c r="V222">
        <v>3400000</v>
      </c>
      <c r="W222">
        <v>2703356.08</v>
      </c>
      <c r="X222">
        <v>2.2077922077921999</v>
      </c>
      <c r="Y222">
        <v>0.10953439772129001</v>
      </c>
      <c r="Z222">
        <v>-2.68730074167251E-2</v>
      </c>
      <c r="AA222">
        <v>-0.110107153654098</v>
      </c>
      <c r="AB222">
        <v>3</v>
      </c>
      <c r="AC222">
        <v>1</v>
      </c>
      <c r="AD222">
        <v>1.9874800444</v>
      </c>
      <c r="AE222">
        <v>3.15621365839444</v>
      </c>
      <c r="AF222">
        <v>9.7984683434233304</v>
      </c>
      <c r="AG222">
        <v>18.192981364994399</v>
      </c>
      <c r="AH222">
        <v>18.096625142635499</v>
      </c>
      <c r="AI222">
        <v>11.7954200320788</v>
      </c>
      <c r="AJ222">
        <v>4.1448904469711101</v>
      </c>
      <c r="AK222">
        <v>2.5242940111377701</v>
      </c>
      <c r="AL222">
        <v>2.40152434409111</v>
      </c>
      <c r="AM222">
        <v>2.1045009634765202</v>
      </c>
      <c r="AN222">
        <v>0.85671685893698302</v>
      </c>
      <c r="AO222">
        <v>-5.2963404087404201E-3</v>
      </c>
      <c r="AP222">
        <v>-0.348197802678194</v>
      </c>
      <c r="AQ222">
        <v>-0.64860170848527199</v>
      </c>
      <c r="AR222">
        <v>-0.39098655478761501</v>
      </c>
      <c r="AS222">
        <v>-4.8635248709135499E-2</v>
      </c>
      <c r="AT222">
        <v>0.1730603989018</v>
      </c>
      <c r="AU222">
        <v>0.79281202095908199</v>
      </c>
      <c r="AV222">
        <v>5.7098616688133399</v>
      </c>
      <c r="AW222">
        <v>-0.63610537161502201</v>
      </c>
      <c r="AX222">
        <v>-0.37708317811471398</v>
      </c>
      <c r="AY222">
        <v>-0.48537341893334301</v>
      </c>
      <c r="AZ222">
        <v>-0.65335126644066099</v>
      </c>
      <c r="BA222">
        <v>1.13752200032105</v>
      </c>
      <c r="BB222">
        <v>0.34758264119985699</v>
      </c>
      <c r="BC222">
        <v>2.48569758032346</v>
      </c>
      <c r="BD222">
        <v>2.2336519774574399</v>
      </c>
      <c r="BE222">
        <v>-0.50044941082173899</v>
      </c>
      <c r="BF222">
        <v>-0.12338715385178101</v>
      </c>
      <c r="BG222">
        <v>-0.457542893622291</v>
      </c>
      <c r="BH222">
        <v>-0.33974205571601102</v>
      </c>
      <c r="BI222">
        <v>0.61958268039594799</v>
      </c>
      <c r="BJ222">
        <v>3.1711752943056699</v>
      </c>
      <c r="BK222">
        <v>5.2484596131557097</v>
      </c>
      <c r="BL222">
        <v>2.49055216302783</v>
      </c>
      <c r="BM222">
        <v>-0.68124390915302901</v>
      </c>
      <c r="BN222">
        <v>-0.68560019819112805</v>
      </c>
      <c r="BO222">
        <v>-0.656885598263238</v>
      </c>
      <c r="BP222">
        <v>-0.44488761499059598</v>
      </c>
      <c r="BQ222">
        <v>0.83930475722537401</v>
      </c>
      <c r="BR222">
        <v>0.34758264119985699</v>
      </c>
      <c r="BS222">
        <v>3.1711752943056699</v>
      </c>
      <c r="BT222">
        <v>6.4772465956278502</v>
      </c>
      <c r="BU222">
        <v>7.0712827044495397</v>
      </c>
      <c r="BV222">
        <v>4.1501701303629597</v>
      </c>
      <c r="BW222">
        <v>0.84712381912129298</v>
      </c>
      <c r="BX222">
        <v>0.16834082673115899</v>
      </c>
      <c r="BY222">
        <v>-1.7716532689480601E-2</v>
      </c>
      <c r="BZ222">
        <v>0.46931282154412102</v>
      </c>
      <c r="CA222">
        <v>-4.8794072522930401E-2</v>
      </c>
      <c r="CB222">
        <v>0.85285751561419199</v>
      </c>
      <c r="CC222">
        <v>3.2914770762262799</v>
      </c>
      <c r="CD222">
        <v>0.62613908610810298</v>
      </c>
      <c r="CE222">
        <v>-1.6388968418757099E-2</v>
      </c>
      <c r="CF222">
        <v>0.50846700654412103</v>
      </c>
      <c r="CG222">
        <v>0.19932714747706901</v>
      </c>
      <c r="CH222">
        <v>0.37167507961419199</v>
      </c>
      <c r="CI222">
        <v>-0.22385176477371699</v>
      </c>
      <c r="CJ222">
        <v>0.742691829996033</v>
      </c>
      <c r="CK222">
        <v>2.94132243248165</v>
      </c>
      <c r="CL222">
        <v>4.7777814052560901</v>
      </c>
      <c r="CM222">
        <v>3.1675079259966501</v>
      </c>
      <c r="CN222">
        <v>2.4317312031019398</v>
      </c>
      <c r="CO222">
        <v>0.52261102454412101</v>
      </c>
      <c r="CP222">
        <v>-6.7292314522930496E-2</v>
      </c>
      <c r="CQ222">
        <v>-0.62146437038580704</v>
      </c>
      <c r="CR222">
        <v>-3.7684214377737102</v>
      </c>
      <c r="CS222">
        <v>0.76777847787889697</v>
      </c>
      <c r="CT222">
        <v>1.1223867197266499</v>
      </c>
      <c r="CU222">
        <v>0.84590138049531605</v>
      </c>
      <c r="CV222">
        <v>-0.21821236872731101</v>
      </c>
      <c r="CW222">
        <v>-0.16392785915178501</v>
      </c>
      <c r="CX222">
        <v>-0.103015570146929</v>
      </c>
      <c r="CY222">
        <v>-0.44097877661227602</v>
      </c>
      <c r="CZ222">
        <v>0.42161444607846899</v>
      </c>
      <c r="DA222">
        <v>2378.8793307834299</v>
      </c>
      <c r="DB222">
        <v>4415.8802164713697</v>
      </c>
      <c r="DC222">
        <v>12023.3363335503</v>
      </c>
      <c r="DD222">
        <v>8959.9889051649297</v>
      </c>
      <c r="DE222">
        <v>7556.0589952257096</v>
      </c>
      <c r="DF222">
        <v>6798.51299869791</v>
      </c>
      <c r="DG222">
        <v>4790.3056742963299</v>
      </c>
      <c r="DH222">
        <v>3924.7309354344402</v>
      </c>
    </row>
    <row r="223" spans="1:112" x14ac:dyDescent="0.3">
      <c r="A223" t="s">
        <v>1205</v>
      </c>
      <c r="B223" t="s">
        <v>1206</v>
      </c>
      <c r="C223" t="s">
        <v>1205</v>
      </c>
      <c r="D223" t="s">
        <v>1208</v>
      </c>
      <c r="E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M223">
        <v>1</v>
      </c>
      <c r="N223" t="s">
        <v>1207</v>
      </c>
      <c r="P223">
        <v>2017</v>
      </c>
      <c r="Q223" s="4" t="s">
        <v>26</v>
      </c>
      <c r="R223">
        <v>7637</v>
      </c>
      <c r="S223">
        <v>1</v>
      </c>
      <c r="T223">
        <v>0</v>
      </c>
      <c r="U223">
        <v>0</v>
      </c>
      <c r="V223">
        <v>4022696</v>
      </c>
      <c r="W223">
        <v>9000000000</v>
      </c>
      <c r="X223">
        <v>2.05555555555555</v>
      </c>
      <c r="Y223">
        <v>0.17958183586597401</v>
      </c>
      <c r="Z223">
        <v>-0.119400292634964</v>
      </c>
      <c r="AA223">
        <v>1.9627645611763E-2</v>
      </c>
      <c r="AB223">
        <v>10</v>
      </c>
      <c r="AC223">
        <v>0</v>
      </c>
    </row>
    <row r="224" spans="1:112" x14ac:dyDescent="0.3">
      <c r="A224" t="s">
        <v>505</v>
      </c>
      <c r="B224" t="s">
        <v>506</v>
      </c>
      <c r="C224" t="s">
        <v>505</v>
      </c>
      <c r="D224" t="s">
        <v>1209</v>
      </c>
      <c r="E224">
        <v>1</v>
      </c>
      <c r="F224">
        <v>0</v>
      </c>
      <c r="G224">
        <v>1</v>
      </c>
      <c r="H224">
        <v>2</v>
      </c>
      <c r="I224">
        <v>0</v>
      </c>
      <c r="J224">
        <v>0</v>
      </c>
      <c r="K224">
        <v>1</v>
      </c>
      <c r="M224">
        <v>1</v>
      </c>
      <c r="N224" t="s">
        <v>78</v>
      </c>
      <c r="O224">
        <v>2018</v>
      </c>
      <c r="P224">
        <v>2018</v>
      </c>
      <c r="Q224" s="4" t="s">
        <v>26</v>
      </c>
      <c r="R224">
        <v>7209</v>
      </c>
      <c r="S224">
        <v>0</v>
      </c>
      <c r="T224">
        <v>1</v>
      </c>
      <c r="U224">
        <v>1</v>
      </c>
      <c r="V224">
        <v>8366627</v>
      </c>
      <c r="W224">
        <v>999999999.01999998</v>
      </c>
      <c r="X224">
        <v>2</v>
      </c>
      <c r="Y224">
        <v>0.21116878092288899</v>
      </c>
      <c r="Z224">
        <v>-4.6297699213027899E-2</v>
      </c>
      <c r="AA224">
        <v>-0.14684247970580999</v>
      </c>
      <c r="AB224">
        <v>11</v>
      </c>
      <c r="AC224">
        <v>1</v>
      </c>
      <c r="AD224">
        <v>2.3768600099999999E-2</v>
      </c>
      <c r="AE224">
        <v>5.0962768906666601E-2</v>
      </c>
      <c r="AF224">
        <v>4.8148544531111101E-2</v>
      </c>
      <c r="AG224">
        <v>1.8447580111111101E-2</v>
      </c>
      <c r="AH224">
        <v>7.2587944971374404E-3</v>
      </c>
      <c r="AI224">
        <v>9.2996185928771093E-3</v>
      </c>
      <c r="AJ224">
        <v>1.0217367939662001E-2</v>
      </c>
      <c r="AK224">
        <v>5.8005762383726601E-3</v>
      </c>
      <c r="AL224">
        <v>3.2156884470118802E-3</v>
      </c>
      <c r="AM224">
        <v>-5.5221182756170703E-2</v>
      </c>
      <c r="AN224">
        <v>-0.616861105755933</v>
      </c>
      <c r="AO224">
        <v>-0.606517795102815</v>
      </c>
      <c r="AP224">
        <v>0.28115193184549803</v>
      </c>
      <c r="AQ224">
        <v>9.8686772755156402E-2</v>
      </c>
      <c r="AR224">
        <v>-0.432282729502589</v>
      </c>
      <c r="AS224">
        <v>-0.445626035265413</v>
      </c>
      <c r="AT224">
        <v>4.09909964476293</v>
      </c>
      <c r="AU224">
        <v>-0.90068357705875801</v>
      </c>
      <c r="AV224">
        <v>-0.41130602152157902</v>
      </c>
      <c r="AW224">
        <v>-0.230858408599529</v>
      </c>
      <c r="AX224">
        <v>0.56225685159208705</v>
      </c>
      <c r="AY224">
        <v>-0.34308898017317702</v>
      </c>
      <c r="AZ224">
        <v>-0.21395363920420199</v>
      </c>
      <c r="BA224">
        <v>-0.28822590307336898</v>
      </c>
      <c r="BB224">
        <v>0.98287910794565903</v>
      </c>
      <c r="BC224">
        <v>-0.65002152154777704</v>
      </c>
      <c r="BD224">
        <v>0.27382602057785099</v>
      </c>
      <c r="BE224">
        <v>-0.13176155154416699</v>
      </c>
      <c r="BF224">
        <v>0.43124857849674197</v>
      </c>
      <c r="BG224">
        <v>-2.7186339963595499E-2</v>
      </c>
      <c r="BH224">
        <v>-0.107814498601132</v>
      </c>
      <c r="BI224">
        <v>-0.36003689220099899</v>
      </c>
      <c r="BJ224">
        <v>0.92828999585608796</v>
      </c>
      <c r="BK224">
        <v>-0.86867289808141002</v>
      </c>
      <c r="BL224">
        <v>-0.49987483787285802</v>
      </c>
      <c r="BM224">
        <v>8.2461403517384901E-2</v>
      </c>
      <c r="BN224">
        <v>0.63832021494139601</v>
      </c>
      <c r="BO224">
        <v>-0.44409758629792701</v>
      </c>
      <c r="BP224">
        <v>-0.51136372417403497</v>
      </c>
      <c r="BQ224">
        <v>-0.49490007864346103</v>
      </c>
      <c r="BR224">
        <v>0.98287910794565903</v>
      </c>
      <c r="BS224">
        <v>0.92828999585608796</v>
      </c>
      <c r="BT224">
        <v>-0.27642197333296897</v>
      </c>
      <c r="BU224">
        <v>-0.71591130024622596</v>
      </c>
      <c r="BV224">
        <v>-0.64581728302194297</v>
      </c>
      <c r="BW224">
        <v>-0.59457447593242196</v>
      </c>
      <c r="BX224">
        <v>-0.76832456547006101</v>
      </c>
      <c r="BY224">
        <v>-0.87311492805971802</v>
      </c>
      <c r="BZ224">
        <v>4.7364989745441503E-2</v>
      </c>
      <c r="CA224">
        <v>3.9404685100338801</v>
      </c>
      <c r="CB224">
        <v>-0.45884615751086399</v>
      </c>
      <c r="CC224">
        <v>-0.76686234073305304</v>
      </c>
      <c r="CD224">
        <v>-0.71038685510535404</v>
      </c>
      <c r="CE224">
        <v>-0.85535966966481802</v>
      </c>
      <c r="CF224">
        <v>8.6519174745441504E-2</v>
      </c>
      <c r="CG224">
        <v>4.1885897300338799</v>
      </c>
      <c r="CH224">
        <v>-0.94002859351086399</v>
      </c>
      <c r="CI224">
        <v>-4.28219118173305</v>
      </c>
      <c r="CJ224">
        <v>-0.34493941844626402</v>
      </c>
      <c r="CK224">
        <v>-0.38787413450378999</v>
      </c>
      <c r="CL224">
        <v>-0.66902111078829896</v>
      </c>
      <c r="CM224">
        <v>-6.5091031079094502E-2</v>
      </c>
      <c r="CN224">
        <v>-0.15830108342783999</v>
      </c>
      <c r="CO224">
        <v>0.100663192745441</v>
      </c>
      <c r="CP224">
        <v>3.9219702680338799</v>
      </c>
      <c r="CQ224">
        <v>-1.93316804351086</v>
      </c>
      <c r="CR224">
        <v>-7.8267608547330498</v>
      </c>
      <c r="CS224">
        <v>-0.34774887120793402</v>
      </c>
      <c r="CT224">
        <v>-8.7093354501067893E-2</v>
      </c>
      <c r="CU224">
        <v>-0.38741002327980301</v>
      </c>
      <c r="CV224">
        <v>1.7093148396190298E-2</v>
      </c>
      <c r="CW224">
        <v>0.81788354953585196</v>
      </c>
      <c r="CX224">
        <v>0.22616301787609799</v>
      </c>
      <c r="CY224">
        <v>-0.12180709286772801</v>
      </c>
      <c r="CZ224">
        <v>0.110988485796343</v>
      </c>
      <c r="DA224">
        <v>8457.4515353732695</v>
      </c>
      <c r="DB224">
        <v>6873.3035538194599</v>
      </c>
      <c r="DC224">
        <v>6356.7543333333297</v>
      </c>
      <c r="DD224">
        <v>3715.9198131455501</v>
      </c>
      <c r="DE224">
        <v>4948.5615564837699</v>
      </c>
      <c r="DF224">
        <v>9990.9666251748895</v>
      </c>
      <c r="DG224">
        <v>9303.1491202929992</v>
      </c>
      <c r="DH224">
        <v>7987.4849228185503</v>
      </c>
    </row>
    <row r="225" spans="1:112" x14ac:dyDescent="0.3">
      <c r="A225" t="s">
        <v>508</v>
      </c>
      <c r="B225" t="s">
        <v>509</v>
      </c>
      <c r="C225" t="s">
        <v>508</v>
      </c>
      <c r="D225" t="s">
        <v>510</v>
      </c>
      <c r="E225">
        <v>1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1</v>
      </c>
      <c r="M225">
        <v>2</v>
      </c>
      <c r="N225" t="s">
        <v>357</v>
      </c>
      <c r="O225">
        <v>2017</v>
      </c>
      <c r="P225">
        <v>2019</v>
      </c>
      <c r="Q225" s="4" t="s">
        <v>26</v>
      </c>
      <c r="R225">
        <v>1292</v>
      </c>
      <c r="S225">
        <v>0</v>
      </c>
      <c r="T225">
        <v>0</v>
      </c>
      <c r="U225">
        <v>0</v>
      </c>
      <c r="V225">
        <v>24000000</v>
      </c>
      <c r="W225">
        <v>2195090705.7199998</v>
      </c>
      <c r="X225">
        <v>1.9750000000000001</v>
      </c>
      <c r="Y225">
        <v>0.28923064470291099</v>
      </c>
      <c r="Z225">
        <v>-0.14209841191768599</v>
      </c>
      <c r="AA225">
        <v>5.3366929292678798E-2</v>
      </c>
      <c r="AB225">
        <v>12</v>
      </c>
      <c r="AC225">
        <v>1</v>
      </c>
      <c r="AD225">
        <v>2.2722300099999999E-2</v>
      </c>
      <c r="AE225">
        <v>2.8395714835502101E-2</v>
      </c>
      <c r="AF225">
        <v>0.13218987426444401</v>
      </c>
      <c r="AG225">
        <v>0.115369581513333</v>
      </c>
      <c r="AH225">
        <v>9.8511078541111102E-2</v>
      </c>
      <c r="AI225">
        <v>7.5725187373333294E-2</v>
      </c>
      <c r="AJ225">
        <v>4.37899155511111E-2</v>
      </c>
      <c r="AK225">
        <v>5.6786617144444398E-2</v>
      </c>
      <c r="AL225">
        <v>4.7533550648888798E-2</v>
      </c>
      <c r="AM225">
        <v>3.6552754537164298</v>
      </c>
      <c r="AN225">
        <v>-0.12724342802128899</v>
      </c>
      <c r="AO225">
        <v>-0.14612606504318301</v>
      </c>
      <c r="AP225">
        <v>-0.231302829135797</v>
      </c>
      <c r="AQ225">
        <v>-0.42172588711834902</v>
      </c>
      <c r="AR225">
        <v>0.29679668091991901</v>
      </c>
      <c r="AS225">
        <v>-0.1629444922211</v>
      </c>
      <c r="AT225">
        <v>4.0047655985217903</v>
      </c>
      <c r="AU225">
        <v>-8.3525527521128198E-2</v>
      </c>
      <c r="AV225">
        <v>-1.54099636834735E-2</v>
      </c>
      <c r="AW225">
        <v>-0.34245527667858899</v>
      </c>
      <c r="AX225">
        <v>8.4903626024665797E-3</v>
      </c>
      <c r="AY225">
        <v>-0.28498413958386298</v>
      </c>
      <c r="AZ225">
        <v>0.51996257008243296</v>
      </c>
      <c r="BA225">
        <v>-0.40376409646523798</v>
      </c>
      <c r="BB225">
        <v>0.176761035145451</v>
      </c>
      <c r="BC225">
        <v>0.10632045928166101</v>
      </c>
      <c r="BD225">
        <v>0.129876724338605</v>
      </c>
      <c r="BE225">
        <v>-5.7778614129470199E-3</v>
      </c>
      <c r="BF225">
        <v>0.16680489254855599</v>
      </c>
      <c r="BG225">
        <v>-0.25702198228661399</v>
      </c>
      <c r="BH225">
        <v>0.33614179689435802</v>
      </c>
      <c r="BI225">
        <v>-0.187112814984364</v>
      </c>
      <c r="BJ225">
        <v>4.48630474978071</v>
      </c>
      <c r="BK225">
        <v>-3.7408525264272401E-2</v>
      </c>
      <c r="BL225">
        <v>-2.1371847240965299E-2</v>
      </c>
      <c r="BM225">
        <v>-0.24424421192668</v>
      </c>
      <c r="BN225">
        <v>-0.31161168652405402</v>
      </c>
      <c r="BO225">
        <v>-7.2366721719194102E-2</v>
      </c>
      <c r="BP225">
        <v>0.18506762957865999</v>
      </c>
      <c r="BQ225">
        <v>-0.48026804846844401</v>
      </c>
      <c r="BR225">
        <v>0.176761035145451</v>
      </c>
      <c r="BS225">
        <v>4.48630474978071</v>
      </c>
      <c r="BT225">
        <v>3.77354471359055</v>
      </c>
      <c r="BU225">
        <v>3.1345441892418302</v>
      </c>
      <c r="BV225">
        <v>2.1428647389658</v>
      </c>
      <c r="BW225">
        <v>0.85421861954496103</v>
      </c>
      <c r="BX225">
        <v>1.3150548948829499</v>
      </c>
      <c r="BY225">
        <v>1.0532975040525001</v>
      </c>
      <c r="BZ225">
        <v>-0.126360464713693</v>
      </c>
      <c r="CA225">
        <v>4.3546657115424097</v>
      </c>
      <c r="CB225">
        <v>3.1021806464454902</v>
      </c>
      <c r="CC225">
        <v>2.3793442687711601</v>
      </c>
      <c r="CD225">
        <v>1.39862872685083</v>
      </c>
      <c r="CE225">
        <v>0.59691914196572204</v>
      </c>
      <c r="CF225">
        <v>-8.7206279713693297E-2</v>
      </c>
      <c r="CG225">
        <v>4.6027869315424104</v>
      </c>
      <c r="CH225">
        <v>2.6209982104454901</v>
      </c>
      <c r="CI225">
        <v>-1.13598457222883</v>
      </c>
      <c r="CJ225">
        <v>3.8957596246555699</v>
      </c>
      <c r="CK225">
        <v>1.2648275973357901</v>
      </c>
      <c r="CL225">
        <v>0.79488794667290597</v>
      </c>
      <c r="CM225">
        <v>9.15092369659712E-2</v>
      </c>
      <c r="CN225">
        <v>1.8513325239655301</v>
      </c>
      <c r="CO225">
        <v>-7.3062261713693302E-2</v>
      </c>
      <c r="CP225">
        <v>4.3361674695424197</v>
      </c>
      <c r="CQ225">
        <v>1.6278587604454899</v>
      </c>
      <c r="CR225">
        <v>-4.68055424522883</v>
      </c>
      <c r="CS225">
        <v>3.8936108904864901</v>
      </c>
      <c r="CT225">
        <v>-0.530939377059374</v>
      </c>
      <c r="CU225">
        <v>-0.16856640990959501</v>
      </c>
      <c r="CV225">
        <v>-1.95152528779328E-2</v>
      </c>
      <c r="CW225">
        <v>-0.40420913547833098</v>
      </c>
      <c r="CX225">
        <v>9.2605667508064496E-2</v>
      </c>
      <c r="CY225">
        <v>1.2117097223942901</v>
      </c>
      <c r="CZ225">
        <v>0.20949538351594199</v>
      </c>
      <c r="DA225">
        <v>7869.26834309897</v>
      </c>
      <c r="DB225">
        <v>11631.4229058159</v>
      </c>
      <c r="DC225">
        <v>8089.1695475260503</v>
      </c>
      <c r="DD225">
        <v>6802.7343283420196</v>
      </c>
      <c r="DE225">
        <v>5960.9991803927696</v>
      </c>
      <c r="DF225">
        <v>3701.303516081</v>
      </c>
      <c r="DG225">
        <v>5530.44380158477</v>
      </c>
      <c r="DH225">
        <v>10271.4552668986</v>
      </c>
    </row>
    <row r="226" spans="1:112" x14ac:dyDescent="0.3">
      <c r="A226" t="s">
        <v>511</v>
      </c>
      <c r="B226" t="s">
        <v>512</v>
      </c>
      <c r="C226" t="s">
        <v>511</v>
      </c>
      <c r="D226" t="s">
        <v>513</v>
      </c>
      <c r="E226">
        <v>1</v>
      </c>
      <c r="F226">
        <v>1</v>
      </c>
      <c r="G226">
        <v>1</v>
      </c>
      <c r="H226">
        <v>3</v>
      </c>
      <c r="I226">
        <v>1</v>
      </c>
      <c r="J226">
        <v>1</v>
      </c>
      <c r="K226">
        <v>1</v>
      </c>
      <c r="M226">
        <v>31</v>
      </c>
      <c r="N226" t="s">
        <v>25</v>
      </c>
      <c r="O226">
        <v>2019</v>
      </c>
      <c r="P226">
        <v>2017</v>
      </c>
      <c r="Q226" s="4" t="s">
        <v>26</v>
      </c>
      <c r="R226">
        <v>11338</v>
      </c>
      <c r="S226">
        <v>0</v>
      </c>
      <c r="T226">
        <v>0</v>
      </c>
      <c r="U226">
        <v>1</v>
      </c>
      <c r="V226">
        <v>8245440</v>
      </c>
      <c r="W226">
        <v>270540521.48000002</v>
      </c>
      <c r="X226">
        <v>1.75903614457831</v>
      </c>
      <c r="Y226">
        <v>8.4999158978462205E-2</v>
      </c>
      <c r="Z226">
        <v>3.8865566253662102E-2</v>
      </c>
      <c r="AA226">
        <v>1.29056274890899E-2</v>
      </c>
      <c r="AB226">
        <v>11</v>
      </c>
      <c r="AC226">
        <v>1</v>
      </c>
      <c r="AD226">
        <v>0.51297190209999999</v>
      </c>
      <c r="AE226">
        <v>0.47540069210888802</v>
      </c>
      <c r="AF226">
        <v>0.47291483313555499</v>
      </c>
      <c r="AG226">
        <v>0.93998933490444403</v>
      </c>
      <c r="AH226">
        <v>1.4307383258411099</v>
      </c>
      <c r="AI226">
        <v>2.2681990967777699</v>
      </c>
      <c r="AJ226">
        <v>2.8171257648888801</v>
      </c>
      <c r="AK226">
        <v>2.4906871286666599</v>
      </c>
      <c r="AL226">
        <v>2.15498360305777</v>
      </c>
      <c r="AM226">
        <v>-5.2289763447879497E-3</v>
      </c>
      <c r="AN226">
        <v>0.987650352753912</v>
      </c>
      <c r="AO226">
        <v>0.52207931804519203</v>
      </c>
      <c r="AP226">
        <v>0.58533468756023899</v>
      </c>
      <c r="AQ226">
        <v>0.24200991389641199</v>
      </c>
      <c r="AR226">
        <v>-0.11587648669817099</v>
      </c>
      <c r="AS226">
        <v>-0.13478349879641399</v>
      </c>
      <c r="AT226">
        <v>-0.16185003061795999</v>
      </c>
      <c r="AU226">
        <v>-3.8511618817181598E-2</v>
      </c>
      <c r="AV226">
        <v>1.8642983259058501</v>
      </c>
      <c r="AW226">
        <v>7.8151842547346195E-2</v>
      </c>
      <c r="AX226">
        <v>1.53597407987129</v>
      </c>
      <c r="AY226">
        <v>-3.01085693610516E-2</v>
      </c>
      <c r="AZ226">
        <v>-0.47676495832975402</v>
      </c>
      <c r="BA226">
        <v>6.6459302386982896E-4</v>
      </c>
      <c r="BB226">
        <v>-0.21702622393947099</v>
      </c>
      <c r="BC226">
        <v>-6.9290188561430904E-2</v>
      </c>
      <c r="BD226">
        <v>0.87598323431476299</v>
      </c>
      <c r="BE226">
        <v>3.6767413463201698E-2</v>
      </c>
      <c r="BF226">
        <v>0.486120606085234</v>
      </c>
      <c r="BG226">
        <v>-0.21568627468295001</v>
      </c>
      <c r="BH226">
        <v>-0.246547663877143</v>
      </c>
      <c r="BI226">
        <v>0.13360605780954801</v>
      </c>
      <c r="BJ226">
        <v>-0.220793546861145</v>
      </c>
      <c r="BK226">
        <v>0.81007297138503098</v>
      </c>
      <c r="BL226">
        <v>1.91266000032446</v>
      </c>
      <c r="BM226">
        <v>0.59185888819794996</v>
      </c>
      <c r="BN226">
        <v>0.88554138763302304</v>
      </c>
      <c r="BO226">
        <v>-0.26331851318207999</v>
      </c>
      <c r="BP226">
        <v>-0.389011755370606</v>
      </c>
      <c r="BQ226">
        <v>0.58166337872217799</v>
      </c>
      <c r="BR226">
        <v>-0.21702622393947099</v>
      </c>
      <c r="BS226">
        <v>-0.220793546861145</v>
      </c>
      <c r="BT226">
        <v>0.515424595960147</v>
      </c>
      <c r="BU226">
        <v>1.35285503805328</v>
      </c>
      <c r="BV226">
        <v>2.6125876993522801</v>
      </c>
      <c r="BW226">
        <v>3.5835335272862898</v>
      </c>
      <c r="BX226">
        <v>3.3051704754957498</v>
      </c>
      <c r="BY226">
        <v>2.49114127801248</v>
      </c>
      <c r="BZ226">
        <v>0.19161085782206999</v>
      </c>
      <c r="CA226">
        <v>-0.196307984824211</v>
      </c>
      <c r="CB226">
        <v>-0.23712121261460201</v>
      </c>
      <c r="CC226">
        <v>1.2699146742882601</v>
      </c>
      <c r="CD226">
        <v>5.0240301030557397</v>
      </c>
      <c r="CE226">
        <v>2.2391671994132998</v>
      </c>
      <c r="CF226">
        <v>0.23076504282207</v>
      </c>
      <c r="CG226">
        <v>5.1813235175788702E-2</v>
      </c>
      <c r="CH226">
        <v>-0.71830364861460105</v>
      </c>
      <c r="CI226">
        <v>-2.24541416671173</v>
      </c>
      <c r="CJ226">
        <v>-9.0693202958867805E-2</v>
      </c>
      <c r="CK226">
        <v>-0.25577672723584999</v>
      </c>
      <c r="CL226">
        <v>0.22857065559140199</v>
      </c>
      <c r="CM226">
        <v>5.4784891221762102</v>
      </c>
      <c r="CN226">
        <v>4.9244720208557702</v>
      </c>
      <c r="CO226">
        <v>0.24490906082207001</v>
      </c>
      <c r="CP226">
        <v>-0.21480622682421099</v>
      </c>
      <c r="CQ226">
        <v>-1.7114430986146001</v>
      </c>
      <c r="CR226">
        <v>-5.7899838397117298</v>
      </c>
      <c r="CS226">
        <v>2.3295350001937901E-3</v>
      </c>
      <c r="CT226">
        <v>-0.144779506090745</v>
      </c>
      <c r="CU226">
        <v>0.32698091788179501</v>
      </c>
      <c r="CV226">
        <v>0.262689062518775</v>
      </c>
      <c r="CW226">
        <v>2.5706257590041899</v>
      </c>
      <c r="CX226">
        <v>0.44560959559487001</v>
      </c>
      <c r="CY226">
        <v>-0.38145931475692701</v>
      </c>
      <c r="CZ226">
        <v>0.17786847902938799</v>
      </c>
      <c r="DA226">
        <v>8000.0662624767701</v>
      </c>
      <c r="DB226">
        <v>7982.3784165167699</v>
      </c>
      <c r="DC226">
        <v>9133.87539124877</v>
      </c>
      <c r="DD226">
        <v>10932.7743907976</v>
      </c>
      <c r="DE226">
        <v>19547.583314316402</v>
      </c>
      <c r="DF226">
        <v>47421.107074730098</v>
      </c>
      <c r="DG226">
        <v>45055.309703275503</v>
      </c>
      <c r="DH226">
        <v>42310.242549858303</v>
      </c>
    </row>
    <row r="227" spans="1:112" x14ac:dyDescent="0.3">
      <c r="A227" t="s">
        <v>514</v>
      </c>
      <c r="B227" t="s">
        <v>515</v>
      </c>
      <c r="C227" t="s">
        <v>517</v>
      </c>
      <c r="D227" t="s">
        <v>516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1</v>
      </c>
      <c r="L227" t="s">
        <v>518</v>
      </c>
      <c r="M227">
        <v>13</v>
      </c>
      <c r="N227" t="s">
        <v>519</v>
      </c>
      <c r="O227">
        <v>2019</v>
      </c>
      <c r="P227">
        <v>2017</v>
      </c>
      <c r="Q227" s="4" t="s">
        <v>26</v>
      </c>
      <c r="R227">
        <v>4926</v>
      </c>
      <c r="S227">
        <v>1</v>
      </c>
      <c r="T227">
        <v>0</v>
      </c>
      <c r="U227">
        <v>1</v>
      </c>
      <c r="V227">
        <v>5000000</v>
      </c>
      <c r="W227">
        <v>10000000000</v>
      </c>
      <c r="X227">
        <v>2.1643835616438301</v>
      </c>
      <c r="Y227">
        <v>0.27719420194625799</v>
      </c>
      <c r="Z227">
        <v>-0.22271360456943501</v>
      </c>
      <c r="AA227">
        <v>-3.9503216743469197E-2</v>
      </c>
      <c r="AB227">
        <v>3</v>
      </c>
      <c r="AC227">
        <v>1</v>
      </c>
      <c r="AD227">
        <v>4.4779316613400002E-3</v>
      </c>
      <c r="AE227">
        <v>1.8435391388613699E-2</v>
      </c>
      <c r="AF227">
        <v>1.4046511435555501E-2</v>
      </c>
      <c r="AG227">
        <v>1.8523103927777701E-2</v>
      </c>
      <c r="AH227">
        <v>1.7428331659006101E-2</v>
      </c>
      <c r="AI227">
        <v>2.0461899812222201E-2</v>
      </c>
      <c r="AJ227">
        <v>2.2443431011111101E-2</v>
      </c>
      <c r="AK227">
        <v>1.96075685555555E-2</v>
      </c>
      <c r="AL227">
        <v>0.217731209555555</v>
      </c>
      <c r="AM227">
        <v>-0.238068173359688</v>
      </c>
      <c r="AN227">
        <v>0.318697814240961</v>
      </c>
      <c r="AO227">
        <v>-5.9103067878916303E-2</v>
      </c>
      <c r="AP227">
        <v>0.174059583703671</v>
      </c>
      <c r="AQ227">
        <v>9.6840040126932703E-2</v>
      </c>
      <c r="AR227">
        <v>-0.126356012775034</v>
      </c>
      <c r="AS227">
        <v>10.104447190310299</v>
      </c>
      <c r="AT227">
        <v>1.3837256594544101</v>
      </c>
      <c r="AU227">
        <v>0.163105389344298</v>
      </c>
      <c r="AV227">
        <v>0.17784594562287201</v>
      </c>
      <c r="AW227">
        <v>-0.25039006920359602</v>
      </c>
      <c r="AX227">
        <v>0.67654135075294397</v>
      </c>
      <c r="AY227">
        <v>-0.253409914711619</v>
      </c>
      <c r="AZ227">
        <v>1.0217889870176999</v>
      </c>
      <c r="BA227">
        <v>8.5126976669694603</v>
      </c>
      <c r="BB227">
        <v>2.6307746867870199</v>
      </c>
      <c r="BC227">
        <v>0.17167638968228099</v>
      </c>
      <c r="BD227">
        <v>0.26314798827714803</v>
      </c>
      <c r="BE227">
        <v>7.5203760204809803E-3</v>
      </c>
      <c r="BF227">
        <v>0.48772457023927901</v>
      </c>
      <c r="BG227">
        <v>-4.5362293912536503E-2</v>
      </c>
      <c r="BH227">
        <v>2.68220333928205E-2</v>
      </c>
      <c r="BI227">
        <v>3.8513351773183602</v>
      </c>
      <c r="BJ227">
        <v>1.76059327150519</v>
      </c>
      <c r="BK227">
        <v>0.54346023879667504</v>
      </c>
      <c r="BL227">
        <v>0.20085591535001801</v>
      </c>
      <c r="BM227">
        <v>0.150518951992623</v>
      </c>
      <c r="BN227">
        <v>0.68370222662842794</v>
      </c>
      <c r="BO227">
        <v>-0.21925258261210201</v>
      </c>
      <c r="BP227">
        <v>9.5780774771191606</v>
      </c>
      <c r="BQ227">
        <v>29.158917761329999</v>
      </c>
      <c r="BR227">
        <v>2.6307746867870199</v>
      </c>
      <c r="BS227">
        <v>1.76059327150519</v>
      </c>
      <c r="BT227">
        <v>2.6365552703620598</v>
      </c>
      <c r="BU227">
        <v>2.45721874906189</v>
      </c>
      <c r="BV227">
        <v>2.9479059547070401</v>
      </c>
      <c r="BW227">
        <v>3.4679628067114501</v>
      </c>
      <c r="BX227">
        <v>2.6541091977416</v>
      </c>
      <c r="BY227">
        <v>36.643767806428798</v>
      </c>
      <c r="BZ227">
        <v>-2.3154538128653E-2</v>
      </c>
      <c r="CA227">
        <v>1.6108308745541999</v>
      </c>
      <c r="CB227">
        <v>2.0969876215548799</v>
      </c>
      <c r="CC227">
        <v>1.9258334864517801</v>
      </c>
      <c r="CD227">
        <v>2.7155147332424301</v>
      </c>
      <c r="CE227">
        <v>100.213534017547</v>
      </c>
      <c r="CF227">
        <v>1.59996468713469E-2</v>
      </c>
      <c r="CG227">
        <v>1.8589520945542</v>
      </c>
      <c r="CH227">
        <v>1.6158051855548801</v>
      </c>
      <c r="CI227">
        <v>-1.58949535454821</v>
      </c>
      <c r="CJ227">
        <v>0.76192478569888999</v>
      </c>
      <c r="CK227">
        <v>0.71117722379828696</v>
      </c>
      <c r="CL227">
        <v>0.31734342296451601</v>
      </c>
      <c r="CM227">
        <v>1.0956426940333901</v>
      </c>
      <c r="CN227">
        <v>10.718963655049899</v>
      </c>
      <c r="CO227">
        <v>3.0143664871346901E-2</v>
      </c>
      <c r="CP227">
        <v>1.5923326325542</v>
      </c>
      <c r="CQ227">
        <v>0.62266573555488702</v>
      </c>
      <c r="CR227">
        <v>-5.1340650275482096</v>
      </c>
      <c r="CS227">
        <v>0.78533888515317396</v>
      </c>
      <c r="CT227">
        <v>-0.21279820695389601</v>
      </c>
      <c r="CU227">
        <v>-3.5305429296921399E-4</v>
      </c>
      <c r="CV227">
        <v>-0.18862679799684701</v>
      </c>
      <c r="CW227">
        <v>0.27357953235230698</v>
      </c>
      <c r="CX227">
        <v>0.228822068333213</v>
      </c>
      <c r="CY227">
        <v>2.2346956997440199</v>
      </c>
      <c r="CZ227">
        <v>0.49243080140672302</v>
      </c>
      <c r="DA227">
        <v>9084.3935547127694</v>
      </c>
      <c r="DB227">
        <v>9632.7321450764393</v>
      </c>
      <c r="DC227">
        <v>8000.0662624767701</v>
      </c>
      <c r="DD227">
        <v>8019.6604977861098</v>
      </c>
      <c r="DE227">
        <v>9091.2472754651099</v>
      </c>
      <c r="DF227">
        <v>10881.038867933999</v>
      </c>
      <c r="DG227">
        <v>18901.887621241</v>
      </c>
      <c r="DH227">
        <v>47042.522147799697</v>
      </c>
    </row>
    <row r="228" spans="1:112" x14ac:dyDescent="0.3">
      <c r="A228" t="s">
        <v>520</v>
      </c>
      <c r="B228" t="s">
        <v>521</v>
      </c>
      <c r="C228" t="s">
        <v>520</v>
      </c>
      <c r="D228" t="s">
        <v>522</v>
      </c>
      <c r="E228">
        <v>0</v>
      </c>
      <c r="F228">
        <v>0</v>
      </c>
      <c r="G228">
        <v>1</v>
      </c>
      <c r="H228">
        <v>3</v>
      </c>
      <c r="I228">
        <v>1</v>
      </c>
      <c r="J228">
        <v>1</v>
      </c>
      <c r="K228">
        <v>1</v>
      </c>
      <c r="M228">
        <v>5</v>
      </c>
      <c r="N228" t="s">
        <v>127</v>
      </c>
      <c r="O228">
        <v>2017</v>
      </c>
      <c r="P228">
        <v>2018</v>
      </c>
      <c r="Q228" s="4" t="s">
        <v>26</v>
      </c>
      <c r="R228">
        <v>786</v>
      </c>
      <c r="S228">
        <v>1</v>
      </c>
      <c r="T228">
        <v>0</v>
      </c>
      <c r="U228">
        <v>0</v>
      </c>
      <c r="V228">
        <v>30000000</v>
      </c>
      <c r="W228">
        <v>8338650256.1199999</v>
      </c>
      <c r="X228">
        <v>2.1038961038960999</v>
      </c>
      <c r="Y228">
        <v>0.13306462764739899</v>
      </c>
      <c r="Z228">
        <v>-0.14818067848682401</v>
      </c>
      <c r="AA228">
        <v>-0.100568711757659</v>
      </c>
      <c r="AB228">
        <v>7</v>
      </c>
      <c r="AC228">
        <v>1</v>
      </c>
      <c r="AD228">
        <v>2.6040300700000001E-2</v>
      </c>
      <c r="AE228">
        <v>7.0258719907777697E-2</v>
      </c>
      <c r="AF228">
        <v>2.2345653346022499E-2</v>
      </c>
      <c r="AG228">
        <v>4.7129868991808797E-3</v>
      </c>
      <c r="AH228">
        <v>3.6789842523032201E-3</v>
      </c>
      <c r="AI228">
        <v>2.3471302077908802E-3</v>
      </c>
      <c r="AJ228">
        <v>3.4107102241959998E-3</v>
      </c>
      <c r="AK228">
        <v>2.9612887803192201E-3</v>
      </c>
      <c r="AL228">
        <v>4.0964636801154404E-3</v>
      </c>
      <c r="AM228">
        <v>-0.68195188618076596</v>
      </c>
      <c r="AN228">
        <v>-0.78908708435594699</v>
      </c>
      <c r="AO228">
        <v>-0.21939433930049199</v>
      </c>
      <c r="AP228">
        <v>-0.36201678321360797</v>
      </c>
      <c r="AQ228">
        <v>0.453140610978778</v>
      </c>
      <c r="AR228">
        <v>-0.13176770066495999</v>
      </c>
      <c r="AS228">
        <v>0.383338128770356</v>
      </c>
      <c r="AT228">
        <v>-0.32050600567081899</v>
      </c>
      <c r="AU228">
        <v>-0.58894752142364704</v>
      </c>
      <c r="AV228">
        <v>-0.61607463431223097</v>
      </c>
      <c r="AW228">
        <v>-0.25911323969118699</v>
      </c>
      <c r="AX228">
        <v>-0.23546354888104301</v>
      </c>
      <c r="AY228">
        <v>0.47810698025833898</v>
      </c>
      <c r="AZ228">
        <v>0.17283233466989201</v>
      </c>
      <c r="BA228">
        <v>0.15284209992512801</v>
      </c>
      <c r="BB228">
        <v>1.38357459836342</v>
      </c>
      <c r="BC228">
        <v>4.0647264358346397E-2</v>
      </c>
      <c r="BD228">
        <v>-0.44715796206585501</v>
      </c>
      <c r="BE228">
        <v>9.5970675054962998E-2</v>
      </c>
      <c r="BF228">
        <v>-0.10935281526193601</v>
      </c>
      <c r="BG228">
        <v>0.64818300046410304</v>
      </c>
      <c r="BH228">
        <v>-4.4370223021241502E-2</v>
      </c>
      <c r="BI228">
        <v>0.13497221792778599</v>
      </c>
      <c r="BJ228">
        <v>-0.23704858317299299</v>
      </c>
      <c r="BK228">
        <v>-0.77698597915835499</v>
      </c>
      <c r="BL228">
        <v>-0.57563221992963698</v>
      </c>
      <c r="BM228">
        <v>-0.29810630120896903</v>
      </c>
      <c r="BN228">
        <v>0.26800383607005401</v>
      </c>
      <c r="BO228">
        <v>0.42241543379241497</v>
      </c>
      <c r="BP228">
        <v>0.340433453767021</v>
      </c>
      <c r="BQ228">
        <v>3.4045590169627299E-2</v>
      </c>
      <c r="BR228">
        <v>1.38357459836342</v>
      </c>
      <c r="BS228">
        <v>-0.23704858317299299</v>
      </c>
      <c r="BT228">
        <v>-0.83649708311266002</v>
      </c>
      <c r="BU228">
        <v>-0.87449331795789598</v>
      </c>
      <c r="BV228">
        <v>-0.91962161827267497</v>
      </c>
      <c r="BW228">
        <v>-0.885566251020794</v>
      </c>
      <c r="BX228">
        <v>-0.901241348412819</v>
      </c>
      <c r="BY228">
        <v>-0.86147417794483205</v>
      </c>
      <c r="BZ228">
        <v>0.975503355074544</v>
      </c>
      <c r="CA228">
        <v>-0.59767471309350795</v>
      </c>
      <c r="CB228">
        <v>-0.86755341343913095</v>
      </c>
      <c r="CC228">
        <v>-0.94139978035523597</v>
      </c>
      <c r="CD228">
        <v>-0.94673487040048698</v>
      </c>
      <c r="CE228">
        <v>-0.93702376280884803</v>
      </c>
      <c r="CF228">
        <v>1.0146575400745399</v>
      </c>
      <c r="CG228">
        <v>-0.34955349309350697</v>
      </c>
      <c r="CH228">
        <v>-1.3487358494391299</v>
      </c>
      <c r="CI228">
        <v>-4.4567286213552304</v>
      </c>
      <c r="CJ228">
        <v>-0.382022702680273</v>
      </c>
      <c r="CK228">
        <v>-0.52021584547996702</v>
      </c>
      <c r="CL228">
        <v>-0.74720425054337103</v>
      </c>
      <c r="CM228">
        <v>-0.41925643416202402</v>
      </c>
      <c r="CN228">
        <v>-0.48112015841419598</v>
      </c>
      <c r="CO228">
        <v>1.02880155807454</v>
      </c>
      <c r="CP228">
        <v>-0.616172955093508</v>
      </c>
      <c r="CQ228">
        <v>-2.3418752994391299</v>
      </c>
      <c r="CR228">
        <v>-8.0012982943552302</v>
      </c>
      <c r="CS228">
        <v>-0.36236192953179103</v>
      </c>
      <c r="CT228">
        <v>-0.21898406460905001</v>
      </c>
      <c r="CU228">
        <v>-3.4434898497475303E-2</v>
      </c>
      <c r="CV228">
        <v>-0.46496028280329799</v>
      </c>
      <c r="CW228">
        <v>0.19251198000161501</v>
      </c>
      <c r="CX228">
        <v>1.0029623736988</v>
      </c>
      <c r="CY228">
        <v>0.28627838883184298</v>
      </c>
      <c r="CZ228">
        <v>-0.26942963305102102</v>
      </c>
      <c r="DA228">
        <v>11239.093467881899</v>
      </c>
      <c r="DB228">
        <v>7936.2875488281297</v>
      </c>
      <c r="DC228">
        <v>6792.2574392361103</v>
      </c>
      <c r="DD228">
        <v>5731.6811543951098</v>
      </c>
      <c r="DE228">
        <v>3734.4978747755499</v>
      </c>
      <c r="DF228">
        <v>5859.6053831925501</v>
      </c>
      <c r="DG228">
        <v>10402.3134424333</v>
      </c>
      <c r="DH228">
        <v>8830.9030278535502</v>
      </c>
    </row>
    <row r="229" spans="1:112" x14ac:dyDescent="0.3">
      <c r="A229" t="s">
        <v>523</v>
      </c>
      <c r="B229" t="s">
        <v>524</v>
      </c>
      <c r="C229" t="s">
        <v>523</v>
      </c>
      <c r="D229" t="s">
        <v>525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1</v>
      </c>
      <c r="M229">
        <v>28</v>
      </c>
      <c r="O229">
        <v>2018</v>
      </c>
      <c r="P229">
        <v>2018</v>
      </c>
      <c r="Q229" s="4">
        <v>279</v>
      </c>
      <c r="R229">
        <v>369</v>
      </c>
      <c r="S229">
        <v>0</v>
      </c>
      <c r="T229">
        <v>0</v>
      </c>
      <c r="U229">
        <v>0</v>
      </c>
      <c r="V229">
        <v>12110500</v>
      </c>
      <c r="W229">
        <v>12506247.43</v>
      </c>
      <c r="X229">
        <v>1.9753086419753001</v>
      </c>
      <c r="Y229">
        <v>0.20296810567379001</v>
      </c>
      <c r="Z229">
        <v>8.2090318202972398E-2</v>
      </c>
      <c r="AA229">
        <v>1.3437807559966999E-2</v>
      </c>
      <c r="AB229">
        <v>15</v>
      </c>
      <c r="AC229">
        <v>1</v>
      </c>
      <c r="AD229">
        <v>2.0501399039999999</v>
      </c>
      <c r="AE229">
        <v>2.2685496694755498</v>
      </c>
      <c r="AF229">
        <v>1.27540343672</v>
      </c>
      <c r="AG229">
        <v>0.84855958275111099</v>
      </c>
      <c r="AH229">
        <v>1.2104785919177701</v>
      </c>
      <c r="AI229">
        <v>0.93806800609999996</v>
      </c>
      <c r="AJ229">
        <v>0.62471550316111102</v>
      </c>
      <c r="AK229">
        <v>0.54219856596111105</v>
      </c>
      <c r="AL229">
        <v>0.38634231932222202</v>
      </c>
      <c r="AM229">
        <v>-0.43778906237708698</v>
      </c>
      <c r="AN229">
        <v>-0.33467359556958498</v>
      </c>
      <c r="AO229">
        <v>0.42650983681463001</v>
      </c>
      <c r="AP229">
        <v>-0.22504370390077999</v>
      </c>
      <c r="AQ229">
        <v>-0.33404028375474099</v>
      </c>
      <c r="AR229">
        <v>-0.132087224956732</v>
      </c>
      <c r="AS229">
        <v>-0.28745234020052202</v>
      </c>
      <c r="AT229">
        <v>-0.30255049616954099</v>
      </c>
      <c r="AU229">
        <v>-0.53021823991384698</v>
      </c>
      <c r="AV229">
        <v>0.279888038118636</v>
      </c>
      <c r="AW229">
        <v>0.308201912076768</v>
      </c>
      <c r="AX229">
        <v>-0.49909140966034299</v>
      </c>
      <c r="AY229">
        <v>-0.226848411500056</v>
      </c>
      <c r="AZ229">
        <v>0.35674091592021701</v>
      </c>
      <c r="BA229">
        <v>-0.21167765989475201</v>
      </c>
      <c r="BB229">
        <v>1.0989675009889699E-2</v>
      </c>
      <c r="BC229">
        <v>-0.15715254356949401</v>
      </c>
      <c r="BD229">
        <v>7.0513386060123404E-2</v>
      </c>
      <c r="BE229">
        <v>0.17740924137358499</v>
      </c>
      <c r="BF229">
        <v>-0.28878309013932602</v>
      </c>
      <c r="BG229">
        <v>-5.8500142019841703E-2</v>
      </c>
      <c r="BH229">
        <v>3.67068138763956E-2</v>
      </c>
      <c r="BI229">
        <v>-0.35351319879940102</v>
      </c>
      <c r="BJ229">
        <v>-0.42797752674746498</v>
      </c>
      <c r="BK229">
        <v>-0.44523550872615603</v>
      </c>
      <c r="BL229">
        <v>0.51921996520810498</v>
      </c>
      <c r="BM229">
        <v>-4.6810668156581497E-2</v>
      </c>
      <c r="BN229">
        <v>-0.53444866712352701</v>
      </c>
      <c r="BO229">
        <v>-0.19714202427088601</v>
      </c>
      <c r="BP229">
        <v>-0.26108235779696798</v>
      </c>
      <c r="BQ229">
        <v>0.15559642101201099</v>
      </c>
      <c r="BR229">
        <v>1.0989675009889699E-2</v>
      </c>
      <c r="BS229">
        <v>-0.42797752674746498</v>
      </c>
      <c r="BT229">
        <v>-0.62349325023167601</v>
      </c>
      <c r="BU229">
        <v>-0.46568013185822599</v>
      </c>
      <c r="BV229">
        <v>-0.56743332716621597</v>
      </c>
      <c r="BW229">
        <v>-0.71684870212779395</v>
      </c>
      <c r="BX229">
        <v>-0.75854454367900603</v>
      </c>
      <c r="BY229">
        <v>-0.82790149144033798</v>
      </c>
      <c r="BZ229">
        <v>0.210278395761619</v>
      </c>
      <c r="CA229">
        <v>-0.41961681247725602</v>
      </c>
      <c r="CB229">
        <v>-0.67706150522005204</v>
      </c>
      <c r="CC229">
        <v>-0.45015441547360702</v>
      </c>
      <c r="CD229">
        <v>-0.80391928950297098</v>
      </c>
      <c r="CE229">
        <v>-0.80108940178412802</v>
      </c>
      <c r="CF229">
        <v>0.249432580761619</v>
      </c>
      <c r="CG229">
        <v>-0.17149559247725599</v>
      </c>
      <c r="CH229">
        <v>-1.15824394122005</v>
      </c>
      <c r="CI229">
        <v>-3.9654832564736</v>
      </c>
      <c r="CJ229">
        <v>4.4497725102272602E-2</v>
      </c>
      <c r="CK229">
        <v>-0.344097370199896</v>
      </c>
      <c r="CL229">
        <v>0.63140360475266799</v>
      </c>
      <c r="CM229">
        <v>0.150202156339973</v>
      </c>
      <c r="CN229">
        <v>0.52377299840019198</v>
      </c>
      <c r="CO229">
        <v>0.26357659876161899</v>
      </c>
      <c r="CP229">
        <v>-0.43811505447725602</v>
      </c>
      <c r="CQ229">
        <v>-2.1513833912200502</v>
      </c>
      <c r="CR229">
        <v>-7.5100529294736003</v>
      </c>
      <c r="CS229">
        <v>9.1985361752378703E-2</v>
      </c>
      <c r="CT229">
        <v>-0.38195804251270199</v>
      </c>
      <c r="CU229">
        <v>2.2129630344539599E-2</v>
      </c>
      <c r="CV229">
        <v>1.2322557142658901</v>
      </c>
      <c r="CW229">
        <v>0.116924189046489</v>
      </c>
      <c r="CX229">
        <v>-0.28566521075818002</v>
      </c>
      <c r="CY229">
        <v>0.25342064227386302</v>
      </c>
      <c r="CZ229">
        <v>6.9568318923370398E-2</v>
      </c>
      <c r="DA229">
        <v>6813.4575512152796</v>
      </c>
      <c r="DB229">
        <v>5414.6453528695502</v>
      </c>
      <c r="DC229">
        <v>3778.0179256493302</v>
      </c>
      <c r="DD229">
        <v>6347.6339252753296</v>
      </c>
      <c r="DE229">
        <v>10639.693199662801</v>
      </c>
      <c r="DF229">
        <v>8497.2199001128793</v>
      </c>
      <c r="DG229">
        <v>8530.4048471843307</v>
      </c>
      <c r="DH229">
        <v>7772.0796420982197</v>
      </c>
    </row>
    <row r="230" spans="1:112" x14ac:dyDescent="0.3">
      <c r="A230" t="s">
        <v>526</v>
      </c>
      <c r="B230" t="s">
        <v>527</v>
      </c>
      <c r="C230" t="s">
        <v>526</v>
      </c>
      <c r="D230" t="s">
        <v>528</v>
      </c>
      <c r="E230">
        <v>1</v>
      </c>
      <c r="F230">
        <v>0</v>
      </c>
      <c r="G230">
        <v>0</v>
      </c>
      <c r="H230">
        <v>1</v>
      </c>
      <c r="I230">
        <v>3</v>
      </c>
      <c r="J230">
        <v>0</v>
      </c>
      <c r="K230">
        <v>1</v>
      </c>
      <c r="M230">
        <v>54</v>
      </c>
      <c r="N230" t="s">
        <v>481</v>
      </c>
      <c r="O230">
        <v>2018</v>
      </c>
      <c r="P230">
        <v>2018</v>
      </c>
      <c r="Q230" s="4" t="s">
        <v>26</v>
      </c>
      <c r="R230">
        <v>6031</v>
      </c>
      <c r="S230">
        <v>1</v>
      </c>
      <c r="T230">
        <v>0</v>
      </c>
      <c r="U230">
        <v>1</v>
      </c>
      <c r="V230">
        <v>8000000</v>
      </c>
      <c r="W230">
        <v>2000000000</v>
      </c>
      <c r="X230">
        <v>1.9512195121951199</v>
      </c>
      <c r="Y230">
        <v>3.30049693584442E-2</v>
      </c>
      <c r="Z230">
        <v>8.9466601610183702E-2</v>
      </c>
      <c r="AA230">
        <v>-0.224690482020378</v>
      </c>
      <c r="AB230">
        <v>6</v>
      </c>
      <c r="AC230">
        <v>1</v>
      </c>
      <c r="AD230">
        <v>7.6820600000000001E-3</v>
      </c>
      <c r="AE230">
        <v>8.2317595750848894E-3</v>
      </c>
      <c r="AF230">
        <v>1.3448937423812399E-2</v>
      </c>
      <c r="AG230">
        <v>2.61325806455555E-2</v>
      </c>
      <c r="AH230">
        <v>1.3836994726153099E-2</v>
      </c>
      <c r="AI230">
        <v>5.41252301794187E-3</v>
      </c>
      <c r="AJ230">
        <v>5.9301213138532203E-3</v>
      </c>
      <c r="AK230">
        <v>8.8532926505012193E-3</v>
      </c>
      <c r="AL230">
        <v>8.77966981540311E-3</v>
      </c>
      <c r="AM230">
        <v>0.63378647069800298</v>
      </c>
      <c r="AN230">
        <v>0.94309630731760896</v>
      </c>
      <c r="AO230">
        <v>-0.47050791064883102</v>
      </c>
      <c r="AP230">
        <v>-0.60883680849341104</v>
      </c>
      <c r="AQ230">
        <v>9.5629763456996794E-2</v>
      </c>
      <c r="AR230">
        <v>0.49293617818900998</v>
      </c>
      <c r="AS230">
        <v>-8.3158704907312607E-3</v>
      </c>
      <c r="AT230">
        <v>-0.48427904318752701</v>
      </c>
      <c r="AU230">
        <v>3.6929183769564302</v>
      </c>
      <c r="AV230">
        <v>0.11977412374919</v>
      </c>
      <c r="AW230">
        <v>-0.77497551896685402</v>
      </c>
      <c r="AX230">
        <v>-0.27168266831221399</v>
      </c>
      <c r="AY230">
        <v>0.51265623447194997</v>
      </c>
      <c r="AZ230">
        <v>-0.116979780862234</v>
      </c>
      <c r="BA230">
        <v>8.4756074542236201E-2</v>
      </c>
      <c r="BB230">
        <v>-0.15211585049065901</v>
      </c>
      <c r="BC230">
        <v>1.6411946140670599</v>
      </c>
      <c r="BD230">
        <v>0.18403629998313001</v>
      </c>
      <c r="BE230">
        <v>-0.41217399258249099</v>
      </c>
      <c r="BF230">
        <v>-8.8152727785302698E-2</v>
      </c>
      <c r="BG230">
        <v>0.31456778575321098</v>
      </c>
      <c r="BH230">
        <v>2.38927328055893E-2</v>
      </c>
      <c r="BI230">
        <v>0.133108746801224</v>
      </c>
      <c r="BJ230">
        <v>0.36594939905343798</v>
      </c>
      <c r="BK230">
        <v>4.16333246548123</v>
      </c>
      <c r="BL230">
        <v>-0.33378801712956502</v>
      </c>
      <c r="BM230">
        <v>-0.77873820156559703</v>
      </c>
      <c r="BN230">
        <v>-6.2513181199773199E-2</v>
      </c>
      <c r="BO230">
        <v>1.08755099301842</v>
      </c>
      <c r="BP230">
        <v>-1.6026163121421799E-2</v>
      </c>
      <c r="BQ230">
        <v>0.15412701370112999</v>
      </c>
      <c r="BR230">
        <v>-0.15211585049065901</v>
      </c>
      <c r="BS230">
        <v>0.36594939905343798</v>
      </c>
      <c r="BT230">
        <v>1.6703260868296299</v>
      </c>
      <c r="BU230">
        <v>0.50249045341157805</v>
      </c>
      <c r="BV230">
        <v>-0.43445214118223602</v>
      </c>
      <c r="BW230">
        <v>-0.41854992694707499</v>
      </c>
      <c r="BX230">
        <v>-7.6649610201126497E-2</v>
      </c>
      <c r="BY230">
        <v>-0.112648623509432</v>
      </c>
      <c r="BZ230">
        <v>0.26887189113336801</v>
      </c>
      <c r="CA230">
        <v>-0.511122097137229</v>
      </c>
      <c r="CB230">
        <v>1.1136479833394</v>
      </c>
      <c r="CC230">
        <v>-0.415915906958158</v>
      </c>
      <c r="CD230">
        <v>-0.15994080844519901</v>
      </c>
      <c r="CE230">
        <v>-0.15738724089643</v>
      </c>
      <c r="CF230">
        <v>0.30802607613336802</v>
      </c>
      <c r="CG230">
        <v>-0.26300087713722903</v>
      </c>
      <c r="CH230">
        <v>0.63246554733940297</v>
      </c>
      <c r="CI230">
        <v>-3.93124474795815</v>
      </c>
      <c r="CJ230">
        <v>-0.356881836041615</v>
      </c>
      <c r="CK230">
        <v>-0.156952172035419</v>
      </c>
      <c r="CL230">
        <v>0.30780693547775301</v>
      </c>
      <c r="CM230">
        <v>-5.6184936250713198E-2</v>
      </c>
      <c r="CN230">
        <v>0.71337740199822097</v>
      </c>
      <c r="CO230">
        <v>0.322170094133368</v>
      </c>
      <c r="CP230">
        <v>-0.52962033913722895</v>
      </c>
      <c r="CQ230">
        <v>-0.36067390266059601</v>
      </c>
      <c r="CR230">
        <v>-7.4758144209581499</v>
      </c>
      <c r="CS230">
        <v>-0.35570758165447602</v>
      </c>
      <c r="CT230">
        <v>0.25388985716074502</v>
      </c>
      <c r="CU230">
        <v>1.3007321291199301</v>
      </c>
      <c r="CV230">
        <v>-0.27740797978332898</v>
      </c>
      <c r="CW230">
        <v>-0.12719044342165201</v>
      </c>
      <c r="CX230">
        <v>-0.119857770928153</v>
      </c>
      <c r="CY230">
        <v>0.37910754623491</v>
      </c>
      <c r="CZ230">
        <v>0.15693921401409699</v>
      </c>
      <c r="DA230">
        <v>4930.4228351697702</v>
      </c>
      <c r="DB230">
        <v>3875.6454381536601</v>
      </c>
      <c r="DC230">
        <v>7679.3950044374396</v>
      </c>
      <c r="DD230">
        <v>10336.145197153601</v>
      </c>
      <c r="DE230">
        <v>8046.3393902828802</v>
      </c>
      <c r="DF230">
        <v>8337.7049108167703</v>
      </c>
      <c r="DG230">
        <v>8407.4014982886602</v>
      </c>
      <c r="DH230">
        <v>10436.7321644982</v>
      </c>
    </row>
    <row r="231" spans="1:112" x14ac:dyDescent="0.3">
      <c r="A231" t="s">
        <v>1210</v>
      </c>
      <c r="B231" t="s">
        <v>1211</v>
      </c>
      <c r="C231" t="s">
        <v>1210</v>
      </c>
      <c r="D231" t="s">
        <v>1212</v>
      </c>
      <c r="E231">
        <v>1</v>
      </c>
      <c r="G231">
        <v>1</v>
      </c>
      <c r="H231">
        <v>2</v>
      </c>
      <c r="I231">
        <v>0</v>
      </c>
      <c r="J231">
        <v>0</v>
      </c>
      <c r="K231">
        <v>0</v>
      </c>
      <c r="M231">
        <v>13</v>
      </c>
      <c r="P231">
        <v>2018</v>
      </c>
      <c r="Q231" s="4" t="s">
        <v>26</v>
      </c>
      <c r="R231">
        <v>19828</v>
      </c>
      <c r="S231">
        <v>0</v>
      </c>
      <c r="T231">
        <v>0</v>
      </c>
      <c r="U231">
        <v>0</v>
      </c>
      <c r="V231">
        <v>3000000</v>
      </c>
      <c r="W231">
        <v>868459135.74000001</v>
      </c>
      <c r="X231">
        <v>1.82926829268292</v>
      </c>
      <c r="Y231">
        <v>0.21694822609424499</v>
      </c>
      <c r="Z231">
        <v>2.95031070709228E-2</v>
      </c>
      <c r="AA231">
        <v>-4.9255639314651403E-3</v>
      </c>
      <c r="AB231">
        <v>9</v>
      </c>
      <c r="AC231">
        <v>0</v>
      </c>
    </row>
    <row r="232" spans="1:112" x14ac:dyDescent="0.3">
      <c r="A232" t="s">
        <v>529</v>
      </c>
      <c r="B232" t="s">
        <v>530</v>
      </c>
      <c r="C232" t="s">
        <v>529</v>
      </c>
      <c r="D232" t="s">
        <v>531</v>
      </c>
      <c r="E232">
        <v>0</v>
      </c>
      <c r="F232">
        <v>0</v>
      </c>
      <c r="G232">
        <v>1</v>
      </c>
      <c r="H232">
        <v>2</v>
      </c>
      <c r="I232">
        <v>1</v>
      </c>
      <c r="J232">
        <v>1</v>
      </c>
      <c r="K232">
        <v>2</v>
      </c>
      <c r="M232">
        <v>36</v>
      </c>
      <c r="N232" t="s">
        <v>78</v>
      </c>
      <c r="O232">
        <v>2018</v>
      </c>
      <c r="P232">
        <v>2018</v>
      </c>
      <c r="Q232" s="4">
        <v>252</v>
      </c>
      <c r="R232">
        <v>270</v>
      </c>
      <c r="S232">
        <v>1</v>
      </c>
      <c r="T232">
        <v>0</v>
      </c>
      <c r="U232">
        <v>1</v>
      </c>
      <c r="V232">
        <v>6000000</v>
      </c>
      <c r="W232">
        <v>500000000</v>
      </c>
      <c r="X232">
        <v>2.0253164556962</v>
      </c>
      <c r="Y232">
        <v>0.201913282275199</v>
      </c>
      <c r="Z232">
        <v>-1.1492028832435599E-2</v>
      </c>
      <c r="AA232">
        <v>-2.54835039377212E-2</v>
      </c>
      <c r="AB232">
        <v>16</v>
      </c>
      <c r="AC232">
        <v>1</v>
      </c>
      <c r="AD232">
        <v>5.9448738912891E-2</v>
      </c>
      <c r="AE232">
        <v>3.4821856487068897E-2</v>
      </c>
      <c r="AF232">
        <v>4.9481805676966903E-2</v>
      </c>
      <c r="AG232">
        <v>5.3988025573711899E-2</v>
      </c>
      <c r="AH232">
        <v>5.41328203633894E-2</v>
      </c>
      <c r="AI232">
        <v>2.38128302976858E-2</v>
      </c>
      <c r="AJ232">
        <v>1.2692997994587899E-2</v>
      </c>
      <c r="AK232">
        <v>1.9270549124492501E-2</v>
      </c>
      <c r="AL232">
        <v>1.7281981992239001E-2</v>
      </c>
      <c r="AM232">
        <v>0.42099849545190099</v>
      </c>
      <c r="AN232">
        <v>9.1068218612776003E-2</v>
      </c>
      <c r="AO232">
        <v>2.6819797193705901E-3</v>
      </c>
      <c r="AP232">
        <v>-0.56010364621994202</v>
      </c>
      <c r="AQ232">
        <v>-0.46696810770026498</v>
      </c>
      <c r="AR232">
        <v>0.51820311739662805</v>
      </c>
      <c r="AS232">
        <v>-0.10319203253664</v>
      </c>
      <c r="AT232">
        <v>-0.35703947450247198</v>
      </c>
      <c r="AU232">
        <v>-2.3330848381704399E-2</v>
      </c>
      <c r="AV232">
        <v>0.71917268225044995</v>
      </c>
      <c r="AW232">
        <v>-0.13308223019548701</v>
      </c>
      <c r="AX232">
        <v>-0.74705444601678295</v>
      </c>
      <c r="AY232">
        <v>-0.358818661917094</v>
      </c>
      <c r="AZ232">
        <v>0.28205290238033698</v>
      </c>
      <c r="BA232">
        <v>0.36873651205674401</v>
      </c>
      <c r="BB232">
        <v>-0.41425407630441602</v>
      </c>
      <c r="BC232">
        <v>0.33616174655534298</v>
      </c>
      <c r="BD232">
        <v>0.478090514144067</v>
      </c>
      <c r="BE232">
        <v>-0.12341974337943699</v>
      </c>
      <c r="BF232">
        <v>-0.55139885843727099</v>
      </c>
      <c r="BG232">
        <v>-0.24304257396633999</v>
      </c>
      <c r="BH232">
        <v>0.73110171322395001</v>
      </c>
      <c r="BI232">
        <v>0.17435320044435301</v>
      </c>
      <c r="BJ232">
        <v>-0.16748824185521999</v>
      </c>
      <c r="BK232">
        <v>0.44228925754779203</v>
      </c>
      <c r="BL232">
        <v>0.50245630941338304</v>
      </c>
      <c r="BM232">
        <v>-0.58781236392470404</v>
      </c>
      <c r="BN232">
        <v>-0.77239294601970598</v>
      </c>
      <c r="BO232">
        <v>0.110021275588565</v>
      </c>
      <c r="BP232">
        <v>0.55100533196090096</v>
      </c>
      <c r="BQ232">
        <v>0.32405992778042297</v>
      </c>
      <c r="BR232">
        <v>-0.41425407630441602</v>
      </c>
      <c r="BS232">
        <v>-0.16748824185521999</v>
      </c>
      <c r="BT232">
        <v>-0.101364210845031</v>
      </c>
      <c r="BU232">
        <v>-8.6550520174058898E-2</v>
      </c>
      <c r="BV232">
        <v>-0.57047563081649399</v>
      </c>
      <c r="BW232">
        <v>-0.78207194047246698</v>
      </c>
      <c r="BX232">
        <v>-0.68042485045580803</v>
      </c>
      <c r="BY232">
        <v>-0.713672075350132</v>
      </c>
      <c r="BZ232">
        <v>1.02151121323049E-2</v>
      </c>
      <c r="CA232">
        <v>-0.38323818037202501</v>
      </c>
      <c r="CB232">
        <v>-0.39891620140977602</v>
      </c>
      <c r="CC232">
        <v>-0.22919265096342201</v>
      </c>
      <c r="CD232">
        <v>-0.38323818037202501</v>
      </c>
      <c r="CE232">
        <v>-0.39891620140977602</v>
      </c>
      <c r="CF232">
        <v>4.9369297132304903E-2</v>
      </c>
      <c r="CG232">
        <v>-0.135116960372025</v>
      </c>
      <c r="CH232">
        <v>-0.88009863740977601</v>
      </c>
      <c r="CI232">
        <v>-3.74452149196342</v>
      </c>
      <c r="CJ232">
        <v>-3.1675807371910202E-3</v>
      </c>
      <c r="CK232">
        <v>-0.41382181784490302</v>
      </c>
      <c r="CL232">
        <v>0.88268969778657802</v>
      </c>
      <c r="CM232">
        <v>-0.19138090654013401</v>
      </c>
      <c r="CN232">
        <v>-4.7964614076961301E-2</v>
      </c>
      <c r="CO232">
        <v>6.3513315132304904E-2</v>
      </c>
      <c r="CP232">
        <v>-0.401736422372025</v>
      </c>
      <c r="CQ232">
        <v>-1.87323808740977</v>
      </c>
      <c r="CR232">
        <v>-7.2890911649634198</v>
      </c>
      <c r="CS232">
        <v>5.57033377725503E-2</v>
      </c>
      <c r="CT232">
        <v>-0.35570758165447602</v>
      </c>
      <c r="CU232">
        <v>0.31087547391855902</v>
      </c>
      <c r="CV232">
        <v>1.19998815027335</v>
      </c>
      <c r="CW232">
        <v>-0.33651894420975398</v>
      </c>
      <c r="CX232">
        <v>-8.0528194339384296E-2</v>
      </c>
      <c r="CY232">
        <v>-8.3262793852296998E-2</v>
      </c>
      <c r="CZ232">
        <v>0.370532401436311</v>
      </c>
      <c r="DA232">
        <v>6830.6054403211801</v>
      </c>
      <c r="DB232">
        <v>4930.4228351697702</v>
      </c>
      <c r="DC232">
        <v>3875.6454381536601</v>
      </c>
      <c r="DD232">
        <v>7809.3765907337702</v>
      </c>
      <c r="DE232">
        <v>10206.689135434701</v>
      </c>
      <c r="DF232">
        <v>7977.0645375800004</v>
      </c>
      <c r="DG232">
        <v>8265.0265552150995</v>
      </c>
      <c r="DH232">
        <v>8716.3563599680001</v>
      </c>
    </row>
    <row r="233" spans="1:112" x14ac:dyDescent="0.3">
      <c r="A233" t="s">
        <v>532</v>
      </c>
      <c r="B233" t="s">
        <v>533</v>
      </c>
      <c r="C233" t="s">
        <v>535</v>
      </c>
      <c r="D233" t="s">
        <v>534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2</v>
      </c>
      <c r="M233">
        <v>51</v>
      </c>
      <c r="N233" t="s">
        <v>250</v>
      </c>
      <c r="O233">
        <v>2018</v>
      </c>
      <c r="P233">
        <v>2018</v>
      </c>
      <c r="Q233" s="4" t="s">
        <v>26</v>
      </c>
      <c r="R233">
        <v>13620</v>
      </c>
      <c r="S233">
        <v>0</v>
      </c>
      <c r="T233">
        <v>0</v>
      </c>
      <c r="U233">
        <v>1</v>
      </c>
      <c r="V233">
        <v>9883347</v>
      </c>
      <c r="W233">
        <v>47897218</v>
      </c>
      <c r="X233">
        <v>2.0810810810810798</v>
      </c>
      <c r="Y233">
        <v>-1.5509225428104401E-2</v>
      </c>
      <c r="Z233">
        <v>0.15425492823123901</v>
      </c>
      <c r="AA233">
        <v>-3.0684292316436702E-2</v>
      </c>
      <c r="AB233">
        <v>12</v>
      </c>
      <c r="AC233">
        <v>1</v>
      </c>
      <c r="AD233">
        <v>0.35533060198650401</v>
      </c>
      <c r="AE233">
        <v>0.201679873514333</v>
      </c>
      <c r="AF233">
        <v>0.128511547290626</v>
      </c>
      <c r="AG233">
        <v>7.2966494438872195E-2</v>
      </c>
      <c r="AH233">
        <v>0.15832841425121399</v>
      </c>
      <c r="AI233">
        <v>0.19094527716251999</v>
      </c>
      <c r="AJ233">
        <v>0.17297206090429401</v>
      </c>
      <c r="AK233">
        <v>0.12350139802916001</v>
      </c>
      <c r="AL233">
        <v>0.101796232130137</v>
      </c>
      <c r="AM233">
        <v>-0.36279438770327499</v>
      </c>
      <c r="AN233">
        <v>-0.43221838054863898</v>
      </c>
      <c r="AO233">
        <v>1.16987831838151</v>
      </c>
      <c r="AP233">
        <v>0.20600763966190999</v>
      </c>
      <c r="AQ233">
        <v>-9.4127576891718301E-2</v>
      </c>
      <c r="AR233">
        <v>-0.28600377781534297</v>
      </c>
      <c r="AS233">
        <v>-0.175748341681918</v>
      </c>
      <c r="AT233">
        <v>-0.59592150382422604</v>
      </c>
      <c r="AU233">
        <v>-0.54188796445596998</v>
      </c>
      <c r="AV233">
        <v>0.50463031436304295</v>
      </c>
      <c r="AW233">
        <v>0.65585723366398296</v>
      </c>
      <c r="AX233">
        <v>0.318483585625985</v>
      </c>
      <c r="AY233">
        <v>-0.45669521102536897</v>
      </c>
      <c r="AZ233">
        <v>-0.17473668877836501</v>
      </c>
      <c r="BA233">
        <v>-1.7785478207495001E-2</v>
      </c>
      <c r="BB233">
        <v>-0.43241625577187498</v>
      </c>
      <c r="BC233">
        <v>-0.329743083736181</v>
      </c>
      <c r="BD233">
        <v>-1.4348516751387401E-3</v>
      </c>
      <c r="BE233">
        <v>0.45566164026688399</v>
      </c>
      <c r="BF233">
        <v>0.23144183857561301</v>
      </c>
      <c r="BG233">
        <v>-0.28667340837607602</v>
      </c>
      <c r="BH233">
        <v>-0.154064081468574</v>
      </c>
      <c r="BI233">
        <v>-0.184207265982051</v>
      </c>
      <c r="BJ233">
        <v>-0.63452986471775097</v>
      </c>
      <c r="BK233">
        <v>-0.628175119086404</v>
      </c>
      <c r="BL233">
        <v>1.16983567703035</v>
      </c>
      <c r="BM233">
        <v>0.75212986632233803</v>
      </c>
      <c r="BN233">
        <v>0.15615088796255899</v>
      </c>
      <c r="BO233">
        <v>-0.49689423742578698</v>
      </c>
      <c r="BP233">
        <v>-0.34866216266926198</v>
      </c>
      <c r="BQ233">
        <v>1.012820260787</v>
      </c>
      <c r="BR233">
        <v>-0.43241625577187498</v>
      </c>
      <c r="BS233">
        <v>-0.63452986471775097</v>
      </c>
      <c r="BT233">
        <v>-0.79725552063485094</v>
      </c>
      <c r="BU233">
        <v>-0.55944566522731898</v>
      </c>
      <c r="BV233">
        <v>-0.469719894829776</v>
      </c>
      <c r="BW233">
        <v>-0.50214147736723203</v>
      </c>
      <c r="BX233">
        <v>-0.64886281455874295</v>
      </c>
      <c r="BY233">
        <v>-0.72963799034712096</v>
      </c>
      <c r="BZ233">
        <v>9.4638760495037805E-2</v>
      </c>
      <c r="CA233">
        <v>-0.50187336100056701</v>
      </c>
      <c r="CB233">
        <v>-0.83429582348704301</v>
      </c>
      <c r="CC233">
        <v>-0.59359276797643501</v>
      </c>
      <c r="CD233">
        <v>-0.50187336100056701</v>
      </c>
      <c r="CE233">
        <v>-0.83429582348704301</v>
      </c>
      <c r="CF233">
        <v>0.13379294549503701</v>
      </c>
      <c r="CG233">
        <v>-0.25375214100056698</v>
      </c>
      <c r="CH233">
        <v>-1.31547825948704</v>
      </c>
      <c r="CI233">
        <v>-4.1089216089764298</v>
      </c>
      <c r="CJ233">
        <v>-0.147514634291707</v>
      </c>
      <c r="CK233">
        <v>-0.38474815767037701</v>
      </c>
      <c r="CL233">
        <v>5.3703082694839803E-2</v>
      </c>
      <c r="CM233">
        <v>-0.17617166567634801</v>
      </c>
      <c r="CN233">
        <v>-5.4862539546431097E-2</v>
      </c>
      <c r="CO233">
        <v>0.14793696349503699</v>
      </c>
      <c r="CP233">
        <v>-0.52037160300056695</v>
      </c>
      <c r="CQ233">
        <v>-2.3086177094870401</v>
      </c>
      <c r="CR233">
        <v>-7.6534912819764296</v>
      </c>
      <c r="CS233">
        <v>-0.14479117403116501</v>
      </c>
      <c r="CT233">
        <v>-0.23604962433606</v>
      </c>
      <c r="CU233">
        <v>-0.17476559448276699</v>
      </c>
      <c r="CV233">
        <v>0.85693005801149702</v>
      </c>
      <c r="CW233">
        <v>0.26551988889168399</v>
      </c>
      <c r="CX233">
        <v>-0.14891388733456201</v>
      </c>
      <c r="CY233">
        <v>0.215975534314547</v>
      </c>
      <c r="CZ233">
        <v>-0.13803106278327701</v>
      </c>
      <c r="DA233">
        <v>6936.9609993489703</v>
      </c>
      <c r="DB233">
        <v>6506.3909999999996</v>
      </c>
      <c r="DC233">
        <v>3740.7045277945499</v>
      </c>
      <c r="DD233">
        <v>4864.0494596466597</v>
      </c>
      <c r="DE233">
        <v>9990.9666251748895</v>
      </c>
      <c r="DF233">
        <v>9269.1273463535508</v>
      </c>
      <c r="DG233">
        <v>8042.5608364139998</v>
      </c>
      <c r="DH233">
        <v>7771.1235081559998</v>
      </c>
    </row>
    <row r="234" spans="1:112" x14ac:dyDescent="0.3">
      <c r="A234" t="s">
        <v>1213</v>
      </c>
      <c r="B234" t="s">
        <v>1214</v>
      </c>
      <c r="C234" t="s">
        <v>1213</v>
      </c>
      <c r="D234" t="s">
        <v>1215</v>
      </c>
      <c r="E234">
        <v>1</v>
      </c>
      <c r="G234">
        <v>4</v>
      </c>
      <c r="I234">
        <v>3</v>
      </c>
      <c r="J234">
        <v>0</v>
      </c>
      <c r="K234">
        <v>0</v>
      </c>
      <c r="M234">
        <v>76</v>
      </c>
      <c r="N234" t="s">
        <v>25</v>
      </c>
      <c r="P234">
        <v>2018</v>
      </c>
      <c r="Q234" s="4" t="s">
        <v>26</v>
      </c>
      <c r="R234">
        <v>1085</v>
      </c>
      <c r="S234">
        <v>0</v>
      </c>
      <c r="T234">
        <v>1</v>
      </c>
      <c r="U234">
        <v>0</v>
      </c>
      <c r="V234">
        <v>10650000</v>
      </c>
      <c r="W234">
        <v>3000000000</v>
      </c>
      <c r="X234">
        <v>2</v>
      </c>
      <c r="Y234">
        <v>6.5302774310112E-2</v>
      </c>
      <c r="Z234">
        <v>-8.3386734127998297E-2</v>
      </c>
      <c r="AA234">
        <v>-5.7227477431297302E-2</v>
      </c>
      <c r="AB234">
        <v>37</v>
      </c>
      <c r="AC234">
        <v>0</v>
      </c>
    </row>
    <row r="235" spans="1:112" x14ac:dyDescent="0.3">
      <c r="A235" t="s">
        <v>1216</v>
      </c>
      <c r="B235" t="s">
        <v>1217</v>
      </c>
      <c r="C235" t="s">
        <v>1216</v>
      </c>
      <c r="D235" t="s">
        <v>1218</v>
      </c>
      <c r="E235">
        <v>1</v>
      </c>
      <c r="G235">
        <v>4</v>
      </c>
      <c r="I235">
        <v>3</v>
      </c>
      <c r="J235">
        <v>3</v>
      </c>
      <c r="K235">
        <v>0</v>
      </c>
      <c r="M235">
        <v>1</v>
      </c>
      <c r="N235" t="s">
        <v>30</v>
      </c>
      <c r="P235">
        <v>2017</v>
      </c>
      <c r="Q235" s="4">
        <v>130</v>
      </c>
      <c r="R235">
        <v>135</v>
      </c>
      <c r="S235">
        <v>0</v>
      </c>
      <c r="T235">
        <v>0</v>
      </c>
      <c r="U235">
        <v>0</v>
      </c>
      <c r="V235">
        <v>4998150</v>
      </c>
      <c r="W235">
        <v>130013495.27</v>
      </c>
      <c r="X235">
        <v>2.0750000000000002</v>
      </c>
      <c r="Y235">
        <v>0.19751964509487099</v>
      </c>
      <c r="Z235">
        <v>-1.32419019937515E-2</v>
      </c>
      <c r="AA235">
        <v>-1.50997787714004E-2</v>
      </c>
      <c r="AB235">
        <v>16</v>
      </c>
      <c r="AC235">
        <v>0</v>
      </c>
    </row>
    <row r="236" spans="1:112" x14ac:dyDescent="0.3">
      <c r="A236" t="s">
        <v>536</v>
      </c>
      <c r="B236" t="s">
        <v>537</v>
      </c>
      <c r="C236" t="s">
        <v>539</v>
      </c>
      <c r="D236" t="s">
        <v>538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1</v>
      </c>
      <c r="L236" t="s">
        <v>540</v>
      </c>
      <c r="M236">
        <v>1</v>
      </c>
      <c r="N236" t="s">
        <v>541</v>
      </c>
      <c r="O236">
        <v>2018</v>
      </c>
      <c r="P236">
        <v>2017</v>
      </c>
      <c r="Q236" s="4" t="s">
        <v>26</v>
      </c>
      <c r="R236">
        <v>1713</v>
      </c>
      <c r="S236">
        <v>0</v>
      </c>
      <c r="T236">
        <v>0</v>
      </c>
      <c r="U236">
        <v>0</v>
      </c>
      <c r="V236">
        <v>1100000</v>
      </c>
      <c r="W236">
        <v>783285021</v>
      </c>
      <c r="X236">
        <v>2</v>
      </c>
      <c r="Y236">
        <v>0.27537977695464999</v>
      </c>
      <c r="Z236">
        <v>-0.18229712545871701</v>
      </c>
      <c r="AA236">
        <v>-0.10427491366863199</v>
      </c>
      <c r="AB236">
        <v>10</v>
      </c>
      <c r="AC236">
        <v>1</v>
      </c>
      <c r="AD236">
        <v>2.1225999999999998E-2</v>
      </c>
      <c r="AE236">
        <v>0.21443828078111099</v>
      </c>
      <c r="AF236">
        <v>6.7285161111111103E-2</v>
      </c>
      <c r="AG236">
        <v>1.93362104255555E-2</v>
      </c>
      <c r="AH236">
        <v>1.0078552038477399E-2</v>
      </c>
      <c r="AI236">
        <v>1.33969847420126E-2</v>
      </c>
      <c r="AJ236">
        <v>1.1788911578155E-2</v>
      </c>
      <c r="AK236">
        <v>6.6615953818894404E-3</v>
      </c>
      <c r="AL236">
        <v>8.1449637973717692E-3</v>
      </c>
      <c r="AM236">
        <v>-0.68622598135921098</v>
      </c>
      <c r="AN236">
        <v>-0.71262296015573501</v>
      </c>
      <c r="AO236">
        <v>-0.478773150650181</v>
      </c>
      <c r="AP236">
        <v>0.329256890361458</v>
      </c>
      <c r="AQ236">
        <v>-0.120032469605998</v>
      </c>
      <c r="AR236">
        <v>-0.43492702123294702</v>
      </c>
      <c r="AS236">
        <v>0.222674649306244</v>
      </c>
      <c r="AT236">
        <v>2.6284486781606802</v>
      </c>
      <c r="AU236">
        <v>-0.57284260216913596</v>
      </c>
      <c r="AV236">
        <v>-0.69983964602484605</v>
      </c>
      <c r="AW236">
        <v>-0.33474266711268902</v>
      </c>
      <c r="AX236">
        <v>2.0597801859856002</v>
      </c>
      <c r="AY236">
        <v>-0.66382768729235198</v>
      </c>
      <c r="AZ236">
        <v>-8.4689418723938995E-2</v>
      </c>
      <c r="BA236">
        <v>0.43977670513050698</v>
      </c>
      <c r="BB236">
        <v>7.9815953130402599</v>
      </c>
      <c r="BC236">
        <v>-0.28984425808818998</v>
      </c>
      <c r="BD236">
        <v>-0.49771204352949799</v>
      </c>
      <c r="BE236">
        <v>-0.15318547482205</v>
      </c>
      <c r="BF236">
        <v>0.71587555037178696</v>
      </c>
      <c r="BG236">
        <v>-0.47648491843816199</v>
      </c>
      <c r="BH236">
        <v>-0.14632107777140199</v>
      </c>
      <c r="BI236">
        <v>0.29206885613050598</v>
      </c>
      <c r="BJ236">
        <v>1.84425477897268</v>
      </c>
      <c r="BK236">
        <v>-0.79189229369596903</v>
      </c>
      <c r="BL236">
        <v>-0.74241775632467499</v>
      </c>
      <c r="BM236">
        <v>5.4671843265035498E-2</v>
      </c>
      <c r="BN236">
        <v>0.69859582508107099</v>
      </c>
      <c r="BO236">
        <v>-0.71585083274808303</v>
      </c>
      <c r="BP236">
        <v>-5.7531143806710304E-3</v>
      </c>
      <c r="BQ236">
        <v>4.2580055389251602E-2</v>
      </c>
      <c r="BR236">
        <v>7.9815953130402599</v>
      </c>
      <c r="BS236">
        <v>1.84425477897268</v>
      </c>
      <c r="BT236">
        <v>-0.16650489003609301</v>
      </c>
      <c r="BU236">
        <v>-0.57256880689409295</v>
      </c>
      <c r="BV236">
        <v>-0.467652442301636</v>
      </c>
      <c r="BW236">
        <v>-0.47301344855539301</v>
      </c>
      <c r="BX236">
        <v>-0.71396661716180798</v>
      </c>
      <c r="BY236">
        <v>-0.66686796093358303</v>
      </c>
      <c r="BZ236">
        <v>-0.18336006313012301</v>
      </c>
      <c r="CA236">
        <v>4.4573672447304098</v>
      </c>
      <c r="CB236">
        <v>0.82165693291564801</v>
      </c>
      <c r="CC236">
        <v>-0.59425326126556299</v>
      </c>
      <c r="CD236">
        <v>-0.49343423682208098</v>
      </c>
      <c r="CE236">
        <v>-0.64977865790844902</v>
      </c>
      <c r="CF236">
        <v>-0.14420587813012301</v>
      </c>
      <c r="CG236">
        <v>4.7054884647304096</v>
      </c>
      <c r="CH236">
        <v>0.34047449691564802</v>
      </c>
      <c r="CI236">
        <v>-4.1095821022655601</v>
      </c>
      <c r="CJ236">
        <v>-0.25299919505659701</v>
      </c>
      <c r="CK236">
        <v>-0.239511055304169</v>
      </c>
      <c r="CL236">
        <v>-0.31667404133920901</v>
      </c>
      <c r="CM236">
        <v>0.13151999207485901</v>
      </c>
      <c r="CN236">
        <v>-0.103246485647273</v>
      </c>
      <c r="CO236">
        <v>-0.130061860130123</v>
      </c>
      <c r="CP236">
        <v>4.4388690027304101</v>
      </c>
      <c r="CQ236">
        <v>-0.65266495308435102</v>
      </c>
      <c r="CR236">
        <v>-7.6541517752655599</v>
      </c>
      <c r="CS236">
        <v>-0.25329892954266697</v>
      </c>
      <c r="CT236">
        <v>8.7950775476545399E-3</v>
      </c>
      <c r="CU236">
        <v>-0.45324487566439198</v>
      </c>
      <c r="CV236">
        <v>0.52847188786504895</v>
      </c>
      <c r="CW236">
        <v>0.88892249837436299</v>
      </c>
      <c r="CX236">
        <v>-0.16479558023760801</v>
      </c>
      <c r="CY236">
        <v>0.105324701762479</v>
      </c>
      <c r="CZ236">
        <v>-0.234868156635447</v>
      </c>
      <c r="DA236">
        <v>7248.5695529513996</v>
      </c>
      <c r="DB236">
        <v>6541.77144444444</v>
      </c>
      <c r="DC236">
        <v>4186.7863962715501</v>
      </c>
      <c r="DD236">
        <v>4275.0118772744399</v>
      </c>
      <c r="DE236">
        <v>9037.3899420388898</v>
      </c>
      <c r="DF236">
        <v>9690.8652591866594</v>
      </c>
      <c r="DG236">
        <v>7966.4727203496604</v>
      </c>
      <c r="DH236">
        <v>8073.39431153644</v>
      </c>
    </row>
    <row r="237" spans="1:112" x14ac:dyDescent="0.3">
      <c r="A237" t="s">
        <v>542</v>
      </c>
      <c r="B237" t="s">
        <v>543</v>
      </c>
      <c r="C237" t="s">
        <v>542</v>
      </c>
      <c r="D237" t="s">
        <v>544</v>
      </c>
      <c r="E237">
        <v>1</v>
      </c>
      <c r="F237">
        <v>1</v>
      </c>
      <c r="G237">
        <v>1</v>
      </c>
      <c r="H237">
        <v>2</v>
      </c>
      <c r="I237">
        <v>1</v>
      </c>
      <c r="J237">
        <v>1</v>
      </c>
      <c r="K237">
        <v>1</v>
      </c>
      <c r="M237">
        <v>60</v>
      </c>
      <c r="N237" t="s">
        <v>123</v>
      </c>
      <c r="O237">
        <v>2017</v>
      </c>
      <c r="P237">
        <v>2017</v>
      </c>
      <c r="Q237" s="4" t="s">
        <v>26</v>
      </c>
      <c r="R237">
        <v>9449</v>
      </c>
      <c r="S237">
        <v>0</v>
      </c>
      <c r="T237">
        <v>0</v>
      </c>
      <c r="U237">
        <v>0</v>
      </c>
      <c r="V237">
        <v>37000000</v>
      </c>
      <c r="W237">
        <v>402400000</v>
      </c>
      <c r="X237">
        <v>2.23684210526315</v>
      </c>
      <c r="Y237">
        <v>0.151283875107765</v>
      </c>
      <c r="Z237">
        <v>-6.1588808894157403E-2</v>
      </c>
      <c r="AA237">
        <v>-0.28835028409957802</v>
      </c>
      <c r="AB237">
        <v>11</v>
      </c>
      <c r="AC237">
        <v>1</v>
      </c>
      <c r="AD237">
        <v>0.27487999200000002</v>
      </c>
      <c r="AE237">
        <v>0.12561794648222199</v>
      </c>
      <c r="AF237">
        <v>0.25670845724222202</v>
      </c>
      <c r="AG237">
        <v>0.108977256717777</v>
      </c>
      <c r="AH237">
        <v>4.1229584471111101E-2</v>
      </c>
      <c r="AI237">
        <v>3.4751133333333302E-2</v>
      </c>
      <c r="AJ237">
        <v>1.87757376422222E-2</v>
      </c>
      <c r="AK237">
        <v>2.28946064233333E-2</v>
      </c>
      <c r="AL237">
        <v>2.192981406E-2</v>
      </c>
      <c r="AM237">
        <v>1.04356514678857</v>
      </c>
      <c r="AN237">
        <v>-0.575482405649961</v>
      </c>
      <c r="AO237">
        <v>-0.62166799098379899</v>
      </c>
      <c r="AP237">
        <v>-0.157131128554475</v>
      </c>
      <c r="AQ237">
        <v>-0.45970862411521601</v>
      </c>
      <c r="AR237">
        <v>0.21937187553413301</v>
      </c>
      <c r="AS237">
        <v>-4.2140596151504797E-2</v>
      </c>
      <c r="AT237">
        <v>-0.69415987610303498</v>
      </c>
      <c r="AU237">
        <v>0.73645979113984905</v>
      </c>
      <c r="AV237">
        <v>-0.44924300423057101</v>
      </c>
      <c r="AW237">
        <v>-0.70005438196845704</v>
      </c>
      <c r="AX237">
        <v>-0.13053785579032701</v>
      </c>
      <c r="AY237">
        <v>-3.3375343613372702E-2</v>
      </c>
      <c r="AZ237">
        <v>0.21165711264535</v>
      </c>
      <c r="BA237">
        <v>-0.48886723709174401</v>
      </c>
      <c r="BB237">
        <v>-0.62416841063770301</v>
      </c>
      <c r="BC237">
        <v>2.0214418614411902</v>
      </c>
      <c r="BD237">
        <v>-0.22139603835390301</v>
      </c>
      <c r="BE237">
        <v>-0.49056548887622797</v>
      </c>
      <c r="BF237">
        <v>0.31641348488339799</v>
      </c>
      <c r="BG237">
        <v>-7.6633545391872901E-3</v>
      </c>
      <c r="BH237">
        <v>0.19203614588133699</v>
      </c>
      <c r="BI237">
        <v>3.2933933185671199E-2</v>
      </c>
      <c r="BJ237">
        <v>-0.233855986014504</v>
      </c>
      <c r="BK237">
        <v>0.30155163868726897</v>
      </c>
      <c r="BL237">
        <v>-0.69586103080675699</v>
      </c>
      <c r="BM237">
        <v>-0.58574755288389901</v>
      </c>
      <c r="BN237">
        <v>-0.28796318778615998</v>
      </c>
      <c r="BO237">
        <v>0.16470713267185</v>
      </c>
      <c r="BP237">
        <v>0.23831250543497601</v>
      </c>
      <c r="BQ237">
        <v>-0.231519084741451</v>
      </c>
      <c r="BR237">
        <v>-0.62416841063770301</v>
      </c>
      <c r="BS237">
        <v>-0.233855986014504</v>
      </c>
      <c r="BT237">
        <v>-0.66996684278491303</v>
      </c>
      <c r="BU237">
        <v>-0.87108215578202697</v>
      </c>
      <c r="BV237">
        <v>-0.89516899370162095</v>
      </c>
      <c r="BW237">
        <v>-0.94329780391722595</v>
      </c>
      <c r="BX237">
        <v>-0.93344854035386604</v>
      </c>
      <c r="BY237">
        <v>-0.93086492803133303</v>
      </c>
      <c r="BZ237">
        <v>-0.19933420727107701</v>
      </c>
      <c r="CA237">
        <v>-0.65161367565639206</v>
      </c>
      <c r="CB237">
        <v>-0.38768306034669697</v>
      </c>
      <c r="CC237">
        <v>-0.87822588710776395</v>
      </c>
      <c r="CD237">
        <v>-0.91837545128464804</v>
      </c>
      <c r="CE237">
        <v>-0.887458661138672</v>
      </c>
      <c r="CF237">
        <v>-0.160180022271077</v>
      </c>
      <c r="CG237">
        <v>-0.40349245565639202</v>
      </c>
      <c r="CH237">
        <v>-0.86886549634669696</v>
      </c>
      <c r="CI237">
        <v>-4.3935547281077598</v>
      </c>
      <c r="CJ237">
        <v>3.01883137423857</v>
      </c>
      <c r="CK237">
        <v>1.41710295423338</v>
      </c>
      <c r="CL237">
        <v>0.76396457463780898</v>
      </c>
      <c r="CM237">
        <v>-6.5143322355719097E-2</v>
      </c>
      <c r="CN237">
        <v>1.5153944291904</v>
      </c>
      <c r="CO237">
        <v>-0.14603600427107699</v>
      </c>
      <c r="CP237">
        <v>-0.670111917656392</v>
      </c>
      <c r="CQ237">
        <v>-1.8620049463466899</v>
      </c>
      <c r="CR237">
        <v>-7.9381244011077596</v>
      </c>
      <c r="CS237">
        <v>3.2355524934745001</v>
      </c>
      <c r="CT237">
        <v>-0.301525732262725</v>
      </c>
      <c r="CU237">
        <v>-0.30041559550298702</v>
      </c>
      <c r="CV237">
        <v>-7.1586807178787307E-2</v>
      </c>
      <c r="CW237">
        <v>-0.44931575272875801</v>
      </c>
      <c r="CX237">
        <v>-2.5310641176865601E-3</v>
      </c>
      <c r="CY237">
        <v>1.07320297136547</v>
      </c>
      <c r="CZ237">
        <v>0.29244747669902199</v>
      </c>
      <c r="DA237">
        <v>6244.1797634548802</v>
      </c>
      <c r="DB237">
        <v>12649.4014973958</v>
      </c>
      <c r="DC237">
        <v>8325.2678765190994</v>
      </c>
      <c r="DD237">
        <v>6867.8114405382103</v>
      </c>
      <c r="DE237">
        <v>6322.4620000000004</v>
      </c>
      <c r="DF237">
        <v>3716.7349047377702</v>
      </c>
      <c r="DG237">
        <v>4992.7669849684398</v>
      </c>
      <c r="DH237">
        <v>10015.151621352201</v>
      </c>
    </row>
    <row r="238" spans="1:112" x14ac:dyDescent="0.3">
      <c r="A238" t="s">
        <v>1219</v>
      </c>
      <c r="B238" t="s">
        <v>1220</v>
      </c>
      <c r="C238" t="s">
        <v>1219</v>
      </c>
      <c r="D238" t="s">
        <v>1221</v>
      </c>
      <c r="E238">
        <v>0</v>
      </c>
      <c r="G238">
        <v>0</v>
      </c>
      <c r="H238">
        <v>1</v>
      </c>
      <c r="I238">
        <v>1</v>
      </c>
      <c r="J238">
        <v>0</v>
      </c>
      <c r="K238">
        <v>0</v>
      </c>
      <c r="M238">
        <v>63</v>
      </c>
      <c r="N238" t="s">
        <v>30</v>
      </c>
      <c r="P238">
        <v>2017</v>
      </c>
      <c r="Q238" s="4" t="s">
        <v>26</v>
      </c>
      <c r="R238">
        <v>1557</v>
      </c>
      <c r="S238">
        <v>0</v>
      </c>
      <c r="T238">
        <v>0</v>
      </c>
      <c r="U238">
        <v>0</v>
      </c>
      <c r="V238">
        <v>12200055</v>
      </c>
      <c r="W238">
        <v>78125410.75</v>
      </c>
      <c r="X238">
        <v>1.89743589743589</v>
      </c>
      <c r="Y238">
        <v>4.9760743975639302E-2</v>
      </c>
      <c r="Z238">
        <v>-2.8853237628936702E-2</v>
      </c>
      <c r="AA238">
        <v>2.33294516801834E-2</v>
      </c>
      <c r="AB238">
        <v>11</v>
      </c>
      <c r="AC238">
        <v>0</v>
      </c>
    </row>
    <row r="239" spans="1:112" x14ac:dyDescent="0.3">
      <c r="A239" t="s">
        <v>545</v>
      </c>
      <c r="B239" t="s">
        <v>546</v>
      </c>
      <c r="C239" t="s">
        <v>545</v>
      </c>
      <c r="D239" t="s">
        <v>547</v>
      </c>
      <c r="E239">
        <v>0</v>
      </c>
      <c r="F239">
        <v>0</v>
      </c>
      <c r="G239">
        <v>4</v>
      </c>
      <c r="H239">
        <v>0</v>
      </c>
      <c r="I239">
        <v>3</v>
      </c>
      <c r="J239">
        <v>3</v>
      </c>
      <c r="K239">
        <v>1</v>
      </c>
      <c r="M239">
        <v>8</v>
      </c>
      <c r="O239">
        <v>2019</v>
      </c>
      <c r="P239">
        <v>2018</v>
      </c>
      <c r="Q239" s="4">
        <v>120</v>
      </c>
      <c r="R239">
        <v>127</v>
      </c>
      <c r="S239">
        <v>1</v>
      </c>
      <c r="T239">
        <v>0</v>
      </c>
      <c r="U239">
        <v>0</v>
      </c>
      <c r="V239">
        <v>16200000</v>
      </c>
      <c r="W239">
        <v>8000000000</v>
      </c>
      <c r="X239">
        <v>2.1578947368421</v>
      </c>
      <c r="Y239">
        <v>9.4569846987724304E-2</v>
      </c>
      <c r="Z239">
        <v>-0.118619427084922</v>
      </c>
      <c r="AA239">
        <v>-0.17187270522117601</v>
      </c>
      <c r="AB239">
        <v>15</v>
      </c>
      <c r="AC239">
        <v>1</v>
      </c>
      <c r="AD239">
        <v>9.8607661819199999E-3</v>
      </c>
      <c r="AE239">
        <v>7.6191227776714401E-3</v>
      </c>
      <c r="AF239">
        <v>5.5881411578466598E-3</v>
      </c>
      <c r="AG239">
        <v>9.9827867739777699E-4</v>
      </c>
      <c r="AH239">
        <v>4.3689973630411098E-4</v>
      </c>
      <c r="AI239">
        <v>3.2016595783411098E-4</v>
      </c>
      <c r="AJ239">
        <v>7.5153423336866596E-4</v>
      </c>
      <c r="AK239">
        <v>4.2589333333333299E-4</v>
      </c>
      <c r="AL239">
        <v>8.0845099999999996E-4</v>
      </c>
      <c r="AM239">
        <v>-0.26656370806580998</v>
      </c>
      <c r="AN239">
        <v>-0.82135764842016701</v>
      </c>
      <c r="AO239">
        <v>-0.56234692156003796</v>
      </c>
      <c r="AP239">
        <v>-0.26718665352717302</v>
      </c>
      <c r="AQ239">
        <v>1.3473271126409401</v>
      </c>
      <c r="AR239">
        <v>-0.43330148591593098</v>
      </c>
      <c r="AS239">
        <v>0.89824760503412404</v>
      </c>
      <c r="AT239">
        <v>-0.45284785485005902</v>
      </c>
      <c r="AU239">
        <v>-0.56563504327070102</v>
      </c>
      <c r="AV239">
        <v>-0.77247377266650097</v>
      </c>
      <c r="AW239">
        <v>-0.56932083695656599</v>
      </c>
      <c r="AX239">
        <v>0.60949295066308296</v>
      </c>
      <c r="AY239">
        <v>0.19810927764251701</v>
      </c>
      <c r="AZ239">
        <v>-9.1402906457226096E-2</v>
      </c>
      <c r="BA239">
        <v>5.9853793937395201</v>
      </c>
      <c r="BB239">
        <v>-0.29895044039754998</v>
      </c>
      <c r="BC239">
        <v>-3.1205686792477001E-2</v>
      </c>
      <c r="BD239">
        <v>-0.597258852374705</v>
      </c>
      <c r="BE239">
        <v>-0.19130110102440001</v>
      </c>
      <c r="BF239">
        <v>0.305294564048117</v>
      </c>
      <c r="BG239">
        <v>1.03092724239191</v>
      </c>
      <c r="BH239">
        <v>1.05754910721285E-2</v>
      </c>
      <c r="BI239">
        <v>0.67021341565821702</v>
      </c>
      <c r="BJ239">
        <v>-0.48253927405177799</v>
      </c>
      <c r="BK239">
        <v>-0.82021989943012996</v>
      </c>
      <c r="BL239">
        <v>-0.82764972225576094</v>
      </c>
      <c r="BM239">
        <v>-0.43024188346346898</v>
      </c>
      <c r="BN239">
        <v>2.0986802025487599</v>
      </c>
      <c r="BO239">
        <v>0.16846604684240599</v>
      </c>
      <c r="BP239">
        <v>0.42910350269377601</v>
      </c>
      <c r="BQ239">
        <v>18.2384902422415</v>
      </c>
      <c r="BR239">
        <v>-0.29895044039754998</v>
      </c>
      <c r="BS239">
        <v>-0.48253927405177799</v>
      </c>
      <c r="BT239">
        <v>-0.90397431107546</v>
      </c>
      <c r="BU239">
        <v>-0.95890647316691702</v>
      </c>
      <c r="BV239">
        <v>-0.97104809901445499</v>
      </c>
      <c r="BW239">
        <v>-0.93127016316391298</v>
      </c>
      <c r="BX239">
        <v>-0.96045723398076799</v>
      </c>
      <c r="BY239">
        <v>-0.94408066896186904</v>
      </c>
      <c r="BZ239">
        <v>5.2708208316810501E-2</v>
      </c>
      <c r="CA239">
        <v>-0.44835093698724499</v>
      </c>
      <c r="CB239">
        <v>-0.781730310873469</v>
      </c>
      <c r="CC239">
        <v>-0.976987415904778</v>
      </c>
      <c r="CD239">
        <v>-0.96115026916549695</v>
      </c>
      <c r="CE239">
        <v>-0.67169145213922299</v>
      </c>
      <c r="CF239">
        <v>9.1862393316810495E-2</v>
      </c>
      <c r="CG239">
        <v>-0.20022971698724501</v>
      </c>
      <c r="CH239">
        <v>-1.26291274687346</v>
      </c>
      <c r="CI239">
        <v>-4.4923162569047701</v>
      </c>
      <c r="CJ239">
        <v>1.2864979671741399</v>
      </c>
      <c r="CK239">
        <v>0.66335170642616903</v>
      </c>
      <c r="CL239">
        <v>0.31414363211673302</v>
      </c>
      <c r="CM239">
        <v>1.0985339790634601</v>
      </c>
      <c r="CN239">
        <v>10.1751746266476</v>
      </c>
      <c r="CO239">
        <v>0.10600641131681</v>
      </c>
      <c r="CP239">
        <v>-0.46684917898724498</v>
      </c>
      <c r="CQ239">
        <v>-2.2560521968734601</v>
      </c>
      <c r="CR239">
        <v>-8.0368859299047699</v>
      </c>
      <c r="CS239">
        <v>1.22868023767045</v>
      </c>
      <c r="CT239">
        <v>-0.302163826717812</v>
      </c>
      <c r="CU239">
        <v>-0.107415513688586</v>
      </c>
      <c r="CV239">
        <v>-0.13116405966705899</v>
      </c>
      <c r="CW239">
        <v>0.36910810800941102</v>
      </c>
      <c r="CX239">
        <v>0.120587782636269</v>
      </c>
      <c r="CY239">
        <v>1.18189132268015</v>
      </c>
      <c r="CZ239">
        <v>1.5373290419949599</v>
      </c>
      <c r="DA239">
        <v>8118.0831875414397</v>
      </c>
      <c r="DB239">
        <v>10031.568213578001</v>
      </c>
      <c r="DC239">
        <v>7960.6396693349998</v>
      </c>
      <c r="DD239">
        <v>8265.0265552150995</v>
      </c>
      <c r="DE239">
        <v>8661.5958377433308</v>
      </c>
      <c r="DF239">
        <v>10581.4299881936</v>
      </c>
      <c r="DG239">
        <v>15415.3049715448</v>
      </c>
      <c r="DH239">
        <v>41644.380754655802</v>
      </c>
    </row>
    <row r="240" spans="1:112" x14ac:dyDescent="0.3">
      <c r="A240" t="s">
        <v>548</v>
      </c>
      <c r="B240" t="s">
        <v>549</v>
      </c>
      <c r="C240" t="s">
        <v>548</v>
      </c>
      <c r="D240" t="s">
        <v>550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M240">
        <v>1</v>
      </c>
      <c r="N240" t="s">
        <v>106</v>
      </c>
      <c r="O240">
        <v>2018</v>
      </c>
      <c r="P240">
        <v>2017</v>
      </c>
      <c r="Q240" s="4" t="s">
        <v>26</v>
      </c>
      <c r="R240">
        <v>12314</v>
      </c>
      <c r="S240">
        <v>0</v>
      </c>
      <c r="T240">
        <v>0</v>
      </c>
      <c r="U240">
        <v>0</v>
      </c>
      <c r="V240">
        <v>4000000</v>
      </c>
      <c r="W240">
        <v>314159265</v>
      </c>
      <c r="X240">
        <v>2.1891891891891802</v>
      </c>
      <c r="Y240">
        <v>0.29073107242584201</v>
      </c>
      <c r="Z240">
        <v>-3.6059781908988897E-2</v>
      </c>
      <c r="AA240">
        <v>-3.3169224858283997E-2</v>
      </c>
      <c r="AB240">
        <v>15</v>
      </c>
      <c r="AC240">
        <v>1</v>
      </c>
      <c r="AD240">
        <v>0.76186698679999998</v>
      </c>
      <c r="AE240">
        <v>0.95315100020555499</v>
      </c>
      <c r="AF240">
        <v>0.58837071193666601</v>
      </c>
      <c r="AG240">
        <v>0.14370287436000001</v>
      </c>
      <c r="AH240">
        <v>5.2086017457777703E-2</v>
      </c>
      <c r="AI240">
        <v>1.9172216867777699E-2</v>
      </c>
      <c r="AJ240">
        <v>5.3116232763333299E-2</v>
      </c>
      <c r="AK240">
        <v>4.2831079127777699E-2</v>
      </c>
      <c r="AL240">
        <v>2.9314600511111101E-2</v>
      </c>
      <c r="AM240">
        <v>-0.38270986254037398</v>
      </c>
      <c r="AN240">
        <v>-0.75576133984135396</v>
      </c>
      <c r="AO240">
        <v>-0.637543662993869</v>
      </c>
      <c r="AP240">
        <v>-0.63191240560253503</v>
      </c>
      <c r="AQ240">
        <v>1.7704794458383299</v>
      </c>
      <c r="AR240">
        <v>-0.1936348475876</v>
      </c>
      <c r="AS240">
        <v>-0.31557642001834701</v>
      </c>
      <c r="AT240">
        <v>-0.220788080516503</v>
      </c>
      <c r="AU240">
        <v>-0.58448508632773</v>
      </c>
      <c r="AV240">
        <v>-0.72682740851584304</v>
      </c>
      <c r="AW240">
        <v>-0.67371709854623096</v>
      </c>
      <c r="AX240">
        <v>-0.19712664081001899</v>
      </c>
      <c r="AY240">
        <v>1.15715007026909</v>
      </c>
      <c r="AZ240">
        <v>-6.1356583983912402E-2</v>
      </c>
      <c r="BA240">
        <v>-0.53396895076380002</v>
      </c>
      <c r="BB240">
        <v>0.20026217698537599</v>
      </c>
      <c r="BC240">
        <v>8.3627852357447394E-2</v>
      </c>
      <c r="BD240">
        <v>-0.49571069236076198</v>
      </c>
      <c r="BE240">
        <v>-0.31225298495034198</v>
      </c>
      <c r="BF240">
        <v>-0.31941999463884002</v>
      </c>
      <c r="BG240">
        <v>1.3355801801229199</v>
      </c>
      <c r="BH240">
        <v>-6.7083217512584004E-2</v>
      </c>
      <c r="BI240">
        <v>-0.29999077682659597</v>
      </c>
      <c r="BJ240">
        <v>-0.25557465392045597</v>
      </c>
      <c r="BK240">
        <v>-0.72795701321218997</v>
      </c>
      <c r="BL240">
        <v>-0.81711546203464802</v>
      </c>
      <c r="BM240">
        <v>-0.75328935801670804</v>
      </c>
      <c r="BN240">
        <v>0.82912525216981803</v>
      </c>
      <c r="BO240">
        <v>0.93948533644578702</v>
      </c>
      <c r="BP240">
        <v>-0.32496528050137102</v>
      </c>
      <c r="BQ240">
        <v>-0.49637544514792897</v>
      </c>
      <c r="BR240">
        <v>0.20026217698537599</v>
      </c>
      <c r="BS240">
        <v>-0.25557465392045597</v>
      </c>
      <c r="BT240">
        <v>-0.81311324349272396</v>
      </c>
      <c r="BU240">
        <v>-0.93222402775962199</v>
      </c>
      <c r="BV240">
        <v>-0.97568720291536504</v>
      </c>
      <c r="BW240">
        <v>-0.93465698264998798</v>
      </c>
      <c r="BX240">
        <v>-0.94573861130179604</v>
      </c>
      <c r="BY240">
        <v>-0.96073784716163302</v>
      </c>
      <c r="BZ240">
        <v>1.2176647972325601E-2</v>
      </c>
      <c r="CA240">
        <v>-0.34295535463427002</v>
      </c>
      <c r="CB240">
        <v>-0.656424710545773</v>
      </c>
      <c r="CC240">
        <v>-0.96719435787734398</v>
      </c>
      <c r="CD240">
        <v>-0.94231974824010201</v>
      </c>
      <c r="CE240">
        <v>-0.97612510342165704</v>
      </c>
      <c r="CF240">
        <v>5.1330832972325602E-2</v>
      </c>
      <c r="CG240">
        <v>-9.4834134634270706E-2</v>
      </c>
      <c r="CH240">
        <v>-1.13760714654577</v>
      </c>
      <c r="CI240">
        <v>-4.48252319887734</v>
      </c>
      <c r="CJ240">
        <v>-0.60676784510456405</v>
      </c>
      <c r="CK240">
        <v>-0.62051807706581896</v>
      </c>
      <c r="CL240">
        <v>-0.77486912451648005</v>
      </c>
      <c r="CM240">
        <v>-0.37718402618549002</v>
      </c>
      <c r="CN240">
        <v>-0.58741452886600298</v>
      </c>
      <c r="CO240">
        <v>6.5474850972325596E-2</v>
      </c>
      <c r="CP240">
        <v>-0.36145359663427001</v>
      </c>
      <c r="CQ240">
        <v>-2.1307465965457699</v>
      </c>
      <c r="CR240">
        <v>-8.0270928718773398</v>
      </c>
      <c r="CS240">
        <v>-0.52201973370904997</v>
      </c>
      <c r="CT240">
        <v>-6.5633258728712104E-2</v>
      </c>
      <c r="CU240">
        <v>1.7097284105499499E-2</v>
      </c>
      <c r="CV240">
        <v>-0.401058847217583</v>
      </c>
      <c r="CW240">
        <v>-1.2080688826463E-2</v>
      </c>
      <c r="CX240">
        <v>1.31620922629839</v>
      </c>
      <c r="CY240">
        <v>0.140807951795415</v>
      </c>
      <c r="CZ240">
        <v>-0.29734647235209399</v>
      </c>
      <c r="DA240">
        <v>10318.549365234299</v>
      </c>
      <c r="DB240">
        <v>7760.1102105034797</v>
      </c>
      <c r="DC240">
        <v>6825.5962207031298</v>
      </c>
      <c r="DD240">
        <v>5387.7964550337701</v>
      </c>
      <c r="DE240">
        <v>3778.2955680925502</v>
      </c>
      <c r="DF240">
        <v>6403.7721024356597</v>
      </c>
      <c r="DG240">
        <v>10651.2231661025</v>
      </c>
      <c r="DH240">
        <v>8462.2963427562208</v>
      </c>
    </row>
    <row r="241" spans="1:112" x14ac:dyDescent="0.3">
      <c r="A241" t="s">
        <v>1222</v>
      </c>
      <c r="B241" t="s">
        <v>1223</v>
      </c>
      <c r="C241" t="s">
        <v>1222</v>
      </c>
      <c r="D241" t="s">
        <v>1400</v>
      </c>
      <c r="E241">
        <v>0</v>
      </c>
      <c r="G241">
        <v>1</v>
      </c>
      <c r="H241">
        <v>2</v>
      </c>
      <c r="I241">
        <v>0</v>
      </c>
      <c r="J241">
        <v>0</v>
      </c>
      <c r="K241">
        <v>0</v>
      </c>
      <c r="M241">
        <v>30</v>
      </c>
      <c r="N241" t="s">
        <v>413</v>
      </c>
      <c r="P241">
        <v>2018</v>
      </c>
      <c r="Q241" s="4" t="s">
        <v>26</v>
      </c>
      <c r="R241">
        <v>8730</v>
      </c>
      <c r="S241">
        <v>0</v>
      </c>
      <c r="T241">
        <v>0</v>
      </c>
      <c r="U241">
        <v>1</v>
      </c>
      <c r="V241">
        <v>30000000</v>
      </c>
      <c r="W241">
        <v>500000000</v>
      </c>
      <c r="X241">
        <v>1.9466666666666601</v>
      </c>
      <c r="Y241">
        <v>4.9197971820831299E-2</v>
      </c>
      <c r="Z241">
        <v>-1.2734830379485999E-3</v>
      </c>
      <c r="AA241">
        <v>-0.23770174384117099</v>
      </c>
      <c r="AB241">
        <v>14</v>
      </c>
      <c r="AC241">
        <v>0</v>
      </c>
    </row>
    <row r="242" spans="1:112" x14ac:dyDescent="0.3">
      <c r="A242" t="s">
        <v>551</v>
      </c>
      <c r="B242" t="s">
        <v>552</v>
      </c>
      <c r="C242" t="s">
        <v>551</v>
      </c>
      <c r="D242" t="s">
        <v>553</v>
      </c>
      <c r="E242">
        <v>1</v>
      </c>
      <c r="F242">
        <v>1</v>
      </c>
      <c r="G242">
        <v>1</v>
      </c>
      <c r="H242">
        <v>2</v>
      </c>
      <c r="I242">
        <v>1</v>
      </c>
      <c r="J242">
        <v>1</v>
      </c>
      <c r="K242">
        <v>1</v>
      </c>
      <c r="M242">
        <v>61</v>
      </c>
      <c r="N242" t="s">
        <v>106</v>
      </c>
      <c r="O242">
        <v>2017</v>
      </c>
      <c r="P242">
        <v>2018</v>
      </c>
      <c r="Q242" s="4" t="s">
        <v>26</v>
      </c>
      <c r="R242">
        <v>791</v>
      </c>
      <c r="S242">
        <v>0</v>
      </c>
      <c r="T242">
        <v>0</v>
      </c>
      <c r="U242">
        <v>0</v>
      </c>
      <c r="V242">
        <v>13325693</v>
      </c>
      <c r="W242">
        <v>17318357.420000002</v>
      </c>
      <c r="X242">
        <v>1.92</v>
      </c>
      <c r="Y242">
        <v>0.17892988026142101</v>
      </c>
      <c r="Z242">
        <v>-0.117043882608413</v>
      </c>
      <c r="AA242">
        <v>-0.248870134353637</v>
      </c>
      <c r="AB242">
        <v>6</v>
      </c>
      <c r="AC242">
        <v>1</v>
      </c>
      <c r="AD242">
        <v>2.2765200137999999</v>
      </c>
      <c r="AE242">
        <v>1.4704517987022201</v>
      </c>
      <c r="AF242">
        <v>0.72425585720666597</v>
      </c>
      <c r="AG242">
        <v>1.38770506448777</v>
      </c>
      <c r="AH242">
        <v>0.434517589869999</v>
      </c>
      <c r="AI242">
        <v>0.16017533309000001</v>
      </c>
      <c r="AJ242">
        <v>0.111920738087777</v>
      </c>
      <c r="AK242">
        <v>6.2821323644444399E-2</v>
      </c>
      <c r="AL242">
        <v>7.9231179986666594E-2</v>
      </c>
      <c r="AM242">
        <v>-0.50746032080352799</v>
      </c>
      <c r="AN242">
        <v>0.91604258450863396</v>
      </c>
      <c r="AO242">
        <v>-0.686880446724905</v>
      </c>
      <c r="AP242">
        <v>-0.631372039189664</v>
      </c>
      <c r="AQ242">
        <v>-0.30126108728057799</v>
      </c>
      <c r="AR242">
        <v>-0.43869809368863699</v>
      </c>
      <c r="AS242">
        <v>0.26121474986898602</v>
      </c>
      <c r="AT242">
        <v>-0.60672870332187601</v>
      </c>
      <c r="AU242">
        <v>-8.6499058563390199E-2</v>
      </c>
      <c r="AV242">
        <v>-0.225055940363416</v>
      </c>
      <c r="AW242">
        <v>-0.38302127390362001</v>
      </c>
      <c r="AX242">
        <v>-0.66803235669819405</v>
      </c>
      <c r="AY242">
        <v>-0.54136371596695498</v>
      </c>
      <c r="AZ242">
        <v>-0.25359928586114</v>
      </c>
      <c r="BA242">
        <v>0.71284811087844802</v>
      </c>
      <c r="BB242">
        <v>-0.38130002261864798</v>
      </c>
      <c r="BC242">
        <v>-0.124157468074257</v>
      </c>
      <c r="BD242">
        <v>0.79834788965667602</v>
      </c>
      <c r="BE242">
        <v>-0.24864962125076001</v>
      </c>
      <c r="BF242">
        <v>-0.53398588073231001</v>
      </c>
      <c r="BG242">
        <v>-4.9143774847068403E-2</v>
      </c>
      <c r="BH242">
        <v>-0.155965557024663</v>
      </c>
      <c r="BI242">
        <v>0.33758108140716803</v>
      </c>
      <c r="BJ242">
        <v>-0.69501539524241696</v>
      </c>
      <c r="BK242">
        <v>0.68200131512167705</v>
      </c>
      <c r="BL242">
        <v>-0.428708132858517</v>
      </c>
      <c r="BM242">
        <v>-0.71301603612465303</v>
      </c>
      <c r="BN242">
        <v>-0.68212447462925996</v>
      </c>
      <c r="BO242">
        <v>-0.48315120504786202</v>
      </c>
      <c r="BP242">
        <v>3.29520417761918E-2</v>
      </c>
      <c r="BQ242">
        <v>0.27218648465567702</v>
      </c>
      <c r="BR242">
        <v>-0.38130002261864798</v>
      </c>
      <c r="BS242">
        <v>-0.69501539524241696</v>
      </c>
      <c r="BT242">
        <v>-0.41429596349219899</v>
      </c>
      <c r="BU242">
        <v>-0.81393591610757499</v>
      </c>
      <c r="BV242">
        <v>-0.92893141490236097</v>
      </c>
      <c r="BW242">
        <v>-0.95152300565320402</v>
      </c>
      <c r="BX242">
        <v>-0.97364977433153599</v>
      </c>
      <c r="BY242">
        <v>-0.96775188544491897</v>
      </c>
      <c r="BZ242">
        <v>-2.3289933793069598E-2</v>
      </c>
      <c r="CA242">
        <v>-0.64075737976786595</v>
      </c>
      <c r="CB242">
        <v>-0.67597931488278695</v>
      </c>
      <c r="CC242">
        <v>-0.89629502918355997</v>
      </c>
      <c r="CD242">
        <v>-0.98446346116851302</v>
      </c>
      <c r="CE242">
        <v>-0.96593537906744598</v>
      </c>
      <c r="CF242">
        <v>1.5864251206930299E-2</v>
      </c>
      <c r="CG242">
        <v>-0.39263615976786598</v>
      </c>
      <c r="CH242">
        <v>-1.1571617508827801</v>
      </c>
      <c r="CI242">
        <v>-4.4116238701835604</v>
      </c>
      <c r="CJ242">
        <v>0.42743563871148699</v>
      </c>
      <c r="CK242">
        <v>5.4389056846866897</v>
      </c>
      <c r="CL242">
        <v>1.66297003696951</v>
      </c>
      <c r="CM242">
        <v>0.36409696747032699</v>
      </c>
      <c r="CN242">
        <v>2.1566074641288902</v>
      </c>
      <c r="CO242">
        <v>3.00082692069303E-2</v>
      </c>
      <c r="CP242">
        <v>-0.65925562176786601</v>
      </c>
      <c r="CQ242">
        <v>-2.15030120088278</v>
      </c>
      <c r="CR242">
        <v>-7.9561935431835602</v>
      </c>
      <c r="CS242">
        <v>0.187911385446731</v>
      </c>
      <c r="CT242">
        <v>3.6561395374622099</v>
      </c>
      <c r="CU242">
        <v>-0.46383375660349102</v>
      </c>
      <c r="CV242">
        <v>-0.138984912516918</v>
      </c>
      <c r="CW242">
        <v>-6.0194824345566202E-2</v>
      </c>
      <c r="CX242">
        <v>-0.430766196952446</v>
      </c>
      <c r="CY242">
        <v>-1.0103826954117901E-2</v>
      </c>
      <c r="CZ242">
        <v>1.28153576705203</v>
      </c>
      <c r="DA242">
        <v>3266.95866156685</v>
      </c>
      <c r="DB242">
        <v>7086.1384440104302</v>
      </c>
      <c r="DC242">
        <v>12354.116254340201</v>
      </c>
      <c r="DD242">
        <v>8225.7615397135505</v>
      </c>
      <c r="DE242">
        <v>6845.2542163628596</v>
      </c>
      <c r="DF242">
        <v>6187.7941828359999</v>
      </c>
      <c r="DG242">
        <v>3702.7687580675502</v>
      </c>
      <c r="DH242">
        <v>5375.0850563002195</v>
      </c>
    </row>
    <row r="243" spans="1:112" x14ac:dyDescent="0.3">
      <c r="A243" t="s">
        <v>1224</v>
      </c>
      <c r="B243" t="s">
        <v>1225</v>
      </c>
      <c r="C243" t="s">
        <v>1224</v>
      </c>
      <c r="D243" t="s">
        <v>1226</v>
      </c>
      <c r="E243">
        <v>1</v>
      </c>
      <c r="G243">
        <v>1</v>
      </c>
      <c r="H243">
        <v>2</v>
      </c>
      <c r="I243">
        <v>1</v>
      </c>
      <c r="J243">
        <v>1</v>
      </c>
      <c r="K243">
        <v>0</v>
      </c>
      <c r="M243">
        <v>27</v>
      </c>
      <c r="N243" t="s">
        <v>39</v>
      </c>
      <c r="P243">
        <v>2018</v>
      </c>
      <c r="Q243" s="4" t="s">
        <v>26</v>
      </c>
      <c r="R243">
        <v>2197</v>
      </c>
      <c r="S243">
        <v>1</v>
      </c>
      <c r="T243">
        <v>0</v>
      </c>
      <c r="U243">
        <v>1</v>
      </c>
      <c r="V243">
        <v>6000000</v>
      </c>
      <c r="W243">
        <v>4952614499</v>
      </c>
      <c r="X243">
        <v>1.9</v>
      </c>
      <c r="Y243">
        <v>9.8523423075675895E-2</v>
      </c>
      <c r="Z243">
        <v>0.10997308790683701</v>
      </c>
      <c r="AA243">
        <v>-3.3634990453720003E-2</v>
      </c>
      <c r="AB243">
        <v>11</v>
      </c>
      <c r="AC243">
        <v>0</v>
      </c>
    </row>
    <row r="244" spans="1:112" x14ac:dyDescent="0.3">
      <c r="A244" t="s">
        <v>554</v>
      </c>
      <c r="B244" t="s">
        <v>555</v>
      </c>
      <c r="C244" t="s">
        <v>557</v>
      </c>
      <c r="D244" t="s">
        <v>556</v>
      </c>
      <c r="E244">
        <v>1</v>
      </c>
      <c r="F244">
        <v>1</v>
      </c>
      <c r="G244">
        <v>1</v>
      </c>
      <c r="H244">
        <v>2</v>
      </c>
      <c r="I244">
        <v>1</v>
      </c>
      <c r="J244">
        <v>1</v>
      </c>
      <c r="K244">
        <v>2</v>
      </c>
      <c r="M244">
        <v>30</v>
      </c>
      <c r="N244" t="s">
        <v>558</v>
      </c>
      <c r="O244">
        <v>2018</v>
      </c>
      <c r="P244">
        <v>2018</v>
      </c>
      <c r="Q244" s="4" t="s">
        <v>26</v>
      </c>
      <c r="R244">
        <v>9028</v>
      </c>
      <c r="S244">
        <v>0</v>
      </c>
      <c r="T244">
        <v>0</v>
      </c>
      <c r="U244">
        <v>1</v>
      </c>
      <c r="V244">
        <v>40000000</v>
      </c>
      <c r="W244">
        <v>10000000000</v>
      </c>
      <c r="X244">
        <v>2.2972972972972898</v>
      </c>
      <c r="Y244">
        <v>8.5827335715293801E-2</v>
      </c>
      <c r="Z244">
        <v>-9.0147405862808193E-3</v>
      </c>
      <c r="AA244">
        <v>-7.3462545871734605E-2</v>
      </c>
      <c r="AB244">
        <v>24</v>
      </c>
      <c r="AC244">
        <v>1</v>
      </c>
      <c r="AD244">
        <v>3.48387E-2</v>
      </c>
      <c r="AE244">
        <v>3.4643319399416603E-2</v>
      </c>
      <c r="AF244">
        <v>1.24473814045938E-2</v>
      </c>
      <c r="AG244">
        <v>5.0452385940464401E-3</v>
      </c>
      <c r="AH244">
        <v>1.82856355797551E-3</v>
      </c>
      <c r="AI244">
        <v>1.9340358714526899E-3</v>
      </c>
      <c r="AJ244">
        <v>1.9302095285785401E-3</v>
      </c>
      <c r="AK244">
        <v>1.00147228505944E-3</v>
      </c>
      <c r="AL244">
        <v>8.2490759403366703E-4</v>
      </c>
      <c r="AM244">
        <v>-0.64069893935153799</v>
      </c>
      <c r="AN244">
        <v>-0.59467470064149697</v>
      </c>
      <c r="AO244">
        <v>-0.63756648493625501</v>
      </c>
      <c r="AP244">
        <v>5.7680419702748002E-2</v>
      </c>
      <c r="AQ244">
        <v>-1.9784239427141498E-3</v>
      </c>
      <c r="AR244">
        <v>-0.48115877046936401</v>
      </c>
      <c r="AS244">
        <v>-0.176305119632235</v>
      </c>
      <c r="AT244">
        <v>-0.298099940377617</v>
      </c>
      <c r="AU244">
        <v>-0.700635140838194</v>
      </c>
      <c r="AV244">
        <v>-0.72706914754176699</v>
      </c>
      <c r="AW244">
        <v>-6.5709066215194303E-2</v>
      </c>
      <c r="AX244">
        <v>0.21870548265004799</v>
      </c>
      <c r="AY244">
        <v>-0.37985005722045201</v>
      </c>
      <c r="AZ244">
        <v>-0.27574398750759999</v>
      </c>
      <c r="BA244">
        <v>8.4949430295864298E-2</v>
      </c>
      <c r="BB244">
        <v>-5.6081484264161197E-3</v>
      </c>
      <c r="BC244">
        <v>-0.46865346492585902</v>
      </c>
      <c r="BD244">
        <v>-0.31863724022065998</v>
      </c>
      <c r="BE244">
        <v>-7.1286269552969905E-2</v>
      </c>
      <c r="BF244">
        <v>0.12968214034005299</v>
      </c>
      <c r="BG244">
        <v>-1.5406393621953099E-2</v>
      </c>
      <c r="BH244">
        <v>-0.238648494058642</v>
      </c>
      <c r="BI244">
        <v>-0.10472679323655699</v>
      </c>
      <c r="BJ244">
        <v>-0.63755099585327302</v>
      </c>
      <c r="BK244">
        <v>-0.78277870404397099</v>
      </c>
      <c r="BL244">
        <v>-0.756630878711956</v>
      </c>
      <c r="BM244">
        <v>-3.7395219548627401E-2</v>
      </c>
      <c r="BN244">
        <v>0.17230271310101999</v>
      </c>
      <c r="BO244">
        <v>-0.493404352020406</v>
      </c>
      <c r="BP244">
        <v>-0.37551609524993002</v>
      </c>
      <c r="BQ244">
        <v>-0.57970967220772196</v>
      </c>
      <c r="BR244">
        <v>-5.6081484264161197E-3</v>
      </c>
      <c r="BS244">
        <v>-0.63755099585327302</v>
      </c>
      <c r="BT244">
        <v>-0.85182618648724495</v>
      </c>
      <c r="BU244">
        <v>-0.94707528365040605</v>
      </c>
      <c r="BV244">
        <v>-0.94514393047938505</v>
      </c>
      <c r="BW244">
        <v>-0.94307432433187199</v>
      </c>
      <c r="BX244">
        <v>-0.97071045417625901</v>
      </c>
      <c r="BY244">
        <v>-0.97597581432278102</v>
      </c>
      <c r="BZ244">
        <v>2.5925192386627501E-2</v>
      </c>
      <c r="CA244">
        <v>-0.33510454606641199</v>
      </c>
      <c r="CB244">
        <v>-0.80301486356898999</v>
      </c>
      <c r="CC244">
        <v>-0.954777107714603</v>
      </c>
      <c r="CD244">
        <v>-0.33510454606641199</v>
      </c>
      <c r="CE244">
        <v>-0.80301486356898999</v>
      </c>
      <c r="CF244">
        <v>6.5079377386627502E-2</v>
      </c>
      <c r="CG244">
        <v>-8.6983326066412195E-2</v>
      </c>
      <c r="CH244">
        <v>-1.2841972995689901</v>
      </c>
      <c r="CI244">
        <v>-4.4701059487146004</v>
      </c>
      <c r="CJ244">
        <v>-0.34774887120793402</v>
      </c>
      <c r="CK244">
        <v>-0.39265343034390598</v>
      </c>
      <c r="CL244">
        <v>-0.66408316260639999</v>
      </c>
      <c r="CM244">
        <v>-2.3980208972825601E-2</v>
      </c>
      <c r="CN244">
        <v>-0.121246226737337</v>
      </c>
      <c r="CO244">
        <v>7.9223395386627496E-2</v>
      </c>
      <c r="CP244">
        <v>-0.35360278806641199</v>
      </c>
      <c r="CQ244">
        <v>-2.27733674956899</v>
      </c>
      <c r="CR244">
        <v>-8.0146756217146002</v>
      </c>
      <c r="CS244">
        <v>-0.331927428329714</v>
      </c>
      <c r="CT244">
        <v>-5.3093261298170602E-2</v>
      </c>
      <c r="CU244">
        <v>-0.463737165042371</v>
      </c>
      <c r="CV244">
        <v>-2.6938821347807901E-3</v>
      </c>
      <c r="CW244">
        <v>1.0739566658300901</v>
      </c>
      <c r="CX244">
        <v>0.20001223154912401</v>
      </c>
      <c r="CY244">
        <v>-0.247757910488069</v>
      </c>
      <c r="CZ244">
        <v>0.32026101207511798</v>
      </c>
      <c r="DA244">
        <v>8498.3390950520898</v>
      </c>
      <c r="DB244">
        <v>6877.7245529514003</v>
      </c>
      <c r="DC244">
        <v>6322.4620000000004</v>
      </c>
      <c r="DD244">
        <v>3720.7232773383298</v>
      </c>
      <c r="DE244">
        <v>5166.1004672337704</v>
      </c>
      <c r="DF244">
        <v>10181.623628454499</v>
      </c>
      <c r="DG244">
        <v>9112.8785916785491</v>
      </c>
      <c r="DH244">
        <v>8183.6982658145498</v>
      </c>
    </row>
    <row r="245" spans="1:112" x14ac:dyDescent="0.3">
      <c r="A245" t="s">
        <v>559</v>
      </c>
      <c r="B245" t="s">
        <v>560</v>
      </c>
      <c r="C245" t="s">
        <v>559</v>
      </c>
      <c r="D245" t="s">
        <v>561</v>
      </c>
      <c r="E245">
        <v>0</v>
      </c>
      <c r="F245">
        <v>0</v>
      </c>
      <c r="G245">
        <v>4</v>
      </c>
      <c r="H245">
        <v>0</v>
      </c>
      <c r="I245">
        <v>3</v>
      </c>
      <c r="J245">
        <v>1</v>
      </c>
      <c r="K245">
        <v>2</v>
      </c>
      <c r="M245">
        <v>30</v>
      </c>
      <c r="N245" t="s">
        <v>119</v>
      </c>
      <c r="O245">
        <v>2018</v>
      </c>
      <c r="P245">
        <v>2017</v>
      </c>
      <c r="Q245" s="4" t="s">
        <v>26</v>
      </c>
      <c r="R245">
        <v>26287</v>
      </c>
      <c r="S245">
        <v>0</v>
      </c>
      <c r="T245">
        <v>0</v>
      </c>
      <c r="U245">
        <v>1</v>
      </c>
      <c r="V245">
        <v>25000000</v>
      </c>
      <c r="W245">
        <v>657440000</v>
      </c>
      <c r="X245">
        <v>2.07894736842105</v>
      </c>
      <c r="Y245">
        <v>9.9270150065422003E-2</v>
      </c>
      <c r="Z245">
        <v>1.63014978170394E-2</v>
      </c>
      <c r="AA245">
        <v>5.6170463562011698E-2</v>
      </c>
      <c r="AB245">
        <v>15</v>
      </c>
      <c r="AC245">
        <v>1</v>
      </c>
      <c r="AD245">
        <v>4.0724848978141298E-2</v>
      </c>
      <c r="AE245">
        <v>1.9369244877196198E-2</v>
      </c>
      <c r="AF245">
        <v>9.7486444508823097E-3</v>
      </c>
      <c r="AG245">
        <v>4.9197545986056001E-3</v>
      </c>
      <c r="AH245">
        <v>5.6208602954263996E-3</v>
      </c>
      <c r="AI245">
        <v>4.1572509149661102E-3</v>
      </c>
      <c r="AJ245">
        <v>2.0214151902168201E-3</v>
      </c>
      <c r="AK245">
        <v>1.00521276431006E-3</v>
      </c>
      <c r="AL245">
        <v>8.4725433603276095E-4</v>
      </c>
      <c r="AM245">
        <v>-0.49669465626099002</v>
      </c>
      <c r="AN245">
        <v>-0.49533962148344202</v>
      </c>
      <c r="AO245">
        <v>0.14250826596503399</v>
      </c>
      <c r="AP245">
        <v>-0.26038885571505799</v>
      </c>
      <c r="AQ245">
        <v>-0.51376156225265801</v>
      </c>
      <c r="AR245">
        <v>-0.50271830884864399</v>
      </c>
      <c r="AS245">
        <v>-0.157139298152185</v>
      </c>
      <c r="AT245">
        <v>-0.711392571228463</v>
      </c>
      <c r="AU245">
        <v>-0.58887115279565405</v>
      </c>
      <c r="AV245">
        <v>0.227090580985288</v>
      </c>
      <c r="AW245">
        <v>-0.24622144514043301</v>
      </c>
      <c r="AX245">
        <v>-0.40324379449721698</v>
      </c>
      <c r="AY245">
        <v>-0.635674415645477</v>
      </c>
      <c r="AZ245">
        <v>-0.33530922560228799</v>
      </c>
      <c r="BA245">
        <v>0.64028774761905005</v>
      </c>
      <c r="BB245">
        <v>-0.52438755788652403</v>
      </c>
      <c r="BC245">
        <v>-0.13475307232270201</v>
      </c>
      <c r="BD245">
        <v>3.5219872785440497E-2</v>
      </c>
      <c r="BE245">
        <v>-0.10968066400479901</v>
      </c>
      <c r="BF245">
        <v>-0.16404435146459301</v>
      </c>
      <c r="BG245">
        <v>-0.27780291401556401</v>
      </c>
      <c r="BH245">
        <v>-4.5637036979293902E-2</v>
      </c>
      <c r="BI245">
        <v>0.19620279134493601</v>
      </c>
      <c r="BJ245">
        <v>-0.75880942471283797</v>
      </c>
      <c r="BK245">
        <v>-0.57051548550647702</v>
      </c>
      <c r="BL245">
        <v>0.20599201138391199</v>
      </c>
      <c r="BM245">
        <v>-0.33504790493248399</v>
      </c>
      <c r="BN245">
        <v>-0.58165808765515103</v>
      </c>
      <c r="BO245">
        <v>-0.64804728587707905</v>
      </c>
      <c r="BP245">
        <v>-0.24639199762209499</v>
      </c>
      <c r="BQ245">
        <v>0.31453783555496401</v>
      </c>
      <c r="BR245">
        <v>-0.52438755788652403</v>
      </c>
      <c r="BS245">
        <v>-0.75880942471283797</v>
      </c>
      <c r="BT245">
        <v>-0.880279705348743</v>
      </c>
      <c r="BU245">
        <v>-0.86053038321080599</v>
      </c>
      <c r="BV245">
        <v>-0.89583443812486396</v>
      </c>
      <c r="BW245">
        <v>-0.94787185129777296</v>
      </c>
      <c r="BX245">
        <v>-0.97459607110856195</v>
      </c>
      <c r="BY245">
        <v>-0.979939912961594</v>
      </c>
      <c r="BZ245">
        <v>-2.60083631503976E-2</v>
      </c>
      <c r="CA245">
        <v>-0.71380302462007394</v>
      </c>
      <c r="CB245">
        <v>-0.89671242383526895</v>
      </c>
      <c r="CC245">
        <v>-0.87101318231817704</v>
      </c>
      <c r="CD245">
        <v>-0.71380302462007394</v>
      </c>
      <c r="CE245">
        <v>-0.89671242383526895</v>
      </c>
      <c r="CF245">
        <v>1.31458218496023E-2</v>
      </c>
      <c r="CG245">
        <v>-0.46568180462007402</v>
      </c>
      <c r="CH245">
        <v>-1.3778948598352601</v>
      </c>
      <c r="CI245">
        <v>-4.3863420233181696</v>
      </c>
      <c r="CJ245">
        <v>-0.12847361178137301</v>
      </c>
      <c r="CK245">
        <v>-0.50692939945237103</v>
      </c>
      <c r="CL245">
        <v>0.45139228905477102</v>
      </c>
      <c r="CM245">
        <v>-8.3624215101957694E-2</v>
      </c>
      <c r="CN245">
        <v>-5.9486586008958203E-2</v>
      </c>
      <c r="CO245">
        <v>2.7289839849602301E-2</v>
      </c>
      <c r="CP245">
        <v>-0.732301266620074</v>
      </c>
      <c r="CQ245">
        <v>-2.37103430983526</v>
      </c>
      <c r="CR245">
        <v>-7.9309116963181703</v>
      </c>
      <c r="CS245">
        <v>-0.12704450615892099</v>
      </c>
      <c r="CT245">
        <v>-0.43468289160625501</v>
      </c>
      <c r="CU245">
        <v>0.42326175447155601</v>
      </c>
      <c r="CV245">
        <v>1.07448926401564</v>
      </c>
      <c r="CW245">
        <v>-0.12203840264294299</v>
      </c>
      <c r="CX245">
        <v>-4.0258111169385997E-2</v>
      </c>
      <c r="CY245">
        <v>-0.161977614204939</v>
      </c>
      <c r="CZ245">
        <v>0.352654276947307</v>
      </c>
      <c r="DA245">
        <v>6789.5163333333303</v>
      </c>
      <c r="DB245">
        <v>4693.3326799926599</v>
      </c>
      <c r="DC245">
        <v>4005.6137754135498</v>
      </c>
      <c r="DD245">
        <v>8387.5955123102194</v>
      </c>
      <c r="DE245">
        <v>9914.6905640580007</v>
      </c>
      <c r="DF245">
        <v>7928.1885906524403</v>
      </c>
      <c r="DG245">
        <v>8191.16145920699</v>
      </c>
      <c r="DH245">
        <v>8909.2411898211103</v>
      </c>
    </row>
    <row r="246" spans="1:112" x14ac:dyDescent="0.3">
      <c r="A246" t="s">
        <v>562</v>
      </c>
      <c r="B246" t="s">
        <v>563</v>
      </c>
      <c r="C246" t="s">
        <v>562</v>
      </c>
      <c r="D246" t="s">
        <v>564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1</v>
      </c>
      <c r="M246">
        <v>10</v>
      </c>
      <c r="N246" t="s">
        <v>106</v>
      </c>
      <c r="O246">
        <v>2018</v>
      </c>
      <c r="P246">
        <v>2017</v>
      </c>
      <c r="Q246" s="4">
        <v>196</v>
      </c>
      <c r="R246">
        <v>254</v>
      </c>
      <c r="S246">
        <v>0</v>
      </c>
      <c r="T246">
        <v>0</v>
      </c>
      <c r="U246">
        <v>0</v>
      </c>
      <c r="V246">
        <v>25940000</v>
      </c>
      <c r="W246">
        <v>1885913075.8499999</v>
      </c>
      <c r="X246">
        <v>1.925</v>
      </c>
      <c r="Y246">
        <v>-1.0299183428287499E-2</v>
      </c>
      <c r="Z246">
        <v>-0.12684743106365201</v>
      </c>
      <c r="AA246">
        <v>-0.345821142196655</v>
      </c>
      <c r="AB246">
        <v>7</v>
      </c>
      <c r="AC246">
        <v>1</v>
      </c>
      <c r="AD246">
        <v>9.3086501583499997E-3</v>
      </c>
      <c r="AE246">
        <v>8.2600298538120006E-3</v>
      </c>
      <c r="AF246">
        <v>3.9891272214141096E-3</v>
      </c>
      <c r="AG246">
        <v>2.6037111726855502E-3</v>
      </c>
      <c r="AH246">
        <v>2.1445046930217699E-3</v>
      </c>
      <c r="AI246">
        <v>2.4021353128546598E-3</v>
      </c>
      <c r="AJ246">
        <v>1.6056154683325499E-3</v>
      </c>
      <c r="AK246">
        <v>2.0221985027255502E-3</v>
      </c>
      <c r="AL246">
        <v>1.90950069615444E-3</v>
      </c>
      <c r="AM246">
        <v>-0.51705656129400901</v>
      </c>
      <c r="AN246">
        <v>-0.34729803584390001</v>
      </c>
      <c r="AO246">
        <v>-0.17636613633690201</v>
      </c>
      <c r="AP246">
        <v>0.120135255787137</v>
      </c>
      <c r="AQ246">
        <v>-0.33158824994564401</v>
      </c>
      <c r="AR246">
        <v>0.25945379987253397</v>
      </c>
      <c r="AS246">
        <v>-5.5730338252755897E-2</v>
      </c>
      <c r="AT246">
        <v>-0.60195879753500003</v>
      </c>
      <c r="AU246">
        <v>0.16429528196941001</v>
      </c>
      <c r="AV246">
        <v>-0.3998436198693</v>
      </c>
      <c r="AW246">
        <v>-0.107367022521873</v>
      </c>
      <c r="AX246">
        <v>5.5878891957945598E-2</v>
      </c>
      <c r="AY246">
        <v>-0.18432581850274901</v>
      </c>
      <c r="AZ246">
        <v>-0.122049682312971</v>
      </c>
      <c r="BA246">
        <v>-0.45226033702496199</v>
      </c>
      <c r="BB246">
        <v>-0.14906551502142401</v>
      </c>
      <c r="BC246">
        <v>0.10157909389318</v>
      </c>
      <c r="BD246">
        <v>-0.35077997973078101</v>
      </c>
      <c r="BE246">
        <v>-9.5801977211247794E-2</v>
      </c>
      <c r="BF246">
        <v>0.125532163185815</v>
      </c>
      <c r="BG246">
        <v>-0.228940891933746</v>
      </c>
      <c r="BH246">
        <v>0.21284922725039901</v>
      </c>
      <c r="BI246">
        <v>0.18192092461217299</v>
      </c>
      <c r="BJ246">
        <v>-0.58956434928124102</v>
      </c>
      <c r="BK246">
        <v>-0.26961311119585601</v>
      </c>
      <c r="BL246">
        <v>-0.47315672156768901</v>
      </c>
      <c r="BM246">
        <v>2.0575177603576002E-2</v>
      </c>
      <c r="BN246">
        <v>-0.23850500827687601</v>
      </c>
      <c r="BO246">
        <v>-5.3313281269683897E-2</v>
      </c>
      <c r="BP246">
        <v>0.182325114369115</v>
      </c>
      <c r="BQ246">
        <v>-0.31462482544869202</v>
      </c>
      <c r="BR246">
        <v>-0.14906551502142401</v>
      </c>
      <c r="BS246">
        <v>-0.58956434928124102</v>
      </c>
      <c r="BT246">
        <v>-0.72786627883131505</v>
      </c>
      <c r="BU246">
        <v>-0.77916296886063297</v>
      </c>
      <c r="BV246">
        <v>-0.75073956523220398</v>
      </c>
      <c r="BW246">
        <v>-0.83135926371651003</v>
      </c>
      <c r="BX246">
        <v>-0.792947202612171</v>
      </c>
      <c r="BY246">
        <v>-0.79815815778932897</v>
      </c>
      <c r="BZ246">
        <v>2.65827601092124E-2</v>
      </c>
      <c r="CA246">
        <v>-0.63371668285725602</v>
      </c>
      <c r="CB246">
        <v>-0.58793125922015799</v>
      </c>
      <c r="CC246">
        <v>-0.78572897327702995</v>
      </c>
      <c r="CD246">
        <v>-0.85495327665727805</v>
      </c>
      <c r="CE246">
        <v>-0.90691248236602096</v>
      </c>
      <c r="CF246">
        <v>6.5736945109212394E-2</v>
      </c>
      <c r="CG246">
        <v>-0.38559546285725599</v>
      </c>
      <c r="CH246">
        <v>-1.0691136952201501</v>
      </c>
      <c r="CI246">
        <v>-4.3010578142770299</v>
      </c>
      <c r="CJ246">
        <v>-0.190128876973402</v>
      </c>
      <c r="CK246">
        <v>-0.15751472488341101</v>
      </c>
      <c r="CL246">
        <v>-0.362119219825427</v>
      </c>
      <c r="CM246">
        <v>2.6371171552619799E-2</v>
      </c>
      <c r="CN246">
        <v>-0.209444589476001</v>
      </c>
      <c r="CO246">
        <v>7.9880963109212402E-2</v>
      </c>
      <c r="CP246">
        <v>-0.65221492485725596</v>
      </c>
      <c r="CQ246">
        <v>-2.0622531452201498</v>
      </c>
      <c r="CR246">
        <v>-7.8456274872770297</v>
      </c>
      <c r="CS246">
        <v>-0.197648674422473</v>
      </c>
      <c r="CT246">
        <v>3.0275030493191801E-2</v>
      </c>
      <c r="CU246">
        <v>-0.40278067577976501</v>
      </c>
      <c r="CV246">
        <v>7.0023740251305505E-2</v>
      </c>
      <c r="CW246">
        <v>1.6893491931536799</v>
      </c>
      <c r="CX246">
        <v>-0.21584078140906299</v>
      </c>
      <c r="CY246">
        <v>-0.162605329053088</v>
      </c>
      <c r="CZ246">
        <v>-0.27332581877837397</v>
      </c>
      <c r="DA246">
        <v>7744.7376627604299</v>
      </c>
      <c r="DB246">
        <v>6823.14599609375</v>
      </c>
      <c r="DC246">
        <v>5049.0734679397701</v>
      </c>
      <c r="DD246">
        <v>3804.5486454762199</v>
      </c>
      <c r="DE246">
        <v>7253.7542698007701</v>
      </c>
      <c r="DF246">
        <v>10547.5692603606</v>
      </c>
      <c r="DG246">
        <v>8124.1057550475498</v>
      </c>
      <c r="DH246">
        <v>8418.2031072860009</v>
      </c>
    </row>
    <row r="247" spans="1:112" x14ac:dyDescent="0.3">
      <c r="A247" t="s">
        <v>565</v>
      </c>
      <c r="B247" t="s">
        <v>566</v>
      </c>
      <c r="C247" t="s">
        <v>565</v>
      </c>
      <c r="D247" t="s">
        <v>567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1</v>
      </c>
      <c r="M247">
        <v>63</v>
      </c>
      <c r="N247" t="s">
        <v>246</v>
      </c>
      <c r="O247">
        <v>2016</v>
      </c>
      <c r="P247">
        <v>2018</v>
      </c>
      <c r="Q247" s="4">
        <v>384</v>
      </c>
      <c r="R247">
        <v>1191</v>
      </c>
      <c r="S247">
        <v>1</v>
      </c>
      <c r="T247">
        <v>0</v>
      </c>
      <c r="U247">
        <v>0</v>
      </c>
      <c r="V247">
        <v>28056944</v>
      </c>
      <c r="W247">
        <v>100000000</v>
      </c>
      <c r="X247">
        <v>2.0499999999999998</v>
      </c>
      <c r="Y247">
        <v>-5.5429168045520699E-2</v>
      </c>
      <c r="Z247">
        <v>6.9929465651512104E-2</v>
      </c>
      <c r="AA247">
        <v>-0.22020702064037301</v>
      </c>
      <c r="AB247">
        <v>16</v>
      </c>
      <c r="AC247">
        <v>1</v>
      </c>
      <c r="AD247">
        <v>0.32512700560000002</v>
      </c>
      <c r="AE247">
        <v>0.201910263545555</v>
      </c>
      <c r="AF247">
        <v>0.13543581027333301</v>
      </c>
      <c r="AG247">
        <v>0.482643008893333</v>
      </c>
      <c r="AH247">
        <v>17.530244600774399</v>
      </c>
      <c r="AI247">
        <v>30.668500985040001</v>
      </c>
      <c r="AJ247">
        <v>108.91623064677</v>
      </c>
      <c r="AK247">
        <v>72.8391799926722</v>
      </c>
      <c r="AL247">
        <v>34.822946695758802</v>
      </c>
      <c r="AM247">
        <v>-0.32922770791799799</v>
      </c>
      <c r="AN247">
        <v>2.5636292050032701</v>
      </c>
      <c r="AO247">
        <v>35.321347823871001</v>
      </c>
      <c r="AP247">
        <v>0.74946223988712202</v>
      </c>
      <c r="AQ247">
        <v>2.5514037904851898</v>
      </c>
      <c r="AR247">
        <v>-0.33123668015192798</v>
      </c>
      <c r="AS247">
        <v>-0.52192011635410795</v>
      </c>
      <c r="AT247">
        <v>-0.58482318936327005</v>
      </c>
      <c r="AU247">
        <v>3.7139910704837298E-2</v>
      </c>
      <c r="AV247">
        <v>8.6047425614800606</v>
      </c>
      <c r="AW247">
        <v>24.6862324040403</v>
      </c>
      <c r="AX247">
        <v>0.208087308996418</v>
      </c>
      <c r="AY247">
        <v>2.43043278083795</v>
      </c>
      <c r="AZ247">
        <v>-0.59795700298531695</v>
      </c>
      <c r="BA247">
        <v>-0.64808349541747801</v>
      </c>
      <c r="BB247">
        <v>-0.40224148862701897</v>
      </c>
      <c r="BC247">
        <v>-1.1087884198481999E-2</v>
      </c>
      <c r="BD247">
        <v>2.19108965763645</v>
      </c>
      <c r="BE247">
        <v>11.2591207859591</v>
      </c>
      <c r="BF247">
        <v>-7.2852426761282896E-2</v>
      </c>
      <c r="BG247">
        <v>1.9534170417552701</v>
      </c>
      <c r="BH247">
        <v>-0.42827332144080199</v>
      </c>
      <c r="BI247">
        <v>-0.33224641695159501</v>
      </c>
      <c r="BJ247">
        <v>-0.599234396017017</v>
      </c>
      <c r="BK247">
        <v>2.32874520177293</v>
      </c>
      <c r="BL247">
        <v>115.336861987219</v>
      </c>
      <c r="BM247">
        <v>21.336369398649499</v>
      </c>
      <c r="BN247">
        <v>2.16469652574271</v>
      </c>
      <c r="BO247">
        <v>1.2407812231883599</v>
      </c>
      <c r="BP247">
        <v>-0.725967915479378</v>
      </c>
      <c r="BQ247">
        <v>-0.67447663588108997</v>
      </c>
      <c r="BR247">
        <v>-0.40224148862701897</v>
      </c>
      <c r="BS247">
        <v>-0.599234396017017</v>
      </c>
      <c r="BT247">
        <v>0.34900418346349599</v>
      </c>
      <c r="BU247">
        <v>48.180352277539697</v>
      </c>
      <c r="BV247">
        <v>88.607610105694704</v>
      </c>
      <c r="BW247">
        <v>304.86381344988399</v>
      </c>
      <c r="BX247">
        <v>231.06133110952601</v>
      </c>
      <c r="BY247">
        <v>110.228411556431</v>
      </c>
      <c r="BZ247">
        <v>7.59856679835271E-2</v>
      </c>
      <c r="CA247">
        <v>-0.63422728989396704</v>
      </c>
      <c r="CB247">
        <v>-0.59816424088385001</v>
      </c>
      <c r="CC247">
        <v>86.993952176443798</v>
      </c>
      <c r="CD247">
        <v>348.15329997444599</v>
      </c>
      <c r="CE247">
        <v>57.128473378131197</v>
      </c>
      <c r="CF247">
        <v>0.115139852983527</v>
      </c>
      <c r="CG247">
        <v>-0.38610606989396701</v>
      </c>
      <c r="CH247">
        <v>-1.07934667688385</v>
      </c>
      <c r="CI247">
        <v>83.4786233354438</v>
      </c>
      <c r="CJ247">
        <v>0.28559592296765202</v>
      </c>
      <c r="CK247">
        <v>1.0116443839676099</v>
      </c>
      <c r="CL247">
        <v>6.5761208601685599</v>
      </c>
      <c r="CM247">
        <v>17.923832696597799</v>
      </c>
      <c r="CN247">
        <v>10.591075854464499</v>
      </c>
      <c r="CO247">
        <v>0.12928387098352701</v>
      </c>
      <c r="CP247">
        <v>-0.65272553189396698</v>
      </c>
      <c r="CQ247">
        <v>-2.0724861268838501</v>
      </c>
      <c r="CR247">
        <v>79.934053662443802</v>
      </c>
      <c r="CS247">
        <v>0.277398700927663</v>
      </c>
      <c r="CT247">
        <v>0.430672401969598</v>
      </c>
      <c r="CU247">
        <v>1.43504593196357</v>
      </c>
      <c r="CV247">
        <v>0.67587921894227598</v>
      </c>
      <c r="CW247">
        <v>1.1576907579047799</v>
      </c>
      <c r="CX247">
        <v>-5.5588371867105198E-2</v>
      </c>
      <c r="CY247">
        <v>-0.26810463302673998</v>
      </c>
      <c r="CZ247">
        <v>-0.156629436789232</v>
      </c>
      <c r="DA247">
        <v>679.00717976889302</v>
      </c>
      <c r="DB247">
        <v>987.26356268989298</v>
      </c>
      <c r="DC247">
        <v>1523.62001885309</v>
      </c>
      <c r="DD247">
        <v>3095.52877604168</v>
      </c>
      <c r="DE247">
        <v>5748.4325412326598</v>
      </c>
      <c r="DF247">
        <v>12770.020366753401</v>
      </c>
      <c r="DG247">
        <v>8643.9893174913195</v>
      </c>
      <c r="DH247">
        <v>6924.7545566406397</v>
      </c>
    </row>
    <row r="248" spans="1:112" x14ac:dyDescent="0.3">
      <c r="A248" t="s">
        <v>568</v>
      </c>
      <c r="B248" t="s">
        <v>569</v>
      </c>
      <c r="C248" t="s">
        <v>568</v>
      </c>
      <c r="D248" t="s">
        <v>570</v>
      </c>
      <c r="E248">
        <v>1</v>
      </c>
      <c r="F248">
        <v>1</v>
      </c>
      <c r="G248">
        <v>4</v>
      </c>
      <c r="H248">
        <v>0</v>
      </c>
      <c r="I248">
        <v>3</v>
      </c>
      <c r="J248">
        <v>3</v>
      </c>
      <c r="K248">
        <v>1</v>
      </c>
      <c r="M248">
        <v>1</v>
      </c>
      <c r="N248" t="s">
        <v>571</v>
      </c>
      <c r="O248">
        <v>2018</v>
      </c>
      <c r="P248">
        <v>2018</v>
      </c>
      <c r="Q248" s="4" t="s">
        <v>26</v>
      </c>
      <c r="R248">
        <v>2527</v>
      </c>
      <c r="S248">
        <v>0</v>
      </c>
      <c r="T248">
        <v>0</v>
      </c>
      <c r="U248">
        <v>0</v>
      </c>
      <c r="V248">
        <v>10000000</v>
      </c>
      <c r="W248">
        <v>10500000</v>
      </c>
      <c r="X248">
        <v>1.89873417721519</v>
      </c>
      <c r="Y248">
        <v>1.72687470912933E-2</v>
      </c>
      <c r="Z248">
        <v>9.3578025698661804E-2</v>
      </c>
      <c r="AA248">
        <v>-0.10191398859024001</v>
      </c>
      <c r="AB248">
        <v>13</v>
      </c>
      <c r="AC248">
        <v>1</v>
      </c>
      <c r="AD248">
        <v>3.08976997621E-3</v>
      </c>
      <c r="AE248">
        <v>2.1089996801254402E-3</v>
      </c>
      <c r="AF248">
        <v>1.142033395944E-3</v>
      </c>
      <c r="AG248">
        <v>1.13415809415855E-3</v>
      </c>
      <c r="AH248">
        <v>1.49979760814911E-3</v>
      </c>
      <c r="AI248">
        <v>6.9729889126388903E-4</v>
      </c>
      <c r="AJ248">
        <v>4.30217396516888E-4</v>
      </c>
      <c r="AK248">
        <v>6.5425463555166604E-4</v>
      </c>
      <c r="AL248">
        <v>1.5206174308624401E-3</v>
      </c>
      <c r="AM248">
        <v>-0.458495225624656</v>
      </c>
      <c r="AN248">
        <v>-6.8958594498317897E-3</v>
      </c>
      <c r="AO248">
        <v>0.32238848875987303</v>
      </c>
      <c r="AP248">
        <v>-0.53507134064280804</v>
      </c>
      <c r="AQ248">
        <v>-0.38302297349548498</v>
      </c>
      <c r="AR248">
        <v>0.52075355587342598</v>
      </c>
      <c r="AS248">
        <v>1.3241981764183599</v>
      </c>
      <c r="AT248">
        <v>0.194751230847858</v>
      </c>
      <c r="AU248">
        <v>-0.79074353161500899</v>
      </c>
      <c r="AV248">
        <v>2.0060980924404701</v>
      </c>
      <c r="AW248">
        <v>-0.57733617003194404</v>
      </c>
      <c r="AX248">
        <v>-0.364899323790637</v>
      </c>
      <c r="AY248">
        <v>-0.24042966769305299</v>
      </c>
      <c r="AZ248">
        <v>0.21270713477425901</v>
      </c>
      <c r="BA248">
        <v>5.6701058353528504</v>
      </c>
      <c r="BB248">
        <v>-0.33113452175303598</v>
      </c>
      <c r="BC248">
        <v>-0.61297318085227304</v>
      </c>
      <c r="BD248">
        <v>0.77301648586446503</v>
      </c>
      <c r="BE248">
        <v>-0.266137047899834</v>
      </c>
      <c r="BF248">
        <v>-0.16635498512532301</v>
      </c>
      <c r="BG248">
        <v>-0.19872949483923399</v>
      </c>
      <c r="BH248">
        <v>0.62796086521154804</v>
      </c>
      <c r="BI248">
        <v>1.40689895108616</v>
      </c>
      <c r="BJ248">
        <v>-0.62935838183175696</v>
      </c>
      <c r="BK248">
        <v>-0.63459938058321697</v>
      </c>
      <c r="BL248">
        <v>1.46751472121684</v>
      </c>
      <c r="BM248">
        <v>-0.66008086240798303</v>
      </c>
      <c r="BN248">
        <v>-0.48597410308835698</v>
      </c>
      <c r="BO248">
        <v>0.18231849591799201</v>
      </c>
      <c r="BP248">
        <v>2.23055412436802</v>
      </c>
      <c r="BQ248">
        <v>9.2113746840345794</v>
      </c>
      <c r="BR248">
        <v>-0.33113452175303598</v>
      </c>
      <c r="BS248">
        <v>-0.62935838183175696</v>
      </c>
      <c r="BT248">
        <v>-0.65006901289540797</v>
      </c>
      <c r="BU248">
        <v>-0.51299952991157505</v>
      </c>
      <c r="BV248">
        <v>-0.77442548458725102</v>
      </c>
      <c r="BW248">
        <v>-0.86091065077276496</v>
      </c>
      <c r="BX248">
        <v>-0.79476605076888196</v>
      </c>
      <c r="BY248">
        <v>-0.59273014768523402</v>
      </c>
      <c r="BZ248">
        <v>-5.5606056186340097E-2</v>
      </c>
      <c r="CA248">
        <v>-0.10991242081816301</v>
      </c>
      <c r="CB248">
        <v>-0.81114922797695399</v>
      </c>
      <c r="CC248">
        <v>-0.71530629818332703</v>
      </c>
      <c r="CD248">
        <v>-0.84556780922383401</v>
      </c>
      <c r="CE248">
        <v>0.62934055121723897</v>
      </c>
      <c r="CF248">
        <v>-1.6451871186340099E-2</v>
      </c>
      <c r="CG248">
        <v>0.13820879918183601</v>
      </c>
      <c r="CH248">
        <v>-1.29233166397695</v>
      </c>
      <c r="CI248">
        <v>-4.2306351391833203</v>
      </c>
      <c r="CJ248">
        <v>-0.212169916167431</v>
      </c>
      <c r="CK248">
        <v>-0.563771913059118</v>
      </c>
      <c r="CL248">
        <v>0.28967050358312302</v>
      </c>
      <c r="CM248">
        <v>7.4138520844359498E-2</v>
      </c>
      <c r="CN248">
        <v>0.124737955654109</v>
      </c>
      <c r="CO248">
        <v>-2.3078531863401498E-3</v>
      </c>
      <c r="CP248">
        <v>-0.12841066281816299</v>
      </c>
      <c r="CQ248">
        <v>-2.2854711139769499</v>
      </c>
      <c r="CR248">
        <v>-7.7752048121833202</v>
      </c>
      <c r="CS248">
        <v>-0.20945176892609399</v>
      </c>
      <c r="CT248">
        <v>-0.44769567330321602</v>
      </c>
      <c r="CU248">
        <v>0.47141052581492199</v>
      </c>
      <c r="CV248">
        <v>0.775542191692697</v>
      </c>
      <c r="CW248">
        <v>-0.140011870355326</v>
      </c>
      <c r="CX248">
        <v>-2.89800268490637E-2</v>
      </c>
      <c r="CY248">
        <v>-0.13807998569341801</v>
      </c>
      <c r="CZ248">
        <v>0.25463211319725798</v>
      </c>
      <c r="DA248">
        <v>6679.5303372395801</v>
      </c>
      <c r="DB248">
        <v>4472.5506993854397</v>
      </c>
      <c r="DC248">
        <v>4096.5644892759901</v>
      </c>
      <c r="DD248">
        <v>8545.5110417629894</v>
      </c>
      <c r="DE248">
        <v>9901.8390496616594</v>
      </c>
      <c r="DF248">
        <v>7929.9047196112197</v>
      </c>
      <c r="DG248">
        <v>8216.3899101952193</v>
      </c>
      <c r="DH248">
        <v>8794.6563100579897</v>
      </c>
    </row>
    <row r="249" spans="1:112" x14ac:dyDescent="0.3">
      <c r="A249" t="s">
        <v>572</v>
      </c>
      <c r="B249" t="s">
        <v>573</v>
      </c>
      <c r="C249" t="s">
        <v>572</v>
      </c>
      <c r="D249" t="s">
        <v>574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  <c r="M249">
        <v>41</v>
      </c>
      <c r="N249" t="s">
        <v>25</v>
      </c>
      <c r="O249">
        <v>2019</v>
      </c>
      <c r="P249">
        <v>2017</v>
      </c>
      <c r="Q249" s="4" t="s">
        <v>26</v>
      </c>
      <c r="R249">
        <v>1609</v>
      </c>
      <c r="S249">
        <v>1</v>
      </c>
      <c r="T249">
        <v>0</v>
      </c>
      <c r="U249">
        <v>1</v>
      </c>
      <c r="V249">
        <v>1107000</v>
      </c>
      <c r="W249">
        <v>98823661261.460007</v>
      </c>
      <c r="X249">
        <v>1.89873417721519</v>
      </c>
      <c r="Y249">
        <v>0.22878591716289501</v>
      </c>
      <c r="Z249">
        <v>-9.1578438878059304E-2</v>
      </c>
      <c r="AA249">
        <v>-0.10654093325138</v>
      </c>
      <c r="AB249">
        <v>4</v>
      </c>
      <c r="AC249">
        <v>1</v>
      </c>
      <c r="AD249">
        <v>1.0625719E-2</v>
      </c>
      <c r="AE249">
        <v>4.6659595480642198E-3</v>
      </c>
      <c r="AF249">
        <v>2.7388720187218798E-3</v>
      </c>
      <c r="AG249">
        <v>2.8412659755133302E-3</v>
      </c>
      <c r="AH249">
        <v>1.0261732190005499E-3</v>
      </c>
      <c r="AI249">
        <v>6.1659158244522204E-4</v>
      </c>
      <c r="AJ249">
        <v>6.7470312210188798E-4</v>
      </c>
      <c r="AK249">
        <v>3.4810822222222198E-4</v>
      </c>
      <c r="AL249">
        <v>6.9363966666666601E-4</v>
      </c>
      <c r="AM249">
        <v>-0.41300990921402803</v>
      </c>
      <c r="AN249">
        <v>3.7385447765181802E-2</v>
      </c>
      <c r="AO249">
        <v>-0.63883239800696301</v>
      </c>
      <c r="AP249">
        <v>-0.39913498907547601</v>
      </c>
      <c r="AQ249">
        <v>9.4246404445245999E-2</v>
      </c>
      <c r="AR249">
        <v>-0.48405719372133899</v>
      </c>
      <c r="AS249">
        <v>0.99259776812702605</v>
      </c>
      <c r="AT249">
        <v>-0.86640286468793104</v>
      </c>
      <c r="AU249">
        <v>0.34279521068942698</v>
      </c>
      <c r="AV249">
        <v>-0.30459657211451302</v>
      </c>
      <c r="AW249">
        <v>-0.78085399136522904</v>
      </c>
      <c r="AX249">
        <v>0.232631890848818</v>
      </c>
      <c r="AY249">
        <v>-0.11089942958908799</v>
      </c>
      <c r="AZ249">
        <v>-0.532143858665171</v>
      </c>
      <c r="BA249">
        <v>2.9981924155230901</v>
      </c>
      <c r="BB249">
        <v>-0.71786464348440604</v>
      </c>
      <c r="BC249">
        <v>0.20530060316083901</v>
      </c>
      <c r="BD249">
        <v>-6.5199497105483395E-2</v>
      </c>
      <c r="BE249">
        <v>-0.480220499645231</v>
      </c>
      <c r="BF249">
        <v>0.19845805071212799</v>
      </c>
      <c r="BG249">
        <v>9.02193540189037E-2</v>
      </c>
      <c r="BH249">
        <v>-0.36070566149436001</v>
      </c>
      <c r="BI249">
        <v>1.3389327463807299</v>
      </c>
      <c r="BJ249">
        <v>-0.83492636687381905</v>
      </c>
      <c r="BK249">
        <v>0.26469414470153202</v>
      </c>
      <c r="BL249">
        <v>-0.648441605975972</v>
      </c>
      <c r="BM249">
        <v>-0.705866092902519</v>
      </c>
      <c r="BN249">
        <v>0.33806685631835098</v>
      </c>
      <c r="BO249">
        <v>-0.41574113159980203</v>
      </c>
      <c r="BP249">
        <v>0.111255413784508</v>
      </c>
      <c r="BQ249">
        <v>3.2351708392766301</v>
      </c>
      <c r="BR249">
        <v>-0.71786464348440604</v>
      </c>
      <c r="BS249">
        <v>-0.83492636687381905</v>
      </c>
      <c r="BT249">
        <v>-0.82679204116233995</v>
      </c>
      <c r="BU249">
        <v>-0.93486020637280398</v>
      </c>
      <c r="BV249">
        <v>-0.96313855780381197</v>
      </c>
      <c r="BW249">
        <v>-0.95884455526039802</v>
      </c>
      <c r="BX249">
        <v>-0.977944407716275</v>
      </c>
      <c r="BY249">
        <v>-0.96166179668225404</v>
      </c>
      <c r="BZ249">
        <v>-2.7735553707000999E-2</v>
      </c>
      <c r="CA249">
        <v>-0.78341751279023197</v>
      </c>
      <c r="CB249">
        <v>-0.70157769326844399</v>
      </c>
      <c r="CC249">
        <v>-0.96081027345073899</v>
      </c>
      <c r="CD249">
        <v>-0.95761885325274299</v>
      </c>
      <c r="CE249">
        <v>-0.88082286794683595</v>
      </c>
      <c r="CF249">
        <v>1.14186312929989E-2</v>
      </c>
      <c r="CG249">
        <v>-0.53529629279023205</v>
      </c>
      <c r="CH249">
        <v>-1.18276012926844</v>
      </c>
      <c r="CI249">
        <v>-4.4761391144507403</v>
      </c>
      <c r="CJ249">
        <v>0.99825972018327802</v>
      </c>
      <c r="CK249">
        <v>0.53719452092254505</v>
      </c>
      <c r="CL249">
        <v>0.28498113174897199</v>
      </c>
      <c r="CM249">
        <v>1.0220250413733201</v>
      </c>
      <c r="CN249">
        <v>10.0078324705574</v>
      </c>
      <c r="CO249">
        <v>2.5562649292998899E-2</v>
      </c>
      <c r="CP249">
        <v>-0.80191575479023203</v>
      </c>
      <c r="CQ249">
        <v>-2.1758995792684401</v>
      </c>
      <c r="CR249">
        <v>-8.0207087874507401</v>
      </c>
      <c r="CS249">
        <v>0.82770460159152703</v>
      </c>
      <c r="CT249">
        <v>-0.219892267732648</v>
      </c>
      <c r="CU249">
        <v>-5.9180116840708001E-2</v>
      </c>
      <c r="CV249">
        <v>-0.10956554898284999</v>
      </c>
      <c r="CW249">
        <v>0.26627355630162097</v>
      </c>
      <c r="CX249">
        <v>0.18747936377779501</v>
      </c>
      <c r="CY249">
        <v>1.4513939593734</v>
      </c>
      <c r="CZ249">
        <v>1.0087420821117701</v>
      </c>
      <c r="DA249">
        <v>8496.7333738924408</v>
      </c>
      <c r="DB249">
        <v>9887.1822021307707</v>
      </c>
      <c r="DC249">
        <v>7928.1885906524403</v>
      </c>
      <c r="DD249">
        <v>8208.5826099308797</v>
      </c>
      <c r="DE249">
        <v>8815.3308300336594</v>
      </c>
      <c r="DF249">
        <v>10688.608045937301</v>
      </c>
      <c r="DG249">
        <v>16344.2091477503</v>
      </c>
      <c r="DH249">
        <v>43699.029059821798</v>
      </c>
    </row>
    <row r="250" spans="1:112" x14ac:dyDescent="0.3">
      <c r="A250" t="s">
        <v>575</v>
      </c>
      <c r="B250" t="s">
        <v>576</v>
      </c>
      <c r="C250" t="s">
        <v>575</v>
      </c>
      <c r="D250" t="s">
        <v>577</v>
      </c>
      <c r="E250">
        <v>0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1</v>
      </c>
      <c r="M250">
        <v>15</v>
      </c>
      <c r="N250" t="s">
        <v>61</v>
      </c>
      <c r="O250">
        <v>2018</v>
      </c>
      <c r="P250">
        <v>2017</v>
      </c>
      <c r="Q250" s="4" t="s">
        <v>26</v>
      </c>
      <c r="R250">
        <v>4876</v>
      </c>
      <c r="S250">
        <v>0</v>
      </c>
      <c r="T250">
        <v>0</v>
      </c>
      <c r="U250">
        <v>0</v>
      </c>
      <c r="V250">
        <v>52500000</v>
      </c>
      <c r="W250">
        <v>1000000000</v>
      </c>
      <c r="X250">
        <v>1.97468354430379</v>
      </c>
      <c r="Y250">
        <v>-2.0518891513347601E-2</v>
      </c>
      <c r="Z250">
        <v>0.351581931114196</v>
      </c>
      <c r="AA250">
        <v>-0.11953549087047501</v>
      </c>
      <c r="AB250">
        <v>14</v>
      </c>
      <c r="AC250">
        <v>1</v>
      </c>
      <c r="AD250">
        <v>0.25181001419999999</v>
      </c>
      <c r="AE250">
        <v>0.16790346917111099</v>
      </c>
      <c r="AF250">
        <v>8.1669350000000002E-2</v>
      </c>
      <c r="AG250">
        <v>0.104363154703333</v>
      </c>
      <c r="AH250">
        <v>7.7970829401111094E-2</v>
      </c>
      <c r="AI250">
        <v>9.7631581005555496E-2</v>
      </c>
      <c r="AJ250">
        <v>9.3243074261111003E-2</v>
      </c>
      <c r="AK250">
        <v>0.10309244957222199</v>
      </c>
      <c r="AL250">
        <v>0.14645299754888799</v>
      </c>
      <c r="AM250">
        <v>-0.51359343316027295</v>
      </c>
      <c r="AN250">
        <v>0.27787419274591102</v>
      </c>
      <c r="AO250">
        <v>-0.25288930156668799</v>
      </c>
      <c r="AP250">
        <v>0.25215521952834602</v>
      </c>
      <c r="AQ250">
        <v>-4.4949663820303701E-2</v>
      </c>
      <c r="AR250">
        <v>0.105631173029855</v>
      </c>
      <c r="AS250">
        <v>0.42059867775564003</v>
      </c>
      <c r="AT250">
        <v>-0.70804534000027397</v>
      </c>
      <c r="AU250">
        <v>1.2332288686559201</v>
      </c>
      <c r="AV250">
        <v>-0.67979688942371896</v>
      </c>
      <c r="AW250">
        <v>0.42743259116145998</v>
      </c>
      <c r="AX250">
        <v>0.14876022236053099</v>
      </c>
      <c r="AY250">
        <v>-5.0902831648790399E-2</v>
      </c>
      <c r="AZ250">
        <v>0.27065051976608501</v>
      </c>
      <c r="BA250">
        <v>2.0721838540976499E-2</v>
      </c>
      <c r="BB250">
        <v>-0.37869444927956802</v>
      </c>
      <c r="BC250">
        <v>-3.5751296095155198E-2</v>
      </c>
      <c r="BD250">
        <v>-0.426710649581791</v>
      </c>
      <c r="BE250">
        <v>0.26900582896736902</v>
      </c>
      <c r="BF250">
        <v>0.10800291488766101</v>
      </c>
      <c r="BG250">
        <v>-7.8898904453002794E-2</v>
      </c>
      <c r="BH250">
        <v>5.5442306193051599E-2</v>
      </c>
      <c r="BI250">
        <v>0.219742426592271</v>
      </c>
      <c r="BJ250">
        <v>-0.70204709209070604</v>
      </c>
      <c r="BK250">
        <v>0.28364346961376502</v>
      </c>
      <c r="BL250">
        <v>-0.587143531078129</v>
      </c>
      <c r="BM250">
        <v>0.59189689963113701</v>
      </c>
      <c r="BN250">
        <v>7.1739884786896302E-2</v>
      </c>
      <c r="BO250">
        <v>2.51694779719617E-3</v>
      </c>
      <c r="BP250">
        <v>0.51638536401968504</v>
      </c>
      <c r="BQ250">
        <v>0.13499150174563301</v>
      </c>
      <c r="BR250">
        <v>-0.37869444927956802</v>
      </c>
      <c r="BS250">
        <v>-0.70204709209070604</v>
      </c>
      <c r="BT250">
        <v>-0.60335409014152097</v>
      </c>
      <c r="BU250">
        <v>-0.714353965171314</v>
      </c>
      <c r="BV250">
        <v>-0.64167301137952004</v>
      </c>
      <c r="BW250">
        <v>-0.65340043754389798</v>
      </c>
      <c r="BX250">
        <v>-0.62276460516531296</v>
      </c>
      <c r="BY250">
        <v>-0.45801468430726699</v>
      </c>
      <c r="BZ250">
        <v>4.9100509919275399E-2</v>
      </c>
      <c r="CA250">
        <v>-0.71362171937892904</v>
      </c>
      <c r="CB250">
        <v>-0.30010905694141099</v>
      </c>
      <c r="CC250">
        <v>-0.699634174806117</v>
      </c>
      <c r="CD250">
        <v>-0.61953988485081601</v>
      </c>
      <c r="CE250">
        <v>-0.59691946998588596</v>
      </c>
      <c r="CF250">
        <v>8.82546949192754E-2</v>
      </c>
      <c r="CG250">
        <v>-0.46550049937892901</v>
      </c>
      <c r="CH250">
        <v>-0.78129149294141098</v>
      </c>
      <c r="CI250">
        <v>-4.2149630158061102</v>
      </c>
      <c r="CJ250">
        <v>-0.21994254235482899</v>
      </c>
      <c r="CK250">
        <v>-0.347033618702143</v>
      </c>
      <c r="CL250">
        <v>-0.45691974744819602</v>
      </c>
      <c r="CM250">
        <v>-0.15019840319498101</v>
      </c>
      <c r="CN250">
        <v>-0.25888023234674901</v>
      </c>
      <c r="CO250">
        <v>0.10239871291927501</v>
      </c>
      <c r="CP250">
        <v>-0.73211996137892899</v>
      </c>
      <c r="CQ250">
        <v>-1.77443094294141</v>
      </c>
      <c r="CR250">
        <v>-7.75953268880611</v>
      </c>
      <c r="CS250">
        <v>-0.21746518064810999</v>
      </c>
      <c r="CT250">
        <v>-0.14282259503247499</v>
      </c>
      <c r="CU250">
        <v>-0.43137914243844899</v>
      </c>
      <c r="CV250">
        <v>0.49992126661321101</v>
      </c>
      <c r="CW250">
        <v>0.88981485984709896</v>
      </c>
      <c r="CX250">
        <v>-0.23792486401266499</v>
      </c>
      <c r="CY250">
        <v>-1.2413098458691099E-3</v>
      </c>
      <c r="CZ250">
        <v>-0.104778294778437</v>
      </c>
      <c r="DA250">
        <v>7420.0202204861198</v>
      </c>
      <c r="DB250">
        <v>6593.4636666666602</v>
      </c>
      <c r="DC250">
        <v>4376.3755266685503</v>
      </c>
      <c r="DD250">
        <v>4157.6277482064397</v>
      </c>
      <c r="DE250">
        <v>8722.31739734644</v>
      </c>
      <c r="DF250">
        <v>9832.2453210577696</v>
      </c>
      <c r="DG250">
        <v>7924.2994310019903</v>
      </c>
      <c r="DH250">
        <v>8191.16145920699</v>
      </c>
    </row>
    <row r="251" spans="1:112" x14ac:dyDescent="0.3">
      <c r="A251" t="s">
        <v>1227</v>
      </c>
      <c r="B251" t="s">
        <v>1228</v>
      </c>
      <c r="C251" t="s">
        <v>1227</v>
      </c>
      <c r="D251" t="s">
        <v>1229</v>
      </c>
      <c r="E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M251">
        <v>37</v>
      </c>
      <c r="N251" t="s">
        <v>150</v>
      </c>
      <c r="P251">
        <v>2018</v>
      </c>
      <c r="Q251" s="4" t="s">
        <v>26</v>
      </c>
      <c r="R251">
        <v>16264</v>
      </c>
      <c r="S251">
        <v>0</v>
      </c>
      <c r="T251">
        <v>0</v>
      </c>
      <c r="U251">
        <v>0</v>
      </c>
      <c r="V251">
        <v>3000000</v>
      </c>
      <c r="W251">
        <v>16788345.68</v>
      </c>
      <c r="X251">
        <v>2.0909090909090899</v>
      </c>
      <c r="Y251">
        <v>0.21436847746372201</v>
      </c>
      <c r="Z251">
        <v>-0.17352257668971999</v>
      </c>
      <c r="AA251">
        <v>-0.12789113819599099</v>
      </c>
      <c r="AB251">
        <v>4</v>
      </c>
      <c r="AC251">
        <v>0</v>
      </c>
    </row>
    <row r="252" spans="1:112" x14ac:dyDescent="0.3">
      <c r="A252" t="s">
        <v>578</v>
      </c>
      <c r="B252" t="s">
        <v>579</v>
      </c>
      <c r="C252" t="s">
        <v>578</v>
      </c>
      <c r="D252" t="s">
        <v>580</v>
      </c>
      <c r="E252">
        <v>1</v>
      </c>
      <c r="F252">
        <v>0</v>
      </c>
      <c r="G252">
        <v>1</v>
      </c>
      <c r="H252">
        <v>2</v>
      </c>
      <c r="I252">
        <v>1</v>
      </c>
      <c r="J252">
        <v>1</v>
      </c>
      <c r="K252">
        <v>1</v>
      </c>
      <c r="M252">
        <v>1</v>
      </c>
      <c r="O252">
        <v>2017</v>
      </c>
      <c r="P252">
        <v>2018</v>
      </c>
      <c r="Q252" s="4" t="s">
        <v>26</v>
      </c>
      <c r="R252">
        <v>7909</v>
      </c>
      <c r="S252">
        <v>0</v>
      </c>
      <c r="T252">
        <v>0</v>
      </c>
      <c r="U252">
        <v>0</v>
      </c>
      <c r="V252">
        <v>50020960</v>
      </c>
      <c r="W252">
        <v>77910266.159999996</v>
      </c>
      <c r="X252">
        <v>2.16</v>
      </c>
      <c r="Y252">
        <v>6.83138817548751E-2</v>
      </c>
      <c r="Z252">
        <v>5.3210914134979199E-2</v>
      </c>
      <c r="AA252">
        <v>-0.114805728197097</v>
      </c>
      <c r="AB252">
        <v>14</v>
      </c>
      <c r="AC252">
        <v>1</v>
      </c>
      <c r="AD252">
        <v>1.3870099783000001</v>
      </c>
      <c r="AE252">
        <v>1.56655949618777</v>
      </c>
      <c r="AF252">
        <v>0.63464482162222202</v>
      </c>
      <c r="AG252">
        <v>0.34405935529222198</v>
      </c>
      <c r="AH252">
        <v>0.23970081331333301</v>
      </c>
      <c r="AI252">
        <v>7.4938944132222199E-2</v>
      </c>
      <c r="AJ252">
        <v>6.1461654060000002E-2</v>
      </c>
      <c r="AK252">
        <v>3.3890316759999997E-2</v>
      </c>
      <c r="AL252">
        <v>2.8054793426666599E-2</v>
      </c>
      <c r="AM252">
        <v>-0.59487984773854397</v>
      </c>
      <c r="AN252">
        <v>-0.457871011359127</v>
      </c>
      <c r="AO252">
        <v>-0.30331551917910599</v>
      </c>
      <c r="AP252">
        <v>-0.68736466474035995</v>
      </c>
      <c r="AQ252">
        <v>-0.17984360773008501</v>
      </c>
      <c r="AR252">
        <v>-0.44859413111603402</v>
      </c>
      <c r="AS252">
        <v>-0.17218851551782599</v>
      </c>
      <c r="AT252">
        <v>-0.48797476111750698</v>
      </c>
      <c r="AU252">
        <v>-0.50378474556682895</v>
      </c>
      <c r="AV252">
        <v>-9.6655664187693197E-2</v>
      </c>
      <c r="AW252">
        <v>-0.61419504399841796</v>
      </c>
      <c r="AX252">
        <v>-0.61470348310404599</v>
      </c>
      <c r="AY252">
        <v>0.237876623851906</v>
      </c>
      <c r="AZ252">
        <v>-0.60219387574227301</v>
      </c>
      <c r="BA252">
        <v>6.1005374610210002E-2</v>
      </c>
      <c r="BB252">
        <v>2.4484362614761199E-2</v>
      </c>
      <c r="BC252">
        <v>-0.12869126731865099</v>
      </c>
      <c r="BD252">
        <v>-2.3699858188865702E-2</v>
      </c>
      <c r="BE252">
        <v>-0.23935416832141301</v>
      </c>
      <c r="BF252">
        <v>-0.35565241693373401</v>
      </c>
      <c r="BG252">
        <v>0.30869038573876101</v>
      </c>
      <c r="BH252">
        <v>-0.365924937144262</v>
      </c>
      <c r="BI252">
        <v>0.336959748251701</v>
      </c>
      <c r="BJ252">
        <v>-0.58220917077071799</v>
      </c>
      <c r="BK252">
        <v>-0.52791898569993301</v>
      </c>
      <c r="BL252">
        <v>-0.30562537887867802</v>
      </c>
      <c r="BM252">
        <v>-0.75865055142555404</v>
      </c>
      <c r="BN252">
        <v>-0.49797094358591898</v>
      </c>
      <c r="BO252">
        <v>-0.21678871246815801</v>
      </c>
      <c r="BP252">
        <v>-0.50993523500803695</v>
      </c>
      <c r="BQ252">
        <v>0.223059690965485</v>
      </c>
      <c r="BR252">
        <v>2.4484362614761199E-2</v>
      </c>
      <c r="BS252">
        <v>-0.58220917077071799</v>
      </c>
      <c r="BT252">
        <v>-0.77363807909870197</v>
      </c>
      <c r="BU252">
        <v>-0.83900445536087997</v>
      </c>
      <c r="BV252">
        <v>-0.94891684894158002</v>
      </c>
      <c r="BW252">
        <v>-0.96019970152991296</v>
      </c>
      <c r="BX252">
        <v>-0.97618073507026504</v>
      </c>
      <c r="BY252">
        <v>-0.98159053532637097</v>
      </c>
      <c r="BZ252">
        <v>-8.7064956914016195E-2</v>
      </c>
      <c r="CA252">
        <v>-0.45912102857616499</v>
      </c>
      <c r="CB252">
        <v>-0.69848845450078101</v>
      </c>
      <c r="CC252">
        <v>-0.90513319743857401</v>
      </c>
      <c r="CD252">
        <v>-0.95415590203796297</v>
      </c>
      <c r="CE252">
        <v>-0.98961791948545996</v>
      </c>
      <c r="CF252">
        <v>-4.7910771914016201E-2</v>
      </c>
      <c r="CG252">
        <v>-0.21099980857616499</v>
      </c>
      <c r="CH252">
        <v>-1.17967089050078</v>
      </c>
      <c r="CI252">
        <v>-4.4204620384385702</v>
      </c>
      <c r="CJ252">
        <v>-0.47230522264233799</v>
      </c>
      <c r="CK252">
        <v>-0.62212636087344197</v>
      </c>
      <c r="CL252">
        <v>-0.77042825546912097</v>
      </c>
      <c r="CM252">
        <v>-0.48875613793138301</v>
      </c>
      <c r="CN252">
        <v>-0.55170702724523102</v>
      </c>
      <c r="CO252">
        <v>-3.37667539140162E-2</v>
      </c>
      <c r="CP252">
        <v>-0.47761927057616499</v>
      </c>
      <c r="CQ252">
        <v>-2.1728103405007801</v>
      </c>
      <c r="CR252">
        <v>-7.96503171143857</v>
      </c>
      <c r="CS252">
        <v>-0.382022702680273</v>
      </c>
      <c r="CT252">
        <v>-0.20236286879090601</v>
      </c>
      <c r="CU252">
        <v>-3.1585206408006397E-2</v>
      </c>
      <c r="CV252">
        <v>-0.47244519236451599</v>
      </c>
      <c r="CW252">
        <v>0.20439342216234599</v>
      </c>
      <c r="CX252">
        <v>1.0577206250818201</v>
      </c>
      <c r="CY252">
        <v>0.33560089634298901</v>
      </c>
      <c r="CZ252">
        <v>-0.285512778254011</v>
      </c>
      <c r="DA252">
        <v>11183.0248046875</v>
      </c>
      <c r="DB252">
        <v>7914.7499945746604</v>
      </c>
      <c r="DC252">
        <v>6786.7535525173698</v>
      </c>
      <c r="DD252">
        <v>5695.2956517596604</v>
      </c>
      <c r="DE252">
        <v>3741.1143075683299</v>
      </c>
      <c r="DF252">
        <v>5904.5931654565502</v>
      </c>
      <c r="DG252">
        <v>10430.652797939199</v>
      </c>
      <c r="DH252">
        <v>8795.3558294975501</v>
      </c>
    </row>
    <row r="253" spans="1:112" x14ac:dyDescent="0.3">
      <c r="A253" t="s">
        <v>581</v>
      </c>
      <c r="B253" t="s">
        <v>582</v>
      </c>
      <c r="C253" t="s">
        <v>584</v>
      </c>
      <c r="D253" t="s">
        <v>583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1</v>
      </c>
      <c r="K253">
        <v>1</v>
      </c>
      <c r="M253">
        <v>1</v>
      </c>
      <c r="O253">
        <v>2018</v>
      </c>
      <c r="P253">
        <v>2018</v>
      </c>
      <c r="Q253" s="4" t="s">
        <v>26</v>
      </c>
      <c r="R253">
        <v>1863</v>
      </c>
      <c r="S253">
        <v>1</v>
      </c>
      <c r="T253">
        <v>0</v>
      </c>
      <c r="U253">
        <v>0</v>
      </c>
      <c r="V253">
        <v>15000000</v>
      </c>
      <c r="W253">
        <v>1000000000</v>
      </c>
      <c r="X253">
        <v>1.86666666666666</v>
      </c>
      <c r="Y253">
        <v>3.5897523164749097E-2</v>
      </c>
      <c r="Z253">
        <v>-7.6024390757083796E-2</v>
      </c>
      <c r="AA253">
        <v>-5.7712465524673399E-2</v>
      </c>
      <c r="AB253">
        <v>9</v>
      </c>
      <c r="AC253">
        <v>1</v>
      </c>
      <c r="AD253">
        <v>3.8761198500000003E-2</v>
      </c>
      <c r="AE253">
        <v>1.8927822399999999E-2</v>
      </c>
      <c r="AF253">
        <v>5.9787774773717699E-3</v>
      </c>
      <c r="AG253">
        <v>3.5042862549606599E-3</v>
      </c>
      <c r="AH253">
        <v>4.0601135738674403E-3</v>
      </c>
      <c r="AI253">
        <v>8.7877524254054394E-3</v>
      </c>
      <c r="AJ253">
        <v>7.1507120561191103E-3</v>
      </c>
      <c r="AK253">
        <v>6.02341638487589E-3</v>
      </c>
      <c r="AL253">
        <v>4.3951585262274398E-3</v>
      </c>
      <c r="AM253">
        <v>-0.68412755830951899</v>
      </c>
      <c r="AN253">
        <v>-0.41387913026976803</v>
      </c>
      <c r="AO253">
        <v>0.15861356021356601</v>
      </c>
      <c r="AP253">
        <v>1.16441049382633</v>
      </c>
      <c r="AQ253">
        <v>-0.18628658273913501</v>
      </c>
      <c r="AR253">
        <v>-0.15764803034944599</v>
      </c>
      <c r="AS253">
        <v>-0.27032131843596502</v>
      </c>
      <c r="AT253">
        <v>-0.80682330347607001</v>
      </c>
      <c r="AU253">
        <v>-0.279352161750132</v>
      </c>
      <c r="AV253">
        <v>-0.121942129639993</v>
      </c>
      <c r="AW253">
        <v>0.35603219766428601</v>
      </c>
      <c r="AX253">
        <v>7.5839658552569703E-2</v>
      </c>
      <c r="AY253">
        <v>-3.0632458631372601E-2</v>
      </c>
      <c r="AZ253">
        <v>-0.48126751018965602</v>
      </c>
      <c r="BA253">
        <v>0.25496753333357902</v>
      </c>
      <c r="BB253">
        <v>-0.53769178008663099</v>
      </c>
      <c r="BC253">
        <v>-0.14734125643089899</v>
      </c>
      <c r="BD253">
        <v>-0.238774842325707</v>
      </c>
      <c r="BE253">
        <v>-9.2148168994902094E-2</v>
      </c>
      <c r="BF253">
        <v>0.42208064138782803</v>
      </c>
      <c r="BG253">
        <v>0.129824708939071</v>
      </c>
      <c r="BH253">
        <v>2.0254488990060798E-2</v>
      </c>
      <c r="BI253">
        <v>0.43318330904170899</v>
      </c>
      <c r="BJ253">
        <v>-0.85331028509276496</v>
      </c>
      <c r="BK253">
        <v>-0.50132170906543405</v>
      </c>
      <c r="BL253">
        <v>-0.13672171587102999</v>
      </c>
      <c r="BM253">
        <v>1.0039587103396601</v>
      </c>
      <c r="BN253">
        <v>0.159660516499122</v>
      </c>
      <c r="BO253">
        <v>-1.6645418033058801E-2</v>
      </c>
      <c r="BP253">
        <v>-0.29072303174964398</v>
      </c>
      <c r="BQ253">
        <v>1.6033345538314101</v>
      </c>
      <c r="BR253">
        <v>-0.53769178008663099</v>
      </c>
      <c r="BS253">
        <v>-0.85331028509276496</v>
      </c>
      <c r="BT253">
        <v>-0.91420837834674695</v>
      </c>
      <c r="BU253">
        <v>-0.90270678368048396</v>
      </c>
      <c r="BV253">
        <v>-0.78523853602344196</v>
      </c>
      <c r="BW253">
        <v>-0.82486901024395398</v>
      </c>
      <c r="BX253">
        <v>-0.84757293776772902</v>
      </c>
      <c r="BY253">
        <v>-0.89403329684299304</v>
      </c>
      <c r="BZ253">
        <v>7.1558731601139694E-2</v>
      </c>
      <c r="CA253">
        <v>-0.84465883169909595</v>
      </c>
      <c r="CB253">
        <v>-0.89362042245306195</v>
      </c>
      <c r="CC253">
        <v>-0.85095724909196602</v>
      </c>
      <c r="CD253">
        <v>-0.85631160347230495</v>
      </c>
      <c r="CE253">
        <v>-0.90864382581827097</v>
      </c>
      <c r="CF253">
        <v>0.11071291660113899</v>
      </c>
      <c r="CG253">
        <v>-0.59653761169909603</v>
      </c>
      <c r="CH253">
        <v>-1.3748028584530601</v>
      </c>
      <c r="CI253">
        <v>-4.3662860900919602</v>
      </c>
      <c r="CJ253">
        <v>-1.33749921206526E-2</v>
      </c>
      <c r="CK253">
        <v>-0.36548353641720699</v>
      </c>
      <c r="CL253">
        <v>0.80054948222399902</v>
      </c>
      <c r="CM253">
        <v>0.13113302384771</v>
      </c>
      <c r="CN253">
        <v>0.44518467508948301</v>
      </c>
      <c r="CO253">
        <v>0.124856934601139</v>
      </c>
      <c r="CP253">
        <v>-0.863157073699096</v>
      </c>
      <c r="CQ253">
        <v>-2.3679423084530602</v>
      </c>
      <c r="CR253">
        <v>-7.91085576309196</v>
      </c>
      <c r="CS253">
        <v>-3.1675807371910202E-3</v>
      </c>
      <c r="CT253">
        <v>-0.35848323121547498</v>
      </c>
      <c r="CU253">
        <v>0.249533870024917</v>
      </c>
      <c r="CV253">
        <v>1.1347960850124901</v>
      </c>
      <c r="CW253">
        <v>-0.31061537705054798</v>
      </c>
      <c r="CX253">
        <v>-0.102296514464364</v>
      </c>
      <c r="CY253">
        <v>-0.194601277018257</v>
      </c>
      <c r="CZ253">
        <v>0.46686077855875702</v>
      </c>
      <c r="DA253">
        <v>6834.4663313802102</v>
      </c>
      <c r="DB253">
        <v>4905.6962573847704</v>
      </c>
      <c r="DC253">
        <v>3862.6671160337701</v>
      </c>
      <c r="DD253">
        <v>7610.9992226562199</v>
      </c>
      <c r="DE253">
        <v>10376.8941038267</v>
      </c>
      <c r="DF253">
        <v>8055.3849142563304</v>
      </c>
      <c r="DG253">
        <v>8343.3067246452192</v>
      </c>
      <c r="DH253">
        <v>8342.91993207411</v>
      </c>
    </row>
    <row r="254" spans="1:112" x14ac:dyDescent="0.3">
      <c r="A254" t="s">
        <v>1230</v>
      </c>
      <c r="B254" t="s">
        <v>1231</v>
      </c>
      <c r="C254" t="s">
        <v>1230</v>
      </c>
      <c r="D254" t="s">
        <v>1232</v>
      </c>
      <c r="E254">
        <v>1</v>
      </c>
      <c r="G254">
        <v>4</v>
      </c>
      <c r="I254">
        <v>3</v>
      </c>
      <c r="J254">
        <v>0</v>
      </c>
      <c r="K254">
        <v>0</v>
      </c>
      <c r="M254">
        <v>28</v>
      </c>
      <c r="N254" t="s">
        <v>25</v>
      </c>
      <c r="P254">
        <v>2018</v>
      </c>
      <c r="Q254" s="4" t="s">
        <v>26</v>
      </c>
      <c r="R254">
        <v>1724</v>
      </c>
      <c r="S254">
        <v>1</v>
      </c>
      <c r="T254">
        <v>0</v>
      </c>
      <c r="U254">
        <v>0</v>
      </c>
      <c r="V254">
        <v>25000000</v>
      </c>
      <c r="W254">
        <v>140245398.25</v>
      </c>
      <c r="X254">
        <v>2</v>
      </c>
      <c r="Y254">
        <v>5.85214048624038E-2</v>
      </c>
      <c r="Z254">
        <v>-1.3045072555541899E-3</v>
      </c>
      <c r="AA254">
        <v>-0.260679721832275</v>
      </c>
      <c r="AB254">
        <v>5</v>
      </c>
      <c r="AC254">
        <v>0</v>
      </c>
    </row>
    <row r="255" spans="1:112" x14ac:dyDescent="0.3">
      <c r="A255" t="s">
        <v>1233</v>
      </c>
      <c r="B255" t="s">
        <v>1234</v>
      </c>
      <c r="C255" t="s">
        <v>1233</v>
      </c>
      <c r="D255" t="s">
        <v>1236</v>
      </c>
      <c r="E255">
        <v>1</v>
      </c>
      <c r="G255">
        <v>1</v>
      </c>
      <c r="H255">
        <v>3</v>
      </c>
      <c r="I255">
        <v>0</v>
      </c>
      <c r="J255">
        <v>0</v>
      </c>
      <c r="K255">
        <v>0</v>
      </c>
      <c r="M255">
        <v>31</v>
      </c>
      <c r="N255" t="s">
        <v>1235</v>
      </c>
      <c r="P255">
        <v>2018</v>
      </c>
      <c r="Q255" s="4" t="s">
        <v>26</v>
      </c>
      <c r="R255">
        <v>5666</v>
      </c>
      <c r="S255">
        <v>0</v>
      </c>
      <c r="T255">
        <v>0</v>
      </c>
      <c r="U255">
        <v>1</v>
      </c>
      <c r="V255">
        <v>35000000</v>
      </c>
      <c r="W255">
        <v>3000000000</v>
      </c>
      <c r="X255">
        <v>1.8352941176470501</v>
      </c>
      <c r="Y255">
        <v>6.2081292271613997E-3</v>
      </c>
      <c r="Z255">
        <v>0.1026261895895</v>
      </c>
      <c r="AA255">
        <v>3.2925158739089903E-2</v>
      </c>
      <c r="AB255">
        <v>13</v>
      </c>
      <c r="AC255">
        <v>0</v>
      </c>
    </row>
    <row r="256" spans="1:112" x14ac:dyDescent="0.3">
      <c r="A256" t="s">
        <v>1237</v>
      </c>
      <c r="B256" t="s">
        <v>1238</v>
      </c>
      <c r="C256" t="s">
        <v>1237</v>
      </c>
      <c r="D256" t="s">
        <v>1239</v>
      </c>
      <c r="E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M256">
        <v>364</v>
      </c>
      <c r="N256" t="s">
        <v>30</v>
      </c>
      <c r="P256">
        <v>2018</v>
      </c>
      <c r="Q256" s="4" t="s">
        <v>26</v>
      </c>
      <c r="R256">
        <v>4372</v>
      </c>
      <c r="S256">
        <v>0</v>
      </c>
      <c r="T256">
        <v>0</v>
      </c>
      <c r="U256">
        <v>0</v>
      </c>
      <c r="V256">
        <v>14360529</v>
      </c>
      <c r="W256">
        <v>59725382.219999999</v>
      </c>
      <c r="X256">
        <v>1.6626506024096299</v>
      </c>
      <c r="Y256">
        <v>0.290987789630889</v>
      </c>
      <c r="Z256">
        <v>-0.129176139831543</v>
      </c>
      <c r="AA256">
        <v>5.7524383068084703E-2</v>
      </c>
      <c r="AB256">
        <v>14</v>
      </c>
      <c r="AC256">
        <v>0</v>
      </c>
    </row>
    <row r="257" spans="1:112" x14ac:dyDescent="0.3">
      <c r="A257" t="s">
        <v>1240</v>
      </c>
      <c r="B257" t="s">
        <v>1241</v>
      </c>
      <c r="C257" t="s">
        <v>1240</v>
      </c>
      <c r="D257" t="s">
        <v>1242</v>
      </c>
      <c r="E257">
        <v>0</v>
      </c>
      <c r="G257">
        <v>0</v>
      </c>
      <c r="H257">
        <v>1</v>
      </c>
      <c r="I257">
        <v>1</v>
      </c>
      <c r="J257">
        <v>1</v>
      </c>
      <c r="K257">
        <v>0</v>
      </c>
      <c r="M257">
        <v>90</v>
      </c>
      <c r="N257" t="s">
        <v>119</v>
      </c>
      <c r="P257">
        <v>2018</v>
      </c>
      <c r="Q257" s="4" t="s">
        <v>26</v>
      </c>
      <c r="R257">
        <v>2082</v>
      </c>
      <c r="S257">
        <v>0</v>
      </c>
      <c r="T257">
        <v>0</v>
      </c>
      <c r="U257">
        <v>0</v>
      </c>
      <c r="V257">
        <v>228197</v>
      </c>
      <c r="W257">
        <v>5527379</v>
      </c>
      <c r="X257">
        <v>1.92405063291139</v>
      </c>
      <c r="Y257">
        <v>0.128839045763015</v>
      </c>
      <c r="Z257">
        <v>4.7882184386253301E-2</v>
      </c>
      <c r="AA257">
        <v>4.58512306213378E-2</v>
      </c>
      <c r="AB257">
        <v>3</v>
      </c>
      <c r="AC257">
        <v>0</v>
      </c>
    </row>
    <row r="258" spans="1:112" x14ac:dyDescent="0.3">
      <c r="A258" t="s">
        <v>1243</v>
      </c>
      <c r="B258" t="s">
        <v>1244</v>
      </c>
      <c r="C258" t="s">
        <v>1243</v>
      </c>
      <c r="D258" t="s">
        <v>1245</v>
      </c>
      <c r="E258">
        <v>0</v>
      </c>
      <c r="G258">
        <v>4</v>
      </c>
      <c r="I258">
        <v>3</v>
      </c>
      <c r="J258">
        <v>3</v>
      </c>
      <c r="K258">
        <v>0</v>
      </c>
      <c r="M258">
        <v>183</v>
      </c>
      <c r="N258" t="s">
        <v>69</v>
      </c>
      <c r="P258">
        <v>2018</v>
      </c>
      <c r="Q258" s="4">
        <v>7</v>
      </c>
      <c r="R258">
        <v>7</v>
      </c>
      <c r="S258">
        <v>0</v>
      </c>
      <c r="T258">
        <v>0</v>
      </c>
      <c r="U258">
        <v>1</v>
      </c>
      <c r="V258">
        <v>40000000</v>
      </c>
      <c r="W258">
        <v>2256642170.21</v>
      </c>
      <c r="X258">
        <v>2.0270270270270201</v>
      </c>
      <c r="Y258">
        <v>0.14433164894580799</v>
      </c>
      <c r="Z258">
        <v>-0.17947900295257499</v>
      </c>
      <c r="AA258">
        <v>-3.0752763152122501E-2</v>
      </c>
      <c r="AB258">
        <v>8</v>
      </c>
      <c r="AC258">
        <v>0</v>
      </c>
    </row>
    <row r="259" spans="1:112" x14ac:dyDescent="0.3">
      <c r="A259" t="s">
        <v>1246</v>
      </c>
      <c r="B259" t="s">
        <v>1247</v>
      </c>
      <c r="C259" t="s">
        <v>1246</v>
      </c>
      <c r="D259" t="s">
        <v>1248</v>
      </c>
      <c r="E259">
        <v>1</v>
      </c>
      <c r="G259">
        <v>4</v>
      </c>
      <c r="I259">
        <v>3</v>
      </c>
      <c r="J259">
        <v>1</v>
      </c>
      <c r="K259">
        <v>0</v>
      </c>
      <c r="M259">
        <v>1</v>
      </c>
      <c r="N259" t="s">
        <v>434</v>
      </c>
      <c r="P259">
        <v>2017</v>
      </c>
      <c r="Q259" s="4" t="s">
        <v>26</v>
      </c>
      <c r="R259">
        <v>10376</v>
      </c>
      <c r="S259">
        <v>1</v>
      </c>
      <c r="T259">
        <v>0</v>
      </c>
      <c r="U259">
        <v>1</v>
      </c>
      <c r="V259">
        <v>40000000</v>
      </c>
      <c r="W259">
        <v>400000000</v>
      </c>
      <c r="X259">
        <v>1.8441558441558401</v>
      </c>
      <c r="Y259">
        <v>0.187296107411384</v>
      </c>
      <c r="Z259">
        <v>1.42887979745864E-2</v>
      </c>
      <c r="AA259">
        <v>2.2046655416488599E-2</v>
      </c>
      <c r="AB259">
        <v>7</v>
      </c>
      <c r="AC259">
        <v>0</v>
      </c>
    </row>
    <row r="260" spans="1:112" x14ac:dyDescent="0.3">
      <c r="A260" t="s">
        <v>585</v>
      </c>
      <c r="B260" t="s">
        <v>586</v>
      </c>
      <c r="C260" t="s">
        <v>585</v>
      </c>
      <c r="D260" t="s">
        <v>587</v>
      </c>
      <c r="E260">
        <v>1</v>
      </c>
      <c r="F260">
        <v>1</v>
      </c>
      <c r="G260">
        <v>4</v>
      </c>
      <c r="H260">
        <v>0</v>
      </c>
      <c r="I260">
        <v>3</v>
      </c>
      <c r="J260">
        <v>3</v>
      </c>
      <c r="K260">
        <v>2</v>
      </c>
      <c r="M260">
        <v>31</v>
      </c>
      <c r="N260" t="s">
        <v>25</v>
      </c>
      <c r="O260">
        <v>2017</v>
      </c>
      <c r="P260">
        <v>2018</v>
      </c>
      <c r="Q260" s="4" t="s">
        <v>26</v>
      </c>
      <c r="R260">
        <v>2815</v>
      </c>
      <c r="S260">
        <v>0</v>
      </c>
      <c r="T260">
        <v>0</v>
      </c>
      <c r="U260">
        <v>0</v>
      </c>
      <c r="V260">
        <v>80000000</v>
      </c>
      <c r="W260">
        <v>205218255.94999999</v>
      </c>
      <c r="X260">
        <v>2.1038961038960999</v>
      </c>
      <c r="Y260">
        <v>0.153237894177436</v>
      </c>
      <c r="Z260">
        <v>-3.3184751868247903E-2</v>
      </c>
      <c r="AA260">
        <v>-7.2533339262008598E-2</v>
      </c>
      <c r="AB260">
        <v>10</v>
      </c>
      <c r="AC260">
        <v>1</v>
      </c>
      <c r="AD260">
        <v>0.56036699999999995</v>
      </c>
      <c r="AE260">
        <v>2.4617524333333298</v>
      </c>
      <c r="AF260">
        <v>2.5562954444444399</v>
      </c>
      <c r="AG260">
        <v>1.67129468336387</v>
      </c>
      <c r="AH260">
        <v>1.01924366688728</v>
      </c>
      <c r="AI260">
        <v>0.70828542694352103</v>
      </c>
      <c r="AJ260">
        <v>0.41680855005962397</v>
      </c>
      <c r="AK260">
        <v>0.26722427082168998</v>
      </c>
      <c r="AL260">
        <v>0.24717790757960301</v>
      </c>
      <c r="AM260">
        <v>3.8404759890130702E-2</v>
      </c>
      <c r="AN260">
        <v>-0.34620441193678397</v>
      </c>
      <c r="AO260">
        <v>-0.39014724510711601</v>
      </c>
      <c r="AP260">
        <v>-0.30508724267418302</v>
      </c>
      <c r="AQ260">
        <v>-0.41152459982370798</v>
      </c>
      <c r="AR260">
        <v>-0.35888006428019598</v>
      </c>
      <c r="AS260">
        <v>-7.50170004410394E-2</v>
      </c>
      <c r="AT260">
        <v>2.5050957675951602</v>
      </c>
      <c r="AU260">
        <v>0.61606371547164995</v>
      </c>
      <c r="AV260">
        <v>-0.73479831149682096</v>
      </c>
      <c r="AW260">
        <v>-0.39131927499150698</v>
      </c>
      <c r="AX260">
        <v>0.14287906993378199</v>
      </c>
      <c r="AY260">
        <v>-0.67189070644761695</v>
      </c>
      <c r="AZ260">
        <v>0.45520748541858103</v>
      </c>
      <c r="BA260">
        <v>-0.430740246040486</v>
      </c>
      <c r="BB260">
        <v>3.3931074337591798</v>
      </c>
      <c r="BC260">
        <v>0.33719726605938399</v>
      </c>
      <c r="BD260">
        <v>-0.50532602613759503</v>
      </c>
      <c r="BE260">
        <v>1.0700842955270099E-2</v>
      </c>
      <c r="BF260">
        <v>0.20028454485584801</v>
      </c>
      <c r="BG260">
        <v>-0.330106097190837</v>
      </c>
      <c r="BH260">
        <v>0.15715165739777101</v>
      </c>
      <c r="BI260">
        <v>-0.225415359090988</v>
      </c>
      <c r="BJ260">
        <v>3.5302253305026499</v>
      </c>
      <c r="BK260">
        <v>-9.0083803709113702E-2</v>
      </c>
      <c r="BL260">
        <v>-0.70318324685148403</v>
      </c>
      <c r="BM260">
        <v>-0.30966816544252301</v>
      </c>
      <c r="BN260">
        <v>-0.25398880789695299</v>
      </c>
      <c r="BO260">
        <v>-0.60835417681941395</v>
      </c>
      <c r="BP260">
        <v>0.16236472629885701</v>
      </c>
      <c r="BQ260">
        <v>-0.60646250003528801</v>
      </c>
      <c r="BR260">
        <v>3.3931074337591798</v>
      </c>
      <c r="BS260">
        <v>3.5302253305026499</v>
      </c>
      <c r="BT260">
        <v>2.08266065576036</v>
      </c>
      <c r="BU260">
        <v>0.84967347232213897</v>
      </c>
      <c r="BV260">
        <v>0.26336936431836999</v>
      </c>
      <c r="BW260">
        <v>-0.21477978735883299</v>
      </c>
      <c r="BX260">
        <v>-0.54092996627035606</v>
      </c>
      <c r="BY260">
        <v>-0.53886181582442605</v>
      </c>
      <c r="BZ260">
        <v>0.25257911333108402</v>
      </c>
      <c r="CA260">
        <v>1.7047003578836899</v>
      </c>
      <c r="CB260">
        <v>4.2855376233786897</v>
      </c>
      <c r="CC260">
        <v>5.7060799595928399E-2</v>
      </c>
      <c r="CD260">
        <v>1.7047003578836899</v>
      </c>
      <c r="CE260">
        <v>4.2855376233786897</v>
      </c>
      <c r="CF260">
        <v>0.29173329833108402</v>
      </c>
      <c r="CG260">
        <v>1.9528215778836899</v>
      </c>
      <c r="CH260">
        <v>3.8043551873786901</v>
      </c>
      <c r="CI260">
        <v>-3.4582680414040698</v>
      </c>
      <c r="CJ260">
        <v>1.6170185329781399</v>
      </c>
      <c r="CK260">
        <v>5.4441466165079104</v>
      </c>
      <c r="CL260">
        <v>1.85389151347778</v>
      </c>
      <c r="CM260">
        <v>-0.62424533422598905</v>
      </c>
      <c r="CN260">
        <v>-2.73216466171756E-2</v>
      </c>
      <c r="CO260">
        <v>0.305877316331084</v>
      </c>
      <c r="CP260">
        <v>1.68620211588369</v>
      </c>
      <c r="CQ260">
        <v>2.8112157373786899</v>
      </c>
      <c r="CR260">
        <v>-7.0028377144040697</v>
      </c>
      <c r="CS260">
        <v>1.9262885233395199</v>
      </c>
      <c r="CT260">
        <v>1.2987452763032901</v>
      </c>
      <c r="CU260">
        <v>-0.50157217723723102</v>
      </c>
      <c r="CV260">
        <v>-0.197648674422473</v>
      </c>
      <c r="CW260">
        <v>4.02707926763805E-2</v>
      </c>
      <c r="CX260">
        <v>-0.38629329836029003</v>
      </c>
      <c r="CY260">
        <v>0.25701989719011797</v>
      </c>
      <c r="CZ260">
        <v>1.1116902244113001</v>
      </c>
      <c r="DA260">
        <v>3810.9449991862102</v>
      </c>
      <c r="DB260">
        <v>10943.5656467014</v>
      </c>
      <c r="DC260">
        <v>9542.1042534722201</v>
      </c>
      <c r="DD260">
        <v>7744.7376627604299</v>
      </c>
      <c r="DE260">
        <v>6823.14599609375</v>
      </c>
      <c r="DF260">
        <v>4987.3816021513303</v>
      </c>
      <c r="DG260">
        <v>3851.1719060236601</v>
      </c>
      <c r="DH260">
        <v>7679.3950044374396</v>
      </c>
    </row>
    <row r="261" spans="1:112" x14ac:dyDescent="0.3">
      <c r="A261" t="s">
        <v>1249</v>
      </c>
      <c r="B261" t="s">
        <v>1250</v>
      </c>
      <c r="C261" t="s">
        <v>1249</v>
      </c>
      <c r="D261" t="s">
        <v>1251</v>
      </c>
      <c r="E261">
        <v>0</v>
      </c>
      <c r="G261">
        <v>1</v>
      </c>
      <c r="H261">
        <v>2</v>
      </c>
      <c r="I261">
        <v>0</v>
      </c>
      <c r="J261">
        <v>0</v>
      </c>
      <c r="K261">
        <v>0</v>
      </c>
      <c r="M261">
        <v>29</v>
      </c>
      <c r="N261" t="s">
        <v>150</v>
      </c>
      <c r="P261">
        <v>2017</v>
      </c>
      <c r="Q261" s="4" t="s">
        <v>26</v>
      </c>
      <c r="R261">
        <v>2533</v>
      </c>
      <c r="S261">
        <v>0</v>
      </c>
      <c r="T261">
        <v>0</v>
      </c>
      <c r="U261">
        <v>0</v>
      </c>
      <c r="V261">
        <v>7600000</v>
      </c>
      <c r="W261">
        <v>1250</v>
      </c>
      <c r="X261">
        <v>1.75903614457831</v>
      </c>
      <c r="Y261">
        <v>0.28888422250747597</v>
      </c>
      <c r="Z261">
        <v>-7.6859548687934806E-2</v>
      </c>
      <c r="AA261">
        <v>6.6487908363342202E-2</v>
      </c>
      <c r="AB261">
        <v>3</v>
      </c>
      <c r="AC261">
        <v>0</v>
      </c>
    </row>
    <row r="262" spans="1:112" x14ac:dyDescent="0.3">
      <c r="A262" t="s">
        <v>1252</v>
      </c>
      <c r="B262" t="s">
        <v>1253</v>
      </c>
      <c r="C262" t="s">
        <v>1252</v>
      </c>
      <c r="D262" t="s">
        <v>1254</v>
      </c>
      <c r="E262">
        <v>0</v>
      </c>
      <c r="G262">
        <v>4</v>
      </c>
      <c r="I262">
        <v>3</v>
      </c>
      <c r="J262">
        <v>3</v>
      </c>
      <c r="K262">
        <v>0</v>
      </c>
      <c r="M262">
        <v>13</v>
      </c>
      <c r="N262" t="s">
        <v>119</v>
      </c>
      <c r="P262">
        <v>2018</v>
      </c>
      <c r="Q262" s="4" t="s">
        <v>26</v>
      </c>
      <c r="R262">
        <v>21967</v>
      </c>
      <c r="S262">
        <v>0</v>
      </c>
      <c r="T262">
        <v>0</v>
      </c>
      <c r="U262">
        <v>1</v>
      </c>
      <c r="V262">
        <v>9917634</v>
      </c>
      <c r="W262">
        <v>2206029269.29</v>
      </c>
      <c r="X262">
        <v>2.10958904109589</v>
      </c>
      <c r="Y262">
        <v>0.225180223584175</v>
      </c>
      <c r="Z262">
        <v>2.4598091840744001E-3</v>
      </c>
      <c r="AA262">
        <v>4.0743827819824198E-2</v>
      </c>
      <c r="AB262">
        <v>40</v>
      </c>
      <c r="AC262">
        <v>0</v>
      </c>
    </row>
    <row r="263" spans="1:112" x14ac:dyDescent="0.3">
      <c r="A263" t="s">
        <v>1255</v>
      </c>
      <c r="B263" t="s">
        <v>1256</v>
      </c>
      <c r="C263" t="s">
        <v>1255</v>
      </c>
      <c r="D263" t="s">
        <v>1405</v>
      </c>
      <c r="E263">
        <v>0</v>
      </c>
      <c r="G263">
        <v>4</v>
      </c>
      <c r="I263">
        <v>3</v>
      </c>
      <c r="J263">
        <v>0</v>
      </c>
      <c r="K263">
        <v>0</v>
      </c>
      <c r="M263">
        <v>12</v>
      </c>
      <c r="N263" t="s">
        <v>48</v>
      </c>
      <c r="P263">
        <v>2018</v>
      </c>
      <c r="Q263" s="4" t="s">
        <v>26</v>
      </c>
      <c r="R263">
        <v>548</v>
      </c>
      <c r="S263">
        <v>0</v>
      </c>
      <c r="T263">
        <v>0</v>
      </c>
      <c r="U263">
        <v>0</v>
      </c>
      <c r="V263">
        <v>182919</v>
      </c>
      <c r="W263">
        <v>40487137.869999997</v>
      </c>
      <c r="X263">
        <v>1.82278481012658</v>
      </c>
      <c r="Y263">
        <v>0.102847382426261</v>
      </c>
      <c r="Z263">
        <v>-0.11185403168201399</v>
      </c>
      <c r="AA263">
        <v>5.1952093839645302E-2</v>
      </c>
      <c r="AB263">
        <v>8</v>
      </c>
      <c r="AC263">
        <v>0</v>
      </c>
    </row>
    <row r="264" spans="1:112" x14ac:dyDescent="0.3">
      <c r="A264" t="s">
        <v>588</v>
      </c>
      <c r="B264" t="s">
        <v>589</v>
      </c>
      <c r="C264" t="s">
        <v>591</v>
      </c>
      <c r="D264" t="s">
        <v>590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M264">
        <v>15</v>
      </c>
      <c r="N264" t="s">
        <v>35</v>
      </c>
      <c r="O264">
        <v>2018</v>
      </c>
      <c r="P264">
        <v>2018</v>
      </c>
      <c r="Q264" s="4" t="s">
        <v>26</v>
      </c>
      <c r="R264">
        <v>14778</v>
      </c>
      <c r="S264">
        <v>0</v>
      </c>
      <c r="T264">
        <v>0</v>
      </c>
      <c r="U264">
        <v>0</v>
      </c>
      <c r="V264">
        <v>3800000</v>
      </c>
      <c r="W264">
        <v>13636660.27</v>
      </c>
      <c r="X264">
        <v>1.7777777777777699</v>
      </c>
      <c r="Y264">
        <v>5.63630610704422E-2</v>
      </c>
      <c r="Z264">
        <v>0.30126696825027399</v>
      </c>
      <c r="AA264">
        <v>-0.11712111532688101</v>
      </c>
      <c r="AB264">
        <v>4</v>
      </c>
      <c r="AC264">
        <v>1</v>
      </c>
      <c r="AD264">
        <v>0.46081000570000002</v>
      </c>
      <c r="AE264">
        <v>0.31897720148111097</v>
      </c>
      <c r="AF264">
        <v>0.173955237855555</v>
      </c>
      <c r="AG264">
        <v>0.11473718972555499</v>
      </c>
      <c r="AH264">
        <v>0.13740938548444401</v>
      </c>
      <c r="AI264">
        <v>0.133710891711111</v>
      </c>
      <c r="AJ264">
        <v>0.10571109670666599</v>
      </c>
      <c r="AK264">
        <v>6.24481140822222E-2</v>
      </c>
      <c r="AL264">
        <v>8.4650402495555499E-2</v>
      </c>
      <c r="AM264">
        <v>-0.45464679905702599</v>
      </c>
      <c r="AN264">
        <v>-0.34042118455307402</v>
      </c>
      <c r="AO264">
        <v>0.19760110747979401</v>
      </c>
      <c r="AP264">
        <v>-2.69158744891707E-2</v>
      </c>
      <c r="AQ264">
        <v>-0.209405491550675</v>
      </c>
      <c r="AR264">
        <v>-0.40925677598911903</v>
      </c>
      <c r="AS264">
        <v>0.355531768086714</v>
      </c>
      <c r="AT264">
        <v>-0.64803301016860304</v>
      </c>
      <c r="AU264">
        <v>-0.17398435540506299</v>
      </c>
      <c r="AV264">
        <v>-0.53893817690718504</v>
      </c>
      <c r="AW264">
        <v>0.92971123808195699</v>
      </c>
      <c r="AX264">
        <v>-0.27021269247427998</v>
      </c>
      <c r="AY264">
        <v>-0.17179473564218201</v>
      </c>
      <c r="AZ264">
        <v>-0.46162101493512597</v>
      </c>
      <c r="BA264">
        <v>1.1831891918874999</v>
      </c>
      <c r="BB264">
        <v>-0.47877414260434797</v>
      </c>
      <c r="BC264">
        <v>-0.15149333254313599</v>
      </c>
      <c r="BD264">
        <v>-0.33353000336995098</v>
      </c>
      <c r="BE264">
        <v>0.74403831855063496</v>
      </c>
      <c r="BF264">
        <v>-2.66864644121802E-2</v>
      </c>
      <c r="BG264">
        <v>3.1813076998669199E-2</v>
      </c>
      <c r="BH264">
        <v>-0.316587108560755</v>
      </c>
      <c r="BI264">
        <v>0.48366995436883597</v>
      </c>
      <c r="BJ264">
        <v>-0.71519099747876202</v>
      </c>
      <c r="BK264">
        <v>-0.43303247087229102</v>
      </c>
      <c r="BL264">
        <v>-0.219722605754478</v>
      </c>
      <c r="BM264">
        <v>0.72281122155168398</v>
      </c>
      <c r="BN264">
        <v>-0.23014471170179801</v>
      </c>
      <c r="BO264">
        <v>-0.37280475116901501</v>
      </c>
      <c r="BP264">
        <v>-0.159300712836346</v>
      </c>
      <c r="BQ264">
        <v>1.10921262776876</v>
      </c>
      <c r="BR264">
        <v>-0.47877414260434797</v>
      </c>
      <c r="BS264">
        <v>-0.71519099747876202</v>
      </c>
      <c r="BT264">
        <v>-0.80969217729688303</v>
      </c>
      <c r="BU264">
        <v>-0.77719493337409096</v>
      </c>
      <c r="BV264">
        <v>-0.77990674578716701</v>
      </c>
      <c r="BW264">
        <v>-0.82591431283016203</v>
      </c>
      <c r="BX264">
        <v>-0.89418072098873003</v>
      </c>
      <c r="BY264">
        <v>-0.86982658134294899</v>
      </c>
      <c r="BZ264">
        <v>-0.19028667176355901</v>
      </c>
      <c r="CA264">
        <v>-0.58488063542255597</v>
      </c>
      <c r="CB264">
        <v>-0.66597163713858198</v>
      </c>
      <c r="CC264">
        <v>-0.77086831878691098</v>
      </c>
      <c r="CD264">
        <v>-0.84571265216007796</v>
      </c>
      <c r="CE264">
        <v>-0.66236330616086003</v>
      </c>
      <c r="CF264">
        <v>-0.151132486763559</v>
      </c>
      <c r="CG264">
        <v>-0.336759415422556</v>
      </c>
      <c r="CH264">
        <v>-1.1471540731385801</v>
      </c>
      <c r="CI264">
        <v>-4.2861971597869104</v>
      </c>
      <c r="CJ264">
        <v>-0.14942539542062899</v>
      </c>
      <c r="CK264">
        <v>-0.30729491047801399</v>
      </c>
      <c r="CL264">
        <v>-0.40392857650639202</v>
      </c>
      <c r="CM264">
        <v>-0.145469633368324</v>
      </c>
      <c r="CN264">
        <v>-0.240926406969448</v>
      </c>
      <c r="CO264">
        <v>-0.136988468763559</v>
      </c>
      <c r="CP264">
        <v>-0.60337887742255603</v>
      </c>
      <c r="CQ264">
        <v>-2.1402935231385798</v>
      </c>
      <c r="CR264">
        <v>-7.8307668327869102</v>
      </c>
      <c r="CS264">
        <v>-8.9646734521097296E-2</v>
      </c>
      <c r="CT264">
        <v>-0.18477209104224299</v>
      </c>
      <c r="CU264">
        <v>-0.432946932654659</v>
      </c>
      <c r="CV264">
        <v>0.45930028562634601</v>
      </c>
      <c r="CW264">
        <v>0.82401831842450302</v>
      </c>
      <c r="CX264">
        <v>-0.219892267732648</v>
      </c>
      <c r="CY264">
        <v>-5.9180116840708001E-2</v>
      </c>
      <c r="CZ264">
        <v>-0.10956554898284999</v>
      </c>
      <c r="DA264">
        <v>7491.8093261718896</v>
      </c>
      <c r="DB264">
        <v>6714.4748910590197</v>
      </c>
      <c r="DC264">
        <v>4599.4933499611097</v>
      </c>
      <c r="DD264">
        <v>4022.9137247754402</v>
      </c>
      <c r="DE264">
        <v>8604.7176719496601</v>
      </c>
      <c r="DF264">
        <v>9887.1822021307707</v>
      </c>
      <c r="DG264">
        <v>7928.1885906524403</v>
      </c>
      <c r="DH264">
        <v>8208.5826099308797</v>
      </c>
    </row>
    <row r="265" spans="1:112" x14ac:dyDescent="0.3">
      <c r="A265" t="s">
        <v>592</v>
      </c>
      <c r="B265" t="s">
        <v>593</v>
      </c>
      <c r="C265" t="s">
        <v>592</v>
      </c>
      <c r="D265" t="s">
        <v>594</v>
      </c>
      <c r="E265">
        <v>1</v>
      </c>
      <c r="F265">
        <v>1</v>
      </c>
      <c r="G265">
        <v>1</v>
      </c>
      <c r="H265">
        <v>2</v>
      </c>
      <c r="I265">
        <v>0</v>
      </c>
      <c r="J265">
        <v>0</v>
      </c>
      <c r="K265">
        <v>2</v>
      </c>
      <c r="M265">
        <v>30</v>
      </c>
      <c r="N265" t="s">
        <v>25</v>
      </c>
      <c r="O265">
        <v>2018</v>
      </c>
      <c r="P265">
        <v>2017</v>
      </c>
      <c r="Q265" s="4" t="s">
        <v>26</v>
      </c>
      <c r="R265">
        <v>714</v>
      </c>
      <c r="S265">
        <v>1</v>
      </c>
      <c r="T265">
        <v>1</v>
      </c>
      <c r="U265">
        <v>1</v>
      </c>
      <c r="V265">
        <v>21299632</v>
      </c>
      <c r="W265">
        <v>30000000000</v>
      </c>
      <c r="X265">
        <v>1.94871794871794</v>
      </c>
      <c r="Y265">
        <v>0.23068083822727201</v>
      </c>
      <c r="Z265">
        <v>-1.01394951343536E-2</v>
      </c>
      <c r="AA265">
        <v>-0.220977127552032</v>
      </c>
      <c r="AB265">
        <v>8</v>
      </c>
      <c r="AC265">
        <v>1</v>
      </c>
      <c r="AD265">
        <v>2.0138509141015E-3</v>
      </c>
      <c r="AE265">
        <v>1.5943786432478001E-3</v>
      </c>
      <c r="AF265">
        <v>6.2704590298201599E-4</v>
      </c>
      <c r="AG265">
        <v>5.5975971901083704E-4</v>
      </c>
      <c r="AH265">
        <v>5.2764576142969304E-4</v>
      </c>
      <c r="AI265">
        <v>2.10150132900436E-4</v>
      </c>
      <c r="AJ265">
        <v>1.19183797389352E-4</v>
      </c>
      <c r="AK265">
        <v>1.05202453804691E-4</v>
      </c>
      <c r="AL265">
        <v>1.03817525255507E-4</v>
      </c>
      <c r="AM265">
        <v>-0.60671456204110696</v>
      </c>
      <c r="AN265">
        <v>-0.107306632020381</v>
      </c>
      <c r="AO265">
        <v>-5.73709691685097E-2</v>
      </c>
      <c r="AP265">
        <v>-0.60172117685353799</v>
      </c>
      <c r="AQ265">
        <v>-0.43286356404153198</v>
      </c>
      <c r="AR265">
        <v>-0.117309096462043</v>
      </c>
      <c r="AS265">
        <v>-1.3164412987509901E-2</v>
      </c>
      <c r="AT265">
        <v>-1.22077262347745E-3</v>
      </c>
      <c r="AU265">
        <v>-0.68380879064198197</v>
      </c>
      <c r="AV265">
        <v>-4.4672355458776299E-2</v>
      </c>
      <c r="AW265">
        <v>-0.27376923392668101</v>
      </c>
      <c r="AX265">
        <v>-0.63052367319408598</v>
      </c>
      <c r="AY265">
        <v>-0.40838237629931701</v>
      </c>
      <c r="AZ265">
        <v>-4.7493228632151697E-2</v>
      </c>
      <c r="BA265">
        <v>0.24966067488875199</v>
      </c>
      <c r="BB265">
        <v>-0.20829360699764199</v>
      </c>
      <c r="BC265">
        <v>-0.59526286475801504</v>
      </c>
      <c r="BD265">
        <v>5.1013846465834498E-2</v>
      </c>
      <c r="BE265">
        <v>4.5777138794470998E-2</v>
      </c>
      <c r="BF265">
        <v>-0.40859364231147699</v>
      </c>
      <c r="BG265">
        <v>-0.15782189335442601</v>
      </c>
      <c r="BH265">
        <v>0.11475610651891301</v>
      </c>
      <c r="BI265">
        <v>0.27510582698769598</v>
      </c>
      <c r="BJ265">
        <v>-0.68286748341624803</v>
      </c>
      <c r="BK265">
        <v>-0.64505455665477796</v>
      </c>
      <c r="BL265">
        <v>-9.27300385617822E-4</v>
      </c>
      <c r="BM265">
        <v>-0.56986022294016303</v>
      </c>
      <c r="BN265">
        <v>-0.67075859006649297</v>
      </c>
      <c r="BO265">
        <v>-0.27159828556258198</v>
      </c>
      <c r="BP265">
        <v>9.4351980916144995E-2</v>
      </c>
      <c r="BQ265">
        <v>0.66008539971188596</v>
      </c>
      <c r="BR265">
        <v>-0.20829360699764199</v>
      </c>
      <c r="BS265">
        <v>-0.68286748341624803</v>
      </c>
      <c r="BT265">
        <v>-0.72188185393291104</v>
      </c>
      <c r="BU265">
        <v>-0.73562646397349196</v>
      </c>
      <c r="BV265">
        <v>-0.89126022206026401</v>
      </c>
      <c r="BW265">
        <v>-0.93946355608237997</v>
      </c>
      <c r="BX265">
        <v>-0.94764189523856102</v>
      </c>
      <c r="BY265">
        <v>-0.948600240601846</v>
      </c>
      <c r="BZ265">
        <v>-1.82248522144327E-2</v>
      </c>
      <c r="CA265">
        <v>-0.20190298568408399</v>
      </c>
      <c r="CB265">
        <v>-0.739486170134254</v>
      </c>
      <c r="CC265">
        <v>-0.85162298303597805</v>
      </c>
      <c r="CD265">
        <v>-0.20190298568408399</v>
      </c>
      <c r="CE265">
        <v>-0.739486170134254</v>
      </c>
      <c r="CF265">
        <v>2.0929332785567301E-2</v>
      </c>
      <c r="CG265">
        <v>4.6218234315915901E-2</v>
      </c>
      <c r="CH265">
        <v>-1.22066860613425</v>
      </c>
      <c r="CI265">
        <v>-4.3669518240359704</v>
      </c>
      <c r="CJ265">
        <v>-0.162925275698248</v>
      </c>
      <c r="CK265">
        <v>-0.54433082176380798</v>
      </c>
      <c r="CL265">
        <v>0.33281720979496898</v>
      </c>
      <c r="CM265">
        <v>-3.9539773830062901E-2</v>
      </c>
      <c r="CN265">
        <v>0.162112962639514</v>
      </c>
      <c r="CO265">
        <v>3.5073350785567302E-2</v>
      </c>
      <c r="CP265">
        <v>-0.22040122768408399</v>
      </c>
      <c r="CQ265">
        <v>-2.2138080561342499</v>
      </c>
      <c r="CR265">
        <v>-7.9115214970359702</v>
      </c>
      <c r="CS265">
        <v>-0.16948134469783899</v>
      </c>
      <c r="CT265">
        <v>-0.43419434865106699</v>
      </c>
      <c r="CU265">
        <v>0.51804239805554597</v>
      </c>
      <c r="CV265">
        <v>0.86755798140950902</v>
      </c>
      <c r="CW265">
        <v>-0.20935391706269499</v>
      </c>
      <c r="CX265">
        <v>2.3295350001937901E-3</v>
      </c>
      <c r="CY265">
        <v>-0.18154876309531701</v>
      </c>
      <c r="CZ265">
        <v>0.28761616014976299</v>
      </c>
      <c r="DA265">
        <v>6607.8223333333299</v>
      </c>
      <c r="DB265">
        <v>4346.0403093197701</v>
      </c>
      <c r="DC265">
        <v>4215.0559517867696</v>
      </c>
      <c r="DD265">
        <v>8986.4436694895503</v>
      </c>
      <c r="DE265">
        <v>9664.6915755766604</v>
      </c>
      <c r="DF265">
        <v>8000.0662624767701</v>
      </c>
      <c r="DG265">
        <v>7982.3784165167699</v>
      </c>
      <c r="DH265">
        <v>9184.7928873735491</v>
      </c>
    </row>
    <row r="266" spans="1:112" x14ac:dyDescent="0.3">
      <c r="A266" t="s">
        <v>1257</v>
      </c>
      <c r="B266" t="s">
        <v>1258</v>
      </c>
      <c r="C266" t="s">
        <v>1257</v>
      </c>
      <c r="D266" t="s">
        <v>1259</v>
      </c>
      <c r="E266">
        <v>0</v>
      </c>
      <c r="G266">
        <v>1</v>
      </c>
      <c r="H266">
        <v>2</v>
      </c>
      <c r="I266">
        <v>0</v>
      </c>
      <c r="J266">
        <v>0</v>
      </c>
      <c r="K266">
        <v>0</v>
      </c>
      <c r="M266">
        <v>7</v>
      </c>
      <c r="N266" t="s">
        <v>61</v>
      </c>
      <c r="P266">
        <v>2018</v>
      </c>
      <c r="Q266" s="4" t="s">
        <v>26</v>
      </c>
      <c r="R266">
        <v>4625</v>
      </c>
      <c r="S266">
        <v>0</v>
      </c>
      <c r="T266">
        <v>0</v>
      </c>
      <c r="U266">
        <v>0</v>
      </c>
      <c r="V266">
        <v>12269958</v>
      </c>
      <c r="W266">
        <v>83927273</v>
      </c>
      <c r="X266">
        <v>2.0987654320987601</v>
      </c>
      <c r="Y266">
        <v>4.3258205056190401E-2</v>
      </c>
      <c r="Z266">
        <v>6.8445965647697393E-2</v>
      </c>
      <c r="AA266">
        <v>-1.6356632113456698E-2</v>
      </c>
      <c r="AB266">
        <v>10</v>
      </c>
      <c r="AC266">
        <v>0</v>
      </c>
    </row>
    <row r="267" spans="1:112" x14ac:dyDescent="0.3">
      <c r="A267" t="s">
        <v>595</v>
      </c>
      <c r="B267" t="s">
        <v>596</v>
      </c>
      <c r="C267" t="s">
        <v>595</v>
      </c>
      <c r="D267" t="s">
        <v>597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M267">
        <v>14</v>
      </c>
      <c r="N267" t="s">
        <v>48</v>
      </c>
      <c r="O267">
        <v>2017</v>
      </c>
      <c r="P267">
        <v>2018</v>
      </c>
      <c r="Q267" s="4" t="s">
        <v>26</v>
      </c>
      <c r="R267">
        <v>5317</v>
      </c>
      <c r="S267">
        <v>0</v>
      </c>
      <c r="T267">
        <v>0</v>
      </c>
      <c r="U267">
        <v>0</v>
      </c>
      <c r="V267">
        <v>10512361</v>
      </c>
      <c r="W267">
        <v>19893267.579999998</v>
      </c>
      <c r="X267">
        <v>1.92405063291139</v>
      </c>
      <c r="Y267">
        <v>6.2515035271644495E-2</v>
      </c>
      <c r="Z267">
        <v>-0.16013517975807101</v>
      </c>
      <c r="AA267">
        <v>-7.6048940420150701E-2</v>
      </c>
      <c r="AB267">
        <v>6</v>
      </c>
      <c r="AC267">
        <v>1</v>
      </c>
      <c r="AD267">
        <v>1.1194299458999999</v>
      </c>
      <c r="AE267">
        <v>1.7432824850077699</v>
      </c>
      <c r="AF267">
        <v>0.62588076426111094</v>
      </c>
      <c r="AG267">
        <v>0.298600544364444</v>
      </c>
      <c r="AH267">
        <v>0.10543214981</v>
      </c>
      <c r="AI267">
        <v>4.6842043870000002E-2</v>
      </c>
      <c r="AJ267">
        <v>6.0016444005555503E-2</v>
      </c>
      <c r="AK267">
        <v>5.1076635334444398E-2</v>
      </c>
      <c r="AL267">
        <v>2.8202498225555501E-2</v>
      </c>
      <c r="AM267">
        <v>-0.64097570551893701</v>
      </c>
      <c r="AN267">
        <v>-0.522911453083304</v>
      </c>
      <c r="AO267">
        <v>-0.646912399190675</v>
      </c>
      <c r="AP267">
        <v>-0.555713850524585</v>
      </c>
      <c r="AQ267">
        <v>0.28125160746867101</v>
      </c>
      <c r="AR267">
        <v>-0.14895598730047299</v>
      </c>
      <c r="AS267">
        <v>-0.44783954461979403</v>
      </c>
      <c r="AT267">
        <v>-0.61537077084976499</v>
      </c>
      <c r="AU267">
        <v>-9.0549169131769802E-2</v>
      </c>
      <c r="AV267">
        <v>-0.68655388322500299</v>
      </c>
      <c r="AW267">
        <v>-0.60815485660773205</v>
      </c>
      <c r="AX267">
        <v>-6.1851635990178101E-2</v>
      </c>
      <c r="AY267">
        <v>4.1434262296610996E-3</v>
      </c>
      <c r="AZ267">
        <v>-5.8711370258434301E-2</v>
      </c>
      <c r="BA267">
        <v>-0.34399200116547402</v>
      </c>
      <c r="BB267">
        <v>0.36956842480525698</v>
      </c>
      <c r="BC267">
        <v>0.34377623846482203</v>
      </c>
      <c r="BD267">
        <v>-0.29120019010293902</v>
      </c>
      <c r="BE267">
        <v>-0.23737007714712799</v>
      </c>
      <c r="BF267">
        <v>-0.158975113951143</v>
      </c>
      <c r="BG267">
        <v>0.217025282183436</v>
      </c>
      <c r="BH267">
        <v>0.21623097710318401</v>
      </c>
      <c r="BI267">
        <v>-0.27571682485876597</v>
      </c>
      <c r="BJ267">
        <v>-0.50798196872158596</v>
      </c>
      <c r="BK267">
        <v>-0.34515679044020398</v>
      </c>
      <c r="BL267">
        <v>-0.74845210114416005</v>
      </c>
      <c r="BM267">
        <v>-0.67033866819693499</v>
      </c>
      <c r="BN267">
        <v>9.0736301793715696E-2</v>
      </c>
      <c r="BO267">
        <v>3.10926719565763E-2</v>
      </c>
      <c r="BP267">
        <v>-0.30460162086213199</v>
      </c>
      <c r="BQ267">
        <v>-0.228636133343146</v>
      </c>
      <c r="BR267">
        <v>0.36956842480525698</v>
      </c>
      <c r="BS267">
        <v>-0.50798196872158596</v>
      </c>
      <c r="BT267">
        <v>-0.76023190651760897</v>
      </c>
      <c r="BU267">
        <v>-0.91490804697461003</v>
      </c>
      <c r="BV267">
        <v>-0.96321738012175295</v>
      </c>
      <c r="BW267">
        <v>-0.95229613363194499</v>
      </c>
      <c r="BX267">
        <v>-0.95958415346322801</v>
      </c>
      <c r="BY267">
        <v>-0.97689163102875698</v>
      </c>
      <c r="BZ267">
        <v>-0.16621045888709901</v>
      </c>
      <c r="CA267">
        <v>-0.52134257572047404</v>
      </c>
      <c r="CB267">
        <v>-0.56018679086145695</v>
      </c>
      <c r="CC267">
        <v>-0.945550719768943</v>
      </c>
      <c r="CD267">
        <v>-0.93264716131943604</v>
      </c>
      <c r="CE267">
        <v>-0.97314425750914701</v>
      </c>
      <c r="CF267">
        <v>-0.127056273887099</v>
      </c>
      <c r="CG267">
        <v>-0.27322135572047401</v>
      </c>
      <c r="CH267">
        <v>-1.0413692268614501</v>
      </c>
      <c r="CI267">
        <v>-4.46087956076894</v>
      </c>
      <c r="CJ267">
        <v>-0.40619424114340802</v>
      </c>
      <c r="CK267">
        <v>-0.539434809278589</v>
      </c>
      <c r="CL267">
        <v>-0.779800152252352</v>
      </c>
      <c r="CM267">
        <v>-0.45573026309681303</v>
      </c>
      <c r="CN267">
        <v>-0.48539068094247501</v>
      </c>
      <c r="CO267">
        <v>-0.11291225588709899</v>
      </c>
      <c r="CP267">
        <v>-0.53984081772047399</v>
      </c>
      <c r="CQ267">
        <v>-2.0345086768614502</v>
      </c>
      <c r="CR267">
        <v>-8.0054492337689407</v>
      </c>
      <c r="CS267">
        <v>-0.35443829439958802</v>
      </c>
      <c r="CT267">
        <v>-0.25539410422050202</v>
      </c>
      <c r="CU267">
        <v>-3.2296309314262799E-2</v>
      </c>
      <c r="CV267">
        <v>-0.46218148884719201</v>
      </c>
      <c r="CW267">
        <v>0.139153538519215</v>
      </c>
      <c r="CX267">
        <v>0.94477936185899403</v>
      </c>
      <c r="CY267">
        <v>0.23087664258346599</v>
      </c>
      <c r="CZ267">
        <v>-0.22815263839727801</v>
      </c>
      <c r="DA267">
        <v>11359.9073567708</v>
      </c>
      <c r="DB267">
        <v>7981.4164388020899</v>
      </c>
      <c r="DC267">
        <v>6797.1949921875002</v>
      </c>
      <c r="DD267">
        <v>5801.1842943746597</v>
      </c>
      <c r="DE267">
        <v>3723.9946644598799</v>
      </c>
      <c r="DF267">
        <v>5771.2602590788802</v>
      </c>
      <c r="DG267">
        <v>10343.1573758945</v>
      </c>
      <c r="DH267">
        <v>8883.9458877094403</v>
      </c>
    </row>
    <row r="268" spans="1:112" x14ac:dyDescent="0.3">
      <c r="A268" t="s">
        <v>598</v>
      </c>
      <c r="B268" t="s">
        <v>599</v>
      </c>
      <c r="C268" t="s">
        <v>598</v>
      </c>
      <c r="D268" t="s">
        <v>600</v>
      </c>
      <c r="E268">
        <v>1</v>
      </c>
      <c r="F268">
        <v>1</v>
      </c>
      <c r="G268">
        <v>0</v>
      </c>
      <c r="H268">
        <v>1</v>
      </c>
      <c r="I268">
        <v>3</v>
      </c>
      <c r="J268">
        <v>1</v>
      </c>
      <c r="K268">
        <v>1</v>
      </c>
      <c r="M268">
        <v>2</v>
      </c>
      <c r="N268" t="s">
        <v>481</v>
      </c>
      <c r="O268">
        <v>2019</v>
      </c>
      <c r="P268">
        <v>2017</v>
      </c>
      <c r="Q268" s="4" t="s">
        <v>26</v>
      </c>
      <c r="R268">
        <v>917</v>
      </c>
      <c r="S268">
        <v>1</v>
      </c>
      <c r="T268">
        <v>0</v>
      </c>
      <c r="U268">
        <v>1</v>
      </c>
      <c r="V268">
        <v>22000000</v>
      </c>
      <c r="W268">
        <v>100000000000</v>
      </c>
      <c r="X268">
        <v>1.9</v>
      </c>
      <c r="Y268">
        <v>7.6465263962745597E-2</v>
      </c>
      <c r="Z268">
        <v>5.2479729056358303E-2</v>
      </c>
      <c r="AA268">
        <v>-0.25416514277458102</v>
      </c>
      <c r="AB268">
        <v>7</v>
      </c>
      <c r="AC268">
        <v>1</v>
      </c>
      <c r="AD268" s="1">
        <v>9.5188588450000001E-5</v>
      </c>
      <c r="AE268">
        <v>1.5055447847544401E-4</v>
      </c>
      <c r="AF268" s="1">
        <v>9.7290850575999904E-5</v>
      </c>
      <c r="AG268" s="1">
        <v>6.5439212789666606E-5</v>
      </c>
      <c r="AH268" s="1">
        <v>5.3844381546777701E-5</v>
      </c>
      <c r="AI268" s="1">
        <v>4.7972300878999999E-5</v>
      </c>
      <c r="AJ268" s="1">
        <v>2.29013245575555E-5</v>
      </c>
      <c r="AK268">
        <v>1.3943187082655499E-4</v>
      </c>
      <c r="AL268" s="1">
        <v>5.5807333333333303E-5</v>
      </c>
      <c r="AM268">
        <v>-0.35378308529116098</v>
      </c>
      <c r="AN268">
        <v>-0.327385746940839</v>
      </c>
      <c r="AO268">
        <v>-0.17718476046092901</v>
      </c>
      <c r="AP268">
        <v>-0.109056516187791</v>
      </c>
      <c r="AQ268">
        <v>-0.52261358871821995</v>
      </c>
      <c r="AR268">
        <v>5.0883758263036496</v>
      </c>
      <c r="AS268">
        <v>-0.59975195769442002</v>
      </c>
      <c r="AT268">
        <v>0.299995702242083</v>
      </c>
      <c r="AU268">
        <v>-0.40455436254073701</v>
      </c>
      <c r="AV268">
        <v>-0.163400215174863</v>
      </c>
      <c r="AW268">
        <v>-3.2808355806630503E-2</v>
      </c>
      <c r="AX268">
        <v>-0.82867432173845501</v>
      </c>
      <c r="AY268">
        <v>4.67490164092154</v>
      </c>
      <c r="AZ268">
        <v>2.8928778011213199E-2</v>
      </c>
      <c r="BA268">
        <v>-2.9330040135843801E-3</v>
      </c>
      <c r="BB268">
        <v>0.57939538614837105</v>
      </c>
      <c r="BC268">
        <v>-0.23043816469682801</v>
      </c>
      <c r="BD268">
        <v>-0.183241761204498</v>
      </c>
      <c r="BE268">
        <v>-0.14153347339884301</v>
      </c>
      <c r="BF268">
        <v>-0.18573249154336699</v>
      </c>
      <c r="BG268">
        <v>0.78878842177031405</v>
      </c>
      <c r="BH268">
        <v>1.2769557862890999</v>
      </c>
      <c r="BI268">
        <v>-0.14158347912593</v>
      </c>
      <c r="BJ268">
        <v>2.6054476553864E-2</v>
      </c>
      <c r="BK268">
        <v>-0.482196700980075</v>
      </c>
      <c r="BL268">
        <v>-0.33004919736160698</v>
      </c>
      <c r="BM268">
        <v>-0.20320182561293401</v>
      </c>
      <c r="BN268">
        <v>-0.68050369847746695</v>
      </c>
      <c r="BO268">
        <v>11.8423696677894</v>
      </c>
      <c r="BP268">
        <v>-0.102902161516351</v>
      </c>
      <c r="BQ268">
        <v>0.60295358649788999</v>
      </c>
      <c r="BR268">
        <v>0.57939538614837105</v>
      </c>
      <c r="BS268">
        <v>2.6054476553864E-2</v>
      </c>
      <c r="BT268">
        <v>-0.30961442140065598</v>
      </c>
      <c r="BU268">
        <v>-0.43370712342651002</v>
      </c>
      <c r="BV268">
        <v>-0.47438704219647099</v>
      </c>
      <c r="BW268">
        <v>-0.79376384995534799</v>
      </c>
      <c r="BX268">
        <v>0.480645136954713</v>
      </c>
      <c r="BY268">
        <v>-0.41664060412513199</v>
      </c>
      <c r="BZ268">
        <v>-4.3399568974278602E-2</v>
      </c>
      <c r="CA268">
        <v>0.31339319208311001</v>
      </c>
      <c r="CB268">
        <v>-0.23356347051827001</v>
      </c>
      <c r="CC268">
        <v>-0.60227307362501703</v>
      </c>
      <c r="CD268">
        <v>0.68290330403576305</v>
      </c>
      <c r="CE268">
        <v>-0.403014216407935</v>
      </c>
      <c r="CF268">
        <v>-4.2453839742786501E-3</v>
      </c>
      <c r="CG268">
        <v>0.56151441208311004</v>
      </c>
      <c r="CH268">
        <v>-0.71474590651826997</v>
      </c>
      <c r="CI268">
        <v>-4.11760191462501</v>
      </c>
      <c r="CJ268">
        <v>0.54743996757785196</v>
      </c>
      <c r="CK268">
        <v>1.7627047465568999</v>
      </c>
      <c r="CL268">
        <v>1.43117985440569</v>
      </c>
      <c r="CM268">
        <v>1.6488111274513799</v>
      </c>
      <c r="CN268">
        <v>9.6499632983219996</v>
      </c>
      <c r="CO268">
        <v>9.8986340257213399E-3</v>
      </c>
      <c r="CP268">
        <v>0.29489495008311001</v>
      </c>
      <c r="CQ268">
        <v>-1.7078853565182699</v>
      </c>
      <c r="CR268">
        <v>-7.6621715876250098</v>
      </c>
      <c r="CS268">
        <v>0.50518616422112095</v>
      </c>
      <c r="CT268">
        <v>0.84466598598360298</v>
      </c>
      <c r="CU268">
        <v>-0.147660049613448</v>
      </c>
      <c r="CV268">
        <v>0.19004647016197199</v>
      </c>
      <c r="CW268">
        <v>-0.23708673558638799</v>
      </c>
      <c r="CX268">
        <v>0.30346424691822199</v>
      </c>
      <c r="CY268">
        <v>0.18088941209603501</v>
      </c>
      <c r="CZ268">
        <v>1.88960513918989</v>
      </c>
      <c r="DA268">
        <v>4255.4433129796598</v>
      </c>
      <c r="DB268">
        <v>9084.3935547127694</v>
      </c>
      <c r="DC268">
        <v>9664.6915755766604</v>
      </c>
      <c r="DD268">
        <v>7973.4509626606596</v>
      </c>
      <c r="DE268">
        <v>8053.10537058711</v>
      </c>
      <c r="DF268">
        <v>9044.3243653795507</v>
      </c>
      <c r="DG268">
        <v>10834.442022265201</v>
      </c>
      <c r="DH268">
        <v>18303.725535212801</v>
      </c>
    </row>
    <row r="269" spans="1:112" x14ac:dyDescent="0.3">
      <c r="A269" t="s">
        <v>601</v>
      </c>
      <c r="B269" t="s">
        <v>602</v>
      </c>
      <c r="C269" t="s">
        <v>601</v>
      </c>
      <c r="D269" t="s">
        <v>603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2</v>
      </c>
      <c r="M269">
        <v>37</v>
      </c>
      <c r="N269" t="s">
        <v>78</v>
      </c>
      <c r="O269">
        <v>2017</v>
      </c>
      <c r="P269">
        <v>2018</v>
      </c>
      <c r="Q269" s="4" t="s">
        <v>26</v>
      </c>
      <c r="R269">
        <v>953</v>
      </c>
      <c r="S269">
        <v>0</v>
      </c>
      <c r="T269">
        <v>0</v>
      </c>
      <c r="U269">
        <v>0</v>
      </c>
      <c r="V269">
        <v>31000000</v>
      </c>
      <c r="W269">
        <v>3969565</v>
      </c>
      <c r="X269">
        <v>1.9466666666666601</v>
      </c>
      <c r="Y269">
        <v>0.199338808655738</v>
      </c>
      <c r="Z269">
        <v>-8.5168287158012307E-2</v>
      </c>
      <c r="AA269">
        <v>-0.109717696905136</v>
      </c>
      <c r="AB269">
        <v>11</v>
      </c>
      <c r="AC269">
        <v>1</v>
      </c>
      <c r="AD269">
        <v>3.33</v>
      </c>
      <c r="AE269">
        <v>5.0877618888888803</v>
      </c>
      <c r="AF269">
        <v>4.7949836666666599</v>
      </c>
      <c r="AG269">
        <v>3.8890416009524902</v>
      </c>
      <c r="AH269">
        <v>3.6015936242802402</v>
      </c>
      <c r="AI269">
        <v>2.14913497471243</v>
      </c>
      <c r="AJ269">
        <v>1.34655811513654</v>
      </c>
      <c r="AK269">
        <v>1.1600284363301101</v>
      </c>
      <c r="AL269">
        <v>1.2710491093987499</v>
      </c>
      <c r="AM269">
        <v>-5.7545582638530698E-2</v>
      </c>
      <c r="AN269">
        <v>-0.18893538095072401</v>
      </c>
      <c r="AO269">
        <v>-7.39122915532332E-2</v>
      </c>
      <c r="AP269">
        <v>-0.40328221367786199</v>
      </c>
      <c r="AQ269">
        <v>-0.373441812179935</v>
      </c>
      <c r="AR269">
        <v>-0.13852330375470501</v>
      </c>
      <c r="AS269">
        <v>9.5705130660295096E-2</v>
      </c>
      <c r="AT269">
        <v>0.18282882882882801</v>
      </c>
      <c r="AU269">
        <v>1.6892266946229999</v>
      </c>
      <c r="AV269">
        <v>-0.73135015379129498</v>
      </c>
      <c r="AW269">
        <v>5.52734358243911E-2</v>
      </c>
      <c r="AX269">
        <v>-0.33273812211736697</v>
      </c>
      <c r="AY269">
        <v>-0.21415536949637001</v>
      </c>
      <c r="AZ269">
        <v>0.31092243316618901</v>
      </c>
      <c r="BA269">
        <v>-0.13616172279337099</v>
      </c>
      <c r="BB269">
        <v>0.527856423089756</v>
      </c>
      <c r="BC269">
        <v>0.30498977693173102</v>
      </c>
      <c r="BD269">
        <v>-0.57251957016036004</v>
      </c>
      <c r="BE269">
        <v>0.48257084909335701</v>
      </c>
      <c r="BF269">
        <v>-0.20375862300447301</v>
      </c>
      <c r="BG269">
        <v>-1.96550928541501E-2</v>
      </c>
      <c r="BH269">
        <v>2.4132895443118598E-3</v>
      </c>
      <c r="BI269">
        <v>-0.186689874080506</v>
      </c>
      <c r="BJ269">
        <v>0.42047941274607897</v>
      </c>
      <c r="BK269">
        <v>0.115144033539384</v>
      </c>
      <c r="BL269">
        <v>-0.61906137675242801</v>
      </c>
      <c r="BM269">
        <v>-0.103062088441912</v>
      </c>
      <c r="BN269">
        <v>-0.49540973815219302</v>
      </c>
      <c r="BO269">
        <v>-0.18918419474554701</v>
      </c>
      <c r="BP269">
        <v>0.121066804750372</v>
      </c>
      <c r="BQ269">
        <v>-0.26656411599591701</v>
      </c>
      <c r="BR269">
        <v>0.527856423089756</v>
      </c>
      <c r="BS269">
        <v>0.42047941274607897</v>
      </c>
      <c r="BT269">
        <v>0.213832606117179</v>
      </c>
      <c r="BU269">
        <v>8.1676936651222401E-2</v>
      </c>
      <c r="BV269">
        <v>-0.34559818633031503</v>
      </c>
      <c r="BW269">
        <v>-0.58529562510399302</v>
      </c>
      <c r="BX269">
        <v>-0.65700963077087204</v>
      </c>
      <c r="BY269">
        <v>-0.61641059500852602</v>
      </c>
      <c r="BZ269">
        <v>0.17717717717717699</v>
      </c>
      <c r="CA269">
        <v>-7.5331632653061198E-2</v>
      </c>
      <c r="CB269">
        <v>1.35357142857142</v>
      </c>
      <c r="CC269">
        <v>-0.33353810223583902</v>
      </c>
      <c r="CD269">
        <v>-7.5331632653061198E-2</v>
      </c>
      <c r="CE269">
        <v>1.35357142857142</v>
      </c>
      <c r="CF269">
        <v>0.21633136217717699</v>
      </c>
      <c r="CG269">
        <v>0.172789587346938</v>
      </c>
      <c r="CH269">
        <v>0.87238899257142899</v>
      </c>
      <c r="CI269">
        <v>-3.84886694323583</v>
      </c>
      <c r="CJ269">
        <v>1.9262885233395199</v>
      </c>
      <c r="CK269">
        <v>6.2445098498741496</v>
      </c>
      <c r="CL269">
        <v>2.2521791109352001</v>
      </c>
      <c r="CM269">
        <v>-0.62157036854405401</v>
      </c>
      <c r="CN269">
        <v>1.7239770202634501E-2</v>
      </c>
      <c r="CO269">
        <v>0.230475380177177</v>
      </c>
      <c r="CP269">
        <v>-9.3829874653061196E-2</v>
      </c>
      <c r="CQ269">
        <v>-0.12075045742857</v>
      </c>
      <c r="CR269">
        <v>-7.3934366162358396</v>
      </c>
      <c r="CS269">
        <v>1.7250083528446201</v>
      </c>
      <c r="CT269">
        <v>1.65145087720481</v>
      </c>
      <c r="CU269">
        <v>-0.490163968938642</v>
      </c>
      <c r="CV269">
        <v>-3.2514268853065999E-2</v>
      </c>
      <c r="CW269">
        <v>4.3128270565171802E-2</v>
      </c>
      <c r="CX269">
        <v>-0.42196910507153201</v>
      </c>
      <c r="CY269">
        <v>0.235500347912485</v>
      </c>
      <c r="CZ269">
        <v>1.0269622190983101</v>
      </c>
      <c r="DA269">
        <v>3772.6333306206802</v>
      </c>
      <c r="DB269">
        <v>10839.942426215201</v>
      </c>
      <c r="DC269">
        <v>9615.1158094618095</v>
      </c>
      <c r="DD269">
        <v>7747.2551052517401</v>
      </c>
      <c r="DE269">
        <v>6820.1126649305497</v>
      </c>
      <c r="DF269">
        <v>5018.5708859272199</v>
      </c>
      <c r="DG269">
        <v>3840.5047014066599</v>
      </c>
      <c r="DH269">
        <v>7610.9992226562199</v>
      </c>
    </row>
    <row r="270" spans="1:112" x14ac:dyDescent="0.3">
      <c r="A270" t="s">
        <v>604</v>
      </c>
      <c r="B270" t="s">
        <v>605</v>
      </c>
      <c r="C270" t="s">
        <v>604</v>
      </c>
      <c r="D270" t="s">
        <v>606</v>
      </c>
      <c r="E270">
        <v>1</v>
      </c>
      <c r="F270">
        <v>1</v>
      </c>
      <c r="G270">
        <v>1</v>
      </c>
      <c r="H270">
        <v>2</v>
      </c>
      <c r="I270">
        <v>1</v>
      </c>
      <c r="J270">
        <v>1</v>
      </c>
      <c r="K270">
        <v>1</v>
      </c>
      <c r="M270">
        <v>15</v>
      </c>
      <c r="N270" t="s">
        <v>30</v>
      </c>
      <c r="O270">
        <v>2017</v>
      </c>
      <c r="P270">
        <v>2018</v>
      </c>
      <c r="Q270" s="4" t="s">
        <v>26</v>
      </c>
      <c r="R270">
        <v>26569</v>
      </c>
      <c r="S270">
        <v>0</v>
      </c>
      <c r="T270">
        <v>0</v>
      </c>
      <c r="U270">
        <v>0</v>
      </c>
      <c r="V270">
        <v>20000000</v>
      </c>
      <c r="W270">
        <v>800000000</v>
      </c>
      <c r="X270">
        <v>1.8117647058823501</v>
      </c>
      <c r="Y270">
        <v>9.1318294405937195E-2</v>
      </c>
      <c r="Z270">
        <v>-9.6059218049049294E-2</v>
      </c>
      <c r="AA270">
        <v>-7.17976540327072E-2</v>
      </c>
      <c r="AB270">
        <v>30</v>
      </c>
      <c r="AC270">
        <v>1</v>
      </c>
      <c r="AD270">
        <v>5.8395799200000001E-2</v>
      </c>
      <c r="AE270">
        <v>0.104978040273333</v>
      </c>
      <c r="AF270">
        <v>0.39123315471333298</v>
      </c>
      <c r="AG270">
        <v>0.81446914440999996</v>
      </c>
      <c r="AH270">
        <v>0.24887955519888799</v>
      </c>
      <c r="AI270">
        <v>0.100894861997777</v>
      </c>
      <c r="AJ270">
        <v>7.8115586473333304E-2</v>
      </c>
      <c r="AK270">
        <v>3.5639596302222201E-2</v>
      </c>
      <c r="AL270">
        <v>3.2730780393333297E-2</v>
      </c>
      <c r="AM270">
        <v>2.7268094707680901</v>
      </c>
      <c r="AN270">
        <v>1.0817999052426399</v>
      </c>
      <c r="AO270">
        <v>-0.69442727584336295</v>
      </c>
      <c r="AP270">
        <v>-0.59460365510076096</v>
      </c>
      <c r="AQ270">
        <v>-0.22577240380135599</v>
      </c>
      <c r="AR270">
        <v>-0.54375819332306097</v>
      </c>
      <c r="AS270">
        <v>-8.1617532483315894E-2</v>
      </c>
      <c r="AT270">
        <v>1.32867285517911</v>
      </c>
      <c r="AU270">
        <v>6.8081813091804397</v>
      </c>
      <c r="AV270">
        <v>-0.736673563117903</v>
      </c>
      <c r="AW270">
        <v>-0.51360380178913601</v>
      </c>
      <c r="AX270">
        <v>-0.15605984543828</v>
      </c>
      <c r="AY270">
        <v>-0.531111737609826</v>
      </c>
      <c r="AZ270">
        <v>-0.35333190864175901</v>
      </c>
      <c r="BA270">
        <v>-0.42146982475724198</v>
      </c>
      <c r="BB270">
        <v>0.64064584116964196</v>
      </c>
      <c r="BC270">
        <v>1.5610673081169599</v>
      </c>
      <c r="BD270">
        <v>-0.29766093735357901</v>
      </c>
      <c r="BE270">
        <v>-0.216889598047598</v>
      </c>
      <c r="BF270">
        <v>-0.32586071704629499</v>
      </c>
      <c r="BG270">
        <v>-0.30036648156046503</v>
      </c>
      <c r="BH270">
        <v>-0.35664914615419502</v>
      </c>
      <c r="BI270">
        <v>-0.180833844622353</v>
      </c>
      <c r="BJ270">
        <v>4.9343892260280802</v>
      </c>
      <c r="BK270">
        <v>4.6122223952892103</v>
      </c>
      <c r="BL270">
        <v>-0.78511608426647395</v>
      </c>
      <c r="BM270">
        <v>-0.68380505979325901</v>
      </c>
      <c r="BN270">
        <v>-0.46210628258312098</v>
      </c>
      <c r="BO270">
        <v>-0.68910879678125603</v>
      </c>
      <c r="BP270">
        <v>-0.41085980736257899</v>
      </c>
      <c r="BQ270">
        <v>-4.5965723400058001E-2</v>
      </c>
      <c r="BR270">
        <v>0.64064584116964196</v>
      </c>
      <c r="BS270">
        <v>4.9343892260280802</v>
      </c>
      <c r="BT270">
        <v>12.0043876672517</v>
      </c>
      <c r="BU270">
        <v>2.9787531297581098</v>
      </c>
      <c r="BV270">
        <v>0.60649329242049299</v>
      </c>
      <c r="BW270">
        <v>0.28181619275950298</v>
      </c>
      <c r="BX270">
        <v>-0.43040839529658398</v>
      </c>
      <c r="BY270">
        <v>-0.47840388224609998</v>
      </c>
      <c r="BZ270">
        <v>-0.104087951244273</v>
      </c>
      <c r="CA270">
        <v>1.74913756056933</v>
      </c>
      <c r="CB270">
        <v>17.426759804220801</v>
      </c>
      <c r="CC270">
        <v>2.04632283834983</v>
      </c>
      <c r="CD270">
        <v>-0.25515379699879798</v>
      </c>
      <c r="CE270">
        <v>-0.28671037552117201</v>
      </c>
      <c r="CF270">
        <v>-6.49337662442738E-2</v>
      </c>
      <c r="CG270">
        <v>1.99725878056933</v>
      </c>
      <c r="CH270">
        <v>16.9455773682208</v>
      </c>
      <c r="CI270">
        <v>-1.4690060026501599</v>
      </c>
      <c r="CJ270">
        <v>1.0472692459958</v>
      </c>
      <c r="CK270">
        <v>2.8915491054220799</v>
      </c>
      <c r="CL270">
        <v>1.6180504367181501</v>
      </c>
      <c r="CM270">
        <v>0.26484172546130502</v>
      </c>
      <c r="CN270">
        <v>3.0556563686473401</v>
      </c>
      <c r="CO270">
        <v>-5.0789748244273701E-2</v>
      </c>
      <c r="CP270">
        <v>1.7306393185693301</v>
      </c>
      <c r="CQ270">
        <v>15.9524379182208</v>
      </c>
      <c r="CR270">
        <v>-5.0135756756501602</v>
      </c>
      <c r="CS270">
        <v>1.06852363447494</v>
      </c>
      <c r="CT270">
        <v>1.24302716724694</v>
      </c>
      <c r="CU270">
        <v>-0.29626294628733402</v>
      </c>
      <c r="CV270">
        <v>-0.23325261942457301</v>
      </c>
      <c r="CW270">
        <v>-7.20154262617273E-2</v>
      </c>
      <c r="CX270">
        <v>-0.35848323121547498</v>
      </c>
      <c r="CY270">
        <v>0.249533870024917</v>
      </c>
      <c r="CZ270">
        <v>1.1347960850124901</v>
      </c>
      <c r="DA270">
        <v>4212.4125515408195</v>
      </c>
      <c r="DB270">
        <v>11787.458756510399</v>
      </c>
      <c r="DC270">
        <v>9063.1505805121596</v>
      </c>
      <c r="DD270">
        <v>7615.2297743055697</v>
      </c>
      <c r="DE270">
        <v>6833.3003285590203</v>
      </c>
      <c r="DF270">
        <v>4905.6962573847704</v>
      </c>
      <c r="DG270">
        <v>3862.6671160337701</v>
      </c>
      <c r="DH270">
        <v>7610.9992226562199</v>
      </c>
    </row>
    <row r="271" spans="1:112" x14ac:dyDescent="0.3">
      <c r="A271" t="s">
        <v>1260</v>
      </c>
      <c r="B271" t="s">
        <v>1261</v>
      </c>
      <c r="C271" t="s">
        <v>1260</v>
      </c>
      <c r="D271" t="s">
        <v>1263</v>
      </c>
      <c r="E271">
        <v>1</v>
      </c>
      <c r="G271">
        <v>4</v>
      </c>
      <c r="I271">
        <v>3</v>
      </c>
      <c r="J271">
        <v>3</v>
      </c>
      <c r="K271">
        <v>0</v>
      </c>
      <c r="M271">
        <v>1</v>
      </c>
      <c r="N271" t="s">
        <v>1262</v>
      </c>
      <c r="P271">
        <v>2017</v>
      </c>
      <c r="Q271" s="4">
        <v>453</v>
      </c>
      <c r="R271">
        <v>545</v>
      </c>
      <c r="S271">
        <v>1</v>
      </c>
      <c r="T271">
        <v>0</v>
      </c>
      <c r="U271">
        <v>1</v>
      </c>
      <c r="V271">
        <v>33000000</v>
      </c>
      <c r="W271">
        <v>1000000000</v>
      </c>
      <c r="X271">
        <v>2</v>
      </c>
      <c r="Y271">
        <v>0.22821302711963601</v>
      </c>
      <c r="Z271">
        <v>-0.121396794915199</v>
      </c>
      <c r="AA271">
        <v>-0.24611872434616</v>
      </c>
      <c r="AB271">
        <v>13</v>
      </c>
      <c r="AC271">
        <v>0</v>
      </c>
    </row>
    <row r="272" spans="1:112" x14ac:dyDescent="0.3">
      <c r="A272" t="s">
        <v>1264</v>
      </c>
      <c r="B272" t="s">
        <v>1265</v>
      </c>
      <c r="C272" t="s">
        <v>1264</v>
      </c>
      <c r="D272" t="s">
        <v>1266</v>
      </c>
      <c r="E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M272">
        <v>24</v>
      </c>
      <c r="N272" t="s">
        <v>48</v>
      </c>
      <c r="P272">
        <v>2017</v>
      </c>
      <c r="Q272" s="4" t="s">
        <v>26</v>
      </c>
      <c r="R272">
        <v>5313</v>
      </c>
      <c r="S272">
        <v>0</v>
      </c>
      <c r="T272">
        <v>0</v>
      </c>
      <c r="U272">
        <v>1</v>
      </c>
      <c r="V272">
        <v>1092514</v>
      </c>
      <c r="W272">
        <v>1000000000</v>
      </c>
      <c r="X272">
        <v>2.0263157894736801</v>
      </c>
      <c r="Y272">
        <v>0.16908504068851399</v>
      </c>
      <c r="Z272">
        <v>-7.56807625293731E-3</v>
      </c>
      <c r="AA272">
        <v>7.0377290248870798E-3</v>
      </c>
      <c r="AB272">
        <v>14</v>
      </c>
      <c r="AC272">
        <v>0</v>
      </c>
    </row>
    <row r="273" spans="1:112" x14ac:dyDescent="0.3">
      <c r="A273" t="s">
        <v>607</v>
      </c>
      <c r="B273" t="s">
        <v>608</v>
      </c>
      <c r="C273" t="s">
        <v>610</v>
      </c>
      <c r="D273" t="s">
        <v>609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1</v>
      </c>
      <c r="M273">
        <v>28</v>
      </c>
      <c r="N273" t="s">
        <v>106</v>
      </c>
      <c r="O273">
        <v>2018</v>
      </c>
      <c r="P273">
        <v>2017</v>
      </c>
      <c r="Q273" s="4" t="s">
        <v>26</v>
      </c>
      <c r="R273">
        <v>2181</v>
      </c>
      <c r="S273">
        <v>0</v>
      </c>
      <c r="T273">
        <v>0</v>
      </c>
      <c r="U273">
        <v>0</v>
      </c>
      <c r="V273">
        <v>12500000</v>
      </c>
      <c r="W273">
        <v>281339254.72000003</v>
      </c>
      <c r="X273">
        <v>1.9518072289156601</v>
      </c>
      <c r="Y273">
        <v>-1.82105749845504E-2</v>
      </c>
      <c r="Z273">
        <v>0.22666561603546101</v>
      </c>
      <c r="AA273">
        <v>-0.14816440641879999</v>
      </c>
      <c r="AB273">
        <v>15</v>
      </c>
      <c r="AC273">
        <v>1</v>
      </c>
      <c r="AD273">
        <v>0.51564902069999996</v>
      </c>
      <c r="AE273">
        <v>0.520805292992222</v>
      </c>
      <c r="AF273">
        <v>0.19340367980666601</v>
      </c>
      <c r="AG273">
        <v>8.7456966666666594E-2</v>
      </c>
      <c r="AH273">
        <v>3.0982466220000001E-2</v>
      </c>
      <c r="AI273">
        <v>3.51162826677777E-2</v>
      </c>
      <c r="AJ273">
        <v>3.03592494677777E-2</v>
      </c>
      <c r="AK273">
        <v>1.70247415055555E-2</v>
      </c>
      <c r="AL273">
        <v>1.38326489688888E-2</v>
      </c>
      <c r="AM273">
        <v>-0.62864494195999798</v>
      </c>
      <c r="AN273">
        <v>-0.54780091695208799</v>
      </c>
      <c r="AO273">
        <v>-0.64574044354766402</v>
      </c>
      <c r="AP273">
        <v>0.133424383276154</v>
      </c>
      <c r="AQ273">
        <v>-0.135465169961312</v>
      </c>
      <c r="AR273">
        <v>-0.439223900326488</v>
      </c>
      <c r="AS273">
        <v>-0.187497268937975</v>
      </c>
      <c r="AT273">
        <v>-0.33492863303489401</v>
      </c>
      <c r="AU273">
        <v>-0.76590817349264395</v>
      </c>
      <c r="AV273">
        <v>-0.541749163444884</v>
      </c>
      <c r="AW273">
        <v>-0.29001822694965201</v>
      </c>
      <c r="AX273">
        <v>6.8832589045601494E-2</v>
      </c>
      <c r="AY273">
        <v>-0.49049342128457402</v>
      </c>
      <c r="AZ273">
        <v>7.9376671574840602E-2</v>
      </c>
      <c r="BA273">
        <v>-0.17326543887312901</v>
      </c>
      <c r="BB273">
        <v>-9.4298963692272697E-2</v>
      </c>
      <c r="BC273">
        <v>-0.52274205932865203</v>
      </c>
      <c r="BD273">
        <v>-0.104009911592562</v>
      </c>
      <c r="BE273">
        <v>-0.223808319776893</v>
      </c>
      <c r="BF273">
        <v>0.20315744978524899</v>
      </c>
      <c r="BG273">
        <v>4.2914577351500097E-3</v>
      </c>
      <c r="BH273">
        <v>9.0480789853990995E-2</v>
      </c>
      <c r="BI273">
        <v>-0.18545560358523999</v>
      </c>
      <c r="BJ273">
        <v>-0.65760980624538201</v>
      </c>
      <c r="BK273">
        <v>-0.78444462794169001</v>
      </c>
      <c r="BL273">
        <v>-0.68398083897222195</v>
      </c>
      <c r="BM273">
        <v>-0.13471477646447999</v>
      </c>
      <c r="BN273">
        <v>8.0243876326335395E-2</v>
      </c>
      <c r="BO273">
        <v>-0.45873448864897098</v>
      </c>
      <c r="BP273">
        <v>-0.115296004641835</v>
      </c>
      <c r="BQ273">
        <v>-0.25774025663893901</v>
      </c>
      <c r="BR273">
        <v>-9.4298963692272697E-2</v>
      </c>
      <c r="BS273">
        <v>-0.65760980624538201</v>
      </c>
      <c r="BT273">
        <v>-0.84535816103955197</v>
      </c>
      <c r="BU273">
        <v>-0.94545722677029098</v>
      </c>
      <c r="BV273">
        <v>-0.93919664829085803</v>
      </c>
      <c r="BW273">
        <v>-0.94540826858891902</v>
      </c>
      <c r="BX273">
        <v>-0.97057764338213703</v>
      </c>
      <c r="BY273">
        <v>-0.97612972489303396</v>
      </c>
      <c r="BZ273">
        <v>-0.116026646223009</v>
      </c>
      <c r="CA273">
        <v>-0.12715546561691399</v>
      </c>
      <c r="CB273">
        <v>-0.76472072009867897</v>
      </c>
      <c r="CC273">
        <v>-0.93565053491898797</v>
      </c>
      <c r="CD273">
        <v>-0.967197974441113</v>
      </c>
      <c r="CE273">
        <v>-0.959273825334097</v>
      </c>
      <c r="CF273">
        <v>-7.6872461223009003E-2</v>
      </c>
      <c r="CG273">
        <v>0.120965754383086</v>
      </c>
      <c r="CH273">
        <v>-1.24590315609867</v>
      </c>
      <c r="CI273">
        <v>-4.4509793759189797</v>
      </c>
      <c r="CJ273">
        <v>-0.34774887120793402</v>
      </c>
      <c r="CK273">
        <v>-0.38237901082091702</v>
      </c>
      <c r="CL273">
        <v>-0.63945735227451395</v>
      </c>
      <c r="CM273">
        <v>-4.99270055233062E-2</v>
      </c>
      <c r="CN273">
        <v>-0.135361826559844</v>
      </c>
      <c r="CO273">
        <v>-6.2728443223008995E-2</v>
      </c>
      <c r="CP273">
        <v>-0.14565370761691299</v>
      </c>
      <c r="CQ273">
        <v>-2.2390426060986699</v>
      </c>
      <c r="CR273">
        <v>-7.9955490489189804</v>
      </c>
      <c r="CS273">
        <v>-0.331927428329714</v>
      </c>
      <c r="CT273">
        <v>-0.105002946300705</v>
      </c>
      <c r="CU273">
        <v>-0.36584338469404298</v>
      </c>
      <c r="CV273">
        <v>-9.9237315524566799E-2</v>
      </c>
      <c r="CW273">
        <v>0.86058273761224702</v>
      </c>
      <c r="CX273">
        <v>0.49848973919259798</v>
      </c>
      <c r="CY273">
        <v>-0.12317527983236901</v>
      </c>
      <c r="CZ273">
        <v>6.1608594365318597E-2</v>
      </c>
      <c r="DA273">
        <v>8498.3390950520898</v>
      </c>
      <c r="DB273">
        <v>6877.7245529514003</v>
      </c>
      <c r="DC273">
        <v>6390.1307777777702</v>
      </c>
      <c r="DD273">
        <v>3719.7785852697698</v>
      </c>
      <c r="DE273">
        <v>4901.3327199885498</v>
      </c>
      <c r="DF273">
        <v>9957.1850971202202</v>
      </c>
      <c r="DG273">
        <v>9317.5259579489993</v>
      </c>
      <c r="DH273">
        <v>7979.2580593162202</v>
      </c>
    </row>
    <row r="274" spans="1:112" x14ac:dyDescent="0.3">
      <c r="A274" t="s">
        <v>611</v>
      </c>
      <c r="B274" t="s">
        <v>612</v>
      </c>
      <c r="C274" t="s">
        <v>614</v>
      </c>
      <c r="D274" t="s">
        <v>613</v>
      </c>
      <c r="E274">
        <v>1</v>
      </c>
      <c r="F274">
        <v>1</v>
      </c>
      <c r="G274">
        <v>1</v>
      </c>
      <c r="H274">
        <v>3</v>
      </c>
      <c r="I274">
        <v>0</v>
      </c>
      <c r="J274">
        <v>0</v>
      </c>
      <c r="K274">
        <v>1</v>
      </c>
      <c r="M274">
        <v>1</v>
      </c>
      <c r="N274" t="s">
        <v>409</v>
      </c>
      <c r="O274">
        <v>2017</v>
      </c>
      <c r="P274">
        <v>2017</v>
      </c>
      <c r="Q274" s="4" t="s">
        <v>26</v>
      </c>
      <c r="R274">
        <v>27852</v>
      </c>
      <c r="S274">
        <v>0</v>
      </c>
      <c r="T274">
        <v>1</v>
      </c>
      <c r="U274">
        <v>0</v>
      </c>
      <c r="V274">
        <v>13232290</v>
      </c>
      <c r="W274">
        <v>999506123</v>
      </c>
      <c r="X274">
        <v>2.07894736842105</v>
      </c>
      <c r="Y274">
        <v>4.4520780444145203E-2</v>
      </c>
      <c r="Z274">
        <v>-6.4476117491722107E-2</v>
      </c>
      <c r="AA274">
        <v>-0.21950855851173401</v>
      </c>
      <c r="AB274">
        <v>17</v>
      </c>
      <c r="AC274">
        <v>1</v>
      </c>
      <c r="AD274">
        <v>0.2217089981</v>
      </c>
      <c r="AE274">
        <v>0.93517202933222199</v>
      </c>
      <c r="AF274">
        <v>0.52907662126777699</v>
      </c>
      <c r="AG274">
        <v>0.34995213291222199</v>
      </c>
      <c r="AH274">
        <v>0.18819207777777699</v>
      </c>
      <c r="AI274">
        <v>0.105641089565555</v>
      </c>
      <c r="AJ274">
        <v>0.10675895959999999</v>
      </c>
      <c r="AK274">
        <v>0.11502792849</v>
      </c>
      <c r="AL274">
        <v>5.94300710655555E-2</v>
      </c>
      <c r="AM274">
        <v>-0.43424674319485801</v>
      </c>
      <c r="AN274">
        <v>-0.33856058112402598</v>
      </c>
      <c r="AO274">
        <v>-0.46223480276663498</v>
      </c>
      <c r="AP274">
        <v>-0.43865283378028602</v>
      </c>
      <c r="AQ274">
        <v>1.05817730491202E-2</v>
      </c>
      <c r="AR274">
        <v>7.7454566070911807E-2</v>
      </c>
      <c r="AS274">
        <v>-0.48334224700289002</v>
      </c>
      <c r="AT274">
        <v>2.3062184186785899</v>
      </c>
      <c r="AU274">
        <v>-0.24753618613768</v>
      </c>
      <c r="AV274">
        <v>-0.43132453075273802</v>
      </c>
      <c r="AW274">
        <v>-0.46732859088845102</v>
      </c>
      <c r="AX274">
        <v>-0.31039338079980999</v>
      </c>
      <c r="AY274">
        <v>0.15455950764783799</v>
      </c>
      <c r="AZ274">
        <v>-0.35438097774729099</v>
      </c>
      <c r="BA274">
        <v>-0.31720783600228702</v>
      </c>
      <c r="BB274">
        <v>3.0471898715406298</v>
      </c>
      <c r="BC274">
        <v>-0.302497356414412</v>
      </c>
      <c r="BD274">
        <v>-0.39258182040421402</v>
      </c>
      <c r="BE274">
        <v>-0.416199720834804</v>
      </c>
      <c r="BF274">
        <v>-0.35572349740252801</v>
      </c>
      <c r="BG274">
        <v>-1.9414725657645099E-2</v>
      </c>
      <c r="BH274">
        <v>-5.5862555951935997E-2</v>
      </c>
      <c r="BI274">
        <v>-0.12059805320158699</v>
      </c>
      <c r="BJ274">
        <v>1.2981420267185999</v>
      </c>
      <c r="BK274">
        <v>-0.53247206931993696</v>
      </c>
      <c r="BL274">
        <v>-0.67088331650808397</v>
      </c>
      <c r="BM274">
        <v>-0.67129904117518402</v>
      </c>
      <c r="BN274">
        <v>-0.37566258344870301</v>
      </c>
      <c r="BO274">
        <v>0.10071373192299</v>
      </c>
      <c r="BP274">
        <v>-0.50384831093418803</v>
      </c>
      <c r="BQ274">
        <v>-0.38264721674782298</v>
      </c>
      <c r="BR274">
        <v>3.0471898715406298</v>
      </c>
      <c r="BS274">
        <v>1.2981420267185999</v>
      </c>
      <c r="BT274">
        <v>0.54041794112396901</v>
      </c>
      <c r="BU274">
        <v>-0.16535714437862101</v>
      </c>
      <c r="BV274">
        <v>-0.53006547494061995</v>
      </c>
      <c r="BW274">
        <v>-0.54460902090799701</v>
      </c>
      <c r="BX274">
        <v>-0.48882048589134902</v>
      </c>
      <c r="BY274">
        <v>-0.731371125105026</v>
      </c>
      <c r="BZ274">
        <v>-0.1866184803259</v>
      </c>
      <c r="CA274">
        <v>2.4795601718854501</v>
      </c>
      <c r="CB274">
        <v>2.129726053692</v>
      </c>
      <c r="CC274">
        <v>-0.131927432223156</v>
      </c>
      <c r="CD274">
        <v>-0.38353049180767401</v>
      </c>
      <c r="CE274">
        <v>-0.767176504813747</v>
      </c>
      <c r="CF274">
        <v>-0.1474642953259</v>
      </c>
      <c r="CG274">
        <v>2.7276813918854499</v>
      </c>
      <c r="CH274">
        <v>1.6485436176919901</v>
      </c>
      <c r="CI274">
        <v>-3.6472562732231499</v>
      </c>
      <c r="CJ274">
        <v>0.158534386663468</v>
      </c>
      <c r="CK274">
        <v>0.35781690290048501</v>
      </c>
      <c r="CL274">
        <v>-0.113391210448007</v>
      </c>
      <c r="CM274">
        <v>-0.27068330014825598</v>
      </c>
      <c r="CN274">
        <v>5.1829848919193899E-2</v>
      </c>
      <c r="CO274">
        <v>-0.13332027732589999</v>
      </c>
      <c r="CP274">
        <v>2.4610619298854499</v>
      </c>
      <c r="CQ274">
        <v>0.65540416769199905</v>
      </c>
      <c r="CR274">
        <v>-7.1918259462231502</v>
      </c>
      <c r="CS274">
        <v>0.30645365389819301</v>
      </c>
      <c r="CT274">
        <v>0.11585224415614601</v>
      </c>
      <c r="CU274">
        <v>-0.156549902768299</v>
      </c>
      <c r="CV274">
        <v>-0.20832396143013601</v>
      </c>
      <c r="CW274">
        <v>-0.44769567330321602</v>
      </c>
      <c r="CX274">
        <v>0.47141052581492199</v>
      </c>
      <c r="CY274">
        <v>0.775542191692697</v>
      </c>
      <c r="CZ274">
        <v>-0.140011870355326</v>
      </c>
      <c r="DA274">
        <v>12350.333892144101</v>
      </c>
      <c r="DB274">
        <v>8831.7766764322896</v>
      </c>
      <c r="DC274">
        <v>7420.0202204861198</v>
      </c>
      <c r="DD274">
        <v>6641.0906666666597</v>
      </c>
      <c r="DE274">
        <v>4472.5506993854397</v>
      </c>
      <c r="DF274">
        <v>4096.5644892759901</v>
      </c>
      <c r="DG274">
        <v>8545.5110417629894</v>
      </c>
      <c r="DH274">
        <v>9901.8390496616594</v>
      </c>
    </row>
    <row r="275" spans="1:112" x14ac:dyDescent="0.3">
      <c r="A275" t="s">
        <v>1267</v>
      </c>
      <c r="B275" t="s">
        <v>1268</v>
      </c>
      <c r="C275" t="s">
        <v>1267</v>
      </c>
      <c r="D275" t="s">
        <v>1269</v>
      </c>
      <c r="E275">
        <v>0</v>
      </c>
      <c r="G275">
        <v>1</v>
      </c>
      <c r="H275">
        <v>2</v>
      </c>
      <c r="I275">
        <v>1</v>
      </c>
      <c r="J275">
        <v>1</v>
      </c>
      <c r="K275">
        <v>0</v>
      </c>
      <c r="M275">
        <v>30</v>
      </c>
      <c r="N275" t="s">
        <v>39</v>
      </c>
      <c r="P275">
        <v>2017</v>
      </c>
      <c r="Q275" s="4" t="s">
        <v>26</v>
      </c>
      <c r="R275">
        <v>3904</v>
      </c>
      <c r="S275">
        <v>1</v>
      </c>
      <c r="T275">
        <v>0</v>
      </c>
      <c r="U275">
        <v>0</v>
      </c>
      <c r="V275">
        <v>26000000</v>
      </c>
      <c r="W275">
        <v>165000000</v>
      </c>
      <c r="X275">
        <v>1.97435897435897</v>
      </c>
      <c r="Y275">
        <v>2.2523030638694698E-3</v>
      </c>
      <c r="Z275">
        <v>1.8584325909614501E-2</v>
      </c>
      <c r="AA275">
        <v>2.76092290878295E-2</v>
      </c>
      <c r="AB275">
        <v>2</v>
      </c>
      <c r="AC275">
        <v>0</v>
      </c>
    </row>
    <row r="276" spans="1:112" x14ac:dyDescent="0.3">
      <c r="A276" t="s">
        <v>615</v>
      </c>
      <c r="B276" t="s">
        <v>616</v>
      </c>
      <c r="C276" t="s">
        <v>615</v>
      </c>
      <c r="D276" t="s">
        <v>617</v>
      </c>
      <c r="E276">
        <v>1</v>
      </c>
      <c r="F276">
        <v>1</v>
      </c>
      <c r="G276">
        <v>0</v>
      </c>
      <c r="H276">
        <v>1</v>
      </c>
      <c r="I276">
        <v>0</v>
      </c>
      <c r="J276">
        <v>3</v>
      </c>
      <c r="K276">
        <v>1</v>
      </c>
      <c r="M276">
        <v>31</v>
      </c>
      <c r="N276" t="s">
        <v>30</v>
      </c>
      <c r="O276">
        <v>2017</v>
      </c>
      <c r="P276">
        <v>2017</v>
      </c>
      <c r="Q276" s="4" t="s">
        <v>26</v>
      </c>
      <c r="R276">
        <v>4681</v>
      </c>
      <c r="S276">
        <v>1</v>
      </c>
      <c r="T276">
        <v>0</v>
      </c>
      <c r="U276">
        <v>0</v>
      </c>
      <c r="V276">
        <v>10220400</v>
      </c>
      <c r="W276">
        <v>53252246</v>
      </c>
      <c r="X276">
        <v>2.3142857142857101</v>
      </c>
      <c r="Y276">
        <v>8.6187988519668496E-2</v>
      </c>
      <c r="Z276">
        <v>-0.119247049093246</v>
      </c>
      <c r="AA276">
        <v>-0.217930123209953</v>
      </c>
      <c r="AB276">
        <v>5</v>
      </c>
      <c r="AC276">
        <v>1</v>
      </c>
      <c r="AD276">
        <v>1.4469100237000001</v>
      </c>
      <c r="AE276">
        <v>4.0263021283699896</v>
      </c>
      <c r="AF276">
        <v>21.3036235835777</v>
      </c>
      <c r="AG276">
        <v>32.319604269661099</v>
      </c>
      <c r="AH276">
        <v>15.438679514988801</v>
      </c>
      <c r="AI276">
        <v>4.9460804314788804</v>
      </c>
      <c r="AJ276">
        <v>2.6242496545999998</v>
      </c>
      <c r="AK276">
        <v>1.37827220491666</v>
      </c>
      <c r="AL276">
        <v>1.23075289807</v>
      </c>
      <c r="AM276">
        <v>4.2911140059432897</v>
      </c>
      <c r="AN276">
        <v>0.51709422309616604</v>
      </c>
      <c r="AO276">
        <v>-0.52231223544152705</v>
      </c>
      <c r="AP276">
        <v>-0.67963060398546904</v>
      </c>
      <c r="AQ276">
        <v>-0.46942843106670901</v>
      </c>
      <c r="AR276">
        <v>-0.47479379391335003</v>
      </c>
      <c r="AS276">
        <v>-0.107032055293886</v>
      </c>
      <c r="AT276">
        <v>0.32237429459747802</v>
      </c>
      <c r="AU276">
        <v>21.4378662490249</v>
      </c>
      <c r="AV276">
        <v>-0.80251672957874098</v>
      </c>
      <c r="AW276">
        <v>-0.279230823019815</v>
      </c>
      <c r="AX276">
        <v>-0.61264623971904697</v>
      </c>
      <c r="AY276">
        <v>-0.477917003549645</v>
      </c>
      <c r="AZ276">
        <v>-9.4063637439162795E-2</v>
      </c>
      <c r="BA276">
        <v>-0.22927051539010199</v>
      </c>
      <c r="BB276">
        <v>0.66172865293511496</v>
      </c>
      <c r="BC276">
        <v>5.2792604058493602</v>
      </c>
      <c r="BD276">
        <v>-0.450609672537578</v>
      </c>
      <c r="BE276">
        <v>0.251005633730364</v>
      </c>
      <c r="BF276">
        <v>-0.40314499448689201</v>
      </c>
      <c r="BG276">
        <v>-0.18809448425846001</v>
      </c>
      <c r="BH276">
        <v>-0.15154156048147599</v>
      </c>
      <c r="BI276">
        <v>-0.117464176193379</v>
      </c>
      <c r="BJ276">
        <v>7.5293611924894002</v>
      </c>
      <c r="BK276">
        <v>9.1241595654755905</v>
      </c>
      <c r="BL276">
        <v>-0.74316619119544103</v>
      </c>
      <c r="BM276">
        <v>-0.58495386947825501</v>
      </c>
      <c r="BN276">
        <v>-0.68591323454397701</v>
      </c>
      <c r="BO276">
        <v>-0.58687740421048096</v>
      </c>
      <c r="BP276">
        <v>-0.21862920238980199</v>
      </c>
      <c r="BQ276">
        <v>-0.52541464427001705</v>
      </c>
      <c r="BR276">
        <v>0.66172865293511496</v>
      </c>
      <c r="BS276">
        <v>7.5293611924894002</v>
      </c>
      <c r="BT276">
        <v>12.752035769036899</v>
      </c>
      <c r="BU276">
        <v>5.4289222959060597</v>
      </c>
      <c r="BV276">
        <v>1.13292350601507</v>
      </c>
      <c r="BW276">
        <v>0.122421758687389</v>
      </c>
      <c r="BX276">
        <v>-0.42887715192319997</v>
      </c>
      <c r="BY276">
        <v>-0.47403585779827201</v>
      </c>
      <c r="BZ276">
        <v>-4.29260046462141E-2</v>
      </c>
      <c r="CA276">
        <v>1.24780485483915</v>
      </c>
      <c r="CB276">
        <v>38.0324971000055</v>
      </c>
      <c r="CC276">
        <v>4.5896738305741396</v>
      </c>
      <c r="CD276">
        <v>7.9529991331550101E-2</v>
      </c>
      <c r="CE276">
        <v>-0.52598846494779505</v>
      </c>
      <c r="CF276">
        <v>-3.7718196462141599E-3</v>
      </c>
      <c r="CG276">
        <v>1.4959260748391501</v>
      </c>
      <c r="CH276">
        <v>37.551314664005503</v>
      </c>
      <c r="CI276">
        <v>1.0743449895741399</v>
      </c>
      <c r="CJ276">
        <v>1.9262885233395199</v>
      </c>
      <c r="CK276">
        <v>6.7589102721629697</v>
      </c>
      <c r="CL276">
        <v>2.5101097881375698</v>
      </c>
      <c r="CM276">
        <v>0.99164692781873298</v>
      </c>
      <c r="CN276">
        <v>4.4840010021922296</v>
      </c>
      <c r="CO276">
        <v>1.03721983537858E-2</v>
      </c>
      <c r="CP276">
        <v>1.2293066128391501</v>
      </c>
      <c r="CQ276">
        <v>36.558175214005502</v>
      </c>
      <c r="CR276">
        <v>-2.4702246834258501</v>
      </c>
      <c r="CS276">
        <v>1.7250083528446201</v>
      </c>
      <c r="CT276">
        <v>1.68629990992164</v>
      </c>
      <c r="CU276">
        <v>-0.54531430131361902</v>
      </c>
      <c r="CV276">
        <v>-5.5201134499069902E-2</v>
      </c>
      <c r="CW276">
        <v>6.68459571061764E-4</v>
      </c>
      <c r="CX276">
        <v>-0.41781562317902099</v>
      </c>
      <c r="CY276">
        <v>0.10050655926910899</v>
      </c>
      <c r="CZ276">
        <v>1.40398448109407</v>
      </c>
      <c r="DA276">
        <v>3772.6333306206802</v>
      </c>
      <c r="DB276">
        <v>10839.942426215201</v>
      </c>
      <c r="DC276">
        <v>9790.3874782986095</v>
      </c>
      <c r="DD276">
        <v>7753.8845431857699</v>
      </c>
      <c r="DE276">
        <v>6829.52333159722</v>
      </c>
      <c r="DF276">
        <v>5292.29402912144</v>
      </c>
      <c r="DG276">
        <v>3781.2919899038802</v>
      </c>
      <c r="DH276">
        <v>6591.1418361945498</v>
      </c>
    </row>
    <row r="277" spans="1:112" x14ac:dyDescent="0.3">
      <c r="A277" t="s">
        <v>618</v>
      </c>
      <c r="B277" t="s">
        <v>619</v>
      </c>
      <c r="C277" t="s">
        <v>618</v>
      </c>
      <c r="D277" t="s">
        <v>620</v>
      </c>
      <c r="E277">
        <v>1</v>
      </c>
      <c r="F277">
        <v>0</v>
      </c>
      <c r="G277">
        <v>1</v>
      </c>
      <c r="H277">
        <v>2</v>
      </c>
      <c r="I277">
        <v>0</v>
      </c>
      <c r="J277">
        <v>0</v>
      </c>
      <c r="K277">
        <v>1</v>
      </c>
      <c r="M277">
        <v>3</v>
      </c>
      <c r="N277" t="s">
        <v>106</v>
      </c>
      <c r="O277">
        <v>2017</v>
      </c>
      <c r="P277">
        <v>2017</v>
      </c>
      <c r="Q277" s="4" t="s">
        <v>26</v>
      </c>
      <c r="R277">
        <v>12370</v>
      </c>
      <c r="S277">
        <v>0</v>
      </c>
      <c r="T277">
        <v>1</v>
      </c>
      <c r="U277">
        <v>0</v>
      </c>
      <c r="V277">
        <v>15077000</v>
      </c>
      <c r="W277">
        <v>100000000</v>
      </c>
      <c r="X277">
        <v>2.1351351351351302</v>
      </c>
      <c r="Y277">
        <v>3.9300933480262701E-2</v>
      </c>
      <c r="Z277">
        <v>4.2997822165489197E-2</v>
      </c>
      <c r="AA277">
        <v>-0.29474651813507002</v>
      </c>
      <c r="AB277">
        <v>11</v>
      </c>
      <c r="AC277">
        <v>1</v>
      </c>
      <c r="AD277">
        <v>0.65800201889999999</v>
      </c>
      <c r="AE277">
        <v>0.44345927735444401</v>
      </c>
      <c r="AF277">
        <v>2.1498907923655501</v>
      </c>
      <c r="AG277">
        <v>1.29037263525777</v>
      </c>
      <c r="AH277">
        <v>0.54227666474999903</v>
      </c>
      <c r="AI277">
        <v>0.32882265150000001</v>
      </c>
      <c r="AJ277">
        <v>0.12750506510444401</v>
      </c>
      <c r="AK277">
        <v>0.20476665172</v>
      </c>
      <c r="AL277">
        <v>0.198702116888888</v>
      </c>
      <c r="AM277">
        <v>3.8480004865186399</v>
      </c>
      <c r="AN277">
        <v>-0.39979619437415098</v>
      </c>
      <c r="AO277">
        <v>-0.57975188722002802</v>
      </c>
      <c r="AP277">
        <v>-0.393625665873722</v>
      </c>
      <c r="AQ277">
        <v>-0.61223758605801304</v>
      </c>
      <c r="AR277">
        <v>0.60594915623365597</v>
      </c>
      <c r="AS277">
        <v>-2.9616809085709898E-2</v>
      </c>
      <c r="AT277">
        <v>-0.18042681790953199</v>
      </c>
      <c r="AU277">
        <v>0.173080333711017</v>
      </c>
      <c r="AV277">
        <v>3.4947547776185202E-2</v>
      </c>
      <c r="AW277">
        <v>-0.58278308833412096</v>
      </c>
      <c r="AX277">
        <v>-0.57304812361824398</v>
      </c>
      <c r="AY277">
        <v>-3.3870768249624999E-3</v>
      </c>
      <c r="AZ277">
        <v>0.57952713063032002</v>
      </c>
      <c r="BA277">
        <v>-0.31194880372755701</v>
      </c>
      <c r="BB277">
        <v>-0.44040945087579803</v>
      </c>
      <c r="BC277">
        <v>2.3661473288460999</v>
      </c>
      <c r="BD277">
        <v>0.65468605835183002</v>
      </c>
      <c r="BE277">
        <v>-0.29642108975120102</v>
      </c>
      <c r="BF277">
        <v>5.1288316157203397E-2</v>
      </c>
      <c r="BG277">
        <v>-1.22356580711521E-2</v>
      </c>
      <c r="BH277">
        <v>0.42886621542022202</v>
      </c>
      <c r="BI277">
        <v>-0.219447440305825</v>
      </c>
      <c r="BJ277">
        <v>1.7109076882763701</v>
      </c>
      <c r="BK277">
        <v>1.02222054414875</v>
      </c>
      <c r="BL277">
        <v>-0.285348333733763</v>
      </c>
      <c r="BM277">
        <v>-0.57444348458757399</v>
      </c>
      <c r="BN277">
        <v>-0.60392539163481695</v>
      </c>
      <c r="BO277">
        <v>0.55041729317504495</v>
      </c>
      <c r="BP277">
        <v>0.45737897275705702</v>
      </c>
      <c r="BQ277">
        <v>-0.51726551358872996</v>
      </c>
      <c r="BR277">
        <v>-0.44040945087579803</v>
      </c>
      <c r="BS277">
        <v>1.7109076882763701</v>
      </c>
      <c r="BT277">
        <v>0.62858386308436098</v>
      </c>
      <c r="BU277">
        <v>-0.29662175762402299</v>
      </c>
      <c r="BV277">
        <v>-0.57456485764107201</v>
      </c>
      <c r="BW277">
        <v>-0.83971660789445901</v>
      </c>
      <c r="BX277">
        <v>-0.74841555583600206</v>
      </c>
      <c r="BY277">
        <v>-0.74339523543878405</v>
      </c>
      <c r="BZ277">
        <v>0.10045861015822399</v>
      </c>
      <c r="CA277">
        <v>-0.17913035640304201</v>
      </c>
      <c r="CB277">
        <v>7.3605445408601103E-2</v>
      </c>
      <c r="CC277">
        <v>-0.56525443090392602</v>
      </c>
      <c r="CD277">
        <v>-0.79427089764269698</v>
      </c>
      <c r="CE277">
        <v>-0.79384109570057004</v>
      </c>
      <c r="CF277">
        <v>0.139612795158224</v>
      </c>
      <c r="CG277">
        <v>6.8990863596957594E-2</v>
      </c>
      <c r="CH277">
        <v>-0.40757699059139801</v>
      </c>
      <c r="CI277">
        <v>-4.0805832719039197</v>
      </c>
      <c r="CJ277">
        <v>3.1669920887980201</v>
      </c>
      <c r="CK277">
        <v>1.35035068982407</v>
      </c>
      <c r="CL277">
        <v>0.72534547212600997</v>
      </c>
      <c r="CM277">
        <v>2.97509282648355E-2</v>
      </c>
      <c r="CN277">
        <v>1.75321069714906</v>
      </c>
      <c r="CO277">
        <v>0.15375681315822401</v>
      </c>
      <c r="CP277">
        <v>-0.19762859840304201</v>
      </c>
      <c r="CQ277">
        <v>-1.4007164405913901</v>
      </c>
      <c r="CR277">
        <v>-7.6251529449039204</v>
      </c>
      <c r="CS277">
        <v>3.5788965854942001</v>
      </c>
      <c r="CT277">
        <v>-0.47960947141205401</v>
      </c>
      <c r="CU277">
        <v>-0.22655306430818101</v>
      </c>
      <c r="CV277">
        <v>-1.9651282349129599E-2</v>
      </c>
      <c r="CW277">
        <v>-0.458973422712459</v>
      </c>
      <c r="CX277">
        <v>0.12089943602969699</v>
      </c>
      <c r="CY277">
        <v>1.1936840230883199</v>
      </c>
      <c r="CZ277">
        <v>0.115689125037215</v>
      </c>
      <c r="DA277">
        <v>8195.4228814019207</v>
      </c>
      <c r="DB277">
        <v>11436.4565863715</v>
      </c>
      <c r="DC277">
        <v>8055.7403320312596</v>
      </c>
      <c r="DD277">
        <v>6798.5748838975796</v>
      </c>
      <c r="DE277">
        <v>5897.2824238913299</v>
      </c>
      <c r="DF277">
        <v>3710.85105699311</v>
      </c>
      <c r="DG277">
        <v>5637.6553852592197</v>
      </c>
      <c r="DH277">
        <v>10295.078663526299</v>
      </c>
    </row>
    <row r="278" spans="1:112" x14ac:dyDescent="0.3">
      <c r="A278" t="s">
        <v>621</v>
      </c>
      <c r="B278" t="s">
        <v>622</v>
      </c>
      <c r="C278" t="s">
        <v>621</v>
      </c>
      <c r="D278" t="s">
        <v>623</v>
      </c>
      <c r="E278">
        <v>1</v>
      </c>
      <c r="F278">
        <v>1</v>
      </c>
      <c r="G278">
        <v>1</v>
      </c>
      <c r="H278">
        <v>2</v>
      </c>
      <c r="I278">
        <v>0</v>
      </c>
      <c r="J278">
        <v>0</v>
      </c>
      <c r="K278">
        <v>2</v>
      </c>
      <c r="M278">
        <v>20</v>
      </c>
      <c r="N278" t="s">
        <v>106</v>
      </c>
      <c r="O278">
        <v>2017</v>
      </c>
      <c r="P278">
        <v>2017</v>
      </c>
      <c r="Q278" s="4" t="s">
        <v>26</v>
      </c>
      <c r="R278">
        <v>5204</v>
      </c>
      <c r="S278">
        <v>1</v>
      </c>
      <c r="T278">
        <v>1</v>
      </c>
      <c r="U278">
        <v>0</v>
      </c>
      <c r="V278">
        <v>7200000</v>
      </c>
      <c r="W278">
        <v>100002000</v>
      </c>
      <c r="X278">
        <v>2.52173913043478</v>
      </c>
      <c r="Y278">
        <v>0.12628960609435999</v>
      </c>
      <c r="Z278">
        <v>-8.2956328988075201E-2</v>
      </c>
      <c r="AA278">
        <v>-0.36710837483406</v>
      </c>
      <c r="AB278">
        <v>6</v>
      </c>
      <c r="AC278">
        <v>1</v>
      </c>
      <c r="AD278">
        <v>0.16661399067808999</v>
      </c>
      <c r="AE278">
        <v>0.29173772437734302</v>
      </c>
      <c r="AF278">
        <v>0.29069579339599599</v>
      </c>
      <c r="AG278">
        <v>0.25411755647848</v>
      </c>
      <c r="AH278">
        <v>0.13120048832692499</v>
      </c>
      <c r="AI278">
        <v>4.6409379874217997E-2</v>
      </c>
      <c r="AJ278">
        <v>2.5752068476319102E-2</v>
      </c>
      <c r="AK278">
        <v>1.5188058307607E-2</v>
      </c>
      <c r="AL278">
        <v>1.74718472421522E-2</v>
      </c>
      <c r="AM278">
        <v>-3.5714646899739199E-3</v>
      </c>
      <c r="AN278">
        <v>-0.12582994920634499</v>
      </c>
      <c r="AO278">
        <v>-0.483701598012034</v>
      </c>
      <c r="AP278">
        <v>-0.64627128705058501</v>
      </c>
      <c r="AQ278">
        <v>-0.44511069645588403</v>
      </c>
      <c r="AR278">
        <v>-0.41021986946122302</v>
      </c>
      <c r="AS278">
        <v>0.1503674063064</v>
      </c>
      <c r="AT278">
        <v>1.0542712821907401</v>
      </c>
      <c r="AU278">
        <v>1.2758900402863</v>
      </c>
      <c r="AV278">
        <v>-0.80066994925795498</v>
      </c>
      <c r="AW278">
        <v>-0.40577757802460002</v>
      </c>
      <c r="AX278">
        <v>-0.47973352375158901</v>
      </c>
      <c r="AY278">
        <v>-0.56094972754105399</v>
      </c>
      <c r="AZ278">
        <v>0.16136063434730599</v>
      </c>
      <c r="BA278">
        <v>-0.331376910871854</v>
      </c>
      <c r="BB278">
        <v>0.75097975380110704</v>
      </c>
      <c r="BC278">
        <v>-6.3839247858877804E-2</v>
      </c>
      <c r="BD278">
        <v>-0.55688821863039795</v>
      </c>
      <c r="BE278">
        <v>0.23643397952408199</v>
      </c>
      <c r="BF278">
        <v>-0.29405222108665302</v>
      </c>
      <c r="BG278">
        <v>-0.24231424627708301</v>
      </c>
      <c r="BH278">
        <v>-2.5293519399729101E-2</v>
      </c>
      <c r="BI278">
        <v>8.9370689423051292E-3</v>
      </c>
      <c r="BJ278">
        <v>0.72520153363102402</v>
      </c>
      <c r="BK278">
        <v>-0.13436572737962399</v>
      </c>
      <c r="BL278">
        <v>-0.779181846215667</v>
      </c>
      <c r="BM278">
        <v>-0.55393880034915</v>
      </c>
      <c r="BN278">
        <v>-0.60185909796562798</v>
      </c>
      <c r="BO278">
        <v>-0.57921441272458196</v>
      </c>
      <c r="BP278">
        <v>0.17463766726756</v>
      </c>
      <c r="BQ278">
        <v>-0.46779961685740601</v>
      </c>
      <c r="BR278">
        <v>0.75097975380110704</v>
      </c>
      <c r="BS278">
        <v>0.72520153363102402</v>
      </c>
      <c r="BT278">
        <v>0.59523198475546102</v>
      </c>
      <c r="BU278">
        <v>-0.20503990969809299</v>
      </c>
      <c r="BV278">
        <v>-0.71320680487031995</v>
      </c>
      <c r="BW278">
        <v>-0.83825418137583496</v>
      </c>
      <c r="BX278">
        <v>-0.91017343411210305</v>
      </c>
      <c r="BY278">
        <v>-0.89174826482303204</v>
      </c>
      <c r="BZ278">
        <v>-0.20106498643697701</v>
      </c>
      <c r="CA278">
        <v>1.30663007984816</v>
      </c>
      <c r="CB278">
        <v>3.99899957764611</v>
      </c>
      <c r="CC278">
        <v>-0.50653176900360297</v>
      </c>
      <c r="CD278">
        <v>1.30663007984816</v>
      </c>
      <c r="CE278">
        <v>3.99899957764611</v>
      </c>
      <c r="CF278">
        <v>-0.161910801436977</v>
      </c>
      <c r="CG278">
        <v>1.5547512998481601</v>
      </c>
      <c r="CH278">
        <v>3.5178171416461099</v>
      </c>
      <c r="CI278">
        <v>-4.0218606100035998</v>
      </c>
      <c r="CJ278">
        <v>0.86587063230870798</v>
      </c>
      <c r="CK278">
        <v>6.3873788511756899</v>
      </c>
      <c r="CL278">
        <v>1.85509311272285</v>
      </c>
      <c r="CM278">
        <v>-0.60537258115020098</v>
      </c>
      <c r="CN278">
        <v>0.29043443635598598</v>
      </c>
      <c r="CO278">
        <v>-0.147766783436977</v>
      </c>
      <c r="CP278">
        <v>1.2881318378481601</v>
      </c>
      <c r="CQ278">
        <v>2.5246776916461098</v>
      </c>
      <c r="CR278">
        <v>-7.5664302830035997</v>
      </c>
      <c r="CS278">
        <v>0.73552284758997799</v>
      </c>
      <c r="CT278">
        <v>2.52373781899963</v>
      </c>
      <c r="CU278">
        <v>-0.60676784510456405</v>
      </c>
      <c r="CV278">
        <v>-4.1383190736049298E-2</v>
      </c>
      <c r="CW278">
        <v>-1.20193176592104E-3</v>
      </c>
      <c r="CX278">
        <v>-0.41032739329937001</v>
      </c>
      <c r="CY278">
        <v>9.7245228471440695E-2</v>
      </c>
      <c r="CZ278">
        <v>2.0221949174518001</v>
      </c>
      <c r="DA278">
        <v>3621.85777180991</v>
      </c>
      <c r="DB278">
        <v>10085.1198784722</v>
      </c>
      <c r="DC278">
        <v>10228.070583767299</v>
      </c>
      <c r="DD278">
        <v>7757.4473253038304</v>
      </c>
      <c r="DE278">
        <v>6829.52333159722</v>
      </c>
      <c r="DF278">
        <v>5200.3384286616601</v>
      </c>
      <c r="DG278">
        <v>3795.20844756822</v>
      </c>
      <c r="DH278">
        <v>7161.5106286694399</v>
      </c>
    </row>
    <row r="279" spans="1:112" x14ac:dyDescent="0.3">
      <c r="A279" t="s">
        <v>624</v>
      </c>
      <c r="B279" t="s">
        <v>625</v>
      </c>
      <c r="C279" t="s">
        <v>1270</v>
      </c>
      <c r="D279" t="s">
        <v>626</v>
      </c>
      <c r="E279">
        <v>1</v>
      </c>
      <c r="F279">
        <v>1</v>
      </c>
      <c r="G279">
        <v>1</v>
      </c>
      <c r="H279">
        <v>2</v>
      </c>
      <c r="I279">
        <v>0</v>
      </c>
      <c r="J279">
        <v>0</v>
      </c>
      <c r="K279">
        <v>1</v>
      </c>
      <c r="M279">
        <v>2</v>
      </c>
      <c r="N279" t="s">
        <v>627</v>
      </c>
      <c r="O279">
        <v>2018</v>
      </c>
      <c r="P279">
        <v>2017</v>
      </c>
      <c r="Q279" s="4" t="s">
        <v>26</v>
      </c>
      <c r="R279">
        <v>1110</v>
      </c>
      <c r="S279">
        <v>1</v>
      </c>
      <c r="T279">
        <v>0</v>
      </c>
      <c r="U279">
        <v>1</v>
      </c>
      <c r="V279">
        <v>7700000</v>
      </c>
      <c r="W279">
        <v>1000000000</v>
      </c>
      <c r="X279">
        <v>2.0533333333333301</v>
      </c>
      <c r="Y279">
        <v>5.2056103944778401E-2</v>
      </c>
      <c r="Z279">
        <v>7.6015308499336201E-2</v>
      </c>
      <c r="AA279">
        <v>1.41335427761077E-2</v>
      </c>
      <c r="AB279">
        <v>8</v>
      </c>
      <c r="AC279">
        <v>1</v>
      </c>
      <c r="AD279">
        <v>4.9303722503900001E-3</v>
      </c>
      <c r="AE279">
        <v>3.6132678089742199E-3</v>
      </c>
      <c r="AF279">
        <v>1.8492585882327699E-3</v>
      </c>
      <c r="AG279">
        <v>9.1380236415977798E-4</v>
      </c>
      <c r="AH279">
        <v>4.4974957902322199E-4</v>
      </c>
      <c r="AI279">
        <v>3.3482717697333301E-4</v>
      </c>
      <c r="AJ279">
        <v>1.9914133940088799E-4</v>
      </c>
      <c r="AK279">
        <v>1.4292913869744399E-4</v>
      </c>
      <c r="AL279" s="1">
        <v>5.8006534928999899E-5</v>
      </c>
      <c r="AM279">
        <v>-0.48820328688623599</v>
      </c>
      <c r="AN279">
        <v>-0.50585474093536997</v>
      </c>
      <c r="AO279">
        <v>-0.50782620327672501</v>
      </c>
      <c r="AP279">
        <v>-0.25552531321870298</v>
      </c>
      <c r="AQ279">
        <v>-0.40524141080474702</v>
      </c>
      <c r="AR279">
        <v>-0.28227288654659699</v>
      </c>
      <c r="AS279">
        <v>-0.594158787650784</v>
      </c>
      <c r="AT279">
        <v>-0.78036074472378403</v>
      </c>
      <c r="AU279">
        <v>-2.2473502107948799E-2</v>
      </c>
      <c r="AV279">
        <v>-0.80035189065929102</v>
      </c>
      <c r="AW279">
        <v>-0.43327444353512601</v>
      </c>
      <c r="AX279">
        <v>-5.81155210796039E-3</v>
      </c>
      <c r="AY279">
        <v>-0.26300727934679902</v>
      </c>
      <c r="AZ279">
        <v>-0.67359244122389605</v>
      </c>
      <c r="BA279">
        <v>-0.22689501946618401</v>
      </c>
      <c r="BB279">
        <v>-0.374213674914747</v>
      </c>
      <c r="BC279">
        <v>0.44125404539615998</v>
      </c>
      <c r="BD279">
        <v>-0.53636183258697101</v>
      </c>
      <c r="BE279">
        <v>-9.6076272873669197E-2</v>
      </c>
      <c r="BF279">
        <v>0.17264412737372001</v>
      </c>
      <c r="BG279">
        <v>-0.27712487244808498</v>
      </c>
      <c r="BH279">
        <v>-0.27681064590156101</v>
      </c>
      <c r="BI279">
        <v>-0.107223513252771</v>
      </c>
      <c r="BJ279">
        <v>-0.68118686351638003</v>
      </c>
      <c r="BK279">
        <v>-0.260528339047921</v>
      </c>
      <c r="BL279">
        <v>-0.77694545114023705</v>
      </c>
      <c r="BM279">
        <v>-0.33351362759237402</v>
      </c>
      <c r="BN279">
        <v>-0.28930704271841601</v>
      </c>
      <c r="BO279">
        <v>-0.46197288805025499</v>
      </c>
      <c r="BP279">
        <v>-0.708775722872656</v>
      </c>
      <c r="BQ279">
        <v>-0.21924383924559501</v>
      </c>
      <c r="BR279">
        <v>-0.374213674914747</v>
      </c>
      <c r="BS279">
        <v>-0.68118686351638003</v>
      </c>
      <c r="BT279">
        <v>-0.83642489655313901</v>
      </c>
      <c r="BU279">
        <v>-0.92130464343000196</v>
      </c>
      <c r="BV279">
        <v>-0.94197587567216001</v>
      </c>
      <c r="BW279">
        <v>-0.96483388647109602</v>
      </c>
      <c r="BX279">
        <v>-0.97382629201183202</v>
      </c>
      <c r="BY279">
        <v>-0.98945999530358297</v>
      </c>
      <c r="BZ279">
        <v>-0.23827660122763999</v>
      </c>
      <c r="CA279">
        <v>-0.67994304069527101</v>
      </c>
      <c r="CB279">
        <v>-0.63207615785579396</v>
      </c>
      <c r="CC279">
        <v>-0.94283426791285896</v>
      </c>
      <c r="CD279">
        <v>-0.94643469111301204</v>
      </c>
      <c r="CE279">
        <v>-0.98701931494014805</v>
      </c>
      <c r="CF279">
        <v>-0.19912241622763999</v>
      </c>
      <c r="CG279">
        <v>-0.43182182069527097</v>
      </c>
      <c r="CH279">
        <v>-1.11325859385579</v>
      </c>
      <c r="CI279">
        <v>-4.4581631089128599</v>
      </c>
      <c r="CJ279">
        <v>4.9000497719307298E-2</v>
      </c>
      <c r="CK279">
        <v>1.39195370547778</v>
      </c>
      <c r="CL279">
        <v>0.86567509237196405</v>
      </c>
      <c r="CM279">
        <v>1.5044893952359599</v>
      </c>
      <c r="CN279">
        <v>3.9156977367497499</v>
      </c>
      <c r="CO279">
        <v>-0.18497839822764001</v>
      </c>
      <c r="CP279">
        <v>-0.69844128269527095</v>
      </c>
      <c r="CQ279">
        <v>-2.1063980438557901</v>
      </c>
      <c r="CR279">
        <v>-8.0027327819128597</v>
      </c>
      <c r="CS279">
        <v>-1.5298561496894E-2</v>
      </c>
      <c r="CT279">
        <v>1.1623061733186599</v>
      </c>
      <c r="CU279">
        <v>0.131623264678113</v>
      </c>
      <c r="CV279">
        <v>-0.27336664132204003</v>
      </c>
      <c r="CW279">
        <v>0.22671074896784599</v>
      </c>
      <c r="CX279">
        <v>0.11452094368531</v>
      </c>
      <c r="CY279">
        <v>0.21120009951624599</v>
      </c>
      <c r="CZ279">
        <v>0.66052733930748797</v>
      </c>
      <c r="DA279">
        <v>3776.4309704082202</v>
      </c>
      <c r="DB279">
        <v>6289.49085989788</v>
      </c>
      <c r="DC279">
        <v>10624.514763392101</v>
      </c>
      <c r="DD279">
        <v>8532.0199781106603</v>
      </c>
      <c r="DE279">
        <v>8513.6375772316605</v>
      </c>
      <c r="DF279">
        <v>7766.1443955212198</v>
      </c>
      <c r="DG279">
        <v>10210.355143578799</v>
      </c>
      <c r="DH279">
        <v>12709.9014270272</v>
      </c>
    </row>
    <row r="280" spans="1:112" x14ac:dyDescent="0.3">
      <c r="A280" t="s">
        <v>628</v>
      </c>
      <c r="B280" t="s">
        <v>629</v>
      </c>
      <c r="C280" t="s">
        <v>631</v>
      </c>
      <c r="D280" t="s">
        <v>630</v>
      </c>
      <c r="E280">
        <v>1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1</v>
      </c>
      <c r="M280">
        <v>31</v>
      </c>
      <c r="N280" t="s">
        <v>25</v>
      </c>
      <c r="O280">
        <v>2017</v>
      </c>
      <c r="P280">
        <v>2017</v>
      </c>
      <c r="Q280" s="4" t="s">
        <v>26</v>
      </c>
      <c r="R280">
        <v>3271</v>
      </c>
      <c r="S280">
        <v>1</v>
      </c>
      <c r="T280">
        <v>0</v>
      </c>
      <c r="U280">
        <v>0</v>
      </c>
      <c r="V280">
        <v>105000000</v>
      </c>
      <c r="W280">
        <v>1000000000</v>
      </c>
      <c r="X280">
        <v>2.0519480519480502</v>
      </c>
      <c r="Y280">
        <v>0.20431853830814301</v>
      </c>
      <c r="Z280">
        <v>-8.7479397654533303E-2</v>
      </c>
      <c r="AA280">
        <v>-4.9193143844604402E-2</v>
      </c>
      <c r="AB280">
        <v>18</v>
      </c>
      <c r="AC280">
        <v>1</v>
      </c>
      <c r="AD280">
        <v>0.49792000650000001</v>
      </c>
      <c r="AE280">
        <v>1.2421825316233299</v>
      </c>
      <c r="AF280">
        <v>0.72056225604555502</v>
      </c>
      <c r="AG280">
        <v>0.32916287774888803</v>
      </c>
      <c r="AH280">
        <v>0.22048778888888801</v>
      </c>
      <c r="AI280">
        <v>0.14821425601777699</v>
      </c>
      <c r="AJ280">
        <v>0.130539756906666</v>
      </c>
      <c r="AK280">
        <v>0.13534177985333301</v>
      </c>
      <c r="AL280">
        <v>8.5118238606666605E-2</v>
      </c>
      <c r="AM280">
        <v>-0.41992240455684299</v>
      </c>
      <c r="AN280">
        <v>-0.54318606756432897</v>
      </c>
      <c r="AO280">
        <v>-0.330155968993884</v>
      </c>
      <c r="AP280">
        <v>-0.32778927683624298</v>
      </c>
      <c r="AQ280">
        <v>-0.119249656449991</v>
      </c>
      <c r="AR280">
        <v>3.6785903853796299E-2</v>
      </c>
      <c r="AS280">
        <v>-0.37108675016017001</v>
      </c>
      <c r="AT280">
        <v>0.26039533542559601</v>
      </c>
      <c r="AU280">
        <v>-0.37255242566901398</v>
      </c>
      <c r="AV280">
        <v>-0.74058125204813896</v>
      </c>
      <c r="AW280">
        <v>0.40343805572021302</v>
      </c>
      <c r="AX280">
        <v>-0.71046463948532201</v>
      </c>
      <c r="AY280">
        <v>0.84321018400646797</v>
      </c>
      <c r="AZ280">
        <v>-0.103745864689509</v>
      </c>
      <c r="BA280">
        <v>-0.48509447383200399</v>
      </c>
      <c r="BB280">
        <v>0.49759061314418601</v>
      </c>
      <c r="BC280">
        <v>-0.24701605414734601</v>
      </c>
      <c r="BD280">
        <v>-0.44552973521371603</v>
      </c>
      <c r="BE280">
        <v>0.36455121205503299</v>
      </c>
      <c r="BF280">
        <v>-0.31037124945992201</v>
      </c>
      <c r="BG280">
        <v>0.85426459011706002</v>
      </c>
      <c r="BH280">
        <v>-5.0678450892652098E-2</v>
      </c>
      <c r="BI280">
        <v>-0.27452411928971499</v>
      </c>
      <c r="BJ280">
        <v>-0.12658367659549799</v>
      </c>
      <c r="BK280">
        <v>-0.64762571021488202</v>
      </c>
      <c r="BL280">
        <v>-0.64233645335147205</v>
      </c>
      <c r="BM280">
        <v>-3.2837255614832403E-2</v>
      </c>
      <c r="BN280">
        <v>-0.43425224449269301</v>
      </c>
      <c r="BO280">
        <v>0.97056070073641298</v>
      </c>
      <c r="BP280">
        <v>-0.36609015912669002</v>
      </c>
      <c r="BQ280">
        <v>-0.56634404034411501</v>
      </c>
      <c r="BR280">
        <v>0.49759061314418601</v>
      </c>
      <c r="BS280">
        <v>-0.12658367659549799</v>
      </c>
      <c r="BT280">
        <v>-0.59126690769232504</v>
      </c>
      <c r="BU280">
        <v>-0.73634487417692196</v>
      </c>
      <c r="BV280">
        <v>-0.81312726645250999</v>
      </c>
      <c r="BW280">
        <v>-0.84669602378495401</v>
      </c>
      <c r="BX280">
        <v>-0.83708107655934505</v>
      </c>
      <c r="BY280">
        <v>-0.89121082426641696</v>
      </c>
      <c r="BZ280">
        <v>0.34283617523209498</v>
      </c>
      <c r="CA280">
        <v>0.29184368659016102</v>
      </c>
      <c r="CB280">
        <v>-0.115308300219695</v>
      </c>
      <c r="CC280">
        <v>-0.68023929567798602</v>
      </c>
      <c r="CD280">
        <v>-0.81298231005069899</v>
      </c>
      <c r="CE280">
        <v>-0.91608370380503601</v>
      </c>
      <c r="CF280">
        <v>0.38199036023209498</v>
      </c>
      <c r="CG280">
        <v>0.53996490659016105</v>
      </c>
      <c r="CH280">
        <v>-0.59649073621969495</v>
      </c>
      <c r="CI280">
        <v>-4.1955681366779798</v>
      </c>
      <c r="CJ280">
        <v>0.29522672090692298</v>
      </c>
      <c r="CK280">
        <v>2.00273812176111E-2</v>
      </c>
      <c r="CL280">
        <v>-0.324477935355384</v>
      </c>
      <c r="CM280">
        <v>-0.15524193906870501</v>
      </c>
      <c r="CN280">
        <v>6.7835359449469598E-2</v>
      </c>
      <c r="CO280">
        <v>0.39613437823209502</v>
      </c>
      <c r="CP280">
        <v>0.27334544459016102</v>
      </c>
      <c r="CQ280">
        <v>-1.58963018621969</v>
      </c>
      <c r="CR280">
        <v>-7.7401378096779796</v>
      </c>
      <c r="CS280">
        <v>0.41858769035631499</v>
      </c>
      <c r="CT280">
        <v>-0.228543423431323</v>
      </c>
      <c r="CU280">
        <v>-0.25897630164743102</v>
      </c>
      <c r="CV280">
        <v>1.2082598626934501E-2</v>
      </c>
      <c r="CW280">
        <v>-0.46643735964886102</v>
      </c>
      <c r="CX280">
        <v>0.56726240841613795</v>
      </c>
      <c r="CY280">
        <v>0.80430087338102196</v>
      </c>
      <c r="CZ280">
        <v>-0.128818532341689</v>
      </c>
      <c r="DA280">
        <v>12680.4091308593</v>
      </c>
      <c r="DB280">
        <v>8770.5252170138901</v>
      </c>
      <c r="DC280">
        <v>7011.5482198350801</v>
      </c>
      <c r="DD280">
        <v>6552.4264444444398</v>
      </c>
      <c r="DE280">
        <v>3924.9172940266599</v>
      </c>
      <c r="DF280">
        <v>4470.1298560756604</v>
      </c>
      <c r="DG280">
        <v>9429.9929838777698</v>
      </c>
      <c r="DH280">
        <v>9594.4677923415493</v>
      </c>
    </row>
    <row r="281" spans="1:112" x14ac:dyDescent="0.3">
      <c r="A281" t="s">
        <v>632</v>
      </c>
      <c r="B281" t="s">
        <v>633</v>
      </c>
      <c r="C281" t="s">
        <v>632</v>
      </c>
      <c r="D281" t="s">
        <v>634</v>
      </c>
      <c r="E281">
        <v>0</v>
      </c>
      <c r="F281">
        <v>0</v>
      </c>
      <c r="G281">
        <v>1</v>
      </c>
      <c r="H281">
        <v>3</v>
      </c>
      <c r="I281">
        <v>1</v>
      </c>
      <c r="J281">
        <v>1</v>
      </c>
      <c r="K281">
        <v>1</v>
      </c>
      <c r="M281">
        <v>28</v>
      </c>
      <c r="O281">
        <v>2018</v>
      </c>
      <c r="P281">
        <v>2018</v>
      </c>
      <c r="Q281" s="4" t="s">
        <v>26</v>
      </c>
      <c r="R281">
        <v>2194</v>
      </c>
      <c r="S281">
        <v>1</v>
      </c>
      <c r="T281">
        <v>0</v>
      </c>
      <c r="U281">
        <v>0</v>
      </c>
      <c r="V281">
        <v>4000000</v>
      </c>
      <c r="W281">
        <v>10597522399.040001</v>
      </c>
      <c r="X281">
        <v>1.77215189873417</v>
      </c>
      <c r="Y281">
        <v>0.26923537254333502</v>
      </c>
      <c r="Z281">
        <v>-6.3012391328811602E-3</v>
      </c>
      <c r="AA281">
        <v>0.126248329877853</v>
      </c>
      <c r="AB281">
        <v>9</v>
      </c>
      <c r="AC281">
        <v>1</v>
      </c>
      <c r="AD281">
        <v>0.184781</v>
      </c>
      <c r="AE281">
        <v>8.3808668632222194E-2</v>
      </c>
      <c r="AF281">
        <v>5.0167880511111103E-2</v>
      </c>
      <c r="AG281">
        <v>3.8377390599999998E-2</v>
      </c>
      <c r="AH281">
        <v>3.4913055037777703E-2</v>
      </c>
      <c r="AI281">
        <v>1.9014023742222198E-2</v>
      </c>
      <c r="AJ281">
        <v>7.2657845658254403E-3</v>
      </c>
      <c r="AK281">
        <v>3.61306927200744E-3</v>
      </c>
      <c r="AL281">
        <v>2.9516088088186601E-3</v>
      </c>
      <c r="AM281">
        <v>-0.40139986316614801</v>
      </c>
      <c r="AN281">
        <v>-0.235020690349869</v>
      </c>
      <c r="AO281">
        <v>-9.0270221817066898E-2</v>
      </c>
      <c r="AP281">
        <v>-0.455389288572769</v>
      </c>
      <c r="AQ281">
        <v>-0.61787233126825403</v>
      </c>
      <c r="AR281">
        <v>-0.50272826846511698</v>
      </c>
      <c r="AS281">
        <v>-0.18307439281983801</v>
      </c>
      <c r="AT281">
        <v>-0.84017068929792904</v>
      </c>
      <c r="AU281">
        <v>9.7227751381495101E-2</v>
      </c>
      <c r="AV281">
        <v>-0.36727132732395901</v>
      </c>
      <c r="AW281">
        <v>-0.109013327218815</v>
      </c>
      <c r="AX281">
        <v>-0.47506168050567998</v>
      </c>
      <c r="AY281">
        <v>-0.61594258696001103</v>
      </c>
      <c r="AZ281">
        <v>0.25591111735098199</v>
      </c>
      <c r="BA281">
        <v>-0.53911940439653205</v>
      </c>
      <c r="BB281">
        <v>-0.65412053062037601</v>
      </c>
      <c r="BC281">
        <v>0.102980789594851</v>
      </c>
      <c r="BD281">
        <v>-0.22186478416764499</v>
      </c>
      <c r="BE281">
        <v>0.12171078464815301</v>
      </c>
      <c r="BF281">
        <v>-0.297518091486488</v>
      </c>
      <c r="BG281">
        <v>-0.425124313615306</v>
      </c>
      <c r="BH281">
        <v>-0.30548289420089503</v>
      </c>
      <c r="BI281">
        <v>-0.44745069592094999</v>
      </c>
      <c r="BJ281">
        <v>-0.79315684290867705</v>
      </c>
      <c r="BK281">
        <v>-0.14704897858978999</v>
      </c>
      <c r="BL281">
        <v>-0.29579328106594899</v>
      </c>
      <c r="BM281">
        <v>-0.37274262718751699</v>
      </c>
      <c r="BN281">
        <v>-0.72145952712497097</v>
      </c>
      <c r="BO281">
        <v>-0.73959768536925896</v>
      </c>
      <c r="BP281">
        <v>-0.37662905886034498</v>
      </c>
      <c r="BQ281">
        <v>9.4895191129792E-2</v>
      </c>
      <c r="BR281">
        <v>-0.65412053062037601</v>
      </c>
      <c r="BS281">
        <v>-0.79315684290867705</v>
      </c>
      <c r="BT281">
        <v>-0.84004519047193704</v>
      </c>
      <c r="BU281">
        <v>-0.85524205908739404</v>
      </c>
      <c r="BV281">
        <v>-0.91905178504718799</v>
      </c>
      <c r="BW281">
        <v>-0.96790329573176104</v>
      </c>
      <c r="BX281">
        <v>-0.98546110701597001</v>
      </c>
      <c r="BY281">
        <v>-0.98695046770352002</v>
      </c>
      <c r="BZ281">
        <v>-4.37598881919678E-2</v>
      </c>
      <c r="CA281">
        <v>-0.75125499317951505</v>
      </c>
      <c r="CB281">
        <v>-0.73955404096226995</v>
      </c>
      <c r="CC281">
        <v>-0.86329211047569099</v>
      </c>
      <c r="CD281">
        <v>-0.97817297692085603</v>
      </c>
      <c r="CE281">
        <v>-0.98282783557353504</v>
      </c>
      <c r="CF281">
        <v>-4.6057031919678098E-3</v>
      </c>
      <c r="CG281">
        <v>-0.50313377317951502</v>
      </c>
      <c r="CH281">
        <v>-1.2207364769622699</v>
      </c>
      <c r="CI281">
        <v>-4.37862095147569</v>
      </c>
      <c r="CJ281">
        <v>-4.1230832158349197E-2</v>
      </c>
      <c r="CK281">
        <v>-0.46082983369470099</v>
      </c>
      <c r="CL281">
        <v>8.3512885118421198E-2</v>
      </c>
      <c r="CM281">
        <v>-3.6524439248393402E-2</v>
      </c>
      <c r="CN281">
        <v>0.19592214330051499</v>
      </c>
      <c r="CO281">
        <v>9.5383148080321802E-3</v>
      </c>
      <c r="CP281">
        <v>-0.76975323517951499</v>
      </c>
      <c r="CQ281">
        <v>-2.2138759269622699</v>
      </c>
      <c r="CR281">
        <v>-7.9231906244756898</v>
      </c>
      <c r="CS281">
        <v>-5.1466032243877399E-2</v>
      </c>
      <c r="CT281">
        <v>-0.45429856077026098</v>
      </c>
      <c r="CU281">
        <v>-8.5490401590683704E-2</v>
      </c>
      <c r="CV281">
        <v>1.0910009293185901</v>
      </c>
      <c r="CW281">
        <v>0.16889159845208701</v>
      </c>
      <c r="CX281">
        <v>-0.15329895569111199</v>
      </c>
      <c r="CY281">
        <v>0.229272826110612</v>
      </c>
      <c r="CZ281">
        <v>-0.165855375700171</v>
      </c>
      <c r="DA281">
        <v>6845.2542163628596</v>
      </c>
      <c r="DB281">
        <v>6117.7848538236603</v>
      </c>
      <c r="DC281">
        <v>3709.8818798628799</v>
      </c>
      <c r="DD281">
        <v>5265.97497462311</v>
      </c>
      <c r="DE281">
        <v>10181.623628454499</v>
      </c>
      <c r="DF281">
        <v>9160.7186724532203</v>
      </c>
      <c r="DG281">
        <v>8100.6921889519999</v>
      </c>
      <c r="DH281">
        <v>7755.4579342331099</v>
      </c>
    </row>
    <row r="282" spans="1:112" x14ac:dyDescent="0.3">
      <c r="A282" t="s">
        <v>635</v>
      </c>
      <c r="B282" t="s">
        <v>636</v>
      </c>
      <c r="C282" t="s">
        <v>638</v>
      </c>
      <c r="D282" t="s">
        <v>637</v>
      </c>
      <c r="E282">
        <v>1</v>
      </c>
      <c r="F282">
        <v>1</v>
      </c>
      <c r="G282">
        <v>1</v>
      </c>
      <c r="H282">
        <v>2</v>
      </c>
      <c r="I282">
        <v>0</v>
      </c>
      <c r="J282">
        <v>0</v>
      </c>
      <c r="K282">
        <v>1</v>
      </c>
      <c r="M282">
        <v>29</v>
      </c>
      <c r="N282" t="s">
        <v>25</v>
      </c>
      <c r="O282">
        <v>2017</v>
      </c>
      <c r="P282">
        <v>2017</v>
      </c>
      <c r="Q282" s="4" t="s">
        <v>26</v>
      </c>
      <c r="R282">
        <v>1920</v>
      </c>
      <c r="S282">
        <v>1</v>
      </c>
      <c r="T282">
        <v>1</v>
      </c>
      <c r="U282">
        <v>1</v>
      </c>
      <c r="V282">
        <v>19000000</v>
      </c>
      <c r="W282">
        <v>600000000</v>
      </c>
      <c r="X282">
        <v>2.3235294117646998</v>
      </c>
      <c r="Y282">
        <v>0.23225907981395699</v>
      </c>
      <c r="Z282">
        <v>-0.207860723137855</v>
      </c>
      <c r="AA282">
        <v>-0.31548759341239901</v>
      </c>
      <c r="AB282">
        <v>7</v>
      </c>
      <c r="AC282">
        <v>1</v>
      </c>
      <c r="AD282">
        <v>0.3583010137</v>
      </c>
      <c r="AE282">
        <v>0.337014125035555</v>
      </c>
      <c r="AF282">
        <v>0.14895458113666599</v>
      </c>
      <c r="AG282">
        <v>5.7394283356666603E-2</v>
      </c>
      <c r="AH282">
        <v>4.3458189535555497E-2</v>
      </c>
      <c r="AI282">
        <v>2.82007685622222E-2</v>
      </c>
      <c r="AJ282">
        <v>4.0894427647777697E-2</v>
      </c>
      <c r="AK282">
        <v>2.29993991511111E-2</v>
      </c>
      <c r="AL282">
        <v>1.7473693235555501E-2</v>
      </c>
      <c r="AM282">
        <v>-0.55801680086568495</v>
      </c>
      <c r="AN282">
        <v>-0.61468601422867897</v>
      </c>
      <c r="AO282">
        <v>-0.24281327348418499</v>
      </c>
      <c r="AP282">
        <v>-0.35108275646987902</v>
      </c>
      <c r="AQ282">
        <v>0.45011748731415702</v>
      </c>
      <c r="AR282">
        <v>-0.43759087792585999</v>
      </c>
      <c r="AS282">
        <v>-0.24025435965741701</v>
      </c>
      <c r="AT282">
        <v>-0.54937610353738098</v>
      </c>
      <c r="AU282">
        <v>-0.59877384038435399</v>
      </c>
      <c r="AV282">
        <v>6.0790801058217797E-2</v>
      </c>
      <c r="AW282">
        <v>-0.62782032375518104</v>
      </c>
      <c r="AX282">
        <v>0.45518330909656202</v>
      </c>
      <c r="AY282">
        <v>0.17746481138928999</v>
      </c>
      <c r="AZ282">
        <v>-0.59413529697018397</v>
      </c>
      <c r="BA282">
        <v>-6.8330445342073803E-2</v>
      </c>
      <c r="BB282">
        <v>-5.9410629193105302E-2</v>
      </c>
      <c r="BC282">
        <v>-2.0066006252361199E-2</v>
      </c>
      <c r="BD282">
        <v>-1.48419405343093E-2</v>
      </c>
      <c r="BE282">
        <v>-0.29582394909165999</v>
      </c>
      <c r="BF282">
        <v>0.129018039950484</v>
      </c>
      <c r="BG282">
        <v>0.15368222629707801</v>
      </c>
      <c r="BH282">
        <v>-0.39532153422237798</v>
      </c>
      <c r="BI282">
        <v>0.100494311297658</v>
      </c>
      <c r="BJ282">
        <v>-0.58133170194017503</v>
      </c>
      <c r="BK282">
        <v>-0.62571897646282104</v>
      </c>
      <c r="BL282">
        <v>-0.23183984278050401</v>
      </c>
      <c r="BM282">
        <v>-0.56420336629380297</v>
      </c>
      <c r="BN282">
        <v>0.66461880235992499</v>
      </c>
      <c r="BO282">
        <v>-0.30398328102892802</v>
      </c>
      <c r="BP282">
        <v>-0.56774363049992205</v>
      </c>
      <c r="BQ282">
        <v>-3.5253728725116E-2</v>
      </c>
      <c r="BR282">
        <v>-5.9410629193105302E-2</v>
      </c>
      <c r="BS282">
        <v>-0.58133170194017503</v>
      </c>
      <c r="BT282">
        <v>-0.840091679521065</v>
      </c>
      <c r="BU282">
        <v>-0.87531422047501195</v>
      </c>
      <c r="BV282">
        <v>-0.92283514482219198</v>
      </c>
      <c r="BW282">
        <v>-0.88622850630801797</v>
      </c>
      <c r="BX282">
        <v>-0.93136163499190405</v>
      </c>
      <c r="BY282">
        <v>-0.950933641354888</v>
      </c>
      <c r="BZ282">
        <v>-7.2302408894915099E-2</v>
      </c>
      <c r="CA282">
        <v>-0.58082701778457302</v>
      </c>
      <c r="CB282">
        <v>-0.83980685138328404</v>
      </c>
      <c r="CC282">
        <v>-0.92117337173814795</v>
      </c>
      <c r="CD282">
        <v>-0.88476977342191099</v>
      </c>
      <c r="CE282">
        <v>-0.96578824911779804</v>
      </c>
      <c r="CF282">
        <v>-3.3148223894915098E-2</v>
      </c>
      <c r="CG282">
        <v>-0.33270579778457299</v>
      </c>
      <c r="CH282">
        <v>-1.32098928738328</v>
      </c>
      <c r="CI282">
        <v>-4.4365022127381399</v>
      </c>
      <c r="CJ282">
        <v>-0.489388038146369</v>
      </c>
      <c r="CK282">
        <v>-0.56774156803877596</v>
      </c>
      <c r="CL282">
        <v>-0.70135905336000803</v>
      </c>
      <c r="CM282">
        <v>-0.32097929051937601</v>
      </c>
      <c r="CN282">
        <v>-0.51377184553835598</v>
      </c>
      <c r="CO282">
        <v>-1.90042058949151E-2</v>
      </c>
      <c r="CP282">
        <v>-0.59932525978457296</v>
      </c>
      <c r="CQ282">
        <v>-2.31412873738328</v>
      </c>
      <c r="CR282">
        <v>-7.9810718857381397</v>
      </c>
      <c r="CS282">
        <v>-0.51325761991766505</v>
      </c>
      <c r="CT282">
        <v>-0.12617137810956899</v>
      </c>
      <c r="CU282">
        <v>9.1739191463910297E-2</v>
      </c>
      <c r="CV282">
        <v>-0.441788510947556</v>
      </c>
      <c r="CW282">
        <v>-2.6415231954368502E-2</v>
      </c>
      <c r="CX282">
        <v>1.04114290301069</v>
      </c>
      <c r="CY282">
        <v>0.188770750739221</v>
      </c>
      <c r="CZ282">
        <v>-0.25395267313602898</v>
      </c>
      <c r="DA282">
        <v>10740.2105957031</v>
      </c>
      <c r="DB282">
        <v>7807.75509440105</v>
      </c>
      <c r="DC282">
        <v>6808.58777213542</v>
      </c>
      <c r="DD282">
        <v>5501.7876131722196</v>
      </c>
      <c r="DE282">
        <v>3776.4309704082202</v>
      </c>
      <c r="DF282">
        <v>6181.3890192163299</v>
      </c>
      <c r="DG282">
        <v>10590.5559784665</v>
      </c>
      <c r="DH282">
        <v>8591.2322327955499</v>
      </c>
    </row>
    <row r="283" spans="1:112" x14ac:dyDescent="0.3">
      <c r="A283" t="s">
        <v>639</v>
      </c>
      <c r="B283" t="s">
        <v>640</v>
      </c>
      <c r="C283" t="s">
        <v>642</v>
      </c>
      <c r="D283" t="s">
        <v>641</v>
      </c>
      <c r="E283">
        <v>1</v>
      </c>
      <c r="F283">
        <v>1</v>
      </c>
      <c r="G283">
        <v>1</v>
      </c>
      <c r="H283">
        <v>2</v>
      </c>
      <c r="I283">
        <v>0</v>
      </c>
      <c r="J283">
        <v>1</v>
      </c>
      <c r="K283">
        <v>1</v>
      </c>
      <c r="M283">
        <v>5</v>
      </c>
      <c r="N283" t="s">
        <v>61</v>
      </c>
      <c r="O283">
        <v>2018</v>
      </c>
      <c r="P283">
        <v>2017</v>
      </c>
      <c r="Q283" s="4" t="s">
        <v>26</v>
      </c>
      <c r="R283">
        <v>7501</v>
      </c>
      <c r="S283">
        <v>0</v>
      </c>
      <c r="T283">
        <v>0</v>
      </c>
      <c r="U283">
        <v>1</v>
      </c>
      <c r="V283">
        <v>11000000</v>
      </c>
      <c r="W283">
        <v>14612493.08</v>
      </c>
      <c r="X283">
        <v>1.4222222222222201</v>
      </c>
      <c r="Y283">
        <v>-2.25958600640296E-2</v>
      </c>
      <c r="Z283">
        <v>0.36060243844985901</v>
      </c>
      <c r="AA283">
        <v>0.12365354597568499</v>
      </c>
      <c r="AB283">
        <v>8</v>
      </c>
      <c r="AC283">
        <v>1</v>
      </c>
      <c r="AD283">
        <v>0.235739</v>
      </c>
      <c r="AE283">
        <v>1.50490113333333</v>
      </c>
      <c r="AF283">
        <v>2.03389943350333</v>
      </c>
      <c r="AG283">
        <v>3.58491800695333</v>
      </c>
      <c r="AH283">
        <v>6.5628975518155501</v>
      </c>
      <c r="AI283">
        <v>6.9027886283133304</v>
      </c>
      <c r="AJ283">
        <v>4.89935327268888</v>
      </c>
      <c r="AK283">
        <v>4.3166264034799999</v>
      </c>
      <c r="AL283">
        <v>7.2104808478444404</v>
      </c>
      <c r="AM283">
        <v>0.35151697905780499</v>
      </c>
      <c r="AN283">
        <v>0.76258370886037996</v>
      </c>
      <c r="AO283">
        <v>0.83069669629433895</v>
      </c>
      <c r="AP283">
        <v>5.1789788552123697E-2</v>
      </c>
      <c r="AQ283">
        <v>-0.29023565163315301</v>
      </c>
      <c r="AR283">
        <v>-0.118939549115035</v>
      </c>
      <c r="AS283">
        <v>0.67039724402173395</v>
      </c>
      <c r="AT283">
        <v>8.0629690283801505</v>
      </c>
      <c r="AU283">
        <v>0.187434485838545</v>
      </c>
      <c r="AV283">
        <v>-0.59213166446940002</v>
      </c>
      <c r="AW283">
        <v>2.3594274672958102</v>
      </c>
      <c r="AX283">
        <v>-0.23491729441697201</v>
      </c>
      <c r="AY283">
        <v>-0.46170133972757899</v>
      </c>
      <c r="AZ283">
        <v>0.562386818195586</v>
      </c>
      <c r="BA283">
        <v>0.46989367064808901</v>
      </c>
      <c r="BB283">
        <v>4.4165282751753097</v>
      </c>
      <c r="BC283">
        <v>-0.25894582083085599</v>
      </c>
      <c r="BD283">
        <v>-0.377841517855457</v>
      </c>
      <c r="BE283">
        <v>1.5911319019135699</v>
      </c>
      <c r="BF283">
        <v>-0.136659928896921</v>
      </c>
      <c r="BG283">
        <v>-0.171284411388087</v>
      </c>
      <c r="BH283">
        <v>0.193093766316943</v>
      </c>
      <c r="BI283">
        <v>0.179247810285975</v>
      </c>
      <c r="BJ283">
        <v>6.1938547597634797</v>
      </c>
      <c r="BK283">
        <v>0.35283194205320101</v>
      </c>
      <c r="BL283">
        <v>8.0878691443513506E-2</v>
      </c>
      <c r="BM283">
        <v>1.88018627169801</v>
      </c>
      <c r="BN283">
        <v>-0.387475331108313</v>
      </c>
      <c r="BO283">
        <v>-0.29712146345013302</v>
      </c>
      <c r="BP283">
        <v>0.95401277053182298</v>
      </c>
      <c r="BQ283">
        <v>0.57607375272575601</v>
      </c>
      <c r="BR283">
        <v>4.4165282751753097</v>
      </c>
      <c r="BS283">
        <v>6.1938547597634797</v>
      </c>
      <c r="BT283">
        <v>12.132746267500901</v>
      </c>
      <c r="BU283">
        <v>21.815578358342101</v>
      </c>
      <c r="BV283">
        <v>24.360775929630499</v>
      </c>
      <c r="BW283">
        <v>16.993026617292799</v>
      </c>
      <c r="BX283">
        <v>14.260859564677601</v>
      </c>
      <c r="BY283">
        <v>23.993772761655102</v>
      </c>
      <c r="BZ283">
        <v>3.5445980512346202E-2</v>
      </c>
      <c r="CA283">
        <v>9.4742415862676399</v>
      </c>
      <c r="CB283">
        <v>16.3588977189209</v>
      </c>
      <c r="CC283">
        <v>38.050103358118697</v>
      </c>
      <c r="CD283">
        <v>16.622412408283601</v>
      </c>
      <c r="CE283">
        <v>29.257612627870198</v>
      </c>
      <c r="CF283">
        <v>7.46001655123463E-2</v>
      </c>
      <c r="CG283">
        <v>9.7223628062676397</v>
      </c>
      <c r="CH283">
        <v>15.877715282920899</v>
      </c>
      <c r="CI283">
        <v>34.534774517118699</v>
      </c>
      <c r="CJ283">
        <v>9.9468655088673693E-3</v>
      </c>
      <c r="CK283">
        <v>-0.41805626272881702</v>
      </c>
      <c r="CL283">
        <v>0.89299048597769304</v>
      </c>
      <c r="CM283">
        <v>0.48220650250454899</v>
      </c>
      <c r="CN283">
        <v>0.76130285548749899</v>
      </c>
      <c r="CO283">
        <v>8.8744183512346295E-2</v>
      </c>
      <c r="CP283">
        <v>9.4557433442676402</v>
      </c>
      <c r="CQ283">
        <v>14.8845758329209</v>
      </c>
      <c r="CR283">
        <v>30.990204844118701</v>
      </c>
      <c r="CS283">
        <v>3.4124176776010498E-2</v>
      </c>
      <c r="CT283">
        <v>-0.46643735964886102</v>
      </c>
      <c r="CU283">
        <v>0.56726240841613795</v>
      </c>
      <c r="CV283">
        <v>0.80430087338102196</v>
      </c>
      <c r="CW283">
        <v>-0.128818532341689</v>
      </c>
      <c r="CX283">
        <v>-9.1017127245246396E-2</v>
      </c>
      <c r="CY283">
        <v>-0.17211255581246299</v>
      </c>
      <c r="CZ283">
        <v>0.23636034254950999</v>
      </c>
      <c r="DA283">
        <v>6549.3785555555496</v>
      </c>
      <c r="DB283">
        <v>3924.9172940266599</v>
      </c>
      <c r="DC283">
        <v>4470.1298560756604</v>
      </c>
      <c r="DD283">
        <v>9429.9929838777698</v>
      </c>
      <c r="DE283">
        <v>9594.4677923415493</v>
      </c>
      <c r="DF283">
        <v>7959.5804871079899</v>
      </c>
      <c r="DG283">
        <v>7940.2390551717699</v>
      </c>
      <c r="DH283">
        <v>9207.53759721811</v>
      </c>
    </row>
    <row r="284" spans="1:112" x14ac:dyDescent="0.3">
      <c r="A284" t="s">
        <v>643</v>
      </c>
      <c r="B284" t="s">
        <v>644</v>
      </c>
      <c r="C284" t="s">
        <v>643</v>
      </c>
      <c r="D284" t="s">
        <v>645</v>
      </c>
      <c r="E284">
        <v>1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M284">
        <v>14</v>
      </c>
      <c r="N284" t="s">
        <v>106</v>
      </c>
      <c r="O284">
        <v>2017</v>
      </c>
      <c r="P284">
        <v>2017</v>
      </c>
      <c r="Q284" s="4" t="s">
        <v>26</v>
      </c>
      <c r="R284">
        <v>9129</v>
      </c>
      <c r="S284">
        <v>1</v>
      </c>
      <c r="T284">
        <v>0</v>
      </c>
      <c r="U284">
        <v>0</v>
      </c>
      <c r="V284">
        <v>30000000</v>
      </c>
      <c r="W284">
        <v>976442388.32000005</v>
      </c>
      <c r="X284">
        <v>2</v>
      </c>
      <c r="Y284">
        <v>0.21130995452404</v>
      </c>
      <c r="Z284">
        <v>-0.146054461598396</v>
      </c>
      <c r="AA284">
        <v>-9.9942877888679504E-2</v>
      </c>
      <c r="AB284">
        <v>10</v>
      </c>
      <c r="AC284">
        <v>1</v>
      </c>
      <c r="AD284">
        <v>0.1520919949</v>
      </c>
      <c r="AE284">
        <v>0.333807188267777</v>
      </c>
      <c r="AF284">
        <v>0.19090948891333301</v>
      </c>
      <c r="AG284">
        <v>9.7697587747777703E-2</v>
      </c>
      <c r="AH284">
        <v>4.0020878888888799E-2</v>
      </c>
      <c r="AI284">
        <v>1.7378047574444399E-2</v>
      </c>
      <c r="AJ284">
        <v>2.2408420370000001E-2</v>
      </c>
      <c r="AK284">
        <v>2.2768601803333299E-2</v>
      </c>
      <c r="AL284">
        <v>1.18480927766666E-2</v>
      </c>
      <c r="AM284">
        <v>-0.42808454813685098</v>
      </c>
      <c r="AN284">
        <v>-0.488251797729502</v>
      </c>
      <c r="AO284">
        <v>-0.590359600359741</v>
      </c>
      <c r="AP284">
        <v>-0.56577546378499999</v>
      </c>
      <c r="AQ284">
        <v>0.28946708621934297</v>
      </c>
      <c r="AR284">
        <v>1.60734860996955E-2</v>
      </c>
      <c r="AS284">
        <v>-0.47963019956139302</v>
      </c>
      <c r="AT284">
        <v>0.59439255544491998</v>
      </c>
      <c r="AU284">
        <v>-0.180156889442187</v>
      </c>
      <c r="AV284">
        <v>-0.85345279244497896</v>
      </c>
      <c r="AW284">
        <v>0.16519273191523001</v>
      </c>
      <c r="AX284">
        <v>-0.65191472491751401</v>
      </c>
      <c r="AY284">
        <v>0.46639600000750497</v>
      </c>
      <c r="AZ284">
        <v>-0.33905130467647299</v>
      </c>
      <c r="BA284">
        <v>-0.140629749181964</v>
      </c>
      <c r="BB284">
        <v>0.54058931917720399</v>
      </c>
      <c r="BC284">
        <v>-0.34790140075195702</v>
      </c>
      <c r="BD284">
        <v>-0.58352465133765197</v>
      </c>
      <c r="BE284">
        <v>0.13003782675515599</v>
      </c>
      <c r="BF284">
        <v>-0.55183301198618595</v>
      </c>
      <c r="BG284">
        <v>0.462970547644589</v>
      </c>
      <c r="BH284">
        <v>2.37263790014361E-2</v>
      </c>
      <c r="BI284">
        <v>-0.21868701060447901</v>
      </c>
      <c r="BJ284">
        <v>-0.116441360592159</v>
      </c>
      <c r="BK284">
        <v>-0.65190377307925296</v>
      </c>
      <c r="BL284">
        <v>-0.83695570318311396</v>
      </c>
      <c r="BM284">
        <v>-0.48129032980800401</v>
      </c>
      <c r="BN284">
        <v>-0.46338747429439697</v>
      </c>
      <c r="BO284">
        <v>0.55480929345283003</v>
      </c>
      <c r="BP284">
        <v>-0.47565148207778402</v>
      </c>
      <c r="BQ284">
        <v>-0.308533040438976</v>
      </c>
      <c r="BR284">
        <v>0.54058931917720399</v>
      </c>
      <c r="BS284">
        <v>-0.116441360592159</v>
      </c>
      <c r="BT284">
        <v>-0.52834827586539701</v>
      </c>
      <c r="BU284">
        <v>-0.81535492088309902</v>
      </c>
      <c r="BV284">
        <v>-0.915244263666534</v>
      </c>
      <c r="BW284">
        <v>-0.89851776021366103</v>
      </c>
      <c r="BX284">
        <v>-0.89214715922050103</v>
      </c>
      <c r="BY284">
        <v>-0.94475821041986496</v>
      </c>
      <c r="BZ284">
        <v>5.52758322719588E-2</v>
      </c>
      <c r="CA284">
        <v>0.64667689080056601</v>
      </c>
      <c r="CB284">
        <v>0.37210815881280801</v>
      </c>
      <c r="CC284">
        <v>-0.81928673184653</v>
      </c>
      <c r="CD284">
        <v>-0.86117903975935195</v>
      </c>
      <c r="CE284">
        <v>-0.93191386701823598</v>
      </c>
      <c r="CF284">
        <v>9.4430017271958794E-2</v>
      </c>
      <c r="CG284">
        <v>0.89479811080056604</v>
      </c>
      <c r="CH284">
        <v>-0.109074277187191</v>
      </c>
      <c r="CI284">
        <v>-4.3346155728465297</v>
      </c>
      <c r="CJ284">
        <v>0.29522672090692298</v>
      </c>
      <c r="CK284">
        <v>2.00273812176111E-2</v>
      </c>
      <c r="CL284">
        <v>-0.324477935355384</v>
      </c>
      <c r="CM284">
        <v>-0.15524193906870501</v>
      </c>
      <c r="CN284">
        <v>6.7835359449469598E-2</v>
      </c>
      <c r="CO284">
        <v>0.108574035271958</v>
      </c>
      <c r="CP284">
        <v>0.62817864880056595</v>
      </c>
      <c r="CQ284">
        <v>-1.1022137271871899</v>
      </c>
      <c r="CR284">
        <v>-7.8791852458465303</v>
      </c>
      <c r="CS284">
        <v>0.41858769035631499</v>
      </c>
      <c r="CT284">
        <v>-0.228543423431323</v>
      </c>
      <c r="CU284">
        <v>-0.25897630164743102</v>
      </c>
      <c r="CV284">
        <v>1.2082598626934501E-2</v>
      </c>
      <c r="CW284">
        <v>-0.46643735964886102</v>
      </c>
      <c r="CX284">
        <v>0.56726240841613795</v>
      </c>
      <c r="CY284">
        <v>0.80430087338102196</v>
      </c>
      <c r="CZ284">
        <v>-0.128818532341689</v>
      </c>
      <c r="DA284">
        <v>12680.4091308593</v>
      </c>
      <c r="DB284">
        <v>8770.5252170138901</v>
      </c>
      <c r="DC284">
        <v>7011.5482198350801</v>
      </c>
      <c r="DD284">
        <v>6552.4264444444398</v>
      </c>
      <c r="DE284">
        <v>3924.9172940266599</v>
      </c>
      <c r="DF284">
        <v>4470.1298560756604</v>
      </c>
      <c r="DG284">
        <v>9429.9929838777698</v>
      </c>
      <c r="DH284">
        <v>9594.4677923415493</v>
      </c>
    </row>
    <row r="285" spans="1:112" x14ac:dyDescent="0.3">
      <c r="A285" t="s">
        <v>646</v>
      </c>
      <c r="B285" t="s">
        <v>647</v>
      </c>
      <c r="C285" t="s">
        <v>646</v>
      </c>
      <c r="D285" t="s">
        <v>648</v>
      </c>
      <c r="E285">
        <v>1</v>
      </c>
      <c r="F285">
        <v>1</v>
      </c>
      <c r="G285">
        <v>1</v>
      </c>
      <c r="H285">
        <v>3</v>
      </c>
      <c r="I285">
        <v>1</v>
      </c>
      <c r="J285">
        <v>1</v>
      </c>
      <c r="K285">
        <v>1</v>
      </c>
      <c r="M285">
        <v>26</v>
      </c>
      <c r="N285" t="s">
        <v>25</v>
      </c>
      <c r="O285">
        <v>2017</v>
      </c>
      <c r="P285">
        <v>2017</v>
      </c>
      <c r="Q285" s="4" t="s">
        <v>26</v>
      </c>
      <c r="R285">
        <v>5243</v>
      </c>
      <c r="S285">
        <v>1</v>
      </c>
      <c r="T285">
        <v>0</v>
      </c>
      <c r="U285">
        <v>0</v>
      </c>
      <c r="V285">
        <v>15000000</v>
      </c>
      <c r="W285">
        <v>102900584</v>
      </c>
      <c r="X285">
        <v>2.23684210526315</v>
      </c>
      <c r="Y285">
        <v>0.15393890440464</v>
      </c>
      <c r="Z285">
        <v>-4.2177066206931998E-2</v>
      </c>
      <c r="AA285">
        <v>-0.102301239967346</v>
      </c>
      <c r="AB285">
        <v>18</v>
      </c>
      <c r="AC285">
        <v>1</v>
      </c>
      <c r="AD285">
        <v>4.5336499214000003</v>
      </c>
      <c r="AE285">
        <v>10.50629553265</v>
      </c>
      <c r="AF285">
        <v>12.360570123464401</v>
      </c>
      <c r="AG285">
        <v>40.063709841833301</v>
      </c>
      <c r="AH285">
        <v>20.5935799598711</v>
      </c>
      <c r="AI285">
        <v>10.0490616704255</v>
      </c>
      <c r="AJ285">
        <v>4.1030222222222203</v>
      </c>
      <c r="AK285">
        <v>2.2565983086388801</v>
      </c>
      <c r="AL285">
        <v>2.5772053951477698</v>
      </c>
      <c r="AM285">
        <v>0.176491760112018</v>
      </c>
      <c r="AN285">
        <v>2.24125096509741</v>
      </c>
      <c r="AO285">
        <v>-0.485979205590993</v>
      </c>
      <c r="AP285">
        <v>-0.51202939508296796</v>
      </c>
      <c r="AQ285">
        <v>-0.59170096106610204</v>
      </c>
      <c r="AR285">
        <v>-0.450015577196483</v>
      </c>
      <c r="AS285">
        <v>0.14207539076915601</v>
      </c>
      <c r="AT285">
        <v>2.1175542738719901</v>
      </c>
      <c r="AU285">
        <v>0.104226082730072</v>
      </c>
      <c r="AV285">
        <v>1.2723985523974199</v>
      </c>
      <c r="AW285">
        <v>-0.44746791087388399</v>
      </c>
      <c r="AX285">
        <v>-0.70249081801883195</v>
      </c>
      <c r="AY285">
        <v>-0.11730144438036</v>
      </c>
      <c r="AZ285">
        <v>-0.54283011660525904</v>
      </c>
      <c r="BA285">
        <v>0.49205016873143498</v>
      </c>
      <c r="BB285">
        <v>1.3174033537652601</v>
      </c>
      <c r="BC285">
        <v>-0.10869919893829399</v>
      </c>
      <c r="BD285">
        <v>1.6535364655764899</v>
      </c>
      <c r="BE285">
        <v>-0.372164433128091</v>
      </c>
      <c r="BF285">
        <v>-0.377627687916257</v>
      </c>
      <c r="BG285">
        <v>-0.14082650884474901</v>
      </c>
      <c r="BH285">
        <v>-0.41819193312084302</v>
      </c>
      <c r="BI285">
        <v>0.371903003737166</v>
      </c>
      <c r="BJ285">
        <v>1.72374951732024</v>
      </c>
      <c r="BK285">
        <v>1.8611346763854</v>
      </c>
      <c r="BL285">
        <v>0.41584935629098801</v>
      </c>
      <c r="BM285">
        <v>-0.68596136812066999</v>
      </c>
      <c r="BN285">
        <v>-0.75637307967451495</v>
      </c>
      <c r="BO285">
        <v>-0.50301776910614704</v>
      </c>
      <c r="BP285">
        <v>-0.38664143180188498</v>
      </c>
      <c r="BQ285">
        <v>0.95285499981791999</v>
      </c>
      <c r="BR285">
        <v>1.3174033537652601</v>
      </c>
      <c r="BS285">
        <v>1.72374951732024</v>
      </c>
      <c r="BT285">
        <v>7.7434165710498801</v>
      </c>
      <c r="BU285">
        <v>3.6652310546693201</v>
      </c>
      <c r="BV285">
        <v>1.33351351072504</v>
      </c>
      <c r="BW285">
        <v>-8.6548840432093904E-2</v>
      </c>
      <c r="BX285">
        <v>-0.47162127350527899</v>
      </c>
      <c r="BY285">
        <v>-0.44296815806017598</v>
      </c>
      <c r="BZ285">
        <v>1.9445709203055501E-2</v>
      </c>
      <c r="CA285">
        <v>1.88190129458052</v>
      </c>
      <c r="CB285">
        <v>2.0729304034698401</v>
      </c>
      <c r="CC285">
        <v>2.6347665104302198</v>
      </c>
      <c r="CD285">
        <v>-0.189445253502735</v>
      </c>
      <c r="CE285">
        <v>-0.44723990288608501</v>
      </c>
      <c r="CF285">
        <v>5.8599894203055503E-2</v>
      </c>
      <c r="CG285">
        <v>2.1300225145805198</v>
      </c>
      <c r="CH285">
        <v>1.59174796746984</v>
      </c>
      <c r="CI285">
        <v>-0.88056233056977395</v>
      </c>
      <c r="CJ285">
        <v>1.02783189472173</v>
      </c>
      <c r="CK285">
        <v>2.8285321540715902</v>
      </c>
      <c r="CL285">
        <v>2.9489979623239302</v>
      </c>
      <c r="CM285">
        <v>1.94994426939411</v>
      </c>
      <c r="CN285">
        <v>2.6250649238867001</v>
      </c>
      <c r="CO285">
        <v>7.2743912203055497E-2</v>
      </c>
      <c r="CP285">
        <v>1.8634030525805201</v>
      </c>
      <c r="CQ285">
        <v>0.598608517469846</v>
      </c>
      <c r="CR285">
        <v>-4.4251320035697699</v>
      </c>
      <c r="CS285">
        <v>1.1260208773302001</v>
      </c>
      <c r="CT285">
        <v>0.87588971206081301</v>
      </c>
      <c r="CU285">
        <v>0.26794338031475001</v>
      </c>
      <c r="CV285">
        <v>-0.234175336935454</v>
      </c>
      <c r="CW285">
        <v>-0.24771683243322201</v>
      </c>
      <c r="CX285">
        <v>3.2810401901722297E-2</v>
      </c>
      <c r="CY285">
        <v>-0.46325323598482698</v>
      </c>
      <c r="CZ285">
        <v>0.59151151953405001</v>
      </c>
      <c r="DA285">
        <v>2836.1964450412402</v>
      </c>
      <c r="DB285">
        <v>5283.33465711807</v>
      </c>
      <c r="DC285">
        <v>12619.8281304253</v>
      </c>
      <c r="DD285">
        <v>8894.8338921441009</v>
      </c>
      <c r="DE285">
        <v>7098.4456566840399</v>
      </c>
      <c r="DF285">
        <v>6547.4387777777702</v>
      </c>
      <c r="DG285">
        <v>4055.0667701193302</v>
      </c>
      <c r="DH285">
        <v>4364.9694841507699</v>
      </c>
    </row>
    <row r="286" spans="1:112" x14ac:dyDescent="0.3">
      <c r="A286" t="s">
        <v>649</v>
      </c>
      <c r="B286" t="s">
        <v>650</v>
      </c>
      <c r="C286" t="s">
        <v>649</v>
      </c>
      <c r="D286" t="s">
        <v>651</v>
      </c>
      <c r="E286">
        <v>1</v>
      </c>
      <c r="F286">
        <v>1</v>
      </c>
      <c r="G286">
        <v>1</v>
      </c>
      <c r="H286">
        <v>2</v>
      </c>
      <c r="I286">
        <v>0</v>
      </c>
      <c r="J286">
        <v>3</v>
      </c>
      <c r="K286">
        <v>1</v>
      </c>
      <c r="M286">
        <v>30</v>
      </c>
      <c r="N286" t="s">
        <v>48</v>
      </c>
      <c r="O286">
        <v>2017</v>
      </c>
      <c r="P286">
        <v>2017</v>
      </c>
      <c r="Q286" s="4" t="s">
        <v>26</v>
      </c>
      <c r="R286">
        <v>11356</v>
      </c>
      <c r="S286">
        <v>0</v>
      </c>
      <c r="T286">
        <v>0</v>
      </c>
      <c r="U286">
        <v>0</v>
      </c>
      <c r="V286">
        <v>12513346</v>
      </c>
      <c r="W286">
        <v>12484410729</v>
      </c>
      <c r="X286">
        <v>1.94805194805194</v>
      </c>
      <c r="Y286">
        <v>0.12536080181598599</v>
      </c>
      <c r="Z286">
        <v>-7.2252601385116499E-3</v>
      </c>
      <c r="AA286">
        <v>-9.9485829472541795E-2</v>
      </c>
      <c r="AB286">
        <v>12</v>
      </c>
      <c r="AC286">
        <v>1</v>
      </c>
      <c r="AD286">
        <v>8.5599899300000004E-2</v>
      </c>
      <c r="AE286">
        <v>0.66464265824888802</v>
      </c>
      <c r="AF286">
        <v>1.58718189994333</v>
      </c>
      <c r="AG286">
        <v>0.52450652238666595</v>
      </c>
      <c r="AH286">
        <v>0.141588666666666</v>
      </c>
      <c r="AI286">
        <v>0.19660678312666599</v>
      </c>
      <c r="AJ286">
        <v>0.154179590972222</v>
      </c>
      <c r="AK286">
        <v>0.11606943861777699</v>
      </c>
      <c r="AL286">
        <v>7.5401298629999905E-2</v>
      </c>
      <c r="AM286">
        <v>1.3880229176457399</v>
      </c>
      <c r="AN286">
        <v>-0.66953597290556699</v>
      </c>
      <c r="AO286">
        <v>-0.73005356344780103</v>
      </c>
      <c r="AP286">
        <v>0.388577121003093</v>
      </c>
      <c r="AQ286">
        <v>-0.21579719417467999</v>
      </c>
      <c r="AR286">
        <v>-0.247180266299386</v>
      </c>
      <c r="AS286">
        <v>-0.35037767453756602</v>
      </c>
      <c r="AT286">
        <v>20.829224657457999</v>
      </c>
      <c r="AU286">
        <v>-0.42876543409991202</v>
      </c>
      <c r="AV286">
        <v>-0.74644970631672503</v>
      </c>
      <c r="AW286">
        <v>-0.239295883291787</v>
      </c>
      <c r="AX286">
        <v>3.04861396422389E-2</v>
      </c>
      <c r="AY286">
        <v>-0.49264022318894801</v>
      </c>
      <c r="AZ286">
        <v>-0.100459294104769</v>
      </c>
      <c r="BA286">
        <v>-0.51996161400046204</v>
      </c>
      <c r="BB286">
        <v>5.4439573959988996</v>
      </c>
      <c r="BC286">
        <v>-6.7590372417695305E-2</v>
      </c>
      <c r="BD286">
        <v>-0.42139645642742102</v>
      </c>
      <c r="BE286">
        <v>-0.39614660536463903</v>
      </c>
      <c r="BF286">
        <v>-5.0606240810198502E-2</v>
      </c>
      <c r="BG286">
        <v>-0.35933304133439598</v>
      </c>
      <c r="BH286">
        <v>-6.53310918643666E-2</v>
      </c>
      <c r="BI286">
        <v>-0.262602753476461</v>
      </c>
      <c r="BJ286">
        <v>14.472059026311101</v>
      </c>
      <c r="BK286">
        <v>-0.68419370517243905</v>
      </c>
      <c r="BL286">
        <v>-0.84965947338284198</v>
      </c>
      <c r="BM286">
        <v>-0.15108341726850499</v>
      </c>
      <c r="BN286">
        <v>-0.23227564230300701</v>
      </c>
      <c r="BO286">
        <v>-0.52549917558814097</v>
      </c>
      <c r="BP286">
        <v>-0.374857804703499</v>
      </c>
      <c r="BQ286">
        <v>-0.56976943675240799</v>
      </c>
      <c r="BR286">
        <v>5.4439573959988996</v>
      </c>
      <c r="BS286">
        <v>14.472059026311101</v>
      </c>
      <c r="BT286">
        <v>4.2403723534282296</v>
      </c>
      <c r="BU286">
        <v>0.361623771641437</v>
      </c>
      <c r="BV286">
        <v>0.91421462470342696</v>
      </c>
      <c r="BW286">
        <v>0.54792379770723798</v>
      </c>
      <c r="BX286">
        <v>0.14644763274297101</v>
      </c>
      <c r="BY286">
        <v>-0.23321212069096001</v>
      </c>
      <c r="BZ286">
        <v>0.113440531816139</v>
      </c>
      <c r="CA286">
        <v>14.0288954917315</v>
      </c>
      <c r="CB286">
        <v>8.8830874290321606</v>
      </c>
      <c r="CC286">
        <v>1.6198715650303199</v>
      </c>
      <c r="CD286">
        <v>0.175141119493433</v>
      </c>
      <c r="CE286">
        <v>-0.48230374496371498</v>
      </c>
      <c r="CF286">
        <v>0.15259471681613901</v>
      </c>
      <c r="CG286">
        <v>14.2770167117315</v>
      </c>
      <c r="CH286">
        <v>8.4019049930321597</v>
      </c>
      <c r="CI286">
        <v>-1.89545727596967</v>
      </c>
      <c r="CJ286">
        <v>0.19215080760028599</v>
      </c>
      <c r="CK286">
        <v>0.24684872675535499</v>
      </c>
      <c r="CL286">
        <v>-0.124337674952815</v>
      </c>
      <c r="CM286">
        <v>-0.247731400993325</v>
      </c>
      <c r="CN286">
        <v>0.112901940780795</v>
      </c>
      <c r="CO286">
        <v>0.16673873481613899</v>
      </c>
      <c r="CP286">
        <v>14.010397249731501</v>
      </c>
      <c r="CQ286">
        <v>7.4087655430321604</v>
      </c>
      <c r="CR286">
        <v>-5.4400269489696704</v>
      </c>
      <c r="CS286">
        <v>0.24262898750825199</v>
      </c>
      <c r="CT286">
        <v>4.6406002286045897E-2</v>
      </c>
      <c r="CU286">
        <v>-0.104616622256091</v>
      </c>
      <c r="CV286">
        <v>-0.20951890636544401</v>
      </c>
      <c r="CW286">
        <v>-0.42600674201796801</v>
      </c>
      <c r="CX286">
        <v>0.45846108466152902</v>
      </c>
      <c r="CY286">
        <v>0.93569491890774903</v>
      </c>
      <c r="CZ286">
        <v>-0.21189509143815499</v>
      </c>
      <c r="DA286">
        <v>12314.623562282901</v>
      </c>
      <c r="DB286">
        <v>8820.9531195746495</v>
      </c>
      <c r="DC286">
        <v>7441.7534396701503</v>
      </c>
      <c r="DD286">
        <v>6679.5303372395801</v>
      </c>
      <c r="DE286">
        <v>4536.9009272547701</v>
      </c>
      <c r="DF286">
        <v>4058.06834796877</v>
      </c>
      <c r="DG286">
        <v>8450.2971922975503</v>
      </c>
      <c r="DH286">
        <v>9943.1187208716601</v>
      </c>
    </row>
    <row r="287" spans="1:112" x14ac:dyDescent="0.3">
      <c r="A287" t="s">
        <v>1271</v>
      </c>
      <c r="B287" t="s">
        <v>1272</v>
      </c>
      <c r="C287" t="s">
        <v>1271</v>
      </c>
      <c r="D287" t="s">
        <v>1273</v>
      </c>
      <c r="E287">
        <v>1</v>
      </c>
      <c r="G287">
        <v>1</v>
      </c>
      <c r="H287">
        <v>2</v>
      </c>
      <c r="I287">
        <v>1</v>
      </c>
      <c r="J287">
        <v>1</v>
      </c>
      <c r="K287">
        <v>1</v>
      </c>
      <c r="M287">
        <v>30</v>
      </c>
      <c r="P287">
        <v>2017</v>
      </c>
      <c r="Q287" s="4" t="s">
        <v>26</v>
      </c>
      <c r="R287">
        <v>2388</v>
      </c>
      <c r="S287">
        <v>0</v>
      </c>
      <c r="T287">
        <v>0</v>
      </c>
      <c r="U287">
        <v>0</v>
      </c>
      <c r="V287">
        <v>37000000</v>
      </c>
      <c r="W287">
        <v>999942647.35000002</v>
      </c>
      <c r="X287">
        <v>2.1282051282051202</v>
      </c>
      <c r="Y287">
        <v>0.12606218457221899</v>
      </c>
      <c r="Z287">
        <v>3.7394613027572601E-3</v>
      </c>
      <c r="AA287">
        <v>-0.120615273714065</v>
      </c>
      <c r="AB287">
        <v>12</v>
      </c>
      <c r="AC287">
        <v>0</v>
      </c>
    </row>
    <row r="288" spans="1:112" x14ac:dyDescent="0.3">
      <c r="A288" t="s">
        <v>1274</v>
      </c>
      <c r="B288" t="s">
        <v>1275</v>
      </c>
      <c r="C288" t="s">
        <v>1274</v>
      </c>
      <c r="D288" t="s">
        <v>1276</v>
      </c>
      <c r="E288">
        <v>1</v>
      </c>
      <c r="G288">
        <v>4</v>
      </c>
      <c r="I288">
        <v>3</v>
      </c>
      <c r="J288">
        <v>0</v>
      </c>
      <c r="K288">
        <v>0</v>
      </c>
      <c r="M288">
        <v>2</v>
      </c>
      <c r="N288" t="s">
        <v>25</v>
      </c>
      <c r="P288">
        <v>2018</v>
      </c>
      <c r="Q288" s="4" t="s">
        <v>26</v>
      </c>
      <c r="R288">
        <v>9217</v>
      </c>
      <c r="S288">
        <v>0</v>
      </c>
      <c r="T288">
        <v>0</v>
      </c>
      <c r="U288">
        <v>0</v>
      </c>
      <c r="V288">
        <v>10824148</v>
      </c>
      <c r="W288">
        <v>19717288</v>
      </c>
      <c r="X288">
        <v>1.9534883720930201</v>
      </c>
      <c r="Y288">
        <v>2.9576137661933899E-2</v>
      </c>
      <c r="Z288">
        <v>0.11504578590393</v>
      </c>
      <c r="AA288">
        <v>-0.120436340570449</v>
      </c>
      <c r="AB288">
        <v>6</v>
      </c>
      <c r="AC288">
        <v>0</v>
      </c>
    </row>
    <row r="289" spans="1:112" x14ac:dyDescent="0.3">
      <c r="A289" t="s">
        <v>652</v>
      </c>
      <c r="B289" t="s">
        <v>653</v>
      </c>
      <c r="C289" t="s">
        <v>652</v>
      </c>
      <c r="D289" t="s">
        <v>654</v>
      </c>
      <c r="E289">
        <v>1</v>
      </c>
      <c r="F289">
        <v>1</v>
      </c>
      <c r="G289">
        <v>1</v>
      </c>
      <c r="H289">
        <v>2</v>
      </c>
      <c r="I289">
        <v>0</v>
      </c>
      <c r="J289">
        <v>0</v>
      </c>
      <c r="K289">
        <v>1</v>
      </c>
      <c r="M289">
        <v>1</v>
      </c>
      <c r="N289" t="s">
        <v>69</v>
      </c>
      <c r="O289">
        <v>2018</v>
      </c>
      <c r="P289">
        <v>2018</v>
      </c>
      <c r="Q289" s="4" t="s">
        <v>26</v>
      </c>
      <c r="R289">
        <v>6022</v>
      </c>
      <c r="S289">
        <v>0</v>
      </c>
      <c r="T289">
        <v>0</v>
      </c>
      <c r="U289">
        <v>0</v>
      </c>
      <c r="V289">
        <v>20000000</v>
      </c>
      <c r="W289">
        <v>1000000000</v>
      </c>
      <c r="X289">
        <v>1.92771084337349</v>
      </c>
      <c r="Y289">
        <v>3.5296797752380302E-2</v>
      </c>
      <c r="Z289">
        <v>9.9951714277267401E-2</v>
      </c>
      <c r="AA289">
        <v>-2.6697695255279499E-2</v>
      </c>
      <c r="AB289">
        <v>11</v>
      </c>
      <c r="AC289">
        <v>1</v>
      </c>
      <c r="AD289">
        <v>3.1399000400000002E-2</v>
      </c>
      <c r="AE289">
        <v>1.8877768465404399E-2</v>
      </c>
      <c r="AF289">
        <v>1.4706863166666599E-2</v>
      </c>
      <c r="AG289">
        <v>6.5681231111111103E-3</v>
      </c>
      <c r="AH289">
        <v>4.4854826235901099E-3</v>
      </c>
      <c r="AI289">
        <v>6.0174409405691102E-3</v>
      </c>
      <c r="AJ289">
        <v>7.1266058854897703E-3</v>
      </c>
      <c r="AK289">
        <v>3.63689017096066E-3</v>
      </c>
      <c r="AL289">
        <v>3.91536464176666E-3</v>
      </c>
      <c r="AM289">
        <v>-0.22094270868833901</v>
      </c>
      <c r="AN289">
        <v>-0.55339741475273496</v>
      </c>
      <c r="AO289">
        <v>-0.31708304675316601</v>
      </c>
      <c r="AP289">
        <v>0.34153700850876201</v>
      </c>
      <c r="AQ289">
        <v>0.18432502385569899</v>
      </c>
      <c r="AR289">
        <v>-0.48967429525384498</v>
      </c>
      <c r="AS289">
        <v>7.6569392452245297E-2</v>
      </c>
      <c r="AT289">
        <v>-0.55765870978250298</v>
      </c>
      <c r="AU289">
        <v>-0.65553914996162099</v>
      </c>
      <c r="AV289">
        <v>-0.34039308789904299</v>
      </c>
      <c r="AW289">
        <v>0.162797889904055</v>
      </c>
      <c r="AX289">
        <v>0.43828688454567499</v>
      </c>
      <c r="AY289">
        <v>-0.11963671361662601</v>
      </c>
      <c r="AZ289">
        <v>-0.56300220120229305</v>
      </c>
      <c r="BA289">
        <v>-5.6301702018861496E-3</v>
      </c>
      <c r="BB289">
        <v>-0.46298883300044302</v>
      </c>
      <c r="BC289">
        <v>-0.194519459234063</v>
      </c>
      <c r="BD289">
        <v>5.4854625815834897E-2</v>
      </c>
      <c r="BE289">
        <v>0.150835500110688</v>
      </c>
      <c r="BF289">
        <v>0.28865705495261201</v>
      </c>
      <c r="BG289">
        <v>7.4316742133710506E-2</v>
      </c>
      <c r="BH289">
        <v>-0.50415772336099396</v>
      </c>
      <c r="BI289">
        <v>0.16917064162567499</v>
      </c>
      <c r="BJ289">
        <v>-0.57779717618578696</v>
      </c>
      <c r="BK289">
        <v>-0.64071534612610204</v>
      </c>
      <c r="BL289">
        <v>-0.29131733458874298</v>
      </c>
      <c r="BM289">
        <v>0.54245477474167902</v>
      </c>
      <c r="BN289">
        <v>0.54242296827355896</v>
      </c>
      <c r="BO289">
        <v>-0.42679614180328501</v>
      </c>
      <c r="BP289">
        <v>-0.49126513710678299</v>
      </c>
      <c r="BQ289">
        <v>-0.39561918456892597</v>
      </c>
      <c r="BR289">
        <v>-0.46298883300044302</v>
      </c>
      <c r="BS289">
        <v>-0.57779717618578696</v>
      </c>
      <c r="BT289">
        <v>-0.81167639968753602</v>
      </c>
      <c r="BU289">
        <v>-0.87347861234806501</v>
      </c>
      <c r="BV289">
        <v>-0.830424488580775</v>
      </c>
      <c r="BW289">
        <v>-0.79703120961118201</v>
      </c>
      <c r="BX289">
        <v>-0.89170559372153002</v>
      </c>
      <c r="BY289">
        <v>-0.88888978910063798</v>
      </c>
      <c r="BZ289">
        <v>-0.13586103524493101</v>
      </c>
      <c r="CA289">
        <v>-0.399007080639592</v>
      </c>
      <c r="CB289">
        <v>-0.77327802322563199</v>
      </c>
      <c r="CC289">
        <v>-0.82039831887176495</v>
      </c>
      <c r="CD289">
        <v>-0.82928906147460901</v>
      </c>
      <c r="CE289">
        <v>-0.88420595817329295</v>
      </c>
      <c r="CF289">
        <v>-9.6706850244931003E-2</v>
      </c>
      <c r="CG289">
        <v>-0.150885860639592</v>
      </c>
      <c r="CH289">
        <v>-1.2544604592256301</v>
      </c>
      <c r="CI289">
        <v>-4.3357271598717597</v>
      </c>
      <c r="CJ289">
        <v>-0.31763402029495003</v>
      </c>
      <c r="CK289">
        <v>-0.38752077435850601</v>
      </c>
      <c r="CL289">
        <v>-0.63892628588256695</v>
      </c>
      <c r="CM289">
        <v>-6.5679495443338398E-2</v>
      </c>
      <c r="CN289">
        <v>-5.8340234599580001E-2</v>
      </c>
      <c r="CO289">
        <v>-8.2562832244930995E-2</v>
      </c>
      <c r="CP289">
        <v>-0.417505322639592</v>
      </c>
      <c r="CQ289">
        <v>-2.24759990922563</v>
      </c>
      <c r="CR289">
        <v>-7.8802968328717604</v>
      </c>
      <c r="CS289">
        <v>-0.31370854054257102</v>
      </c>
      <c r="CT289">
        <v>-0.100718741358391</v>
      </c>
      <c r="CU289">
        <v>-0.34174997301569199</v>
      </c>
      <c r="CV289">
        <v>-0.21128782913712399</v>
      </c>
      <c r="CW289">
        <v>1.2334058571742801</v>
      </c>
      <c r="CX289">
        <v>0.46147266293106698</v>
      </c>
      <c r="CY289">
        <v>-0.18581447549567401</v>
      </c>
      <c r="CZ289">
        <v>5.5496534853173803E-2</v>
      </c>
      <c r="DA289">
        <v>8573.2315429687496</v>
      </c>
      <c r="DB289">
        <v>6892.0268847656298</v>
      </c>
      <c r="DC289">
        <v>6442.9907777777698</v>
      </c>
      <c r="DD289">
        <v>3732.05970882666</v>
      </c>
      <c r="DE289">
        <v>4823.2710216055502</v>
      </c>
      <c r="DF289">
        <v>9893.64365979166</v>
      </c>
      <c r="DG289">
        <v>9366.51860070355</v>
      </c>
      <c r="DH289">
        <v>7960.0940224905498</v>
      </c>
    </row>
    <row r="290" spans="1:112" x14ac:dyDescent="0.3">
      <c r="A290" t="s">
        <v>1277</v>
      </c>
      <c r="B290" t="s">
        <v>1278</v>
      </c>
      <c r="C290" t="s">
        <v>1277</v>
      </c>
      <c r="D290" t="s">
        <v>1279</v>
      </c>
      <c r="E290">
        <v>1</v>
      </c>
      <c r="G290">
        <v>1</v>
      </c>
      <c r="H290">
        <v>2</v>
      </c>
      <c r="I290">
        <v>0</v>
      </c>
      <c r="J290">
        <v>0</v>
      </c>
      <c r="K290">
        <v>1</v>
      </c>
      <c r="M290">
        <v>7</v>
      </c>
      <c r="N290" t="s">
        <v>391</v>
      </c>
      <c r="P290">
        <v>2019</v>
      </c>
      <c r="Q290" s="4" t="s">
        <v>26</v>
      </c>
      <c r="R290">
        <v>24022</v>
      </c>
      <c r="S290">
        <v>0</v>
      </c>
      <c r="T290">
        <v>0</v>
      </c>
      <c r="U290">
        <v>0</v>
      </c>
      <c r="V290">
        <v>32895000</v>
      </c>
      <c r="W290">
        <v>999966002.09000003</v>
      </c>
      <c r="X290">
        <v>2.0253164556962</v>
      </c>
      <c r="Y290">
        <v>1.38035863637924E-2</v>
      </c>
      <c r="Z290">
        <v>0.163814231753349</v>
      </c>
      <c r="AA290">
        <v>-8.0616995692253099E-2</v>
      </c>
      <c r="AB290">
        <v>7</v>
      </c>
      <c r="AC290">
        <v>0</v>
      </c>
    </row>
    <row r="291" spans="1:112" x14ac:dyDescent="0.3">
      <c r="A291" t="s">
        <v>655</v>
      </c>
      <c r="B291" t="s">
        <v>656</v>
      </c>
      <c r="C291" t="s">
        <v>658</v>
      </c>
      <c r="D291" t="s">
        <v>657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</v>
      </c>
      <c r="M291">
        <v>1</v>
      </c>
      <c r="N291" t="s">
        <v>659</v>
      </c>
      <c r="O291">
        <v>2020</v>
      </c>
      <c r="P291">
        <v>2018</v>
      </c>
      <c r="Q291" s="4" t="s">
        <v>26</v>
      </c>
      <c r="R291">
        <v>2583</v>
      </c>
      <c r="S291">
        <v>0</v>
      </c>
      <c r="T291">
        <v>0</v>
      </c>
      <c r="U291">
        <v>0</v>
      </c>
      <c r="V291">
        <v>5650000</v>
      </c>
      <c r="W291">
        <v>501235014.81999999</v>
      </c>
      <c r="X291">
        <v>1.9</v>
      </c>
      <c r="Y291">
        <v>0.171852186322212</v>
      </c>
      <c r="Z291">
        <v>-3.6192297935485798E-2</v>
      </c>
      <c r="AA291">
        <v>-0.15579602122306799</v>
      </c>
      <c r="AB291">
        <v>6</v>
      </c>
      <c r="AC291">
        <v>1</v>
      </c>
      <c r="AD291">
        <v>1.29137E-2</v>
      </c>
      <c r="AE291">
        <v>2.59593835555555E-2</v>
      </c>
      <c r="AF291">
        <v>0.23094398999999999</v>
      </c>
      <c r="AG291">
        <v>9.3460545111111099E-2</v>
      </c>
      <c r="AH291">
        <v>6.7899423883333296E-2</v>
      </c>
      <c r="AI291">
        <v>0.14519529187777699</v>
      </c>
      <c r="AJ291">
        <v>5.6419875826666598E-2</v>
      </c>
      <c r="AK291">
        <v>1.6435036925023402E-2</v>
      </c>
      <c r="AL291">
        <v>1.13658390891098E-2</v>
      </c>
      <c r="AM291">
        <v>7.8963587870165597</v>
      </c>
      <c r="AN291">
        <v>-0.59531077162427504</v>
      </c>
      <c r="AO291">
        <v>-0.27349638499742601</v>
      </c>
      <c r="AP291">
        <v>1.1383876853985699</v>
      </c>
      <c r="AQ291">
        <v>-0.611420762360809</v>
      </c>
      <c r="AR291">
        <v>-0.70870129215606104</v>
      </c>
      <c r="AS291">
        <v>-0.30843848170462002</v>
      </c>
      <c r="AT291">
        <v>1.96360580144189</v>
      </c>
      <c r="AU291">
        <v>6.3243875668615601</v>
      </c>
      <c r="AV291">
        <v>-0.84465522793243597</v>
      </c>
      <c r="AW291">
        <v>3.7052360463308598</v>
      </c>
      <c r="AX291">
        <v>-0.58600530418096697</v>
      </c>
      <c r="AY291">
        <v>-0.319449064426165</v>
      </c>
      <c r="AZ291">
        <v>-0.73140682846239202</v>
      </c>
      <c r="BA291">
        <v>-0.15636942569753801</v>
      </c>
      <c r="BB291">
        <v>0.92822205352767195</v>
      </c>
      <c r="BC291">
        <v>5.01070925061072</v>
      </c>
      <c r="BD291">
        <v>-0.64165765682307396</v>
      </c>
      <c r="BE291">
        <v>0.424120240999598</v>
      </c>
      <c r="BF291">
        <v>-6.4770504228944106E-2</v>
      </c>
      <c r="BG291">
        <v>-0.11038993325186899</v>
      </c>
      <c r="BH291">
        <v>-0.58602461916756299</v>
      </c>
      <c r="BI291">
        <v>-1.20445819697306E-2</v>
      </c>
      <c r="BJ291">
        <v>15.9582654057161</v>
      </c>
      <c r="BK291">
        <v>1.5975623312179901</v>
      </c>
      <c r="BL291">
        <v>-0.76776438309655604</v>
      </c>
      <c r="BM291">
        <v>2.3291119491030998</v>
      </c>
      <c r="BN291">
        <v>-0.63791974344773705</v>
      </c>
      <c r="BO291">
        <v>-0.71893078183668402</v>
      </c>
      <c r="BP291">
        <v>-0.81416739305399</v>
      </c>
      <c r="BR291">
        <v>0.92822205352767195</v>
      </c>
      <c r="BS291">
        <v>15.9582654057161</v>
      </c>
      <c r="BT291">
        <v>6.32861124770087</v>
      </c>
      <c r="BU291">
        <v>3.7495491017510401</v>
      </c>
      <c r="BV291">
        <v>10.102841046899799</v>
      </c>
      <c r="BW291">
        <v>3.29853800901145</v>
      </c>
      <c r="BX291">
        <v>0.358108189866302</v>
      </c>
      <c r="BZ291">
        <v>0.14239760874110399</v>
      </c>
      <c r="CA291">
        <v>1.54853388356477</v>
      </c>
      <c r="CB291">
        <v>14.4419362579291</v>
      </c>
      <c r="CC291">
        <v>7.5174714727864496</v>
      </c>
      <c r="CF291">
        <v>0.181551793741104</v>
      </c>
      <c r="CG291">
        <v>1.79665510356477</v>
      </c>
      <c r="CH291">
        <v>13.960753821929099</v>
      </c>
      <c r="CI291">
        <v>4.0021426317864499</v>
      </c>
      <c r="CJ291">
        <v>1.7527094306206701</v>
      </c>
      <c r="CK291">
        <v>2.4232414607290398</v>
      </c>
      <c r="CL291">
        <v>2.74594881597063</v>
      </c>
      <c r="CO291">
        <v>0.19569581174110401</v>
      </c>
      <c r="CP291">
        <v>1.53003564156477</v>
      </c>
      <c r="CQ291">
        <v>12.9676143719291</v>
      </c>
      <c r="CR291">
        <v>0.45757295878645299</v>
      </c>
      <c r="CS291">
        <v>1.85574600666221</v>
      </c>
      <c r="CT291">
        <v>0.30913073343887598</v>
      </c>
      <c r="CU291">
        <v>-0.31743218112957</v>
      </c>
      <c r="CV291">
        <v>0.50035787704849399</v>
      </c>
      <c r="CW291">
        <v>-0.39122047864218901</v>
      </c>
      <c r="CX291">
        <v>7.0769429271064693E-2</v>
      </c>
      <c r="CY291">
        <v>-0.40407945194253803</v>
      </c>
      <c r="DA291">
        <v>26937.774455188101</v>
      </c>
      <c r="DB291">
        <v>54848.424256247097</v>
      </c>
      <c r="DC291">
        <v>37380.122100710701</v>
      </c>
      <c r="DD291">
        <v>50460.705877252702</v>
      </c>
      <c r="DE291">
        <v>50583.887093652098</v>
      </c>
      <c r="DF291">
        <v>41335.816487068201</v>
      </c>
      <c r="DG291">
        <v>26904.004597812302</v>
      </c>
      <c r="DH291">
        <v>21516.310477659801</v>
      </c>
    </row>
    <row r="292" spans="1:112" x14ac:dyDescent="0.3">
      <c r="A292" t="s">
        <v>660</v>
      </c>
      <c r="B292" t="s">
        <v>661</v>
      </c>
      <c r="C292" t="s">
        <v>663</v>
      </c>
      <c r="D292" t="s">
        <v>662</v>
      </c>
      <c r="E292">
        <v>1</v>
      </c>
      <c r="F292">
        <v>0</v>
      </c>
      <c r="G292">
        <v>1</v>
      </c>
      <c r="H292">
        <v>3</v>
      </c>
      <c r="I292">
        <v>1</v>
      </c>
      <c r="J292">
        <v>1</v>
      </c>
      <c r="K292">
        <v>1</v>
      </c>
      <c r="M292">
        <v>31</v>
      </c>
      <c r="N292" t="s">
        <v>119</v>
      </c>
      <c r="O292">
        <v>2017</v>
      </c>
      <c r="P292">
        <v>2018</v>
      </c>
      <c r="Q292" s="4" t="s">
        <v>26</v>
      </c>
      <c r="R292">
        <v>11222</v>
      </c>
      <c r="S292">
        <v>0</v>
      </c>
      <c r="T292">
        <v>0</v>
      </c>
      <c r="U292">
        <v>0</v>
      </c>
      <c r="V292">
        <v>12000000</v>
      </c>
      <c r="W292">
        <v>86999784.989999995</v>
      </c>
      <c r="X292">
        <v>1.87654320987654</v>
      </c>
      <c r="Y292">
        <v>7.25072771310806E-2</v>
      </c>
      <c r="Z292">
        <v>2.5491714477539002E-3</v>
      </c>
      <c r="AA292">
        <v>4.5350730419158901E-2</v>
      </c>
      <c r="AB292">
        <v>10</v>
      </c>
      <c r="AC292">
        <v>1</v>
      </c>
      <c r="AD292">
        <v>0.2812179923</v>
      </c>
      <c r="AE292">
        <v>0.63151883383555496</v>
      </c>
      <c r="AF292">
        <v>0.58292128972888801</v>
      </c>
      <c r="AG292">
        <v>1.1301744014044399</v>
      </c>
      <c r="AH292">
        <v>1.56692544684666</v>
      </c>
      <c r="AI292">
        <v>1.46015262869444</v>
      </c>
      <c r="AJ292">
        <v>0.47930255466777699</v>
      </c>
      <c r="AK292">
        <v>0.32330786354777702</v>
      </c>
      <c r="AL292">
        <v>0.32474650734222199</v>
      </c>
      <c r="AM292">
        <v>-7.6953435911812001E-2</v>
      </c>
      <c r="AN292">
        <v>0.93881133065165101</v>
      </c>
      <c r="AO292">
        <v>0.38644570687451402</v>
      </c>
      <c r="AP292">
        <v>-6.8141607098854196E-2</v>
      </c>
      <c r="AQ292">
        <v>-0.67174489484956501</v>
      </c>
      <c r="AR292">
        <v>-0.325461839501618</v>
      </c>
      <c r="AS292">
        <v>4.4497643164559996E-3</v>
      </c>
      <c r="AT292">
        <v>0.24684878916849601</v>
      </c>
      <c r="AU292">
        <v>5.5785505678785E-2</v>
      </c>
      <c r="AV292">
        <v>9.2333933280473097</v>
      </c>
      <c r="AW292">
        <v>-0.76052498083715903</v>
      </c>
      <c r="AX292">
        <v>-0.176186266956186</v>
      </c>
      <c r="AY292">
        <v>-0.51019891493466896</v>
      </c>
      <c r="AZ292">
        <v>-0.51364938838149399</v>
      </c>
      <c r="BA292">
        <v>1.3405548943715799</v>
      </c>
      <c r="BB292">
        <v>0.80873739943201395</v>
      </c>
      <c r="BC292">
        <v>0.23566054212326101</v>
      </c>
      <c r="BD292">
        <v>1.2528660212529099</v>
      </c>
      <c r="BE292">
        <v>-0.58141142687401104</v>
      </c>
      <c r="BF292">
        <v>0.44358136299081002</v>
      </c>
      <c r="BG292">
        <v>-0.39499263987077299</v>
      </c>
      <c r="BH292">
        <v>-0.15698649576339299</v>
      </c>
      <c r="BI292">
        <v>0.55724696284585196</v>
      </c>
      <c r="BJ292">
        <v>0.66962766815604402</v>
      </c>
      <c r="BK292">
        <v>1.2410375556726501</v>
      </c>
      <c r="BL292">
        <v>2.5126122479922</v>
      </c>
      <c r="BM292">
        <v>-0.62571673362667501</v>
      </c>
      <c r="BN292">
        <v>-0.51136817807538304</v>
      </c>
      <c r="BO292">
        <v>-0.59033473978935902</v>
      </c>
      <c r="BP292">
        <v>-0.25248428465394501</v>
      </c>
      <c r="BQ292">
        <v>1.73970949412861</v>
      </c>
      <c r="BR292">
        <v>0.80873739943201395</v>
      </c>
      <c r="BS292">
        <v>0.66962766815604402</v>
      </c>
      <c r="BT292">
        <v>2.02809564663966</v>
      </c>
      <c r="BU292">
        <v>3.7213308541814301</v>
      </c>
      <c r="BV292">
        <v>3.2216038544375398</v>
      </c>
      <c r="BW292">
        <v>0.42895304395179401</v>
      </c>
      <c r="BX292">
        <v>-3.2420993268144599E-2</v>
      </c>
      <c r="BY292">
        <v>-0.14202974242274299</v>
      </c>
      <c r="BZ292">
        <v>2.0187238211784999E-2</v>
      </c>
      <c r="CA292">
        <v>0.59570571076397405</v>
      </c>
      <c r="CB292">
        <v>0.68784396226450994</v>
      </c>
      <c r="CC292">
        <v>3.2272956420699499</v>
      </c>
      <c r="CD292">
        <v>0.50798023526006497</v>
      </c>
      <c r="CE292">
        <v>0.81157929347009405</v>
      </c>
      <c r="CF292">
        <v>5.9341423211784997E-2</v>
      </c>
      <c r="CG292">
        <v>0.84382693076397397</v>
      </c>
      <c r="CH292">
        <v>0.20666152626451001</v>
      </c>
      <c r="CI292">
        <v>-0.28803319893004398</v>
      </c>
      <c r="CJ292">
        <v>1.24782631068979</v>
      </c>
      <c r="CK292">
        <v>3.5662679742830599</v>
      </c>
      <c r="CL292">
        <v>5.44616227212554</v>
      </c>
      <c r="CM292">
        <v>4.2677917621018304</v>
      </c>
      <c r="CN292">
        <v>3.1634670054175098</v>
      </c>
      <c r="CO292">
        <v>7.3485441211785005E-2</v>
      </c>
      <c r="CP292">
        <v>0.577207468763974</v>
      </c>
      <c r="CQ292">
        <v>-0.78647792373548997</v>
      </c>
      <c r="CR292">
        <v>-3.8326028719300398</v>
      </c>
      <c r="CS292">
        <v>1.2098558627646301</v>
      </c>
      <c r="CT292">
        <v>0.99475806437600101</v>
      </c>
      <c r="CU292">
        <v>1.56859177414877</v>
      </c>
      <c r="CV292">
        <v>-0.49402266742529699</v>
      </c>
      <c r="CW292">
        <v>-0.14137847288240299</v>
      </c>
      <c r="CX292">
        <v>-2.44832573144955E-2</v>
      </c>
      <c r="CY292">
        <v>-0.43484912971575601</v>
      </c>
      <c r="CZ292">
        <v>6.6307597069937801E-2</v>
      </c>
      <c r="DA292">
        <v>2209.5848836263099</v>
      </c>
      <c r="DB292">
        <v>4031.42366265193</v>
      </c>
      <c r="DC292">
        <v>11306.6492024739</v>
      </c>
      <c r="DD292">
        <v>9392.2905870225695</v>
      </c>
      <c r="DE292">
        <v>7744.7376627604299</v>
      </c>
      <c r="DF292">
        <v>6821.81755381944</v>
      </c>
      <c r="DG292">
        <v>5109.4139051005504</v>
      </c>
      <c r="DH292">
        <v>3799.25244478177</v>
      </c>
    </row>
    <row r="293" spans="1:112" x14ac:dyDescent="0.3">
      <c r="A293" t="s">
        <v>1280</v>
      </c>
      <c r="B293" t="s">
        <v>1281</v>
      </c>
      <c r="C293" t="s">
        <v>1280</v>
      </c>
      <c r="D293" t="s">
        <v>1282</v>
      </c>
      <c r="E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M293">
        <v>30</v>
      </c>
      <c r="N293" t="s">
        <v>61</v>
      </c>
      <c r="P293">
        <v>2017</v>
      </c>
      <c r="Q293" s="4" t="s">
        <v>26</v>
      </c>
      <c r="R293">
        <v>891</v>
      </c>
      <c r="S293">
        <v>0</v>
      </c>
      <c r="T293">
        <v>0</v>
      </c>
      <c r="U293">
        <v>1</v>
      </c>
      <c r="V293">
        <v>30000000</v>
      </c>
      <c r="W293">
        <v>129498559</v>
      </c>
      <c r="X293">
        <v>2</v>
      </c>
      <c r="Y293">
        <v>4.2887106537818902E-2</v>
      </c>
      <c r="Z293">
        <v>-0.14375464618205999</v>
      </c>
      <c r="AA293">
        <v>-0.183182567358017</v>
      </c>
      <c r="AB293">
        <v>10</v>
      </c>
      <c r="AC293">
        <v>0</v>
      </c>
    </row>
    <row r="294" spans="1:112" x14ac:dyDescent="0.3">
      <c r="A294" t="s">
        <v>664</v>
      </c>
      <c r="B294" t="s">
        <v>665</v>
      </c>
      <c r="C294" t="s">
        <v>664</v>
      </c>
      <c r="D294" t="s">
        <v>666</v>
      </c>
      <c r="E294">
        <v>0</v>
      </c>
      <c r="F294">
        <v>0</v>
      </c>
      <c r="G294">
        <v>1</v>
      </c>
      <c r="H294">
        <v>2</v>
      </c>
      <c r="I294">
        <v>1</v>
      </c>
      <c r="J294">
        <v>0</v>
      </c>
      <c r="K294">
        <v>2</v>
      </c>
      <c r="M294">
        <v>43</v>
      </c>
      <c r="N294" t="s">
        <v>106</v>
      </c>
      <c r="O294">
        <v>2018</v>
      </c>
      <c r="P294">
        <v>2017</v>
      </c>
      <c r="Q294" s="4" t="s">
        <v>26</v>
      </c>
      <c r="R294">
        <v>7226</v>
      </c>
      <c r="S294">
        <v>1</v>
      </c>
      <c r="T294">
        <v>0</v>
      </c>
      <c r="U294">
        <v>0</v>
      </c>
      <c r="V294">
        <v>10000000</v>
      </c>
      <c r="W294">
        <v>1000000000</v>
      </c>
      <c r="X294">
        <v>2.07894736842105</v>
      </c>
      <c r="Y294">
        <v>0.121724471449852</v>
      </c>
      <c r="Z294">
        <v>-5.6918948888778603E-2</v>
      </c>
      <c r="AA294">
        <v>-0.149676352739334</v>
      </c>
      <c r="AB294">
        <v>6</v>
      </c>
      <c r="AC294">
        <v>1</v>
      </c>
      <c r="AD294">
        <v>1.89312851930711E-2</v>
      </c>
      <c r="AE294">
        <v>1.1733859922876301E-2</v>
      </c>
      <c r="AF294">
        <v>3.8907224929579098E-3</v>
      </c>
      <c r="AG294">
        <v>3.6947140090406502E-3</v>
      </c>
      <c r="AH294">
        <v>4.2692556449299302E-3</v>
      </c>
      <c r="AI294">
        <v>2.18425804557948E-3</v>
      </c>
      <c r="AJ294">
        <v>1.4025864675153599E-3</v>
      </c>
      <c r="AK294">
        <v>1.32063342689265E-3</v>
      </c>
      <c r="AL294">
        <v>1.4679066676282901E-3</v>
      </c>
      <c r="AM294">
        <v>-0.66841921426276996</v>
      </c>
      <c r="AN294">
        <v>-5.0378428241035902E-2</v>
      </c>
      <c r="AO294">
        <v>0.15550368295987799</v>
      </c>
      <c r="AP294">
        <v>-0.488374970429925</v>
      </c>
      <c r="AQ294">
        <v>-0.35786594887269402</v>
      </c>
      <c r="AR294">
        <v>-5.8429938204016797E-2</v>
      </c>
      <c r="AS294">
        <v>0.111517123326315</v>
      </c>
      <c r="AT294">
        <v>-0.55785787197536596</v>
      </c>
      <c r="AU294">
        <v>-0.616847438127618</v>
      </c>
      <c r="AV294">
        <v>0.27336283605823702</v>
      </c>
      <c r="AW294">
        <v>-0.26211796865875397</v>
      </c>
      <c r="AX294">
        <v>-0.44643755923426698</v>
      </c>
      <c r="AY294">
        <v>-0.27517356899571499</v>
      </c>
      <c r="AZ294">
        <v>-0.19375098362325299</v>
      </c>
      <c r="BA294">
        <v>0.43110088603033903</v>
      </c>
      <c r="BB294">
        <v>-0.380186828141444</v>
      </c>
      <c r="BC294">
        <v>-0.46008724975619097</v>
      </c>
      <c r="BD294">
        <v>0.231211824257614</v>
      </c>
      <c r="BE294">
        <v>6.2596141132130995E-2</v>
      </c>
      <c r="BF294">
        <v>-0.29084778323313198</v>
      </c>
      <c r="BG294">
        <v>-0.179795759379585</v>
      </c>
      <c r="BH294">
        <v>-2.1324073566328199E-3</v>
      </c>
      <c r="BI294">
        <v>0.26276486057257098</v>
      </c>
      <c r="BJ294">
        <v>-0.79194677457672702</v>
      </c>
      <c r="BK294">
        <v>-0.49777095111506398</v>
      </c>
      <c r="BL294">
        <v>0.44955930911198799</v>
      </c>
      <c r="BM294">
        <v>-0.44495125834409999</v>
      </c>
      <c r="BN294">
        <v>-0.553625794168777</v>
      </c>
      <c r="BO294">
        <v>-0.233985579331353</v>
      </c>
      <c r="BP294">
        <v>8.3272981533919793E-2</v>
      </c>
      <c r="BQ294">
        <v>-0.12007353983066001</v>
      </c>
      <c r="BR294">
        <v>-0.380186828141444</v>
      </c>
      <c r="BS294">
        <v>-0.79194677457672702</v>
      </c>
      <c r="BT294">
        <v>-0.80646803863292904</v>
      </c>
      <c r="BU294">
        <v>-0.77214639212915703</v>
      </c>
      <c r="BV294">
        <v>-0.88098031468877502</v>
      </c>
      <c r="BW294">
        <v>-0.92508333718352398</v>
      </c>
      <c r="BX294">
        <v>-0.93003298297704096</v>
      </c>
      <c r="BY294">
        <v>-0.92404465312004302</v>
      </c>
      <c r="BZ294">
        <v>1.01518892799069E-2</v>
      </c>
      <c r="CA294">
        <v>-0.618526662549999</v>
      </c>
      <c r="CB294">
        <v>-0.86723456943459498</v>
      </c>
      <c r="CC294">
        <v>-0.83812168700284595</v>
      </c>
      <c r="CD294">
        <v>-0.618526662549999</v>
      </c>
      <c r="CE294">
        <v>-0.86723456943459498</v>
      </c>
      <c r="CF294">
        <v>4.9306074279906902E-2</v>
      </c>
      <c r="CG294">
        <v>-0.37040544254999902</v>
      </c>
      <c r="CH294">
        <v>-1.3484170054345901</v>
      </c>
      <c r="CI294">
        <v>-4.3534505280028402</v>
      </c>
      <c r="CJ294">
        <v>-0.463737165042371</v>
      </c>
      <c r="CK294">
        <v>-0.44904099049971902</v>
      </c>
      <c r="CL294">
        <v>0.44533399265803503</v>
      </c>
      <c r="CM294">
        <v>-9.6148283547062199E-3</v>
      </c>
      <c r="CN294">
        <v>0.162105841406502</v>
      </c>
      <c r="CO294">
        <v>6.3450092279906903E-2</v>
      </c>
      <c r="CP294">
        <v>-0.63702490454999905</v>
      </c>
      <c r="CQ294">
        <v>-2.3415564554345898</v>
      </c>
      <c r="CR294">
        <v>-7.89802020100284</v>
      </c>
      <c r="CS294">
        <v>-0.43491942257069899</v>
      </c>
      <c r="CT294">
        <v>9.6158885772651304E-2</v>
      </c>
      <c r="CU294">
        <v>1.09618781913594</v>
      </c>
      <c r="CV294">
        <v>0.25811871123047198</v>
      </c>
      <c r="CW294">
        <v>-0.22873799157041699</v>
      </c>
      <c r="CX294">
        <v>0.32700879182202702</v>
      </c>
      <c r="CY294">
        <v>9.6734337394213492E-3</v>
      </c>
      <c r="CZ294">
        <v>0.222402889357627</v>
      </c>
      <c r="DA294">
        <v>6356.7543333333297</v>
      </c>
      <c r="DB294">
        <v>3716.6855336717699</v>
      </c>
      <c r="DC294">
        <v>5119.6899768428802</v>
      </c>
      <c r="DD294">
        <v>10158.529047976401</v>
      </c>
      <c r="DE294">
        <v>9139.3307815195494</v>
      </c>
      <c r="DF294">
        <v>8155.9288610849999</v>
      </c>
      <c r="DG294">
        <v>7726.6973420367704</v>
      </c>
      <c r="DH294">
        <v>9843.8720642718799</v>
      </c>
    </row>
    <row r="295" spans="1:112" x14ac:dyDescent="0.3">
      <c r="A295" t="s">
        <v>1283</v>
      </c>
      <c r="B295" t="s">
        <v>1284</v>
      </c>
      <c r="C295" t="s">
        <v>1283</v>
      </c>
      <c r="D295" t="s">
        <v>1285</v>
      </c>
      <c r="E295">
        <v>0</v>
      </c>
      <c r="G295">
        <v>1</v>
      </c>
      <c r="H295">
        <v>2</v>
      </c>
      <c r="I295">
        <v>0</v>
      </c>
      <c r="J295">
        <v>0</v>
      </c>
      <c r="K295">
        <v>0</v>
      </c>
      <c r="M295">
        <v>32</v>
      </c>
      <c r="N295" t="s">
        <v>202</v>
      </c>
      <c r="P295">
        <v>2017</v>
      </c>
      <c r="Q295" s="4" t="s">
        <v>26</v>
      </c>
      <c r="R295">
        <v>6389</v>
      </c>
      <c r="S295">
        <v>1</v>
      </c>
      <c r="T295">
        <v>0</v>
      </c>
      <c r="U295">
        <v>0</v>
      </c>
      <c r="V295">
        <v>15000000</v>
      </c>
      <c r="W295">
        <v>1362278592.3599999</v>
      </c>
      <c r="X295">
        <v>1.87179487179487</v>
      </c>
      <c r="Y295">
        <v>0.26351869106292702</v>
      </c>
      <c r="Z295">
        <v>-3.3163607120513902E-2</v>
      </c>
      <c r="AA295">
        <v>-4.7121047973632799E-2</v>
      </c>
      <c r="AB295">
        <v>3</v>
      </c>
      <c r="AC295">
        <v>0</v>
      </c>
    </row>
    <row r="296" spans="1:112" x14ac:dyDescent="0.3">
      <c r="A296" t="s">
        <v>667</v>
      </c>
      <c r="B296" t="s">
        <v>668</v>
      </c>
      <c r="C296" t="s">
        <v>667</v>
      </c>
      <c r="D296" t="s">
        <v>669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2</v>
      </c>
      <c r="M296">
        <v>31</v>
      </c>
      <c r="N296" t="s">
        <v>25</v>
      </c>
      <c r="O296">
        <v>2018</v>
      </c>
      <c r="P296">
        <v>2017</v>
      </c>
      <c r="Q296" s="4">
        <v>278</v>
      </c>
      <c r="R296">
        <v>277</v>
      </c>
      <c r="S296">
        <v>1</v>
      </c>
      <c r="T296">
        <v>0</v>
      </c>
      <c r="U296">
        <v>1</v>
      </c>
      <c r="V296">
        <v>17500000</v>
      </c>
      <c r="W296">
        <v>1000000000</v>
      </c>
      <c r="X296">
        <v>2.1315789473684199</v>
      </c>
      <c r="Y296">
        <v>9.7902208566665594E-2</v>
      </c>
      <c r="Z296">
        <v>-4.4215440750122001E-2</v>
      </c>
      <c r="AA296">
        <v>-0.12164773046970299</v>
      </c>
      <c r="AB296">
        <v>10</v>
      </c>
      <c r="AC296">
        <v>1</v>
      </c>
      <c r="AD296">
        <v>2.0571410031422401E-2</v>
      </c>
      <c r="AE296">
        <v>1.31804440260576E-2</v>
      </c>
      <c r="AF296">
        <v>4.1886411251868903E-3</v>
      </c>
      <c r="AG296">
        <v>1.53095653152338E-3</v>
      </c>
      <c r="AH296">
        <v>2.3670128902456601E-3</v>
      </c>
      <c r="AI296">
        <v>2.05998869199277E-3</v>
      </c>
      <c r="AJ296">
        <v>1.011390572979E-3</v>
      </c>
      <c r="AK296">
        <v>6.8873416696196605E-4</v>
      </c>
      <c r="AL296">
        <v>5.3141245292709404E-4</v>
      </c>
      <c r="AM296">
        <v>-0.68220788943786803</v>
      </c>
      <c r="AN296">
        <v>-0.63449804226064399</v>
      </c>
      <c r="AO296">
        <v>0.54610065113367601</v>
      </c>
      <c r="AP296">
        <v>-0.129709559047235</v>
      </c>
      <c r="AQ296">
        <v>-0.50903100734954998</v>
      </c>
      <c r="AR296">
        <v>-0.319022556307472</v>
      </c>
      <c r="AS296">
        <v>-0.228421532692104</v>
      </c>
      <c r="AT296">
        <v>-0.70990907952068605</v>
      </c>
      <c r="AU296">
        <v>-0.76032613124715098</v>
      </c>
      <c r="AV296">
        <v>0.31832472512216098</v>
      </c>
      <c r="AW296">
        <v>0.105940287509057</v>
      </c>
      <c r="AX296">
        <v>-0.19789999657805299</v>
      </c>
      <c r="AY296">
        <v>-0.59662500292005805</v>
      </c>
      <c r="AZ296">
        <v>-0.48512581292270901</v>
      </c>
      <c r="BA296">
        <v>0.54833389059272897</v>
      </c>
      <c r="BB296">
        <v>-0.35928339350949801</v>
      </c>
      <c r="BC296">
        <v>-0.265595070656928</v>
      </c>
      <c r="BD296">
        <v>-4.8234475959393702E-2</v>
      </c>
      <c r="BE296">
        <v>8.8872495906398605E-2</v>
      </c>
      <c r="BF296">
        <v>-6.6315828408354496E-2</v>
      </c>
      <c r="BG296">
        <v>-0.39619558403137101</v>
      </c>
      <c r="BH296">
        <v>-1.6064189672564198E-2</v>
      </c>
      <c r="BI296">
        <v>0.33566397988591901</v>
      </c>
      <c r="BJ296">
        <v>-0.79413540053882903</v>
      </c>
      <c r="BK296">
        <v>-0.73576637261953803</v>
      </c>
      <c r="BL296">
        <v>0.47368435272508802</v>
      </c>
      <c r="BM296">
        <v>-3.4407231208310698E-2</v>
      </c>
      <c r="BN296">
        <v>-0.524643258136685</v>
      </c>
      <c r="BO296">
        <v>-0.59913118214317695</v>
      </c>
      <c r="BP296">
        <v>-0.29082399919263902</v>
      </c>
      <c r="BQ296">
        <v>0.92445091193947404</v>
      </c>
      <c r="BR296">
        <v>-0.35928339350949801</v>
      </c>
      <c r="BS296">
        <v>-0.79413540053882903</v>
      </c>
      <c r="BT296">
        <v>-0.92593139330708396</v>
      </c>
      <c r="BU296">
        <v>-0.88531445618233795</v>
      </c>
      <c r="BV296">
        <v>-0.89829889889624204</v>
      </c>
      <c r="BW296">
        <v>-0.94822199461496504</v>
      </c>
      <c r="BX296">
        <v>-0.96562431929818604</v>
      </c>
      <c r="BY296">
        <v>-0.97522357911027602</v>
      </c>
      <c r="BZ296">
        <v>-5.5427358474525602E-2</v>
      </c>
      <c r="CA296">
        <v>-0.70323633505401495</v>
      </c>
      <c r="CB296">
        <v>-0.89469704602973998</v>
      </c>
      <c r="CC296">
        <v>-0.87105992349543504</v>
      </c>
      <c r="CD296">
        <v>-0.70323633505401495</v>
      </c>
      <c r="CE296">
        <v>-0.89469704602973998</v>
      </c>
      <c r="CF296">
        <v>-1.6273173474525601E-2</v>
      </c>
      <c r="CG296">
        <v>-0.45511511505401497</v>
      </c>
      <c r="CH296">
        <v>-1.37587948202974</v>
      </c>
      <c r="CI296">
        <v>-4.3863887644954298</v>
      </c>
      <c r="CJ296">
        <v>4.4497725102272602E-2</v>
      </c>
      <c r="CK296">
        <v>-0.37968614559525099</v>
      </c>
      <c r="CL296">
        <v>0.79837039653027597</v>
      </c>
      <c r="CM296">
        <v>-0.25336001687633197</v>
      </c>
      <c r="CN296">
        <v>-7.1683025991900004E-2</v>
      </c>
      <c r="CO296">
        <v>-2.1291554745256299E-3</v>
      </c>
      <c r="CP296">
        <v>-0.721734577054015</v>
      </c>
      <c r="CQ296">
        <v>-2.3690189320297401</v>
      </c>
      <c r="CR296">
        <v>-7.9309584374954296</v>
      </c>
      <c r="CS296">
        <v>9.1985361752378703E-2</v>
      </c>
      <c r="CT296">
        <v>-0.372040154768283</v>
      </c>
      <c r="CU296">
        <v>5.4168046441193302E-2</v>
      </c>
      <c r="CV296">
        <v>1.70035332369523</v>
      </c>
      <c r="CW296">
        <v>-6.2064180508597799E-2</v>
      </c>
      <c r="CX296">
        <v>-0.28113294734111199</v>
      </c>
      <c r="CY296">
        <v>-0.274335528712708</v>
      </c>
      <c r="CZ296">
        <v>0.54057940818657702</v>
      </c>
      <c r="DA296">
        <v>6813.4575512152796</v>
      </c>
      <c r="DB296">
        <v>5414.6453528695502</v>
      </c>
      <c r="DC296">
        <v>3777.8203142704401</v>
      </c>
      <c r="DD296">
        <v>6591.1418361945498</v>
      </c>
      <c r="DE296">
        <v>10680.131491723499</v>
      </c>
      <c r="DF296">
        <v>8215.2903501729998</v>
      </c>
      <c r="DG296">
        <v>8440.2073051765492</v>
      </c>
      <c r="DH296">
        <v>8194.9994159787693</v>
      </c>
    </row>
    <row r="297" spans="1:112" x14ac:dyDescent="0.3">
      <c r="A297" t="s">
        <v>670</v>
      </c>
      <c r="B297" t="s">
        <v>671</v>
      </c>
      <c r="C297" t="s">
        <v>670</v>
      </c>
      <c r="D297" t="s">
        <v>672</v>
      </c>
      <c r="E297">
        <v>1</v>
      </c>
      <c r="F297">
        <v>1</v>
      </c>
      <c r="G297">
        <v>4</v>
      </c>
      <c r="H297">
        <v>0</v>
      </c>
      <c r="I297">
        <v>3</v>
      </c>
      <c r="J297">
        <v>1</v>
      </c>
      <c r="K297">
        <v>1</v>
      </c>
      <c r="M297">
        <v>1</v>
      </c>
      <c r="O297">
        <v>2018</v>
      </c>
      <c r="P297">
        <v>2017</v>
      </c>
      <c r="Q297" s="4" t="s">
        <v>26</v>
      </c>
      <c r="R297">
        <v>4011</v>
      </c>
      <c r="S297">
        <v>0</v>
      </c>
      <c r="T297">
        <v>0</v>
      </c>
      <c r="U297">
        <v>0</v>
      </c>
      <c r="V297">
        <v>5000000</v>
      </c>
      <c r="W297">
        <v>5207470.25</v>
      </c>
      <c r="X297">
        <v>2.2631578947368398</v>
      </c>
      <c r="Y297">
        <v>0.12836895883083299</v>
      </c>
      <c r="Z297">
        <v>-5.9538595378398902E-2</v>
      </c>
      <c r="AA297">
        <v>-0.202845528721809</v>
      </c>
      <c r="AB297">
        <v>9</v>
      </c>
      <c r="AC297">
        <v>1</v>
      </c>
      <c r="AD297">
        <v>4.93818</v>
      </c>
      <c r="AE297">
        <v>4.1462585071777696</v>
      </c>
      <c r="AF297">
        <v>1.55284133370444</v>
      </c>
      <c r="AG297">
        <v>1.1558527348888801</v>
      </c>
      <c r="AH297">
        <v>0.69132210166444397</v>
      </c>
      <c r="AI297">
        <v>0.92631697187777795</v>
      </c>
      <c r="AJ297">
        <v>0.93238098689333304</v>
      </c>
      <c r="AK297">
        <v>0.585704024095555</v>
      </c>
      <c r="AL297">
        <v>0.62354685788999997</v>
      </c>
      <c r="AM297">
        <v>-0.62548371477170295</v>
      </c>
      <c r="AN297">
        <v>-0.255653034343504</v>
      </c>
      <c r="AO297">
        <v>-0.40189430643091301</v>
      </c>
      <c r="AP297">
        <v>0.339920956740069</v>
      </c>
      <c r="AQ297">
        <v>6.5463714901636601E-3</v>
      </c>
      <c r="AR297">
        <v>-0.371818996387834</v>
      </c>
      <c r="AS297">
        <v>6.4610848205937002E-2</v>
      </c>
      <c r="AT297">
        <v>-0.606657329673151</v>
      </c>
      <c r="AU297">
        <v>-0.43460655755222899</v>
      </c>
      <c r="AV297">
        <v>-0.17623784620843899</v>
      </c>
      <c r="AW297">
        <v>-0.34951987899693598</v>
      </c>
      <c r="AX297">
        <v>-4.6250658315076403E-2</v>
      </c>
      <c r="AY297">
        <v>6.7511023267172898E-2</v>
      </c>
      <c r="AZ297">
        <v>-0.23392885328086499</v>
      </c>
      <c r="BA297">
        <v>1.4131654696745499</v>
      </c>
      <c r="BB297">
        <v>-0.18114772248883601</v>
      </c>
      <c r="BC297">
        <v>-0.21497343116221401</v>
      </c>
      <c r="BD297">
        <v>3.3075262201095502E-2</v>
      </c>
      <c r="BE297">
        <v>-0.25957264560462601</v>
      </c>
      <c r="BF297">
        <v>0.1995891977099</v>
      </c>
      <c r="BG297">
        <v>0.29446502210692999</v>
      </c>
      <c r="BH297">
        <v>-0.19399310707120801</v>
      </c>
      <c r="BI297">
        <v>6.9119293272032006E-2</v>
      </c>
      <c r="BJ297">
        <v>-0.69142223057744401</v>
      </c>
      <c r="BK297">
        <v>-0.41734673544891998</v>
      </c>
      <c r="BL297">
        <v>-0.37750777571697702</v>
      </c>
      <c r="BM297">
        <v>-1.8763770319111299E-2</v>
      </c>
      <c r="BN297">
        <v>0.206405366128842</v>
      </c>
      <c r="BO297">
        <v>-0.173514634051504</v>
      </c>
      <c r="BP297">
        <v>-0.16728162005071001</v>
      </c>
      <c r="BQ297">
        <v>0.499526697008775</v>
      </c>
      <c r="BR297">
        <v>-0.18114772248883601</v>
      </c>
      <c r="BS297">
        <v>-0.69142223057744401</v>
      </c>
      <c r="BT297">
        <v>-0.77097100676716801</v>
      </c>
      <c r="BU297">
        <v>-0.86199575903207004</v>
      </c>
      <c r="BV297">
        <v>-0.81711269811483001</v>
      </c>
      <c r="BW297">
        <v>-0.81607351682367202</v>
      </c>
      <c r="BX297">
        <v>-0.88256728134052997</v>
      </c>
      <c r="BY297">
        <v>-0.87867550005705297</v>
      </c>
      <c r="BZ297">
        <v>1.50764046673065E-2</v>
      </c>
      <c r="CA297">
        <v>-0.63529468913524401</v>
      </c>
      <c r="CB297">
        <v>-0.78341299415676002</v>
      </c>
      <c r="CC297">
        <v>-0.89627363092827494</v>
      </c>
      <c r="CD297">
        <v>-0.87150807199015201</v>
      </c>
      <c r="CE297">
        <v>-0.86907171269373495</v>
      </c>
      <c r="CF297">
        <v>5.4230589667306497E-2</v>
      </c>
      <c r="CG297">
        <v>-0.38717346913524398</v>
      </c>
      <c r="CH297">
        <v>-1.2645954301567599</v>
      </c>
      <c r="CI297">
        <v>-4.41160247192827</v>
      </c>
      <c r="CJ297">
        <v>-0.49356931505685198</v>
      </c>
      <c r="CK297">
        <v>-0.40256201719800699</v>
      </c>
      <c r="CL297">
        <v>0.60735645922484405</v>
      </c>
      <c r="CM297">
        <v>0.355555433240616</v>
      </c>
      <c r="CN297">
        <v>0.78987439800097803</v>
      </c>
      <c r="CO297">
        <v>6.8374607667306506E-2</v>
      </c>
      <c r="CP297">
        <v>-0.65379293113524395</v>
      </c>
      <c r="CQ297">
        <v>-2.25773488015676</v>
      </c>
      <c r="CR297">
        <v>-7.9561721449282699</v>
      </c>
      <c r="CS297">
        <v>-0.46459305817086899</v>
      </c>
      <c r="CT297">
        <v>0.19251198000161501</v>
      </c>
      <c r="CU297">
        <v>1.0029623736988</v>
      </c>
      <c r="CV297">
        <v>0.28627838883184298</v>
      </c>
      <c r="CW297">
        <v>-0.26942963305102102</v>
      </c>
      <c r="CX297">
        <v>0.234103254475413</v>
      </c>
      <c r="CY297">
        <v>4.4075080683748699E-2</v>
      </c>
      <c r="CZ297">
        <v>0.33763268967922</v>
      </c>
      <c r="DA297">
        <v>5801.1842943746597</v>
      </c>
      <c r="DB297">
        <v>3734.4978747755499</v>
      </c>
      <c r="DC297">
        <v>5859.6053831925501</v>
      </c>
      <c r="DD297">
        <v>10402.3134424333</v>
      </c>
      <c r="DE297">
        <v>8830.9030278535502</v>
      </c>
      <c r="DF297">
        <v>8377.7604140666608</v>
      </c>
      <c r="DG297">
        <v>7701.5274291521</v>
      </c>
      <c r="DH297">
        <v>9988.8659352289997</v>
      </c>
    </row>
    <row r="298" spans="1:112" x14ac:dyDescent="0.3">
      <c r="A298" t="s">
        <v>673</v>
      </c>
      <c r="B298" t="s">
        <v>674</v>
      </c>
      <c r="C298" t="s">
        <v>676</v>
      </c>
      <c r="D298" t="s">
        <v>675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M298">
        <v>28</v>
      </c>
      <c r="N298" t="s">
        <v>61</v>
      </c>
      <c r="O298">
        <v>2017</v>
      </c>
      <c r="P298">
        <v>2018</v>
      </c>
      <c r="Q298" s="4" t="s">
        <v>26</v>
      </c>
      <c r="R298">
        <v>3022</v>
      </c>
      <c r="S298">
        <v>0</v>
      </c>
      <c r="T298">
        <v>0</v>
      </c>
      <c r="U298">
        <v>0</v>
      </c>
      <c r="V298">
        <v>12215250</v>
      </c>
      <c r="W298">
        <v>83337000</v>
      </c>
      <c r="X298">
        <v>2.0816326530612201</v>
      </c>
      <c r="Y298">
        <v>0.21804966032504999</v>
      </c>
      <c r="Z298">
        <v>0.12851765751838601</v>
      </c>
      <c r="AA298">
        <v>-8.0403193831443703E-2</v>
      </c>
      <c r="AB298">
        <v>12</v>
      </c>
      <c r="AC298">
        <v>1</v>
      </c>
      <c r="AD298">
        <v>0.1904869974</v>
      </c>
      <c r="AE298">
        <v>0.33465641140888802</v>
      </c>
      <c r="AF298">
        <v>2.8064647336866599</v>
      </c>
      <c r="AG298">
        <v>2.1197133156966599</v>
      </c>
      <c r="AH298">
        <v>1.32929522991111</v>
      </c>
      <c r="AI298">
        <v>0.70533108743222195</v>
      </c>
      <c r="AJ298">
        <v>0.37202592890777703</v>
      </c>
      <c r="AK298">
        <v>0.45272747350333298</v>
      </c>
      <c r="AL298">
        <v>0.90891074094888802</v>
      </c>
      <c r="AM298">
        <v>7.3861077750507498</v>
      </c>
      <c r="AN298">
        <v>-0.24470338420674101</v>
      </c>
      <c r="AO298">
        <v>-0.37288914492938202</v>
      </c>
      <c r="AP298">
        <v>-0.46939470513304399</v>
      </c>
      <c r="AQ298">
        <v>-0.47255135136301901</v>
      </c>
      <c r="AR298">
        <v>0.21692451607468599</v>
      </c>
      <c r="AS298">
        <v>1.0076332764068401</v>
      </c>
      <c r="AT298">
        <v>0.32294439738896502</v>
      </c>
      <c r="AU298">
        <v>20.4472376657815</v>
      </c>
      <c r="AV298">
        <v>-0.861253072433665</v>
      </c>
      <c r="AW298">
        <v>7.3653975844715405E-2</v>
      </c>
      <c r="AX298">
        <v>-0.46318348904455697</v>
      </c>
      <c r="AY298">
        <v>-0.31955808081688403</v>
      </c>
      <c r="AZ298">
        <v>0.45264669019853898</v>
      </c>
      <c r="BA298">
        <v>1.31560192806992</v>
      </c>
      <c r="BB298">
        <v>0.36341804814897199</v>
      </c>
      <c r="BC298">
        <v>7.6066998529157903</v>
      </c>
      <c r="BD298">
        <v>-0.68263825467523198</v>
      </c>
      <c r="BE298">
        <v>0.32237023597198899</v>
      </c>
      <c r="BF298">
        <v>-0.24726756789656501</v>
      </c>
      <c r="BG298">
        <v>-0.26179240652399</v>
      </c>
      <c r="BH298">
        <v>0.27981517775832898</v>
      </c>
      <c r="BI298">
        <v>0.64280013263509095</v>
      </c>
      <c r="BJ298">
        <v>10.1286375680631</v>
      </c>
      <c r="BK298">
        <v>6.0576908631623096</v>
      </c>
      <c r="BL298">
        <v>-0.81051665110373805</v>
      </c>
      <c r="BM298">
        <v>-0.28210756121013603</v>
      </c>
      <c r="BN298">
        <v>-0.60484915786049698</v>
      </c>
      <c r="BO298">
        <v>-0.147768014531518</v>
      </c>
      <c r="BP298">
        <v>1.50577620516177</v>
      </c>
      <c r="BQ298">
        <v>0.43048887165067501</v>
      </c>
      <c r="BR298">
        <v>0.36341804814897199</v>
      </c>
      <c r="BS298">
        <v>10.1286375680631</v>
      </c>
      <c r="BT298">
        <v>8.1257375098256102</v>
      </c>
      <c r="BU298">
        <v>4.4485940097804004</v>
      </c>
      <c r="BV298">
        <v>1.95794954790554</v>
      </c>
      <c r="BW298">
        <v>0.55279114464995505</v>
      </c>
      <c r="BX298">
        <v>0.79263704670346602</v>
      </c>
      <c r="BY298">
        <v>2.5098405880675099</v>
      </c>
      <c r="BZ298">
        <v>0.13731649381334601</v>
      </c>
      <c r="CA298">
        <v>0.355237075935875</v>
      </c>
      <c r="CB298">
        <v>22.813213433315202</v>
      </c>
      <c r="CC298">
        <v>3.0955945745906699</v>
      </c>
      <c r="CD298">
        <v>0.62629809685385895</v>
      </c>
      <c r="CE298">
        <v>3.95851584103846</v>
      </c>
      <c r="CF298">
        <v>0.17647067881334599</v>
      </c>
      <c r="CG298">
        <v>0.60335829593587498</v>
      </c>
      <c r="CH298">
        <v>22.332030997315201</v>
      </c>
      <c r="CI298">
        <v>-0.41973426640932698</v>
      </c>
      <c r="CJ298">
        <v>0.98946251112345596</v>
      </c>
      <c r="CK298">
        <v>3.8878476443323602</v>
      </c>
      <c r="CL298">
        <v>1.21067924570806</v>
      </c>
      <c r="CM298">
        <v>0.36470553907506598</v>
      </c>
      <c r="CN298">
        <v>2.8963868438718299</v>
      </c>
      <c r="CO298">
        <v>0.190614696813346</v>
      </c>
      <c r="CP298">
        <v>0.336738833935875</v>
      </c>
      <c r="CQ298">
        <v>21.3388915473152</v>
      </c>
      <c r="CR298">
        <v>-3.9643039394093198</v>
      </c>
      <c r="CS298">
        <v>1.51848089270918</v>
      </c>
      <c r="CT298">
        <v>1.49408175062133</v>
      </c>
      <c r="CU298">
        <v>-0.52404843437656001</v>
      </c>
      <c r="CV298">
        <v>-1.5985151549783701E-2</v>
      </c>
      <c r="CW298">
        <v>-4.0049408537764099E-2</v>
      </c>
      <c r="CX298">
        <v>-0.41217351330380397</v>
      </c>
      <c r="CY298">
        <v>8.7211581231663504E-2</v>
      </c>
      <c r="CZ298">
        <v>1.6866998951527801</v>
      </c>
      <c r="DA298">
        <v>3929.6125569661599</v>
      </c>
      <c r="DB298">
        <v>11215.910422092</v>
      </c>
      <c r="DC298">
        <v>9464.1900336371491</v>
      </c>
      <c r="DD298">
        <v>7747.2551052517401</v>
      </c>
      <c r="DE298">
        <v>6823.4997747395801</v>
      </c>
      <c r="DF298">
        <v>5139.7824610197704</v>
      </c>
      <c r="DG298">
        <v>3795.20844756822</v>
      </c>
      <c r="DH298">
        <v>6905.08357145433</v>
      </c>
    </row>
    <row r="299" spans="1:112" x14ac:dyDescent="0.3">
      <c r="A299" t="s">
        <v>677</v>
      </c>
      <c r="B299" t="s">
        <v>678</v>
      </c>
      <c r="C299" t="s">
        <v>680</v>
      </c>
      <c r="D299" t="s">
        <v>679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M299">
        <v>14</v>
      </c>
      <c r="N299" t="s">
        <v>409</v>
      </c>
      <c r="O299">
        <v>2017</v>
      </c>
      <c r="P299">
        <v>2018</v>
      </c>
      <c r="Q299" s="4">
        <v>6</v>
      </c>
      <c r="R299">
        <v>6</v>
      </c>
      <c r="S299">
        <v>0</v>
      </c>
      <c r="T299">
        <v>0</v>
      </c>
      <c r="U299">
        <v>0</v>
      </c>
      <c r="V299">
        <v>6155000</v>
      </c>
      <c r="W299">
        <v>16714019.66</v>
      </c>
      <c r="X299">
        <v>2.41095890410958</v>
      </c>
      <c r="Y299">
        <v>0.19588939845561901</v>
      </c>
      <c r="Z299">
        <v>-0.10990716516971499</v>
      </c>
      <c r="AA299">
        <v>-0.28663659095764099</v>
      </c>
      <c r="AB299">
        <v>6</v>
      </c>
      <c r="AC299">
        <v>1</v>
      </c>
      <c r="AD299">
        <v>0.26357498759999998</v>
      </c>
      <c r="AE299">
        <v>0.33001158899666599</v>
      </c>
      <c r="AF299">
        <v>0.55565124485333295</v>
      </c>
      <c r="AG299">
        <v>0.21474482218444399</v>
      </c>
      <c r="AH299">
        <v>0.154082195608888</v>
      </c>
      <c r="AI299">
        <v>7.97987732288888E-2</v>
      </c>
      <c r="AJ299">
        <v>2.93516611066666E-2</v>
      </c>
      <c r="AK299">
        <v>2.0184876565555499E-2</v>
      </c>
      <c r="AL299">
        <v>2.3991081083626999E-2</v>
      </c>
      <c r="AM299">
        <v>0.68373252146289198</v>
      </c>
      <c r="AN299">
        <v>-0.61352588665372698</v>
      </c>
      <c r="AO299">
        <v>-0.28248702789887198</v>
      </c>
      <c r="AP299">
        <v>-0.482102569258265</v>
      </c>
      <c r="AQ299">
        <v>-0.63217904337355402</v>
      </c>
      <c r="AR299">
        <v>-0.31230888459083</v>
      </c>
      <c r="AS299">
        <v>0.188567143609218</v>
      </c>
      <c r="AT299">
        <v>0.91233716950233101</v>
      </c>
      <c r="AU299">
        <v>-0.28196992000006899</v>
      </c>
      <c r="AV299">
        <v>-0.20866509870026101</v>
      </c>
      <c r="AW299">
        <v>-0.46209546743669999</v>
      </c>
      <c r="AX299">
        <v>-0.62629477602832895</v>
      </c>
      <c r="AY299">
        <v>-0.47832186897217099</v>
      </c>
      <c r="AZ299">
        <v>0.20773559891492199</v>
      </c>
      <c r="BA299">
        <v>-0.68819714192027304</v>
      </c>
      <c r="BB299">
        <v>-4.8927823416742101E-2</v>
      </c>
      <c r="BC299">
        <v>0.91057641341830997</v>
      </c>
      <c r="BD299">
        <v>2.43632149068541E-2</v>
      </c>
      <c r="BE299">
        <v>-5.5853871045058498E-2</v>
      </c>
      <c r="BF299">
        <v>-0.125990441413419</v>
      </c>
      <c r="BG299">
        <v>-0.13957218282927999</v>
      </c>
      <c r="BH299">
        <v>9.0664905807500404E-2</v>
      </c>
      <c r="BI299">
        <v>0.26559953233299</v>
      </c>
      <c r="BJ299">
        <v>0.60392734815000204</v>
      </c>
      <c r="BK299">
        <v>-0.258551018824482</v>
      </c>
      <c r="BL299">
        <v>-0.259200463958488</v>
      </c>
      <c r="BM299">
        <v>-0.502155216644804</v>
      </c>
      <c r="BN299">
        <v>-0.67983221140858896</v>
      </c>
      <c r="BO299">
        <v>-0.42113798575356498</v>
      </c>
      <c r="BP299">
        <v>0.33386502299162102</v>
      </c>
      <c r="BQ299">
        <v>-0.65723477251626705</v>
      </c>
      <c r="BR299">
        <v>-4.8927823416742101E-2</v>
      </c>
      <c r="BS299">
        <v>0.60392734815000204</v>
      </c>
      <c r="BT299">
        <v>-0.37755418217601899</v>
      </c>
      <c r="BU299">
        <v>-0.54985930152039497</v>
      </c>
      <c r="BV299">
        <v>-0.76264246429523797</v>
      </c>
      <c r="BW299">
        <v>-0.91305102265129001</v>
      </c>
      <c r="BX299">
        <v>-0.941504145774548</v>
      </c>
      <c r="BY299">
        <v>-0.92846054409023204</v>
      </c>
      <c r="BZ299">
        <v>0.19403209563121601</v>
      </c>
      <c r="CA299">
        <v>-0.231909916229283</v>
      </c>
      <c r="CB299">
        <v>-0.30938589910556602</v>
      </c>
      <c r="CC299">
        <v>-0.68906286722079402</v>
      </c>
      <c r="CD299">
        <v>-0.94816593107605496</v>
      </c>
      <c r="CE299">
        <v>-0.98310280932054706</v>
      </c>
      <c r="CF299">
        <v>0.23318628063121599</v>
      </c>
      <c r="CG299">
        <v>1.6211303770716098E-2</v>
      </c>
      <c r="CH299">
        <v>-0.79056833510556601</v>
      </c>
      <c r="CI299">
        <v>-4.2043917082207898</v>
      </c>
      <c r="CJ299">
        <v>3.1669920887980201</v>
      </c>
      <c r="CK299">
        <v>1.35035068982407</v>
      </c>
      <c r="CL299">
        <v>0.72534547212600997</v>
      </c>
      <c r="CM299">
        <v>2.97509282648355E-2</v>
      </c>
      <c r="CN299">
        <v>1.75321069714906</v>
      </c>
      <c r="CO299">
        <v>0.247330298631216</v>
      </c>
      <c r="CP299">
        <v>-0.25040815822928297</v>
      </c>
      <c r="CQ299">
        <v>-1.7837077851055601</v>
      </c>
      <c r="CR299">
        <v>-7.7489613812207896</v>
      </c>
      <c r="CS299">
        <v>3.5788965854942001</v>
      </c>
      <c r="CT299">
        <v>-0.47960947141205401</v>
      </c>
      <c r="CU299">
        <v>-0.22655306430818101</v>
      </c>
      <c r="CV299">
        <v>-1.9651282349129599E-2</v>
      </c>
      <c r="CW299">
        <v>-0.458973422712459</v>
      </c>
      <c r="CX299">
        <v>0.12089943602969699</v>
      </c>
      <c r="CY299">
        <v>1.1936840230883199</v>
      </c>
      <c r="CZ299">
        <v>0.115689125037215</v>
      </c>
      <c r="DA299">
        <v>8195.4228814019207</v>
      </c>
      <c r="DB299">
        <v>11436.4565863715</v>
      </c>
      <c r="DC299">
        <v>8055.7403320312596</v>
      </c>
      <c r="DD299">
        <v>6798.5748838975796</v>
      </c>
      <c r="DE299">
        <v>5897.2824238913299</v>
      </c>
      <c r="DF299">
        <v>3710.85105699311</v>
      </c>
      <c r="DG299">
        <v>5637.6553852592197</v>
      </c>
      <c r="DH299">
        <v>10295.078663526299</v>
      </c>
    </row>
    <row r="300" spans="1:112" x14ac:dyDescent="0.3">
      <c r="A300" t="s">
        <v>681</v>
      </c>
      <c r="B300" t="s">
        <v>682</v>
      </c>
      <c r="C300" t="s">
        <v>681</v>
      </c>
      <c r="D300" t="s">
        <v>683</v>
      </c>
      <c r="E300">
        <v>0</v>
      </c>
      <c r="F300">
        <v>0</v>
      </c>
      <c r="G300">
        <v>1</v>
      </c>
      <c r="H300">
        <v>2</v>
      </c>
      <c r="I300">
        <v>0</v>
      </c>
      <c r="J300">
        <v>1</v>
      </c>
      <c r="K300">
        <v>2</v>
      </c>
      <c r="M300">
        <v>3</v>
      </c>
      <c r="N300" t="s">
        <v>684</v>
      </c>
      <c r="O300">
        <v>2018</v>
      </c>
      <c r="P300">
        <v>2018</v>
      </c>
      <c r="Q300" s="4" t="s">
        <v>26</v>
      </c>
      <c r="R300">
        <v>5054</v>
      </c>
      <c r="S300">
        <v>0</v>
      </c>
      <c r="T300">
        <v>0</v>
      </c>
      <c r="U300">
        <v>1</v>
      </c>
      <c r="V300">
        <v>5630000</v>
      </c>
      <c r="W300">
        <v>29265074.800000001</v>
      </c>
      <c r="X300">
        <v>1.89873417721519</v>
      </c>
      <c r="Y300">
        <v>-1.6875714063644399E-2</v>
      </c>
      <c r="Z300">
        <v>0.36053669452667197</v>
      </c>
      <c r="AA300">
        <v>-5.6218206882476798E-3</v>
      </c>
      <c r="AB300">
        <v>24</v>
      </c>
      <c r="AC300">
        <v>1</v>
      </c>
      <c r="AD300">
        <v>0.29117312439057103</v>
      </c>
      <c r="AE300">
        <v>0.26619841489860402</v>
      </c>
      <c r="AF300">
        <v>0.14601527557076599</v>
      </c>
      <c r="AG300">
        <v>6.1125160613173399E-2</v>
      </c>
      <c r="AH300">
        <v>2.4081035984532699E-2</v>
      </c>
      <c r="AI300">
        <v>1.0366225223467401E-2</v>
      </c>
      <c r="AJ300">
        <v>4.3508632071012398E-3</v>
      </c>
      <c r="AK300">
        <v>5.7780329133986603E-3</v>
      </c>
      <c r="AL300">
        <v>6.16047827261435E-3</v>
      </c>
      <c r="AM300">
        <v>-0.45147954533694501</v>
      </c>
      <c r="AN300">
        <v>-0.58137831556158603</v>
      </c>
      <c r="AO300">
        <v>-0.60603725629568495</v>
      </c>
      <c r="AP300">
        <v>-0.56952743934581296</v>
      </c>
      <c r="AQ300">
        <v>-0.58028471181085095</v>
      </c>
      <c r="AR300">
        <v>0.32801989820504501</v>
      </c>
      <c r="AS300">
        <v>6.6189543214409799E-2</v>
      </c>
      <c r="AT300">
        <v>-0.15406813940705699</v>
      </c>
      <c r="AU300">
        <v>-0.59016056977824904</v>
      </c>
      <c r="AV300">
        <v>-0.65821567139822101</v>
      </c>
      <c r="AW300">
        <v>-0.63000458045939001</v>
      </c>
      <c r="AX300">
        <v>-0.19467748199430601</v>
      </c>
      <c r="AY300">
        <v>-0.589478607957857</v>
      </c>
      <c r="AZ300">
        <v>-9.40069827025969E-2</v>
      </c>
      <c r="BA300">
        <v>1.26815474381789</v>
      </c>
      <c r="BB300">
        <v>-8.5772715267727395E-2</v>
      </c>
      <c r="BC300">
        <v>-0.46223315869461101</v>
      </c>
      <c r="BD300">
        <v>-0.471854798429439</v>
      </c>
      <c r="BE300">
        <v>-0.36759652308673901</v>
      </c>
      <c r="BF300">
        <v>-0.17960576676961201</v>
      </c>
      <c r="BG300">
        <v>-0.52591596049484601</v>
      </c>
      <c r="BH300">
        <v>0.51756897898917897</v>
      </c>
      <c r="BI300">
        <v>0.63897142922123795</v>
      </c>
      <c r="BJ300">
        <v>-0.492585868744636</v>
      </c>
      <c r="BK300">
        <v>-0.77117967229296303</v>
      </c>
      <c r="BL300">
        <v>-0.78971742858868899</v>
      </c>
      <c r="BM300">
        <v>-0.73265958118317498</v>
      </c>
      <c r="BN300">
        <v>-0.64602713312809901</v>
      </c>
      <c r="BO300">
        <v>-0.39361208126077002</v>
      </c>
      <c r="BP300">
        <v>0.51547812053619202</v>
      </c>
      <c r="BQ300">
        <v>2.4851889540035801</v>
      </c>
      <c r="BR300">
        <v>-8.5772715267727395E-2</v>
      </c>
      <c r="BS300">
        <v>-0.492585868744636</v>
      </c>
      <c r="BT300">
        <v>-0.78409478071352701</v>
      </c>
      <c r="BU300">
        <v>-0.91403669945751298</v>
      </c>
      <c r="BV300">
        <v>-0.96366012267662304</v>
      </c>
      <c r="BW300">
        <v>-0.98432054975901195</v>
      </c>
      <c r="BX300">
        <v>-0.979944844360227</v>
      </c>
      <c r="BY300">
        <v>-0.97997247571819301</v>
      </c>
      <c r="BZ300">
        <v>-0.23494115636770199</v>
      </c>
      <c r="CA300">
        <v>0.23331410421585999</v>
      </c>
      <c r="CB300">
        <v>-0.45826006623857901</v>
      </c>
      <c r="CC300">
        <v>-0.94795746991891405</v>
      </c>
      <c r="CD300">
        <v>0.23331410421585999</v>
      </c>
      <c r="CE300">
        <v>-0.45826006623857901</v>
      </c>
      <c r="CF300">
        <v>-0.19578697136770201</v>
      </c>
      <c r="CG300">
        <v>0.48143532421585999</v>
      </c>
      <c r="CH300">
        <v>-0.93944250223857895</v>
      </c>
      <c r="CI300">
        <v>-4.4632863109189103</v>
      </c>
      <c r="CJ300">
        <v>-4.0869626581747802E-2</v>
      </c>
      <c r="CK300">
        <v>-0.44045786958406202</v>
      </c>
      <c r="CL300">
        <v>0.60107506863289295</v>
      </c>
      <c r="CM300">
        <v>-0.28309009483188702</v>
      </c>
      <c r="CN300">
        <v>-6.8752779497201294E-2</v>
      </c>
      <c r="CO300">
        <v>-0.181642953367702</v>
      </c>
      <c r="CP300">
        <v>0.21481586221585999</v>
      </c>
      <c r="CQ300">
        <v>-1.9325819522385701</v>
      </c>
      <c r="CR300">
        <v>-8.0078559839189101</v>
      </c>
      <c r="CS300">
        <v>-2.5610249494268301E-2</v>
      </c>
      <c r="CT300">
        <v>-0.41558444030811797</v>
      </c>
      <c r="CU300">
        <v>5.4463971463083398E-2</v>
      </c>
      <c r="CV300">
        <v>1.2166857405804901</v>
      </c>
      <c r="CW300">
        <v>-0.220843773686666</v>
      </c>
      <c r="CX300">
        <v>-0.100453912360011</v>
      </c>
      <c r="CY300">
        <v>-8.2201462781251997E-2</v>
      </c>
      <c r="CZ300">
        <v>0.43955192329203002</v>
      </c>
      <c r="DA300">
        <v>6828.5125544704897</v>
      </c>
      <c r="DB300">
        <v>5139.7824610197704</v>
      </c>
      <c r="DC300">
        <v>3802.1622706585499</v>
      </c>
      <c r="DD300">
        <v>7340.4341354224398</v>
      </c>
      <c r="DE300">
        <v>10432.8353439698</v>
      </c>
      <c r="DF300">
        <v>8055.3849142563304</v>
      </c>
      <c r="DG300">
        <v>8330.9379620226591</v>
      </c>
      <c r="DH300">
        <v>8501.2870342218903</v>
      </c>
    </row>
    <row r="301" spans="1:112" x14ac:dyDescent="0.3">
      <c r="A301" t="s">
        <v>1286</v>
      </c>
      <c r="B301" t="s">
        <v>1287</v>
      </c>
      <c r="C301" t="s">
        <v>1286</v>
      </c>
      <c r="D301" t="s">
        <v>1288</v>
      </c>
      <c r="E301">
        <v>0</v>
      </c>
      <c r="G301">
        <v>1</v>
      </c>
      <c r="H301">
        <v>2</v>
      </c>
      <c r="I301">
        <v>1</v>
      </c>
      <c r="J301">
        <v>1</v>
      </c>
      <c r="K301">
        <v>0</v>
      </c>
      <c r="M301">
        <v>24</v>
      </c>
      <c r="N301" t="s">
        <v>150</v>
      </c>
      <c r="P301">
        <v>2017</v>
      </c>
      <c r="Q301" s="4" t="s">
        <v>26</v>
      </c>
      <c r="R301">
        <v>1365</v>
      </c>
      <c r="S301">
        <v>0</v>
      </c>
      <c r="T301">
        <v>0</v>
      </c>
      <c r="U301">
        <v>1</v>
      </c>
      <c r="V301">
        <v>8685000</v>
      </c>
      <c r="W301">
        <v>1200000000</v>
      </c>
      <c r="X301">
        <v>1.84615384615384</v>
      </c>
      <c r="Y301">
        <v>0.206148460507392</v>
      </c>
      <c r="Z301">
        <v>8.4301397204399095E-2</v>
      </c>
      <c r="AA301">
        <v>0.103195145726203</v>
      </c>
      <c r="AB301">
        <v>9</v>
      </c>
      <c r="AC301">
        <v>0</v>
      </c>
    </row>
    <row r="302" spans="1:112" x14ac:dyDescent="0.3">
      <c r="A302" t="s">
        <v>685</v>
      </c>
      <c r="B302" t="s">
        <v>686</v>
      </c>
      <c r="C302" t="s">
        <v>688</v>
      </c>
      <c r="D302" t="s">
        <v>687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1</v>
      </c>
      <c r="M302">
        <v>59</v>
      </c>
      <c r="N302" t="s">
        <v>25</v>
      </c>
      <c r="O302">
        <v>2018</v>
      </c>
      <c r="P302">
        <v>2018</v>
      </c>
      <c r="Q302" s="4" t="s">
        <v>26</v>
      </c>
      <c r="R302">
        <v>3601</v>
      </c>
      <c r="S302">
        <v>1</v>
      </c>
      <c r="T302">
        <v>0</v>
      </c>
      <c r="U302">
        <v>1</v>
      </c>
      <c r="V302">
        <v>14400000</v>
      </c>
      <c r="W302">
        <v>500000000</v>
      </c>
      <c r="X302">
        <v>1.80722891566265</v>
      </c>
      <c r="Y302">
        <v>0.18703629076480799</v>
      </c>
      <c r="Z302">
        <v>4.9561247229576097E-2</v>
      </c>
      <c r="AA302">
        <v>-9.2872262001037598E-2</v>
      </c>
      <c r="AB302">
        <v>13</v>
      </c>
      <c r="AC302">
        <v>1</v>
      </c>
      <c r="AD302">
        <v>6.0693599299999998E-2</v>
      </c>
      <c r="AE302">
        <v>0.11345451821111099</v>
      </c>
      <c r="AF302">
        <v>1.62228394488888E-2</v>
      </c>
      <c r="AG302">
        <v>7.0545941102901103E-3</v>
      </c>
      <c r="AH302">
        <v>3.78192695184333E-3</v>
      </c>
      <c r="AI302">
        <v>5.0886536387655503E-3</v>
      </c>
      <c r="AJ302">
        <v>3.85473798984766E-3</v>
      </c>
      <c r="AK302">
        <v>3.1327046240962201E-3</v>
      </c>
      <c r="AL302">
        <v>1.48329648882855E-3</v>
      </c>
      <c r="AM302">
        <v>-0.85701019488089303</v>
      </c>
      <c r="AN302">
        <v>-0.56514430580934505</v>
      </c>
      <c r="AO302">
        <v>-0.463905804824849</v>
      </c>
      <c r="AP302">
        <v>0.34551875368330798</v>
      </c>
      <c r="AQ302">
        <v>-0.242483717012663</v>
      </c>
      <c r="AR302">
        <v>-0.18731062076153601</v>
      </c>
      <c r="AS302">
        <v>-0.52651249740582096</v>
      </c>
      <c r="AT302">
        <v>-0.47489284076176103</v>
      </c>
      <c r="AU302">
        <v>-0.81753484513965902</v>
      </c>
      <c r="AV302">
        <v>-0.60968429260062695</v>
      </c>
      <c r="AW302">
        <v>0.33745342131078598</v>
      </c>
      <c r="AX302">
        <v>0.227373159552619</v>
      </c>
      <c r="AY302">
        <v>-0.17263699292929499</v>
      </c>
      <c r="AZ302">
        <v>-0.65383065024999198</v>
      </c>
      <c r="BA302">
        <v>4.6363032283522398E-2</v>
      </c>
      <c r="BB302">
        <v>0.69161902238016504</v>
      </c>
      <c r="BC302">
        <v>-0.57410271362008902</v>
      </c>
      <c r="BD302">
        <v>6.2516095209665798E-3</v>
      </c>
      <c r="BE302">
        <v>0.25849988575501498</v>
      </c>
      <c r="BF302">
        <v>0.28597177017673098</v>
      </c>
      <c r="BG302">
        <v>-0.205600992259513</v>
      </c>
      <c r="BH302">
        <v>-0.174903673627992</v>
      </c>
      <c r="BI302">
        <v>0.121934413346258</v>
      </c>
      <c r="BJ302">
        <v>-0.75284613410828105</v>
      </c>
      <c r="BK302">
        <v>-0.81611130338663196</v>
      </c>
      <c r="BL302">
        <v>-0.47335671300258197</v>
      </c>
      <c r="BM302">
        <v>0.68941514510533597</v>
      </c>
      <c r="BN302">
        <v>4.8903610461985096E-4</v>
      </c>
      <c r="BO302">
        <v>-0.32300174716480501</v>
      </c>
      <c r="BP302">
        <v>-0.62827714156001102</v>
      </c>
      <c r="BQ302">
        <v>-9.9325888116162594E-2</v>
      </c>
      <c r="BR302">
        <v>0.69161902238016504</v>
      </c>
      <c r="BS302">
        <v>-0.75284613410828105</v>
      </c>
      <c r="BT302">
        <v>-0.89328694097092298</v>
      </c>
      <c r="BU302">
        <v>-0.94414943972176402</v>
      </c>
      <c r="BV302">
        <v>-0.92502599049497403</v>
      </c>
      <c r="BW302">
        <v>-0.94167004576447799</v>
      </c>
      <c r="BX302">
        <v>-0.95029037458427201</v>
      </c>
      <c r="BY302">
        <v>-0.97760479175472104</v>
      </c>
      <c r="BZ302">
        <v>-4.0313979204064002E-2</v>
      </c>
      <c r="CA302">
        <v>-0.451049680690778</v>
      </c>
      <c r="CB302">
        <v>-0.86608105233759203</v>
      </c>
      <c r="CC302">
        <v>-0.93812109750209904</v>
      </c>
      <c r="CD302">
        <v>-0.91421448213871603</v>
      </c>
      <c r="CE302">
        <v>-0.98558637667551896</v>
      </c>
      <c r="CF302">
        <v>-1.1597942040640901E-3</v>
      </c>
      <c r="CG302">
        <v>-0.202928460690778</v>
      </c>
      <c r="CH302">
        <v>-1.34726348833759</v>
      </c>
      <c r="CI302">
        <v>-4.4534499385021</v>
      </c>
      <c r="CJ302">
        <v>-4.1383190736049298E-2</v>
      </c>
      <c r="CK302">
        <v>-2.72936985672575E-2</v>
      </c>
      <c r="CL302">
        <v>-0.402609565714248</v>
      </c>
      <c r="CM302">
        <v>0.47100649258726401</v>
      </c>
      <c r="CN302">
        <v>-8.9950038749138095E-2</v>
      </c>
      <c r="CO302">
        <v>1.29842237959359E-2</v>
      </c>
      <c r="CP302">
        <v>-0.469547922690778</v>
      </c>
      <c r="CQ302">
        <v>-2.3404029383375899</v>
      </c>
      <c r="CR302">
        <v>-7.9980196115020998</v>
      </c>
      <c r="CS302">
        <v>-3.4967211582459801E-2</v>
      </c>
      <c r="CT302">
        <v>1.7541707670909099E-2</v>
      </c>
      <c r="CU302">
        <v>-0.42206699076334903</v>
      </c>
      <c r="CV302">
        <v>4.6283396649773503E-2</v>
      </c>
      <c r="CW302">
        <v>1.30560262910423</v>
      </c>
      <c r="CX302">
        <v>8.61277156223271E-2</v>
      </c>
      <c r="CY302">
        <v>-0.29519510954577699</v>
      </c>
      <c r="CZ302">
        <v>8.9957155465651598E-2</v>
      </c>
      <c r="DA302">
        <v>7760.1102105034797</v>
      </c>
      <c r="DB302">
        <v>6828.4569965277797</v>
      </c>
      <c r="DC302">
        <v>5325.0398786932201</v>
      </c>
      <c r="DD302">
        <v>3780.1167328542201</v>
      </c>
      <c r="DE302">
        <v>6523.1152980323304</v>
      </c>
      <c r="DF302">
        <v>10676.4367422655</v>
      </c>
      <c r="DG302">
        <v>8393.4858633389995</v>
      </c>
      <c r="DH302">
        <v>8554.88050414588</v>
      </c>
    </row>
    <row r="303" spans="1:112" x14ac:dyDescent="0.3">
      <c r="A303" t="s">
        <v>689</v>
      </c>
      <c r="B303" t="s">
        <v>690</v>
      </c>
      <c r="C303" t="s">
        <v>689</v>
      </c>
      <c r="D303" t="s">
        <v>691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2</v>
      </c>
      <c r="M303">
        <v>1</v>
      </c>
      <c r="N303" t="s">
        <v>106</v>
      </c>
      <c r="O303">
        <v>2018</v>
      </c>
      <c r="P303">
        <v>2018</v>
      </c>
      <c r="Q303" s="4" t="s">
        <v>26</v>
      </c>
      <c r="R303">
        <v>1394</v>
      </c>
      <c r="S303">
        <v>0</v>
      </c>
      <c r="T303">
        <v>0</v>
      </c>
      <c r="U303">
        <v>0</v>
      </c>
      <c r="V303">
        <v>15000000</v>
      </c>
      <c r="W303">
        <v>1800000000</v>
      </c>
      <c r="X303">
        <v>2.12048192771084</v>
      </c>
      <c r="Y303">
        <v>0.22068263590335799</v>
      </c>
      <c r="Z303">
        <v>-5.81812113523483E-2</v>
      </c>
      <c r="AA303">
        <v>-5.3238168358802802E-2</v>
      </c>
      <c r="AB303">
        <v>7</v>
      </c>
      <c r="AC303">
        <v>1</v>
      </c>
      <c r="AD303">
        <v>2.8686633844731001E-3</v>
      </c>
      <c r="AE303">
        <v>5.88768091928169E-3</v>
      </c>
      <c r="AF303">
        <v>8.4123162436386591E-3</v>
      </c>
      <c r="AG303">
        <v>3.5515251827354399E-3</v>
      </c>
      <c r="AH303">
        <v>8.1568191765083696E-3</v>
      </c>
      <c r="AI303">
        <v>4.3928572941974997E-3</v>
      </c>
      <c r="AJ303">
        <v>4.1239892942970102E-3</v>
      </c>
      <c r="AK303">
        <v>7.1044976738893501E-3</v>
      </c>
      <c r="AL303">
        <v>5.3185765401912001E-3</v>
      </c>
      <c r="AM303">
        <v>0.42879961719545301</v>
      </c>
      <c r="AN303">
        <v>-0.57781839390297596</v>
      </c>
      <c r="AO303">
        <v>1.2967088101078399</v>
      </c>
      <c r="AP303">
        <v>-0.46144971475536201</v>
      </c>
      <c r="AQ303">
        <v>-6.12057214459579E-2</v>
      </c>
      <c r="AR303">
        <v>0.72272456762049098</v>
      </c>
      <c r="AS303">
        <v>-0.25137894551810602</v>
      </c>
      <c r="AT303">
        <v>2.67420850435288</v>
      </c>
      <c r="AU303">
        <v>-0.30500960837647101</v>
      </c>
      <c r="AV303">
        <v>-0.15280928363940299</v>
      </c>
      <c r="AW303">
        <v>-9.5361817541317298E-2</v>
      </c>
      <c r="AX303">
        <v>-0.68313081724570801</v>
      </c>
      <c r="AY303">
        <v>1.3253606558379101</v>
      </c>
      <c r="AZ303">
        <v>0.219918535739618</v>
      </c>
      <c r="BA303">
        <v>-0.450827106081367</v>
      </c>
      <c r="BB303">
        <v>1.0524126152790501</v>
      </c>
      <c r="BC303">
        <v>-0.171440755471403</v>
      </c>
      <c r="BD303">
        <v>-0.48592014710919001</v>
      </c>
      <c r="BE303">
        <v>0.159867450383298</v>
      </c>
      <c r="BF303">
        <v>-0.28745238569432702</v>
      </c>
      <c r="BG303">
        <v>0.40461061953104699</v>
      </c>
      <c r="BH303">
        <v>0.175150866575327</v>
      </c>
      <c r="BI303">
        <v>-0.150030858740926</v>
      </c>
      <c r="BJ303">
        <v>1.94514691419188</v>
      </c>
      <c r="BK303">
        <v>-0.65071454590662703</v>
      </c>
      <c r="BL303">
        <v>0.17476421220750199</v>
      </c>
      <c r="BM303">
        <v>-0.35109409553221999</v>
      </c>
      <c r="BN303">
        <v>-0.39087883585982403</v>
      </c>
      <c r="BO303">
        <v>1.5692554139459201</v>
      </c>
      <c r="BP303">
        <v>-8.2857953643780596E-2</v>
      </c>
      <c r="BQ303">
        <v>-0.32652162655158101</v>
      </c>
      <c r="BR303">
        <v>1.0524126152790501</v>
      </c>
      <c r="BS303">
        <v>1.94514691419188</v>
      </c>
      <c r="BT303">
        <v>0.24154909149613699</v>
      </c>
      <c r="BU303">
        <v>1.83716125459246</v>
      </c>
      <c r="BV303">
        <v>0.58729403900752597</v>
      </c>
      <c r="BW303">
        <v>0.35689794402744202</v>
      </c>
      <c r="BX303">
        <v>1.4819813693481301</v>
      </c>
      <c r="BY303">
        <v>0.93705296642951497</v>
      </c>
      <c r="BZ303">
        <v>4.96774800928673E-2</v>
      </c>
      <c r="CA303">
        <v>2.3863162652829</v>
      </c>
      <c r="CB303">
        <v>0.73379681192188195</v>
      </c>
      <c r="CC303">
        <v>1.17297429836498</v>
      </c>
      <c r="CD303">
        <v>2.3863162652829</v>
      </c>
      <c r="CE303">
        <v>0.73379681192188195</v>
      </c>
      <c r="CF303">
        <v>8.8831665092867301E-2</v>
      </c>
      <c r="CG303">
        <v>2.6344374852828998</v>
      </c>
      <c r="CH303">
        <v>0.25261437592188202</v>
      </c>
      <c r="CI303">
        <v>-2.3423545426350101</v>
      </c>
      <c r="CJ303">
        <v>5.79612234686568E-2</v>
      </c>
      <c r="CK303">
        <v>1.9394680122408601</v>
      </c>
      <c r="CL303">
        <v>0.95478609269175796</v>
      </c>
      <c r="CM303">
        <v>-7.1683025991900004E-2</v>
      </c>
      <c r="CN303">
        <v>1.8081720765745799</v>
      </c>
      <c r="CO303">
        <v>0.102975683092867</v>
      </c>
      <c r="CP303">
        <v>2.3678180232828998</v>
      </c>
      <c r="CQ303">
        <v>-0.74052507407811696</v>
      </c>
      <c r="CR303">
        <v>-5.8869242156350099</v>
      </c>
      <c r="CS303">
        <v>8.8231584822518305E-2</v>
      </c>
      <c r="CT303">
        <v>1.70035332369523</v>
      </c>
      <c r="CU303">
        <v>-6.2064180508597799E-2</v>
      </c>
      <c r="CV303">
        <v>-0.28113294734111199</v>
      </c>
      <c r="CW303">
        <v>-0.274335528712708</v>
      </c>
      <c r="CX303">
        <v>0.50272003891494899</v>
      </c>
      <c r="CY303">
        <v>0.14982598981269801</v>
      </c>
      <c r="CZ303">
        <v>1.1153215119168201</v>
      </c>
      <c r="DA303">
        <v>3769.5895651599999</v>
      </c>
      <c r="DB303">
        <v>6591.1418361945498</v>
      </c>
      <c r="DC303">
        <v>10680.131491723499</v>
      </c>
      <c r="DD303">
        <v>8215.2903501729998</v>
      </c>
      <c r="DE303">
        <v>8440.2073051765492</v>
      </c>
      <c r="DF303">
        <v>8194.9994159787693</v>
      </c>
      <c r="DG303">
        <v>10492.824629005099</v>
      </c>
      <c r="DH303">
        <v>14847.4939558805</v>
      </c>
    </row>
    <row r="304" spans="1:112" x14ac:dyDescent="0.3">
      <c r="A304" t="s">
        <v>692</v>
      </c>
      <c r="B304" t="s">
        <v>693</v>
      </c>
      <c r="C304" t="s">
        <v>692</v>
      </c>
      <c r="D304" t="s">
        <v>694</v>
      </c>
      <c r="E304">
        <v>1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1</v>
      </c>
      <c r="M304">
        <v>14</v>
      </c>
      <c r="N304" t="s">
        <v>413</v>
      </c>
      <c r="O304">
        <v>2018</v>
      </c>
      <c r="P304">
        <v>2018</v>
      </c>
      <c r="Q304" s="4" t="s">
        <v>26</v>
      </c>
      <c r="R304">
        <v>4260</v>
      </c>
      <c r="S304">
        <v>0</v>
      </c>
      <c r="T304">
        <v>0</v>
      </c>
      <c r="U304">
        <v>0</v>
      </c>
      <c r="V304">
        <v>28000000</v>
      </c>
      <c r="W304">
        <v>20136682.870000001</v>
      </c>
      <c r="X304">
        <v>2.0987654320987601</v>
      </c>
      <c r="Y304">
        <v>0.24843819439411099</v>
      </c>
      <c r="Z304">
        <v>-0.213646605610847</v>
      </c>
      <c r="AA304">
        <v>-7.3900789022445595E-2</v>
      </c>
      <c r="AB304">
        <v>15</v>
      </c>
      <c r="AC304">
        <v>1</v>
      </c>
      <c r="AD304">
        <v>0.68373197320000001</v>
      </c>
      <c r="AE304">
        <v>0.34477452155999999</v>
      </c>
      <c r="AF304">
        <v>0.177918574044444</v>
      </c>
      <c r="AG304">
        <v>9.4442614444444406E-2</v>
      </c>
      <c r="AH304">
        <v>4.7631304293333301E-2</v>
      </c>
      <c r="AI304">
        <v>4.5879161707777699E-2</v>
      </c>
      <c r="AJ304">
        <v>3.1517775915555497E-2</v>
      </c>
      <c r="AK304">
        <v>3.50165975277777E-2</v>
      </c>
      <c r="AL304">
        <v>3.2457868666666598E-2</v>
      </c>
      <c r="AM304">
        <v>-0.48395672267365603</v>
      </c>
      <c r="AN304">
        <v>-0.46918069149512998</v>
      </c>
      <c r="AO304">
        <v>-0.49565877042346901</v>
      </c>
      <c r="AP304">
        <v>-3.6785526064226901E-2</v>
      </c>
      <c r="AQ304">
        <v>-0.31302633390939999</v>
      </c>
      <c r="AR304">
        <v>0.111011056795266</v>
      </c>
      <c r="AS304">
        <v>-7.3071887098149005E-2</v>
      </c>
      <c r="AT304">
        <v>-0.646249759031301</v>
      </c>
      <c r="AU304">
        <v>-0.56880259757520601</v>
      </c>
      <c r="AV304">
        <v>-0.48919597132854897</v>
      </c>
      <c r="AW304">
        <v>5.0459815750455099E-2</v>
      </c>
      <c r="AX304">
        <v>0.131720689574473</v>
      </c>
      <c r="AY304">
        <v>-0.50815954868314706</v>
      </c>
      <c r="AZ304">
        <v>2.3342795330085502</v>
      </c>
      <c r="BA304">
        <v>-0.57303839348808705</v>
      </c>
      <c r="BB304">
        <v>-0.61862152713343799</v>
      </c>
      <c r="BC304">
        <v>-0.24146540597115801</v>
      </c>
      <c r="BD304">
        <v>1.84494528043452E-2</v>
      </c>
      <c r="BE304">
        <v>0.11785205649549001</v>
      </c>
      <c r="BF304">
        <v>6.2865196011981594E-2</v>
      </c>
      <c r="BG304">
        <v>-0.14577835251802601</v>
      </c>
      <c r="BH304">
        <v>0.75286351448488698</v>
      </c>
      <c r="BI304">
        <v>-0.43544012518757302</v>
      </c>
      <c r="BJ304">
        <v>-0.80143658692539999</v>
      </c>
      <c r="BK304">
        <v>-0.59628519322462803</v>
      </c>
      <c r="BL304">
        <v>-0.49126241603973297</v>
      </c>
      <c r="BM304">
        <v>8.5198455477971599E-2</v>
      </c>
      <c r="BN304">
        <v>-0.25855113272478197</v>
      </c>
      <c r="BO304">
        <v>-0.154327825839709</v>
      </c>
      <c r="BP304">
        <v>0.91572867947772696</v>
      </c>
      <c r="BQ304">
        <v>-0.50202968619745603</v>
      </c>
      <c r="BR304">
        <v>-0.61862152713343799</v>
      </c>
      <c r="BS304">
        <v>-0.80143658692539999</v>
      </c>
      <c r="BT304">
        <v>-0.89431861041920702</v>
      </c>
      <c r="BU304">
        <v>-0.94720985449316597</v>
      </c>
      <c r="BV304">
        <v>-0.94875190859506697</v>
      </c>
      <c r="BW304">
        <v>-0.96424961560056899</v>
      </c>
      <c r="BX304">
        <v>-0.96460742315387105</v>
      </c>
      <c r="BY304">
        <v>-0.961318965256303</v>
      </c>
      <c r="BZ304">
        <v>-0.107760018966449</v>
      </c>
      <c r="CA304">
        <v>-0.63845928142688202</v>
      </c>
      <c r="CB304">
        <v>-0.87251025789065995</v>
      </c>
      <c r="CC304">
        <v>-0.92963737101041199</v>
      </c>
      <c r="CD304">
        <v>-0.962627400577725</v>
      </c>
      <c r="CE304">
        <v>-0.96185328177520701</v>
      </c>
      <c r="CF304">
        <v>-6.8605833966449495E-2</v>
      </c>
      <c r="CG304">
        <v>-0.39033806142688199</v>
      </c>
      <c r="CH304">
        <v>-1.3536926938906599</v>
      </c>
      <c r="CI304">
        <v>-4.4449662120104101</v>
      </c>
      <c r="CJ304">
        <v>-0.34493941844626402</v>
      </c>
      <c r="CK304">
        <v>-0.38787413450378999</v>
      </c>
      <c r="CL304">
        <v>-0.66902111078829896</v>
      </c>
      <c r="CM304">
        <v>-6.5091031079094502E-2</v>
      </c>
      <c r="CN304">
        <v>2.9262599688111499</v>
      </c>
      <c r="CO304">
        <v>-5.4461815966449598E-2</v>
      </c>
      <c r="CP304">
        <v>-0.65695752342688196</v>
      </c>
      <c r="CQ304">
        <v>-2.3468321438906599</v>
      </c>
      <c r="CR304">
        <v>-7.9895358850104099</v>
      </c>
      <c r="CS304">
        <v>-0.34774887120793402</v>
      </c>
      <c r="CT304">
        <v>-8.7093354501067893E-2</v>
      </c>
      <c r="CU304">
        <v>-0.38741002327980301</v>
      </c>
      <c r="CV304">
        <v>1.7093148396190298E-2</v>
      </c>
      <c r="CW304">
        <v>0.81788354953585196</v>
      </c>
      <c r="CX304">
        <v>0.22616301787609799</v>
      </c>
      <c r="CY304">
        <v>2.5779704976306301</v>
      </c>
      <c r="CZ304">
        <v>0.32669730827277998</v>
      </c>
      <c r="DA304">
        <v>8457.4515353732695</v>
      </c>
      <c r="DB304">
        <v>6873.3035538194599</v>
      </c>
      <c r="DC304">
        <v>6356.7543333333297</v>
      </c>
      <c r="DD304">
        <v>3715.9198131455501</v>
      </c>
      <c r="DE304">
        <v>4948.5615564837699</v>
      </c>
      <c r="DF304">
        <v>9990.9666251748895</v>
      </c>
      <c r="DG304">
        <v>9303.1491202929992</v>
      </c>
      <c r="DH304">
        <v>38855.103921476002</v>
      </c>
    </row>
    <row r="305" spans="1:112" x14ac:dyDescent="0.3">
      <c r="A305" t="s">
        <v>1289</v>
      </c>
      <c r="B305" t="s">
        <v>1290</v>
      </c>
      <c r="C305" t="s">
        <v>1289</v>
      </c>
      <c r="D305" s="5" t="s">
        <v>1401</v>
      </c>
      <c r="E305">
        <v>1</v>
      </c>
      <c r="G305">
        <v>1</v>
      </c>
      <c r="H305">
        <v>3</v>
      </c>
      <c r="I305">
        <v>1</v>
      </c>
      <c r="J305">
        <v>1</v>
      </c>
      <c r="K305">
        <v>0</v>
      </c>
      <c r="M305">
        <v>29</v>
      </c>
      <c r="N305" t="s">
        <v>1159</v>
      </c>
      <c r="P305">
        <v>2018</v>
      </c>
      <c r="Q305" s="4" t="s">
        <v>26</v>
      </c>
      <c r="R305">
        <v>1424</v>
      </c>
      <c r="S305">
        <v>0</v>
      </c>
      <c r="T305">
        <v>0</v>
      </c>
      <c r="U305">
        <v>0</v>
      </c>
      <c r="V305">
        <v>2397062</v>
      </c>
      <c r="W305">
        <v>185000000</v>
      </c>
      <c r="X305">
        <v>1.9512195121951199</v>
      </c>
      <c r="Y305">
        <v>-1.49314105510711E-3</v>
      </c>
      <c r="Z305">
        <v>0.32391303777694702</v>
      </c>
      <c r="AA305">
        <v>-9.3538239598274203E-2</v>
      </c>
      <c r="AB305">
        <v>9</v>
      </c>
      <c r="AC305">
        <v>0</v>
      </c>
    </row>
    <row r="306" spans="1:112" x14ac:dyDescent="0.3">
      <c r="A306" t="s">
        <v>695</v>
      </c>
      <c r="B306" t="s">
        <v>696</v>
      </c>
      <c r="C306" t="s">
        <v>695</v>
      </c>
      <c r="D306" t="s">
        <v>697</v>
      </c>
      <c r="E306">
        <v>0</v>
      </c>
      <c r="F306">
        <v>0</v>
      </c>
      <c r="G306">
        <v>0</v>
      </c>
      <c r="H306">
        <v>1</v>
      </c>
      <c r="I306">
        <v>3</v>
      </c>
      <c r="J306">
        <v>0</v>
      </c>
      <c r="K306">
        <v>1</v>
      </c>
      <c r="M306">
        <v>41</v>
      </c>
      <c r="N306" t="s">
        <v>409</v>
      </c>
      <c r="O306">
        <v>2018</v>
      </c>
      <c r="P306">
        <v>2018</v>
      </c>
      <c r="Q306" s="4" t="s">
        <v>26</v>
      </c>
      <c r="R306">
        <v>5697</v>
      </c>
      <c r="S306">
        <v>0</v>
      </c>
      <c r="T306">
        <v>0</v>
      </c>
      <c r="U306">
        <v>1</v>
      </c>
      <c r="V306">
        <v>6631311</v>
      </c>
      <c r="W306">
        <v>10000000000</v>
      </c>
      <c r="X306">
        <v>2.2051282051282</v>
      </c>
      <c r="Y306">
        <v>8.4829330444335905E-4</v>
      </c>
      <c r="Z306">
        <v>-5.3500995039939797E-2</v>
      </c>
      <c r="AA306">
        <v>-0.38532128930091802</v>
      </c>
      <c r="AB306">
        <v>15</v>
      </c>
      <c r="AC306">
        <v>1</v>
      </c>
      <c r="AD306">
        <v>3.98587E-4</v>
      </c>
      <c r="AE306">
        <v>4.0017365638944402E-4</v>
      </c>
      <c r="AF306">
        <v>3.3998582917300001E-4</v>
      </c>
      <c r="AG306">
        <v>3.2304599719622202E-4</v>
      </c>
      <c r="AH306">
        <v>1.89674785356333E-4</v>
      </c>
      <c r="AI306" s="1">
        <v>6.7479489038222199E-5</v>
      </c>
      <c r="AJ306" s="1">
        <v>1.7471366299999999E-5</v>
      </c>
      <c r="AK306" s="1">
        <v>1.1016821184444401E-5</v>
      </c>
      <c r="AL306" s="1">
        <v>2.0732435165555501E-5</v>
      </c>
      <c r="AM306">
        <v>-0.15040427138429699</v>
      </c>
      <c r="AN306">
        <v>-4.9825111881819303E-2</v>
      </c>
      <c r="AO306">
        <v>-0.41285517541601802</v>
      </c>
      <c r="AP306">
        <v>-0.64423584868462203</v>
      </c>
      <c r="AQ306">
        <v>-0.74108626859779902</v>
      </c>
      <c r="AR306">
        <v>-0.36943562425083798</v>
      </c>
      <c r="AS306">
        <v>0.88188905115655203</v>
      </c>
      <c r="AT306">
        <v>-0.15959033360890601</v>
      </c>
      <c r="AU306">
        <v>0.44269845996010698</v>
      </c>
      <c r="AV306">
        <v>-0.63548612443601604</v>
      </c>
      <c r="AW306">
        <v>-0.48426351661556299</v>
      </c>
      <c r="AX306">
        <v>-0.85928682801832401</v>
      </c>
      <c r="AY306">
        <v>-0.60362829136963703</v>
      </c>
      <c r="AZ306">
        <v>1.4564169830242799</v>
      </c>
      <c r="BA306">
        <v>0.60408118268276101</v>
      </c>
      <c r="BB306">
        <v>-0.204732853751347</v>
      </c>
      <c r="BC306">
        <v>-0.205738354581117</v>
      </c>
      <c r="BD306">
        <v>-0.48429741472530402</v>
      </c>
      <c r="BE306">
        <v>-6.1940539270177099E-2</v>
      </c>
      <c r="BF306">
        <v>-0.33704475516413401</v>
      </c>
      <c r="BG306">
        <v>0.25305673147679902</v>
      </c>
      <c r="BH306">
        <v>0.86096438591913305</v>
      </c>
      <c r="BI306">
        <v>0.43783864005398099</v>
      </c>
      <c r="BJ306">
        <v>-0.329203179967478</v>
      </c>
      <c r="BK306">
        <v>-0.21728035155678299</v>
      </c>
      <c r="BL306">
        <v>-0.70079535952883898</v>
      </c>
      <c r="BM306">
        <v>-0.64797727290672602</v>
      </c>
      <c r="BN306">
        <v>-0.83563912125217099</v>
      </c>
      <c r="BO306">
        <v>-0.26579617774908998</v>
      </c>
      <c r="BP306">
        <v>2.54607304745939</v>
      </c>
      <c r="BQ306">
        <v>0.585704642787931</v>
      </c>
      <c r="BR306">
        <v>-0.204732853751347</v>
      </c>
      <c r="BS306">
        <v>-0.329203179967478</v>
      </c>
      <c r="BT306">
        <v>-0.33895101925036197</v>
      </c>
      <c r="BU306">
        <v>-0.61646707178388904</v>
      </c>
      <c r="BV306">
        <v>-0.85607276193807202</v>
      </c>
      <c r="BW306">
        <v>-0.964317338903528</v>
      </c>
      <c r="BX306">
        <v>-0.97909245008066204</v>
      </c>
      <c r="BY306">
        <v>-0.96016060284745397</v>
      </c>
      <c r="BZ306">
        <v>-7.9387937890598406E-2</v>
      </c>
      <c r="CA306">
        <v>-0.22826259895242801</v>
      </c>
      <c r="CB306">
        <v>7.9521724840846495E-3</v>
      </c>
      <c r="CC306">
        <v>-0.73568993925503601</v>
      </c>
      <c r="CD306">
        <v>-0.98186682747231102</v>
      </c>
      <c r="CE306">
        <v>-0.95187276532658904</v>
      </c>
      <c r="CF306">
        <v>-4.0233752890598398E-2</v>
      </c>
      <c r="CG306">
        <v>1.9858621047571301E-2</v>
      </c>
      <c r="CH306">
        <v>-0.47323026351591502</v>
      </c>
      <c r="CI306">
        <v>-4.2510187802550297</v>
      </c>
      <c r="CJ306">
        <v>-0.41474219951352098</v>
      </c>
      <c r="CK306">
        <v>-0.17197475998689099</v>
      </c>
      <c r="CL306">
        <v>0.29677274847876001</v>
      </c>
      <c r="CM306">
        <v>2.28845311382933E-2</v>
      </c>
      <c r="CN306">
        <v>0.68938415550454202</v>
      </c>
      <c r="CO306">
        <v>-2.60897348905984E-2</v>
      </c>
      <c r="CP306">
        <v>-0.24676084095242801</v>
      </c>
      <c r="CQ306">
        <v>-1.4663697135159099</v>
      </c>
      <c r="CR306">
        <v>-7.7955884532550304</v>
      </c>
      <c r="CS306">
        <v>-0.356881836041615</v>
      </c>
      <c r="CT306">
        <v>0.41315668042737902</v>
      </c>
      <c r="CU306">
        <v>1.1202122856858301</v>
      </c>
      <c r="CV306">
        <v>-0.244532677895303</v>
      </c>
      <c r="CW306">
        <v>-0.12623195940725701</v>
      </c>
      <c r="CX306">
        <v>-7.9692135533676906E-2</v>
      </c>
      <c r="CY306">
        <v>0.39683469310446501</v>
      </c>
      <c r="CZ306">
        <v>0.17963689750882</v>
      </c>
      <c r="DA306">
        <v>4905.6962573847704</v>
      </c>
      <c r="DB306">
        <v>3889.5840456112201</v>
      </c>
      <c r="DC306">
        <v>7743.61237067811</v>
      </c>
      <c r="DD306">
        <v>10304.2322986325</v>
      </c>
      <c r="DE306">
        <v>8035.49630465466</v>
      </c>
      <c r="DF306">
        <v>8330.9379620226591</v>
      </c>
      <c r="DG306">
        <v>8435.94400866244</v>
      </c>
      <c r="DH306">
        <v>10454.6949328671</v>
      </c>
    </row>
    <row r="307" spans="1:112" x14ac:dyDescent="0.3">
      <c r="A307" t="s">
        <v>698</v>
      </c>
      <c r="B307" t="s">
        <v>699</v>
      </c>
      <c r="C307" t="s">
        <v>701</v>
      </c>
      <c r="D307" t="s">
        <v>700</v>
      </c>
      <c r="E307">
        <v>0</v>
      </c>
      <c r="F307">
        <v>0</v>
      </c>
      <c r="G307">
        <v>1</v>
      </c>
      <c r="H307">
        <v>2</v>
      </c>
      <c r="I307">
        <v>1</v>
      </c>
      <c r="J307">
        <v>1</v>
      </c>
      <c r="K307">
        <v>1</v>
      </c>
      <c r="M307">
        <v>1</v>
      </c>
      <c r="N307" t="s">
        <v>336</v>
      </c>
      <c r="O307">
        <v>2018</v>
      </c>
      <c r="P307">
        <v>2018</v>
      </c>
      <c r="Q307" s="4" t="s">
        <v>26</v>
      </c>
      <c r="R307">
        <v>2479</v>
      </c>
      <c r="S307">
        <v>0</v>
      </c>
      <c r="T307">
        <v>0</v>
      </c>
      <c r="U307">
        <v>1</v>
      </c>
      <c r="V307">
        <v>42000000</v>
      </c>
      <c r="W307">
        <v>999999970</v>
      </c>
      <c r="X307">
        <v>2.1265822784810098</v>
      </c>
      <c r="Y307">
        <v>0.100184395909309</v>
      </c>
      <c r="Z307">
        <v>-2.0706355571746798E-2</v>
      </c>
      <c r="AA307">
        <v>-0.13236287236213601</v>
      </c>
      <c r="AB307">
        <v>18</v>
      </c>
      <c r="AC307">
        <v>1</v>
      </c>
      <c r="AD307">
        <v>3.96643E-2</v>
      </c>
      <c r="AE307">
        <v>2.02356389757085E-2</v>
      </c>
      <c r="AF307">
        <v>8.1245579709854406E-3</v>
      </c>
      <c r="AG307">
        <v>2.0899683701111098E-2</v>
      </c>
      <c r="AH307">
        <v>1.7375591757459102E-2</v>
      </c>
      <c r="AI307">
        <v>2.2186370894444401E-2</v>
      </c>
      <c r="AJ307">
        <v>1.33028083625583E-2</v>
      </c>
      <c r="AK307">
        <v>7.6183074274912199E-3</v>
      </c>
      <c r="AL307">
        <v>1.2901833283632799E-2</v>
      </c>
      <c r="AM307">
        <v>-0.59850252414868599</v>
      </c>
      <c r="AN307">
        <v>1.5724087114337</v>
      </c>
      <c r="AO307">
        <v>-0.168619391281249</v>
      </c>
      <c r="AP307">
        <v>0.276869945158566</v>
      </c>
      <c r="AQ307">
        <v>-0.40040629331183603</v>
      </c>
      <c r="AR307">
        <v>-0.427315855429935</v>
      </c>
      <c r="AS307">
        <v>0.69353014517052303</v>
      </c>
      <c r="AT307">
        <v>-0.73036872664760399</v>
      </c>
      <c r="AU307">
        <v>2.88112595393153E-2</v>
      </c>
      <c r="AV307">
        <v>5.8446755251483302E-2</v>
      </c>
      <c r="AW307">
        <v>1.20682121780943</v>
      </c>
      <c r="AX307">
        <v>-0.42165119416554397</v>
      </c>
      <c r="AY307">
        <v>-0.36033450946315898</v>
      </c>
      <c r="AZ307">
        <v>-8.6727432797157E-2</v>
      </c>
      <c r="BA307">
        <v>0.46646752014468801</v>
      </c>
      <c r="BB307">
        <v>-0.49290340344898598</v>
      </c>
      <c r="BC307">
        <v>-0.24616194395427399</v>
      </c>
      <c r="BD307">
        <v>0.49849325276045298</v>
      </c>
      <c r="BE307">
        <v>0.163149389392582</v>
      </c>
      <c r="BF307">
        <v>-0.27554664590734701</v>
      </c>
      <c r="BG307">
        <v>-0.167837252343779</v>
      </c>
      <c r="BH307">
        <v>-0.242043830076524</v>
      </c>
      <c r="BI307">
        <v>0.321808961083145</v>
      </c>
      <c r="BJ307">
        <v>-0.79729454319625703</v>
      </c>
      <c r="BK307">
        <v>0.94614561423793897</v>
      </c>
      <c r="BL307">
        <v>0.205840076659174</v>
      </c>
      <c r="BM307">
        <v>0.58663408518725901</v>
      </c>
      <c r="BN307">
        <v>-0.56895415043193498</v>
      </c>
      <c r="BO307">
        <v>-0.53576863674622699</v>
      </c>
      <c r="BP307">
        <v>0.25326991799480397</v>
      </c>
      <c r="BQ307">
        <v>4.4227766698667702E-2</v>
      </c>
      <c r="BR307">
        <v>-0.49290340344898598</v>
      </c>
      <c r="BS307">
        <v>-0.79729454319625703</v>
      </c>
      <c r="BT307">
        <v>-0.47668556584947303</v>
      </c>
      <c r="BU307">
        <v>-0.57888798215776804</v>
      </c>
      <c r="BV307">
        <v>-0.42556761213674399</v>
      </c>
      <c r="BW307">
        <v>-0.65821581852423505</v>
      </c>
      <c r="BX307">
        <v>-0.809331844099062</v>
      </c>
      <c r="BY307">
        <v>-0.68473287296504903</v>
      </c>
      <c r="BZ307">
        <v>-0.169837864275935</v>
      </c>
      <c r="CA307">
        <v>-0.69714395262422602</v>
      </c>
      <c r="CB307">
        <v>-0.57864669974914795</v>
      </c>
      <c r="CC307">
        <v>-5.1717648916720801E-2</v>
      </c>
      <c r="CD307">
        <v>-0.76837038361688303</v>
      </c>
      <c r="CE307">
        <v>-0.66483563736417195</v>
      </c>
      <c r="CF307">
        <v>-0.13068367927593499</v>
      </c>
      <c r="CG307">
        <v>-0.44902273262422598</v>
      </c>
      <c r="CH307">
        <v>-1.0598291357491401</v>
      </c>
      <c r="CI307">
        <v>-3.56704648991672</v>
      </c>
      <c r="CJ307">
        <v>-0.39136725178874399</v>
      </c>
      <c r="CK307">
        <v>-0.38907104985739999</v>
      </c>
      <c r="CL307">
        <v>0.55817357296968595</v>
      </c>
      <c r="CM307">
        <v>0.199535757341848</v>
      </c>
      <c r="CN307">
        <v>0.536146599786821</v>
      </c>
      <c r="CO307">
        <v>-0.116539661275935</v>
      </c>
      <c r="CP307">
        <v>-0.71564219462422596</v>
      </c>
      <c r="CQ307">
        <v>-2.0529685857491402</v>
      </c>
      <c r="CR307">
        <v>-7.1116161629167198</v>
      </c>
      <c r="CS307">
        <v>-0.41934755499260101</v>
      </c>
      <c r="CT307">
        <v>1.4201568055982E-2</v>
      </c>
      <c r="CU307">
        <v>1.1623061733186599</v>
      </c>
      <c r="CV307">
        <v>0.131623264678113</v>
      </c>
      <c r="CW307">
        <v>-0.27336664132204003</v>
      </c>
      <c r="CX307">
        <v>0.22671074896784599</v>
      </c>
      <c r="CY307">
        <v>0.11452094368531</v>
      </c>
      <c r="CZ307">
        <v>0.21120009951624599</v>
      </c>
      <c r="DA307">
        <v>5501.7876131722196</v>
      </c>
      <c r="DB307">
        <v>3777.849654614</v>
      </c>
      <c r="DC307">
        <v>6289.49085989788</v>
      </c>
      <c r="DD307">
        <v>10624.514763392101</v>
      </c>
      <c r="DE307">
        <v>8532.0199781106603</v>
      </c>
      <c r="DF307">
        <v>8513.6375772316605</v>
      </c>
      <c r="DG307">
        <v>7766.1443955212198</v>
      </c>
      <c r="DH307">
        <v>10210.355143578799</v>
      </c>
    </row>
    <row r="308" spans="1:112" x14ac:dyDescent="0.3">
      <c r="A308" t="s">
        <v>1291</v>
      </c>
      <c r="B308" t="s">
        <v>1292</v>
      </c>
      <c r="C308" t="s">
        <v>1291</v>
      </c>
      <c r="D308" t="s">
        <v>1293</v>
      </c>
      <c r="E308">
        <v>1</v>
      </c>
      <c r="G308">
        <v>1</v>
      </c>
      <c r="H308">
        <v>2</v>
      </c>
      <c r="I308">
        <v>1</v>
      </c>
      <c r="J308">
        <v>0</v>
      </c>
      <c r="K308">
        <v>0</v>
      </c>
      <c r="M308">
        <v>18</v>
      </c>
      <c r="N308" t="s">
        <v>48</v>
      </c>
      <c r="P308">
        <v>2017</v>
      </c>
      <c r="Q308" s="4">
        <v>201</v>
      </c>
      <c r="R308">
        <v>203</v>
      </c>
      <c r="S308">
        <v>0</v>
      </c>
      <c r="T308">
        <v>0</v>
      </c>
      <c r="U308">
        <v>0</v>
      </c>
      <c r="V308">
        <v>9815000</v>
      </c>
      <c r="W308">
        <v>12360000</v>
      </c>
      <c r="X308">
        <v>1.84</v>
      </c>
      <c r="Y308">
        <v>0.22308661043643899</v>
      </c>
      <c r="Z308">
        <v>2.3244693875312802E-2</v>
      </c>
      <c r="AA308">
        <v>9.2449218034744193E-2</v>
      </c>
      <c r="AB308">
        <v>7</v>
      </c>
      <c r="AC308">
        <v>0</v>
      </c>
    </row>
    <row r="309" spans="1:112" x14ac:dyDescent="0.3">
      <c r="A309" t="s">
        <v>702</v>
      </c>
      <c r="B309" t="s">
        <v>703</v>
      </c>
      <c r="C309" t="s">
        <v>705</v>
      </c>
      <c r="D309" t="s">
        <v>704</v>
      </c>
      <c r="E309">
        <v>0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1</v>
      </c>
      <c r="M309">
        <v>5</v>
      </c>
      <c r="N309" t="s">
        <v>706</v>
      </c>
      <c r="O309">
        <v>2018</v>
      </c>
      <c r="P309">
        <v>2017</v>
      </c>
      <c r="Q309" s="4" t="s">
        <v>26</v>
      </c>
      <c r="R309">
        <v>2696</v>
      </c>
      <c r="S309">
        <v>0</v>
      </c>
      <c r="T309">
        <v>0</v>
      </c>
      <c r="U309">
        <v>1</v>
      </c>
      <c r="V309">
        <v>16472800</v>
      </c>
      <c r="W309">
        <v>1500000000</v>
      </c>
      <c r="X309">
        <v>2.0750000000000002</v>
      </c>
      <c r="Y309">
        <v>-3.0555427074432299E-3</v>
      </c>
      <c r="Z309">
        <v>0.31767600774764998</v>
      </c>
      <c r="AA309">
        <v>5.85642755031585E-2</v>
      </c>
      <c r="AB309">
        <v>25</v>
      </c>
      <c r="AC309">
        <v>1</v>
      </c>
      <c r="AD309">
        <v>8.1279397000000003E-2</v>
      </c>
      <c r="AE309">
        <v>4.1241125900000002E-2</v>
      </c>
      <c r="AF309">
        <v>6.5175453333333301E-3</v>
      </c>
      <c r="AG309">
        <v>3.4981670016461098E-3</v>
      </c>
      <c r="AH309">
        <v>3.5891645630137699E-3</v>
      </c>
      <c r="AI309">
        <v>5.3540075039826603E-3</v>
      </c>
      <c r="AJ309">
        <v>3.5206356426363298E-3</v>
      </c>
      <c r="AK309">
        <v>2.49749420809855E-3</v>
      </c>
      <c r="AL309">
        <v>2.1729848669234399E-3</v>
      </c>
      <c r="AM309">
        <v>-0.84196490296756499</v>
      </c>
      <c r="AN309">
        <v>-0.46326924896784499</v>
      </c>
      <c r="AO309">
        <v>2.6012926576932001E-2</v>
      </c>
      <c r="AP309">
        <v>0.49171413290868099</v>
      </c>
      <c r="AQ309">
        <v>-0.34242982662660598</v>
      </c>
      <c r="AR309">
        <v>-0.29061270133924499</v>
      </c>
      <c r="AS309">
        <v>-0.12993397146741401</v>
      </c>
      <c r="AT309">
        <v>-0.90371074733559298</v>
      </c>
      <c r="AU309">
        <v>-0.28743471849110402</v>
      </c>
      <c r="AV309">
        <v>-0.49645719279565897</v>
      </c>
      <c r="AW309">
        <v>0.221367891546951</v>
      </c>
      <c r="AX309">
        <v>0.58038559735484396</v>
      </c>
      <c r="AY309">
        <v>-0.51725998070344703</v>
      </c>
      <c r="AZ309">
        <v>3.4690078168478501E-2</v>
      </c>
      <c r="BA309">
        <v>-0.36251897547282702</v>
      </c>
      <c r="BB309">
        <v>-0.54189252138219601</v>
      </c>
      <c r="BC309">
        <v>-0.23152539821198601</v>
      </c>
      <c r="BD309">
        <v>-0.409717072500764</v>
      </c>
      <c r="BE309">
        <v>0.160095950946578</v>
      </c>
      <c r="BF309">
        <v>0.472234626002696</v>
      </c>
      <c r="BG309">
        <v>-0.32120279836599502</v>
      </c>
      <c r="BH309">
        <v>-2.0992990352529901E-2</v>
      </c>
      <c r="BI309">
        <v>-7.7608444548313699E-2</v>
      </c>
      <c r="BJ309">
        <v>-0.92729722385299995</v>
      </c>
      <c r="BK309">
        <v>-0.58138923118019104</v>
      </c>
      <c r="BL309">
        <v>-0.40867496102865097</v>
      </c>
      <c r="BM309">
        <v>0.71614934119134799</v>
      </c>
      <c r="BN309">
        <v>1.83751259577251E-2</v>
      </c>
      <c r="BO309">
        <v>-0.52884645103718997</v>
      </c>
      <c r="BP309">
        <v>-0.14031881450797401</v>
      </c>
      <c r="BQ309">
        <v>-0.190517188541826</v>
      </c>
      <c r="BR309">
        <v>-0.54189252138219601</v>
      </c>
      <c r="BS309">
        <v>-0.92729722385299995</v>
      </c>
      <c r="BT309">
        <v>-0.96039665468784696</v>
      </c>
      <c r="BU309">
        <v>-0.96032673719817996</v>
      </c>
      <c r="BV309">
        <v>-0.94131067885832997</v>
      </c>
      <c r="BW309">
        <v>-0.95940338329611297</v>
      </c>
      <c r="BX309">
        <v>-0.971821863746822</v>
      </c>
      <c r="BY309">
        <v>-0.975256343069687</v>
      </c>
      <c r="BZ309">
        <v>1.8277708187229701E-2</v>
      </c>
      <c r="CA309">
        <v>-0.90437503556228505</v>
      </c>
      <c r="CB309">
        <v>-0.93293940521458196</v>
      </c>
      <c r="CC309">
        <v>-0.96293791670454898</v>
      </c>
      <c r="CD309">
        <v>-0.96516528501098298</v>
      </c>
      <c r="CE309">
        <v>-0.97977867590260903</v>
      </c>
      <c r="CF309">
        <v>5.7431893187229702E-2</v>
      </c>
      <c r="CG309">
        <v>-0.65625381556228501</v>
      </c>
      <c r="CH309">
        <v>-1.41412184121458</v>
      </c>
      <c r="CI309">
        <v>-4.4782667577045396</v>
      </c>
      <c r="CJ309">
        <v>-0.29106462270724798</v>
      </c>
      <c r="CK309">
        <v>-0.25146898323858502</v>
      </c>
      <c r="CL309">
        <v>-0.33565474501209902</v>
      </c>
      <c r="CM309">
        <v>8.0668496056856706E-2</v>
      </c>
      <c r="CN309">
        <v>-0.106412876458712</v>
      </c>
      <c r="CO309">
        <v>7.1575911187229696E-2</v>
      </c>
      <c r="CP309">
        <v>-0.92287327756228499</v>
      </c>
      <c r="CQ309">
        <v>-2.4072612912145801</v>
      </c>
      <c r="CR309">
        <v>-8.0228364307045492</v>
      </c>
      <c r="CS309">
        <v>-0.22771132001616201</v>
      </c>
      <c r="CT309">
        <v>3.7988846688041901E-2</v>
      </c>
      <c r="CU309">
        <v>-0.46015477660149101</v>
      </c>
      <c r="CV309">
        <v>0.51963485437120205</v>
      </c>
      <c r="CW309">
        <v>0.75424931640940196</v>
      </c>
      <c r="CX309">
        <v>-0.21335896577060401</v>
      </c>
      <c r="CY309">
        <v>0.161841358790001</v>
      </c>
      <c r="CZ309">
        <v>-0.17797439007726301</v>
      </c>
      <c r="DA309">
        <v>7199.3861011284898</v>
      </c>
      <c r="DB309">
        <v>6541.8452222222204</v>
      </c>
      <c r="DC309">
        <v>4122.4887982058899</v>
      </c>
      <c r="DD309">
        <v>4317.3194956444404</v>
      </c>
      <c r="DE309">
        <v>9131.0839295875503</v>
      </c>
      <c r="DF309">
        <v>9642.6450317258896</v>
      </c>
      <c r="DG309">
        <v>7986.15063962355</v>
      </c>
      <c r="DH309">
        <v>8035.2158097966603</v>
      </c>
    </row>
    <row r="310" spans="1:112" x14ac:dyDescent="0.3">
      <c r="A310" t="s">
        <v>1294</v>
      </c>
      <c r="B310" t="s">
        <v>1295</v>
      </c>
      <c r="C310" t="s">
        <v>1294</v>
      </c>
      <c r="D310" t="s">
        <v>1296</v>
      </c>
      <c r="E310">
        <v>0</v>
      </c>
      <c r="G310">
        <v>1</v>
      </c>
      <c r="H310">
        <v>2</v>
      </c>
      <c r="I310">
        <v>1</v>
      </c>
      <c r="J310">
        <v>1</v>
      </c>
      <c r="K310">
        <v>0</v>
      </c>
      <c r="M310">
        <v>34</v>
      </c>
      <c r="P310">
        <v>2017</v>
      </c>
      <c r="Q310" s="4" t="s">
        <v>26</v>
      </c>
      <c r="R310">
        <v>874</v>
      </c>
      <c r="S310">
        <v>0</v>
      </c>
      <c r="T310">
        <v>0</v>
      </c>
      <c r="U310">
        <v>0</v>
      </c>
      <c r="V310">
        <v>1753698</v>
      </c>
      <c r="W310">
        <v>7186785.0800000001</v>
      </c>
      <c r="X310">
        <v>2</v>
      </c>
      <c r="Y310">
        <v>-1.16330757737159E-2</v>
      </c>
      <c r="Z310">
        <v>-2.72350758314132E-2</v>
      </c>
      <c r="AA310">
        <v>2.9882788658141999E-3</v>
      </c>
      <c r="AB310">
        <v>12</v>
      </c>
      <c r="AC310">
        <v>0</v>
      </c>
    </row>
    <row r="311" spans="1:112" x14ac:dyDescent="0.3">
      <c r="A311" t="s">
        <v>707</v>
      </c>
      <c r="B311" t="s">
        <v>708</v>
      </c>
      <c r="C311" t="s">
        <v>707</v>
      </c>
      <c r="D311" t="s">
        <v>709</v>
      </c>
      <c r="E311">
        <v>1</v>
      </c>
      <c r="F311">
        <v>1</v>
      </c>
      <c r="G311">
        <v>4</v>
      </c>
      <c r="H311">
        <v>0</v>
      </c>
      <c r="I311">
        <v>3</v>
      </c>
      <c r="J311">
        <v>3</v>
      </c>
      <c r="K311">
        <v>1</v>
      </c>
      <c r="M311">
        <v>1</v>
      </c>
      <c r="N311" t="s">
        <v>25</v>
      </c>
      <c r="O311">
        <v>2017</v>
      </c>
      <c r="P311">
        <v>2016</v>
      </c>
      <c r="Q311" s="4" t="s">
        <v>26</v>
      </c>
      <c r="R311">
        <v>19000</v>
      </c>
      <c r="S311">
        <v>1</v>
      </c>
      <c r="T311">
        <v>0</v>
      </c>
      <c r="U311">
        <v>0</v>
      </c>
      <c r="V311">
        <v>15000000</v>
      </c>
      <c r="W311">
        <v>3141592653</v>
      </c>
      <c r="X311">
        <v>1.80246913580246</v>
      </c>
      <c r="Y311">
        <v>9.8828673362731899E-3</v>
      </c>
      <c r="Z311">
        <v>0.122430726885795</v>
      </c>
      <c r="AA311">
        <v>-2.02078819274902E-2</v>
      </c>
      <c r="AB311">
        <v>6</v>
      </c>
      <c r="AC311">
        <v>1</v>
      </c>
      <c r="AD311">
        <v>4.4512499099999998E-2</v>
      </c>
      <c r="AE311">
        <v>8.3457566508888803E-2</v>
      </c>
      <c r="AF311">
        <v>6.1418126648888897E-2</v>
      </c>
      <c r="AG311">
        <v>2.95031211433333E-2</v>
      </c>
      <c r="AH311">
        <v>1.5482644929357499E-2</v>
      </c>
      <c r="AI311">
        <v>7.4189605229372201E-3</v>
      </c>
      <c r="AJ311">
        <v>1.11890581145585E-2</v>
      </c>
      <c r="AK311">
        <v>6.9455659332568797E-3</v>
      </c>
      <c r="AL311">
        <v>4.1410901202868899E-3</v>
      </c>
      <c r="AM311">
        <v>-0.264079588968755</v>
      </c>
      <c r="AN311">
        <v>-0.51963495545875504</v>
      </c>
      <c r="AO311">
        <v>-0.47522010115000601</v>
      </c>
      <c r="AP311">
        <v>-0.52082085736722605</v>
      </c>
      <c r="AQ311">
        <v>0.50817059613207505</v>
      </c>
      <c r="AR311">
        <v>-0.37925374395725697</v>
      </c>
      <c r="AS311">
        <v>-0.40377930897488901</v>
      </c>
      <c r="AT311">
        <v>-0.51331304075046502</v>
      </c>
      <c r="AU311">
        <v>0.25372720878079202</v>
      </c>
      <c r="AV311">
        <v>-0.55191254101082099</v>
      </c>
      <c r="AW311">
        <v>-0.57171822845936204</v>
      </c>
      <c r="AX311">
        <v>0.260961347155589</v>
      </c>
      <c r="AY311">
        <v>0.17837243511096099</v>
      </c>
      <c r="AZ311">
        <v>-0.57049823244169695</v>
      </c>
      <c r="BA311">
        <v>0.102580926897529</v>
      </c>
      <c r="BB311">
        <v>0.23528291639388499</v>
      </c>
      <c r="BC311">
        <v>0.87611778064455204</v>
      </c>
      <c r="BD311">
        <v>-0.257423781486115</v>
      </c>
      <c r="BE311">
        <v>-8.5318386729820797E-2</v>
      </c>
      <c r="BF311">
        <v>3.5076762879419097E-2</v>
      </c>
      <c r="BG311">
        <v>0.23166278925598399</v>
      </c>
      <c r="BH311">
        <v>-0.34826645502109899</v>
      </c>
      <c r="BI311">
        <v>-0.109702646645713</v>
      </c>
      <c r="BJ311">
        <v>-9.2191293358140802E-2</v>
      </c>
      <c r="BK311">
        <v>-8.3229071646668901E-2</v>
      </c>
      <c r="BL311">
        <v>-0.60825487751769802</v>
      </c>
      <c r="BM311">
        <v>-0.57700499649653203</v>
      </c>
      <c r="BN311">
        <v>0.57107309191546696</v>
      </c>
      <c r="BO311">
        <v>-0.187129662280759</v>
      </c>
      <c r="BP311">
        <v>-0.62854479200515201</v>
      </c>
      <c r="BQ311">
        <v>-0.181104728348706</v>
      </c>
      <c r="BR311">
        <v>0.23528291639388499</v>
      </c>
      <c r="BS311">
        <v>-9.2191293358140802E-2</v>
      </c>
      <c r="BT311">
        <v>-0.55639638441603101</v>
      </c>
      <c r="BU311">
        <v>-0.76597748704056501</v>
      </c>
      <c r="BV311">
        <v>-0.89177616314462105</v>
      </c>
      <c r="BW311">
        <v>-0.83573434929179002</v>
      </c>
      <c r="BX311">
        <v>-0.89158828525824596</v>
      </c>
      <c r="BY311">
        <v>-0.93821079740528002</v>
      </c>
      <c r="BZ311">
        <v>0.206881266749635</v>
      </c>
      <c r="CA311">
        <v>-0.40740263676375199</v>
      </c>
      <c r="CB311">
        <v>-0.37985862230035</v>
      </c>
      <c r="CC311">
        <v>-0.88389736421034903</v>
      </c>
      <c r="CD311">
        <v>-0.84028624720544498</v>
      </c>
      <c r="CE311">
        <v>-0.93466190709215002</v>
      </c>
      <c r="CF311">
        <v>0.24603545174963501</v>
      </c>
      <c r="CG311">
        <v>-0.15928141676375199</v>
      </c>
      <c r="CH311">
        <v>-0.86104105830035005</v>
      </c>
      <c r="CI311">
        <v>-4.3992262052103399</v>
      </c>
      <c r="CJ311">
        <v>-0.56436777621430001</v>
      </c>
      <c r="CK311">
        <v>-0.66825317420553998</v>
      </c>
      <c r="CL311">
        <v>-0.81117643331200395</v>
      </c>
      <c r="CM311">
        <v>-0.59731200073925805</v>
      </c>
      <c r="CN311">
        <v>-0.61746699126650395</v>
      </c>
      <c r="CO311">
        <v>0.26017946974963502</v>
      </c>
      <c r="CP311">
        <v>-0.42590087876375199</v>
      </c>
      <c r="CQ311">
        <v>-1.85418050830035</v>
      </c>
      <c r="CR311">
        <v>-7.9437958782103397</v>
      </c>
      <c r="CS311">
        <v>-0.57425809670740302</v>
      </c>
      <c r="CT311">
        <v>-0.17166822627473</v>
      </c>
      <c r="CU311">
        <v>-1.7514974215315601E-2</v>
      </c>
      <c r="CV311">
        <v>-0.36445445219065897</v>
      </c>
      <c r="CW311">
        <v>2.9414073593469901E-2</v>
      </c>
      <c r="CX311">
        <v>1.2508688015797</v>
      </c>
      <c r="CY311">
        <v>0.218649138545537</v>
      </c>
      <c r="CZ311">
        <v>-0.26305250437671002</v>
      </c>
      <c r="DA311">
        <v>12000.2708007812</v>
      </c>
      <c r="DB311">
        <v>8111.2634331597301</v>
      </c>
      <c r="DC311">
        <v>6805.8621046007001</v>
      </c>
      <c r="DD311">
        <v>5991.0533834612197</v>
      </c>
      <c r="DE311">
        <v>3701.2194917277702</v>
      </c>
      <c r="DF311">
        <v>5477.9179576988799</v>
      </c>
      <c r="DG311">
        <v>10250.7216261128</v>
      </c>
      <c r="DH311">
        <v>9053.3324728982207</v>
      </c>
    </row>
    <row r="312" spans="1:112" x14ac:dyDescent="0.3">
      <c r="A312" t="s">
        <v>710</v>
      </c>
      <c r="B312" t="s">
        <v>711</v>
      </c>
      <c r="C312" t="s">
        <v>710</v>
      </c>
      <c r="D312" t="s">
        <v>712</v>
      </c>
      <c r="E312">
        <v>1</v>
      </c>
      <c r="F312">
        <v>1</v>
      </c>
      <c r="G312">
        <v>1</v>
      </c>
      <c r="H312">
        <v>2</v>
      </c>
      <c r="I312">
        <v>1</v>
      </c>
      <c r="J312">
        <v>1</v>
      </c>
      <c r="K312">
        <v>1</v>
      </c>
      <c r="M312">
        <v>39</v>
      </c>
      <c r="N312" t="s">
        <v>231</v>
      </c>
      <c r="O312">
        <v>2017</v>
      </c>
      <c r="P312">
        <v>2018</v>
      </c>
      <c r="Q312" s="4" t="s">
        <v>26</v>
      </c>
      <c r="R312">
        <v>13043</v>
      </c>
      <c r="S312">
        <v>0</v>
      </c>
      <c r="T312">
        <v>0</v>
      </c>
      <c r="U312">
        <v>0</v>
      </c>
      <c r="V312">
        <v>2000000</v>
      </c>
      <c r="W312">
        <v>122707502.69</v>
      </c>
      <c r="X312">
        <v>2.10958904109589</v>
      </c>
      <c r="Y312">
        <v>0.167698964476585</v>
      </c>
      <c r="Z312">
        <v>-0.21258781850337899</v>
      </c>
      <c r="AA312">
        <v>-0.31433057785034102</v>
      </c>
      <c r="AB312">
        <v>12</v>
      </c>
      <c r="AC312">
        <v>1</v>
      </c>
      <c r="AD312">
        <v>1.6784200400000001E-2</v>
      </c>
      <c r="AE312">
        <v>4.6300433303333298E-2</v>
      </c>
      <c r="AF312">
        <v>0.114132765498888</v>
      </c>
      <c r="AG312">
        <v>0.31976921193888802</v>
      </c>
      <c r="AH312">
        <v>0.180579384493333</v>
      </c>
      <c r="AI312">
        <v>5.9857974558888798E-2</v>
      </c>
      <c r="AJ312">
        <v>2.5857433276666598E-2</v>
      </c>
      <c r="AK312">
        <v>1.6341277488888799E-2</v>
      </c>
      <c r="AL312">
        <v>4.4296795186666599E-2</v>
      </c>
      <c r="AM312">
        <v>1.46504745973235</v>
      </c>
      <c r="AN312">
        <v>1.8017301652258799</v>
      </c>
      <c r="AO312">
        <v>-0.43528214177216001</v>
      </c>
      <c r="AP312">
        <v>-0.66852265707496195</v>
      </c>
      <c r="AQ312">
        <v>-0.56802024346433799</v>
      </c>
      <c r="AR312">
        <v>-0.36802399085623799</v>
      </c>
      <c r="AS312">
        <v>1.7107302484022899</v>
      </c>
      <c r="AT312">
        <v>0.212605219983386</v>
      </c>
      <c r="AU312">
        <v>6.8625648873257603</v>
      </c>
      <c r="AV312">
        <v>-0.25029806144637701</v>
      </c>
      <c r="AW312">
        <v>-0.46591549105175001</v>
      </c>
      <c r="AX312">
        <v>-0.51956071033511997</v>
      </c>
      <c r="AY312">
        <v>-0.59028248691163898</v>
      </c>
      <c r="AZ312">
        <v>0.35834544530066398</v>
      </c>
      <c r="BA312">
        <v>1.0036885864935099</v>
      </c>
      <c r="BB312">
        <v>0.69757217491759704</v>
      </c>
      <c r="BC312">
        <v>2.3912080963353599</v>
      </c>
      <c r="BD312">
        <v>0.35157166407859802</v>
      </c>
      <c r="BE312">
        <v>0.16812311199919899</v>
      </c>
      <c r="BF312">
        <v>-0.22523383077220799</v>
      </c>
      <c r="BG312">
        <v>-0.261494781623476</v>
      </c>
      <c r="BH312">
        <v>8.3780144578685295E-2</v>
      </c>
      <c r="BI312">
        <v>0.98160784712617399</v>
      </c>
      <c r="BJ312">
        <v>3.1009814511507501</v>
      </c>
      <c r="BK312">
        <v>8.7622293388577805</v>
      </c>
      <c r="BL312">
        <v>-0.230838855703761</v>
      </c>
      <c r="BM312">
        <v>-0.60414696888752195</v>
      </c>
      <c r="BN312">
        <v>-0.66330927409193197</v>
      </c>
      <c r="BO312">
        <v>-0.56223678911053199</v>
      </c>
      <c r="BP312">
        <v>1.8920785076961899</v>
      </c>
      <c r="BQ312">
        <v>0.614816722158679</v>
      </c>
      <c r="BR312">
        <v>0.69757217491759704</v>
      </c>
      <c r="BS312">
        <v>3.1009814511507501</v>
      </c>
      <c r="BT312">
        <v>10.8054452287366</v>
      </c>
      <c r="BU312">
        <v>5.7183191260908197</v>
      </c>
      <c r="BV312">
        <v>1.27670094249946</v>
      </c>
      <c r="BW312">
        <v>-1.06123325315807E-2</v>
      </c>
      <c r="BX312">
        <v>-0.41352137893141699</v>
      </c>
      <c r="BY312">
        <v>0.56502425671870504</v>
      </c>
      <c r="BZ312">
        <v>-0.13890445445348701</v>
      </c>
      <c r="CA312">
        <v>1.15093961514807</v>
      </c>
      <c r="CB312">
        <v>17.271822819497601</v>
      </c>
      <c r="CC312">
        <v>5.23393381581515</v>
      </c>
      <c r="CD312">
        <v>-2.35871730932804E-2</v>
      </c>
      <c r="CE312">
        <v>2.0328313263474</v>
      </c>
      <c r="CF312">
        <v>-9.9750269453487195E-2</v>
      </c>
      <c r="CG312">
        <v>1.39906083514807</v>
      </c>
      <c r="CH312">
        <v>16.7906403834976</v>
      </c>
      <c r="CI312">
        <v>1.71860497481515</v>
      </c>
      <c r="CJ312">
        <v>0.97215314610446901</v>
      </c>
      <c r="CK312">
        <v>6.4555454975715296</v>
      </c>
      <c r="CL312">
        <v>1.79306085433082</v>
      </c>
      <c r="CM312">
        <v>0.56337116570385404</v>
      </c>
      <c r="CN312">
        <v>4.5677505364937501</v>
      </c>
      <c r="CO312">
        <v>-8.56062514534872E-2</v>
      </c>
      <c r="CP312">
        <v>1.13244137314807</v>
      </c>
      <c r="CQ312">
        <v>15.7975009334976</v>
      </c>
      <c r="CR312">
        <v>-1.8259646981848401</v>
      </c>
      <c r="CS312">
        <v>0.86587063230870798</v>
      </c>
      <c r="CT312">
        <v>2.2970536829994699</v>
      </c>
      <c r="CU312">
        <v>-0.561244814171596</v>
      </c>
      <c r="CV312">
        <v>-0.16662806626750301</v>
      </c>
      <c r="CW312">
        <v>6.0645225730066102E-2</v>
      </c>
      <c r="CX312">
        <v>-0.395553889641928</v>
      </c>
      <c r="CY312">
        <v>1.4201568055982E-2</v>
      </c>
      <c r="CZ312">
        <v>1.1623061733186599</v>
      </c>
      <c r="DA312">
        <v>3642.4396620008802</v>
      </c>
      <c r="DB312">
        <v>10209.256656901</v>
      </c>
      <c r="DC312">
        <v>10318.549365234299</v>
      </c>
      <c r="DD312">
        <v>7788.9104275173704</v>
      </c>
      <c r="DE312">
        <v>6819.4912185329904</v>
      </c>
      <c r="DF312">
        <v>5441.8396824046604</v>
      </c>
      <c r="DG312">
        <v>3777.849654614</v>
      </c>
      <c r="DH312">
        <v>6289.49085989788</v>
      </c>
    </row>
    <row r="313" spans="1:112" x14ac:dyDescent="0.3">
      <c r="A313" t="s">
        <v>1297</v>
      </c>
      <c r="B313" t="s">
        <v>1298</v>
      </c>
      <c r="C313" t="s">
        <v>1297</v>
      </c>
      <c r="D313" t="s">
        <v>1299</v>
      </c>
      <c r="E313">
        <v>0</v>
      </c>
      <c r="G313">
        <v>1</v>
      </c>
      <c r="H313">
        <v>2</v>
      </c>
      <c r="I313">
        <v>0</v>
      </c>
      <c r="J313">
        <v>0</v>
      </c>
      <c r="K313">
        <v>0</v>
      </c>
      <c r="M313">
        <v>28</v>
      </c>
      <c r="N313" t="s">
        <v>123</v>
      </c>
      <c r="P313">
        <v>2017</v>
      </c>
      <c r="Q313" s="4" t="s">
        <v>26</v>
      </c>
      <c r="R313">
        <v>1649</v>
      </c>
      <c r="S313">
        <v>0</v>
      </c>
      <c r="T313">
        <v>0</v>
      </c>
      <c r="U313">
        <v>0</v>
      </c>
      <c r="V313">
        <v>6000000</v>
      </c>
      <c r="W313">
        <v>240000000</v>
      </c>
      <c r="X313">
        <v>2.1643835616438301</v>
      </c>
      <c r="Y313">
        <v>-4.4834583997726399E-2</v>
      </c>
      <c r="Z313">
        <v>3.2563373446464497E-2</v>
      </c>
      <c r="AA313">
        <v>-0.24878297746181399</v>
      </c>
      <c r="AB313">
        <v>7</v>
      </c>
      <c r="AC313">
        <v>0</v>
      </c>
    </row>
    <row r="314" spans="1:112" x14ac:dyDescent="0.3">
      <c r="A314" t="s">
        <v>713</v>
      </c>
      <c r="B314" t="s">
        <v>714</v>
      </c>
      <c r="C314" t="s">
        <v>713</v>
      </c>
      <c r="D314" t="s">
        <v>715</v>
      </c>
      <c r="E314">
        <v>0</v>
      </c>
      <c r="F314">
        <v>0</v>
      </c>
      <c r="G314">
        <v>4</v>
      </c>
      <c r="H314">
        <v>0</v>
      </c>
      <c r="I314">
        <v>3</v>
      </c>
      <c r="J314">
        <v>0</v>
      </c>
      <c r="K314">
        <v>1</v>
      </c>
      <c r="M314">
        <v>10</v>
      </c>
      <c r="N314" t="s">
        <v>61</v>
      </c>
      <c r="O314">
        <v>2017</v>
      </c>
      <c r="P314">
        <v>2017</v>
      </c>
      <c r="Q314" s="4">
        <v>2</v>
      </c>
      <c r="R314">
        <v>6</v>
      </c>
      <c r="S314">
        <v>0</v>
      </c>
      <c r="T314">
        <v>0</v>
      </c>
      <c r="U314">
        <v>0</v>
      </c>
      <c r="V314">
        <v>100000000</v>
      </c>
      <c r="W314">
        <v>6804870174</v>
      </c>
      <c r="X314">
        <v>2.1518987341772098</v>
      </c>
      <c r="Y314">
        <v>-2.2484958171844399E-2</v>
      </c>
      <c r="Z314">
        <v>0.37015360593795699</v>
      </c>
      <c r="AA314">
        <v>1.3912409543991E-2</v>
      </c>
      <c r="AB314">
        <v>12</v>
      </c>
      <c r="AC314">
        <v>1</v>
      </c>
      <c r="AD314">
        <v>5.6667499199999999E-2</v>
      </c>
      <c r="AE314">
        <v>4.7732471182222201E-2</v>
      </c>
      <c r="AF314">
        <v>5.9458139886666601E-2</v>
      </c>
      <c r="AG314">
        <v>0.25947457891888798</v>
      </c>
      <c r="AH314">
        <v>0.115544330117777</v>
      </c>
      <c r="AI314">
        <v>5.5655086795555503E-2</v>
      </c>
      <c r="AJ314">
        <v>3.1153121525555501E-2</v>
      </c>
      <c r="AK314">
        <v>2.0914353823333301E-2</v>
      </c>
      <c r="AL314">
        <v>2.6724687711111101E-2</v>
      </c>
      <c r="AM314">
        <v>0.24565392098977701</v>
      </c>
      <c r="AN314">
        <v>3.36398749462183</v>
      </c>
      <c r="AO314">
        <v>-0.55469884333487296</v>
      </c>
      <c r="AP314">
        <v>-0.51832264950755502</v>
      </c>
      <c r="AQ314">
        <v>-0.440246645558311</v>
      </c>
      <c r="AR314">
        <v>-0.32865944729882501</v>
      </c>
      <c r="AS314">
        <v>0.277815606298838</v>
      </c>
      <c r="AT314">
        <v>-0.54500894925596599</v>
      </c>
      <c r="AU314">
        <v>4.1082037019419602</v>
      </c>
      <c r="AV314">
        <v>-0.329238301078284</v>
      </c>
      <c r="AW314">
        <v>-0.26647061332153299</v>
      </c>
      <c r="AX314">
        <v>-0.509228576965294</v>
      </c>
      <c r="AY314">
        <v>-0.58602216013974295</v>
      </c>
      <c r="AZ314">
        <v>0.68097211665817503</v>
      </c>
      <c r="BA314">
        <v>0.332173777697432</v>
      </c>
      <c r="BB314">
        <v>-0.29654463885300197</v>
      </c>
      <c r="BC314">
        <v>0.76858700745849495</v>
      </c>
      <c r="BD314">
        <v>0.68927380501240598</v>
      </c>
      <c r="BE314">
        <v>0.152527495098018</v>
      </c>
      <c r="BF314">
        <v>-0.21008292862346001</v>
      </c>
      <c r="BG314">
        <v>-5.6636298938149698E-2</v>
      </c>
      <c r="BH314">
        <v>0.44800004168767998</v>
      </c>
      <c r="BI314">
        <v>0.12379972930843</v>
      </c>
      <c r="BJ314">
        <v>-0.14365676291490001</v>
      </c>
      <c r="BK314">
        <v>6.9436201341257204</v>
      </c>
      <c r="BL314">
        <v>-0.24527261621729299</v>
      </c>
      <c r="BM314">
        <v>-0.43789257584369201</v>
      </c>
      <c r="BN314">
        <v>-0.55066604427119203</v>
      </c>
      <c r="BO314">
        <v>-0.40386041435193898</v>
      </c>
      <c r="BP314">
        <v>0.85371198983323004</v>
      </c>
      <c r="BQ314">
        <v>2.0428518576655799E-2</v>
      </c>
      <c r="BR314">
        <v>-0.29654463885300197</v>
      </c>
      <c r="BS314">
        <v>-0.14365676291490001</v>
      </c>
      <c r="BT314">
        <v>2.84627126126348</v>
      </c>
      <c r="BU314">
        <v>0.71842257762984596</v>
      </c>
      <c r="BV314">
        <v>-0.16189583950758099</v>
      </c>
      <c r="BW314">
        <v>-0.52325545124556905</v>
      </c>
      <c r="BX314">
        <v>-0.69873093756465798</v>
      </c>
      <c r="BY314">
        <v>-0.61431902132315996</v>
      </c>
      <c r="BZ314">
        <v>-1.8493810646226501E-3</v>
      </c>
      <c r="CA314">
        <v>-0.44191491857971599</v>
      </c>
      <c r="CB314">
        <v>1.9980358840511701</v>
      </c>
      <c r="CC314">
        <v>-4.4250002679327501E-2</v>
      </c>
      <c r="CD314">
        <v>-0.68115189353922501</v>
      </c>
      <c r="CE314">
        <v>-0.49859760582784302</v>
      </c>
      <c r="CF314">
        <v>3.7304803935377301E-2</v>
      </c>
      <c r="CG314">
        <v>-0.19379369857971601</v>
      </c>
      <c r="CH314">
        <v>1.51685344805117</v>
      </c>
      <c r="CI314">
        <v>-3.5595788436793199</v>
      </c>
      <c r="CJ314">
        <v>0.69267862433147998</v>
      </c>
      <c r="CK314">
        <v>4.6334469029028096</v>
      </c>
      <c r="CL314">
        <v>1.3422418833824299</v>
      </c>
      <c r="CM314">
        <v>0.58916736126111802</v>
      </c>
      <c r="CN314">
        <v>2.5644909169002501</v>
      </c>
      <c r="CO314">
        <v>5.1448821935377302E-2</v>
      </c>
      <c r="CP314">
        <v>-0.46041316057971599</v>
      </c>
      <c r="CQ314">
        <v>0.52371399805117602</v>
      </c>
      <c r="CR314">
        <v>-7.1041485166793201</v>
      </c>
      <c r="CS314">
        <v>0.69212493537181996</v>
      </c>
      <c r="CT314">
        <v>2.5966017878090999</v>
      </c>
      <c r="CU314">
        <v>-0.41835619255554002</v>
      </c>
      <c r="CV314">
        <v>-0.18023973564984599</v>
      </c>
      <c r="CW314">
        <v>3.2465503747885503E-2</v>
      </c>
      <c r="CX314">
        <v>-0.491079565738546</v>
      </c>
      <c r="CY314">
        <v>0.20773681778036601</v>
      </c>
      <c r="CZ314">
        <v>1.03601319990635</v>
      </c>
      <c r="DA314">
        <v>3484.4075466579998</v>
      </c>
      <c r="DB314">
        <v>9302.6913194444605</v>
      </c>
      <c r="DC314">
        <v>10954.229264322899</v>
      </c>
      <c r="DD314">
        <v>7887.9489908854302</v>
      </c>
      <c r="DE314">
        <v>6782.7708832465296</v>
      </c>
      <c r="DF314">
        <v>5661.46855892655</v>
      </c>
      <c r="DG314">
        <v>3748.4946676325499</v>
      </c>
      <c r="DH314">
        <v>5946.5811754752203</v>
      </c>
    </row>
    <row r="315" spans="1:112" x14ac:dyDescent="0.3">
      <c r="A315" t="s">
        <v>1300</v>
      </c>
      <c r="B315" t="s">
        <v>1301</v>
      </c>
      <c r="C315" t="s">
        <v>1300</v>
      </c>
      <c r="D315" t="s">
        <v>1302</v>
      </c>
      <c r="E315">
        <v>0</v>
      </c>
      <c r="G315">
        <v>4</v>
      </c>
      <c r="I315">
        <v>3</v>
      </c>
      <c r="J315">
        <v>3</v>
      </c>
      <c r="K315">
        <v>0</v>
      </c>
      <c r="M315">
        <v>6</v>
      </c>
      <c r="N315" t="s">
        <v>123</v>
      </c>
      <c r="P315">
        <v>2018</v>
      </c>
      <c r="Q315" s="4" t="s">
        <v>26</v>
      </c>
      <c r="R315">
        <v>765</v>
      </c>
      <c r="S315">
        <v>0</v>
      </c>
      <c r="T315">
        <v>0</v>
      </c>
      <c r="U315">
        <v>0</v>
      </c>
      <c r="V315">
        <v>2233700</v>
      </c>
      <c r="W315">
        <v>127864775</v>
      </c>
      <c r="X315">
        <v>1.75609756097561</v>
      </c>
      <c r="Y315">
        <v>3.1523808836936902E-2</v>
      </c>
      <c r="Z315">
        <v>0.133049681782722</v>
      </c>
      <c r="AA315">
        <v>9.4565048813819802E-2</v>
      </c>
      <c r="AB315">
        <v>10</v>
      </c>
      <c r="AC315">
        <v>0</v>
      </c>
    </row>
    <row r="316" spans="1:112" x14ac:dyDescent="0.3">
      <c r="A316" t="s">
        <v>716</v>
      </c>
      <c r="B316" t="s">
        <v>717</v>
      </c>
      <c r="C316" t="s">
        <v>716</v>
      </c>
      <c r="D316" t="s">
        <v>718</v>
      </c>
      <c r="E316">
        <v>1</v>
      </c>
      <c r="F316">
        <v>1</v>
      </c>
      <c r="G316">
        <v>0</v>
      </c>
      <c r="H316">
        <v>1</v>
      </c>
      <c r="I316">
        <v>1</v>
      </c>
      <c r="J316">
        <v>1</v>
      </c>
      <c r="K316">
        <v>2</v>
      </c>
      <c r="M316">
        <v>14</v>
      </c>
      <c r="N316" t="s">
        <v>106</v>
      </c>
      <c r="O316">
        <v>2018</v>
      </c>
      <c r="P316">
        <v>2017</v>
      </c>
      <c r="Q316" s="4" t="s">
        <v>26</v>
      </c>
      <c r="R316">
        <v>1516</v>
      </c>
      <c r="S316">
        <v>0</v>
      </c>
      <c r="T316">
        <v>0</v>
      </c>
      <c r="U316">
        <v>0</v>
      </c>
      <c r="V316">
        <v>23750000</v>
      </c>
      <c r="W316">
        <v>1000000000</v>
      </c>
      <c r="X316">
        <v>2.0246913580246901</v>
      </c>
      <c r="Y316">
        <v>4.3594136834144502E-2</v>
      </c>
      <c r="Z316">
        <v>1.9175082445144601E-2</v>
      </c>
      <c r="AA316">
        <v>-2.10800468921661E-2</v>
      </c>
      <c r="AB316">
        <v>5</v>
      </c>
      <c r="AC316">
        <v>1</v>
      </c>
      <c r="AD316">
        <v>0.63576617197548702</v>
      </c>
      <c r="AE316">
        <v>0.235220622578383</v>
      </c>
      <c r="AF316">
        <v>0.138410497957558</v>
      </c>
      <c r="AG316">
        <v>5.6229269252428403E-2</v>
      </c>
      <c r="AH316">
        <v>3.2015798262836098E-2</v>
      </c>
      <c r="AI316">
        <v>1.1258146445441699E-2</v>
      </c>
      <c r="AJ316">
        <v>1.26640386224336E-2</v>
      </c>
      <c r="AK316">
        <v>7.5163001571375504E-3</v>
      </c>
      <c r="AL316">
        <v>5.0820271463654998E-3</v>
      </c>
      <c r="AM316">
        <v>-0.41157158568681601</v>
      </c>
      <c r="AN316">
        <v>-0.59374996779745404</v>
      </c>
      <c r="AO316">
        <v>-0.430620410179819</v>
      </c>
      <c r="AP316">
        <v>-0.64835652845457203</v>
      </c>
      <c r="AQ316">
        <v>0.124877765963071</v>
      </c>
      <c r="AR316">
        <v>-0.40648474146131802</v>
      </c>
      <c r="AS316">
        <v>-0.32386585951606001</v>
      </c>
      <c r="AT316">
        <v>-0.78322098191758904</v>
      </c>
      <c r="AU316">
        <v>-0.49018153807189802</v>
      </c>
      <c r="AV316">
        <v>-7.97678040921172E-2</v>
      </c>
      <c r="AW316">
        <v>-0.825849447803363</v>
      </c>
      <c r="AX316">
        <v>-0.20774881831106701</v>
      </c>
      <c r="AY316">
        <v>4.9797012905494001E-2</v>
      </c>
      <c r="AZ316">
        <v>-0.49080968989951301</v>
      </c>
      <c r="BA316">
        <v>-0.59295050638482405</v>
      </c>
      <c r="BB316">
        <v>-0.63002022921808898</v>
      </c>
      <c r="BC316">
        <v>-0.11327646003152</v>
      </c>
      <c r="BD316">
        <v>-0.28297595661095598</v>
      </c>
      <c r="BE316">
        <v>-0.55089145470099099</v>
      </c>
      <c r="BF316">
        <v>-0.319038837656833</v>
      </c>
      <c r="BG316">
        <v>-1.53469379297454E-2</v>
      </c>
      <c r="BH316">
        <v>-0.37944192093321299</v>
      </c>
      <c r="BI316">
        <v>-0.16404061289306199</v>
      </c>
      <c r="BJ316">
        <v>-0.780917295355679</v>
      </c>
      <c r="BK316">
        <v>-0.64239801290961396</v>
      </c>
      <c r="BL316">
        <v>-0.56639502149198395</v>
      </c>
      <c r="BM316">
        <v>-0.85006678069442398</v>
      </c>
      <c r="BN316">
        <v>-0.23816221503316401</v>
      </c>
      <c r="BO316">
        <v>-0.387392998847162</v>
      </c>
      <c r="BP316">
        <v>-0.57486006461121397</v>
      </c>
      <c r="BQ316">
        <v>-0.49899825500305001</v>
      </c>
      <c r="BR316">
        <v>-0.63002022921808898</v>
      </c>
      <c r="BS316">
        <v>-0.780917295355679</v>
      </c>
      <c r="BT316">
        <v>-0.91164730946385997</v>
      </c>
      <c r="BU316">
        <v>-0.94657059713092195</v>
      </c>
      <c r="BV316">
        <v>-0.98216279235479298</v>
      </c>
      <c r="BW316">
        <v>-0.98004429692339801</v>
      </c>
      <c r="BX316">
        <v>-0.98758445599920197</v>
      </c>
      <c r="BY316">
        <v>-0.99149419892775603</v>
      </c>
      <c r="BZ316">
        <v>-8.2694598022147001E-2</v>
      </c>
      <c r="CA316">
        <v>-0.73065686866793</v>
      </c>
      <c r="CB316">
        <v>-0.872638419861403</v>
      </c>
      <c r="CC316">
        <v>-0.97612878355625998</v>
      </c>
      <c r="CD316">
        <v>-0.73065686866793</v>
      </c>
      <c r="CE316">
        <v>-0.872638419861403</v>
      </c>
      <c r="CF316">
        <v>-4.3540413022147E-2</v>
      </c>
      <c r="CG316">
        <v>-0.48253564866792997</v>
      </c>
      <c r="CH316">
        <v>-1.3538208558614</v>
      </c>
      <c r="CI316">
        <v>-4.4914576245562596</v>
      </c>
      <c r="CJ316">
        <v>-0.42666570135510401</v>
      </c>
      <c r="CK316">
        <v>-0.54704837317110799</v>
      </c>
      <c r="CL316">
        <v>-0.734148926100058</v>
      </c>
      <c r="CM316">
        <v>0.212659691372241</v>
      </c>
      <c r="CN316">
        <v>-0.16417167081689299</v>
      </c>
      <c r="CO316">
        <v>-2.9396395022146998E-2</v>
      </c>
      <c r="CP316">
        <v>-0.74915511066792995</v>
      </c>
      <c r="CQ316">
        <v>-2.3469603058613999</v>
      </c>
      <c r="CR316">
        <v>-8.0360272975562594</v>
      </c>
      <c r="CS316">
        <v>-0.45061699052251097</v>
      </c>
      <c r="CT316">
        <v>-0.190128876973402</v>
      </c>
      <c r="CU316">
        <v>6.6438041538165807E-2</v>
      </c>
      <c r="CV316">
        <v>-0.38877382882167399</v>
      </c>
      <c r="CW316">
        <v>0.289777483789603</v>
      </c>
      <c r="CX316">
        <v>1.1189103951413399</v>
      </c>
      <c r="CY316">
        <v>-0.283377079741993</v>
      </c>
      <c r="CZ316">
        <v>-0.14304489393353501</v>
      </c>
      <c r="DA316">
        <v>9464.1900336371491</v>
      </c>
      <c r="DB316">
        <v>7727.41210937501</v>
      </c>
      <c r="DC316">
        <v>6826.0073298611096</v>
      </c>
      <c r="DD316">
        <v>4958.8704097577702</v>
      </c>
      <c r="DE316">
        <v>3862.6671160337701</v>
      </c>
      <c r="DF316">
        <v>7743.61237067811</v>
      </c>
      <c r="DG316">
        <v>10242.7436633691</v>
      </c>
      <c r="DH316">
        <v>7990.0204323422204</v>
      </c>
    </row>
    <row r="317" spans="1:112" x14ac:dyDescent="0.3">
      <c r="A317" t="s">
        <v>719</v>
      </c>
      <c r="B317" t="s">
        <v>720</v>
      </c>
      <c r="C317" t="s">
        <v>719</v>
      </c>
      <c r="D317" t="s">
        <v>721</v>
      </c>
      <c r="E317">
        <v>1</v>
      </c>
      <c r="F317">
        <v>0</v>
      </c>
      <c r="G317">
        <v>4</v>
      </c>
      <c r="H317">
        <v>0</v>
      </c>
      <c r="I317">
        <v>3</v>
      </c>
      <c r="J317">
        <v>1</v>
      </c>
      <c r="K317">
        <v>2</v>
      </c>
      <c r="M317">
        <v>15</v>
      </c>
      <c r="N317" t="s">
        <v>61</v>
      </c>
      <c r="O317">
        <v>2017</v>
      </c>
      <c r="P317">
        <v>2017</v>
      </c>
      <c r="Q317" s="4" t="s">
        <v>26</v>
      </c>
      <c r="R317">
        <v>1992</v>
      </c>
      <c r="S317">
        <v>0</v>
      </c>
      <c r="T317">
        <v>0</v>
      </c>
      <c r="U317">
        <v>0</v>
      </c>
      <c r="V317">
        <v>7300000</v>
      </c>
      <c r="W317">
        <v>356371575.35000002</v>
      </c>
      <c r="X317">
        <v>2.0487804878048701</v>
      </c>
      <c r="Y317">
        <v>4.7881260514259297E-2</v>
      </c>
      <c r="Z317">
        <v>0.13445669412612901</v>
      </c>
      <c r="AA317">
        <v>-0.15642383694648701</v>
      </c>
      <c r="AB317">
        <v>8</v>
      </c>
      <c r="AC317">
        <v>1</v>
      </c>
      <c r="AD317">
        <v>0.44677219320309403</v>
      </c>
      <c r="AE317">
        <v>0.688484703963263</v>
      </c>
      <c r="AF317">
        <v>0.36314090861793302</v>
      </c>
      <c r="AG317">
        <v>0.12474988639257401</v>
      </c>
      <c r="AH317">
        <v>5.36792952295524E-2</v>
      </c>
      <c r="AI317">
        <v>2.26205385023781E-2</v>
      </c>
      <c r="AJ317">
        <v>7.3742753624623696E-3</v>
      </c>
      <c r="AK317">
        <v>3.6322787110032099E-3</v>
      </c>
      <c r="AL317">
        <v>1.7884221899748601E-3</v>
      </c>
      <c r="AM317">
        <v>-0.47255050616591399</v>
      </c>
      <c r="AN317">
        <v>-0.65646975201071101</v>
      </c>
      <c r="AO317">
        <v>-0.56970465639840795</v>
      </c>
      <c r="AP317">
        <v>-0.57859844460244003</v>
      </c>
      <c r="AQ317">
        <v>-0.674000892521321</v>
      </c>
      <c r="AR317">
        <v>-0.50743923538673696</v>
      </c>
      <c r="AS317">
        <v>-0.50763079260486899</v>
      </c>
      <c r="AT317">
        <v>-0.28028552618913299</v>
      </c>
      <c r="AU317">
        <v>-0.387418458419372</v>
      </c>
      <c r="AV317">
        <v>-0.52834152573943005</v>
      </c>
      <c r="AW317">
        <v>-0.65917536520405695</v>
      </c>
      <c r="AX317">
        <v>-0.68541790214392495</v>
      </c>
      <c r="AY317">
        <v>-0.188754601025729</v>
      </c>
      <c r="AZ317">
        <v>-0.152311889373448</v>
      </c>
      <c r="BA317">
        <v>-0.68143992509038498</v>
      </c>
      <c r="BB317">
        <v>0.541019594409474</v>
      </c>
      <c r="BC317">
        <v>0.21713120043520501</v>
      </c>
      <c r="BD317">
        <v>-0.24213892260983</v>
      </c>
      <c r="BE317">
        <v>-0.26611468351432399</v>
      </c>
      <c r="BF317">
        <v>-1.19518652313121E-2</v>
      </c>
      <c r="BG317">
        <v>7.6269781582519694E-2</v>
      </c>
      <c r="BH317">
        <v>-0.26542681940077001</v>
      </c>
      <c r="BI317">
        <v>-0.47203195457910702</v>
      </c>
      <c r="BJ317">
        <v>-0.18389975353517801</v>
      </c>
      <c r="BK317">
        <v>-0.57683741961228796</v>
      </c>
      <c r="BL317">
        <v>-0.66881293998870694</v>
      </c>
      <c r="BM317">
        <v>-0.69169672928950898</v>
      </c>
      <c r="BN317">
        <v>-0.68139876718136805</v>
      </c>
      <c r="BO317">
        <v>-0.47124724764758902</v>
      </c>
      <c r="BP317">
        <v>-0.60667102491735603</v>
      </c>
      <c r="BQ317">
        <v>-0.61728864028214403</v>
      </c>
      <c r="BR317">
        <v>0.541019594409474</v>
      </c>
      <c r="BS317">
        <v>-0.18389975353517801</v>
      </c>
      <c r="BT317">
        <v>-0.71626470011974197</v>
      </c>
      <c r="BU317">
        <v>-0.87600701158533401</v>
      </c>
      <c r="BV317">
        <v>-0.947910875153535</v>
      </c>
      <c r="BW317">
        <v>-0.98320359220513798</v>
      </c>
      <c r="BX317">
        <v>-0.99174821498926702</v>
      </c>
      <c r="BY317">
        <v>-0.99558156188301605</v>
      </c>
      <c r="BZ317">
        <v>-8.9877631232005498E-2</v>
      </c>
      <c r="CA317">
        <v>-0.26327344333191</v>
      </c>
      <c r="CB317">
        <v>-0.59580503466349899</v>
      </c>
      <c r="CC317">
        <v>-0.95574570139937698</v>
      </c>
      <c r="CD317">
        <v>-0.26327344333191</v>
      </c>
      <c r="CE317">
        <v>-0.59580503466349899</v>
      </c>
      <c r="CF317">
        <v>-5.0723446232005497E-2</v>
      </c>
      <c r="CG317">
        <v>-1.51522233319107E-2</v>
      </c>
      <c r="CH317">
        <v>-1.0769874706634901</v>
      </c>
      <c r="CI317">
        <v>-4.4710745423993696</v>
      </c>
      <c r="CJ317">
        <v>-0.46372915900027301</v>
      </c>
      <c r="CK317">
        <v>-0.58281108260877001</v>
      </c>
      <c r="CL317">
        <v>-0.73591911000650301</v>
      </c>
      <c r="CM317">
        <v>0.210086773371011</v>
      </c>
      <c r="CN317">
        <v>-0.25182748366657498</v>
      </c>
      <c r="CO317">
        <v>-3.6579428232005502E-2</v>
      </c>
      <c r="CP317">
        <v>-0.28177168533190999</v>
      </c>
      <c r="CQ317">
        <v>-2.07012692066349</v>
      </c>
      <c r="CR317">
        <v>-8.0156442153993694</v>
      </c>
      <c r="CS317">
        <v>-0.481680690051141</v>
      </c>
      <c r="CT317">
        <v>-0.211898579646779</v>
      </c>
      <c r="CU317">
        <v>7.5657896063076394E-2</v>
      </c>
      <c r="CV317">
        <v>-0.41934755499260101</v>
      </c>
      <c r="CW317">
        <v>3.7727216257941801E-3</v>
      </c>
      <c r="CX317">
        <v>1.3045713567855599</v>
      </c>
      <c r="CY317">
        <v>7.4955367410605697E-2</v>
      </c>
      <c r="CZ317">
        <v>-0.32022832617749902</v>
      </c>
      <c r="DA317">
        <v>11038.9970377604</v>
      </c>
      <c r="DB317">
        <v>7865.2054307725803</v>
      </c>
      <c r="DC317">
        <v>6796.4793287760403</v>
      </c>
      <c r="DD317">
        <v>5501.7876131722196</v>
      </c>
      <c r="DE317">
        <v>3777.849654614</v>
      </c>
      <c r="DF317">
        <v>6403.7721024356597</v>
      </c>
      <c r="DG317">
        <v>10676.4367422655</v>
      </c>
      <c r="DH317">
        <v>8324.1404199466597</v>
      </c>
    </row>
    <row r="318" spans="1:112" x14ac:dyDescent="0.3">
      <c r="A318" t="s">
        <v>722</v>
      </c>
      <c r="B318" t="s">
        <v>723</v>
      </c>
      <c r="C318" t="s">
        <v>722</v>
      </c>
      <c r="D318" t="s">
        <v>724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2</v>
      </c>
      <c r="M318">
        <v>14</v>
      </c>
      <c r="N318" t="s">
        <v>106</v>
      </c>
      <c r="O318">
        <v>2018</v>
      </c>
      <c r="P318">
        <v>2018</v>
      </c>
      <c r="Q318" s="4" t="s">
        <v>26</v>
      </c>
      <c r="R318">
        <v>2835</v>
      </c>
      <c r="S318">
        <v>0</v>
      </c>
      <c r="T318">
        <v>0</v>
      </c>
      <c r="U318">
        <v>0</v>
      </c>
      <c r="V318">
        <v>10501153</v>
      </c>
      <c r="W318">
        <v>500000000</v>
      </c>
      <c r="X318">
        <v>2.2432432432432399</v>
      </c>
      <c r="Y318">
        <v>-2.5909110903739901E-2</v>
      </c>
      <c r="Z318">
        <v>3.8007438182830797E-2</v>
      </c>
      <c r="AA318">
        <v>-0.19136916100978801</v>
      </c>
      <c r="AB318">
        <v>6</v>
      </c>
      <c r="AC318">
        <v>1</v>
      </c>
      <c r="AD318">
        <v>1.04351851590666E-2</v>
      </c>
      <c r="AE318">
        <v>4.3435614737502197E-3</v>
      </c>
      <c r="AF318">
        <v>2.7624738250140498E-3</v>
      </c>
      <c r="AG318">
        <v>1.4196976351867801E-3</v>
      </c>
      <c r="AH318">
        <v>1.2351939889831099E-3</v>
      </c>
      <c r="AI318">
        <v>1.44747082700032E-3</v>
      </c>
      <c r="AJ318">
        <v>2.0478564299398001E-3</v>
      </c>
      <c r="AK318">
        <v>1.65745866997948E-3</v>
      </c>
      <c r="AL318">
        <v>6.0087668473045698E-3</v>
      </c>
      <c r="AM318">
        <v>-0.36400719968884299</v>
      </c>
      <c r="AN318">
        <v>-0.48607743453295599</v>
      </c>
      <c r="AO318">
        <v>-0.12995981794348099</v>
      </c>
      <c r="AP318">
        <v>0.171857084725591</v>
      </c>
      <c r="AQ318">
        <v>0.41478252393085302</v>
      </c>
      <c r="AR318">
        <v>-0.190637270392924</v>
      </c>
      <c r="AS318">
        <v>2.6252890983875599</v>
      </c>
      <c r="AT318">
        <v>-0.740340457869339</v>
      </c>
      <c r="AU318">
        <v>-0.501937940336455</v>
      </c>
      <c r="AV318">
        <v>-0.13819970058301101</v>
      </c>
      <c r="AW318">
        <v>-0.41787841986765001</v>
      </c>
      <c r="AX318">
        <v>1.22548299249684</v>
      </c>
      <c r="AY318">
        <v>-0.27042038725328199</v>
      </c>
      <c r="AZ318">
        <v>-0.99593163560293896</v>
      </c>
      <c r="BA318">
        <v>350.274312272016</v>
      </c>
      <c r="BB318">
        <v>-0.58375808310633304</v>
      </c>
      <c r="BC318">
        <v>5.5851088246744902E-2</v>
      </c>
      <c r="BD318">
        <v>-0.174128601110523</v>
      </c>
      <c r="BE318">
        <v>-0.152071825852754</v>
      </c>
      <c r="BF318">
        <v>0.63185688956087205</v>
      </c>
      <c r="BG318">
        <v>7.9224458082079299E-2</v>
      </c>
      <c r="BH318">
        <v>0.26690091864987497</v>
      </c>
      <c r="BI318">
        <v>1079.95473101833</v>
      </c>
      <c r="BJ318">
        <v>-0.73431683525388003</v>
      </c>
      <c r="BK318">
        <v>-0.456609329052097</v>
      </c>
      <c r="BL318">
        <v>-0.27396692648179</v>
      </c>
      <c r="BM318">
        <v>-5.0060888898962999E-2</v>
      </c>
      <c r="BN318">
        <v>1.3943067135677001</v>
      </c>
      <c r="BO318">
        <v>-0.12289705326127399</v>
      </c>
      <c r="BP318">
        <v>3.3977177425092799</v>
      </c>
      <c r="BQ318">
        <v>1181.2619401730301</v>
      </c>
      <c r="BR318">
        <v>-0.58375808310633304</v>
      </c>
      <c r="BS318">
        <v>-0.73431683525388003</v>
      </c>
      <c r="BT318">
        <v>-0.86326693720543102</v>
      </c>
      <c r="BU318">
        <v>-0.87979638722712905</v>
      </c>
      <c r="BV318">
        <v>-0.865335158625399</v>
      </c>
      <c r="BW318">
        <v>-0.80241592516639004</v>
      </c>
      <c r="BX318">
        <v>-0.83942026798282199</v>
      </c>
      <c r="BY318">
        <v>-0.44258913527989102</v>
      </c>
      <c r="BZ318">
        <v>-8.7501305927797604E-2</v>
      </c>
      <c r="CA318">
        <v>-0.72424137027053703</v>
      </c>
      <c r="CB318">
        <v>-0.83660982311010001</v>
      </c>
      <c r="CC318">
        <v>-0.84211665035578898</v>
      </c>
      <c r="CD318">
        <v>-0.72424137027053703</v>
      </c>
      <c r="CE318">
        <v>-0.83660982311010001</v>
      </c>
      <c r="CF318">
        <v>-4.8347120927797603E-2</v>
      </c>
      <c r="CG318">
        <v>-0.476120150270537</v>
      </c>
      <c r="CH318">
        <v>-1.3177922591100999</v>
      </c>
      <c r="CI318">
        <v>-4.3574454913557803</v>
      </c>
      <c r="CJ318">
        <v>-0.105041774103129</v>
      </c>
      <c r="CK318">
        <v>-0.50412208852845297</v>
      </c>
      <c r="CL318">
        <v>0.28584463982992497</v>
      </c>
      <c r="CM318">
        <v>-0.30881565032179198</v>
      </c>
      <c r="CN318">
        <v>0.168344120579936</v>
      </c>
      <c r="CO318">
        <v>-3.4203102927797602E-2</v>
      </c>
      <c r="CP318">
        <v>-0.74273961227053698</v>
      </c>
      <c r="CQ318">
        <v>-2.3109317091101</v>
      </c>
      <c r="CR318">
        <v>-7.9020151643557899</v>
      </c>
      <c r="CS318">
        <v>-0.140705423487126</v>
      </c>
      <c r="CT318">
        <v>-0.43818240768493699</v>
      </c>
      <c r="CU318">
        <v>0.44203463404135002</v>
      </c>
      <c r="CV318">
        <v>0.96938840425981998</v>
      </c>
      <c r="CW318">
        <v>-0.133605012011841</v>
      </c>
      <c r="CX318">
        <v>-0.369568144953422</v>
      </c>
      <c r="CY318">
        <v>0.46100937679168202</v>
      </c>
      <c r="CZ318">
        <v>0.17845163428387201</v>
      </c>
      <c r="DA318">
        <v>6828.23632855902</v>
      </c>
      <c r="DB318">
        <v>4822.9194410768796</v>
      </c>
      <c r="DC318">
        <v>3972.8454562061102</v>
      </c>
      <c r="DD318">
        <v>8387.5955123102194</v>
      </c>
      <c r="DE318">
        <v>9747.3156341036592</v>
      </c>
      <c r="DF318">
        <v>8100.6921889519999</v>
      </c>
      <c r="DG318">
        <v>8194.9994159787693</v>
      </c>
      <c r="DH318">
        <v>10581.4299881936</v>
      </c>
    </row>
    <row r="319" spans="1:112" x14ac:dyDescent="0.3">
      <c r="A319" t="s">
        <v>725</v>
      </c>
      <c r="B319" t="s">
        <v>726</v>
      </c>
      <c r="C319" t="s">
        <v>728</v>
      </c>
      <c r="D319" t="s">
        <v>727</v>
      </c>
      <c r="E319">
        <v>1</v>
      </c>
      <c r="F319">
        <v>1</v>
      </c>
      <c r="G319">
        <v>4</v>
      </c>
      <c r="H319">
        <v>0</v>
      </c>
      <c r="I319">
        <v>3</v>
      </c>
      <c r="J319">
        <v>1</v>
      </c>
      <c r="K319">
        <v>1</v>
      </c>
      <c r="M319">
        <v>6</v>
      </c>
      <c r="N319" t="s">
        <v>61</v>
      </c>
      <c r="O319">
        <v>2017</v>
      </c>
      <c r="P319">
        <v>2017</v>
      </c>
      <c r="Q319" s="4" t="s">
        <v>26</v>
      </c>
      <c r="R319">
        <v>2027</v>
      </c>
      <c r="S319">
        <v>0</v>
      </c>
      <c r="T319">
        <v>0</v>
      </c>
      <c r="U319">
        <v>0</v>
      </c>
      <c r="V319">
        <v>157885825</v>
      </c>
      <c r="W319">
        <v>572166103.88999999</v>
      </c>
      <c r="X319">
        <v>1.8518518518518501</v>
      </c>
      <c r="Y319">
        <v>0.28711336851120001</v>
      </c>
      <c r="Z319">
        <v>-0.13964357972145</v>
      </c>
      <c r="AA319">
        <v>0.126093700528144</v>
      </c>
      <c r="AB319">
        <v>42</v>
      </c>
      <c r="AC319">
        <v>1</v>
      </c>
      <c r="AD319">
        <v>0.84582298990000004</v>
      </c>
      <c r="AE319">
        <v>1.3696642938611101</v>
      </c>
      <c r="AF319">
        <v>0.35391256610999999</v>
      </c>
      <c r="AG319">
        <v>0.12356501876777699</v>
      </c>
      <c r="AH319">
        <v>9.2962846546666603E-2</v>
      </c>
      <c r="AI319">
        <v>3.7386825036666599E-2</v>
      </c>
      <c r="AJ319">
        <v>3.1263112722222201E-2</v>
      </c>
      <c r="AK319">
        <v>1.6253500973214301E-2</v>
      </c>
      <c r="AL319">
        <v>8.5902394849259999E-3</v>
      </c>
      <c r="AM319">
        <v>-0.74160634273942105</v>
      </c>
      <c r="AN319">
        <v>-0.65086004115103202</v>
      </c>
      <c r="AO319">
        <v>-0.24766048292861401</v>
      </c>
      <c r="AP319">
        <v>-0.59783046210941104</v>
      </c>
      <c r="AQ319">
        <v>-0.163793323140937</v>
      </c>
      <c r="AR319">
        <v>-0.48010612002620101</v>
      </c>
      <c r="AS319">
        <v>-0.47148374377417701</v>
      </c>
      <c r="AT319">
        <v>-0.79965892955178297</v>
      </c>
      <c r="AU319">
        <v>-0.39053830896038899</v>
      </c>
      <c r="AV319">
        <v>-0.50555462704308396</v>
      </c>
      <c r="AW319">
        <v>-0.51051855609263597</v>
      </c>
      <c r="AX319">
        <v>-0.17988138175708701</v>
      </c>
      <c r="AY319">
        <v>-0.125116488057091</v>
      </c>
      <c r="AZ319">
        <v>-0.63312968675833103</v>
      </c>
      <c r="BA319">
        <v>-0.25956506269563101</v>
      </c>
      <c r="BB319">
        <v>-0.14129242916395299</v>
      </c>
      <c r="BC319">
        <v>0.377677091764828</v>
      </c>
      <c r="BD319">
        <v>-0.208440461366453</v>
      </c>
      <c r="BE319">
        <v>0.163883646447163</v>
      </c>
      <c r="BF319">
        <v>-0.117139500575672</v>
      </c>
      <c r="BG319">
        <v>-7.2874844669932007E-2</v>
      </c>
      <c r="BH319">
        <v>-0.40584092665516902</v>
      </c>
      <c r="BI319">
        <v>-0.179405939454434</v>
      </c>
      <c r="BJ319">
        <v>-0.77742252881906404</v>
      </c>
      <c r="BK319">
        <v>-0.51396862829358902</v>
      </c>
      <c r="BL319">
        <v>-0.40545115934340997</v>
      </c>
      <c r="BM319">
        <v>-0.53181078429876505</v>
      </c>
      <c r="BN319">
        <v>-0.26193153087964999</v>
      </c>
      <c r="BO319">
        <v>-0.48801634714090603</v>
      </c>
      <c r="BP319">
        <v>-0.70012057636573399</v>
      </c>
      <c r="BQ319">
        <v>-0.267667425860805</v>
      </c>
      <c r="BR319">
        <v>-0.14129242916395299</v>
      </c>
      <c r="BS319">
        <v>-0.77742252881906404</v>
      </c>
      <c r="BT319">
        <v>-0.92147678561568103</v>
      </c>
      <c r="BU319">
        <v>-0.94102037332855804</v>
      </c>
      <c r="BV319">
        <v>-0.97627458274033896</v>
      </c>
      <c r="BW319">
        <v>-0.98016562932932505</v>
      </c>
      <c r="BX319">
        <v>-0.98904692264064598</v>
      </c>
      <c r="BY319">
        <v>-0.99447184655945098</v>
      </c>
      <c r="BZ319">
        <v>0.18767165907699801</v>
      </c>
      <c r="CA319">
        <v>-0.75961714978257899</v>
      </c>
      <c r="CB319">
        <v>-0.848453056607125</v>
      </c>
      <c r="CC319">
        <v>-0.95540084436870398</v>
      </c>
      <c r="CD319">
        <v>-0.97294999276258698</v>
      </c>
      <c r="CE319">
        <v>-0.99372411357868295</v>
      </c>
      <c r="CF319">
        <v>0.22682584407699799</v>
      </c>
      <c r="CG319">
        <v>-0.51149592978257896</v>
      </c>
      <c r="CH319">
        <v>-1.3296354926071201</v>
      </c>
      <c r="CI319">
        <v>-4.4707296853687</v>
      </c>
      <c r="CJ319">
        <v>-0.51325761991766505</v>
      </c>
      <c r="CK319">
        <v>-0.56506387832248395</v>
      </c>
      <c r="CL319">
        <v>-0.71751432345129795</v>
      </c>
      <c r="CM319">
        <v>-0.35846948370403903</v>
      </c>
      <c r="CN319">
        <v>-0.51029356343926202</v>
      </c>
      <c r="CO319">
        <v>0.240969862076998</v>
      </c>
      <c r="CP319">
        <v>-0.77811539178257905</v>
      </c>
      <c r="CQ319">
        <v>-2.3227749426071198</v>
      </c>
      <c r="CR319">
        <v>-8.0152993583687007</v>
      </c>
      <c r="CS319">
        <v>-0.44675807297158499</v>
      </c>
      <c r="CT319">
        <v>-9.3075681070820607E-2</v>
      </c>
      <c r="CU319">
        <v>0.105237088051477</v>
      </c>
      <c r="CV319">
        <v>-0.450153209655488</v>
      </c>
      <c r="CW319">
        <v>8.0827314071166598E-2</v>
      </c>
      <c r="CX319">
        <v>1.02370039441037</v>
      </c>
      <c r="CY319">
        <v>0.26854241319560201</v>
      </c>
      <c r="CZ319">
        <v>-0.279310484621272</v>
      </c>
      <c r="DA319">
        <v>10804.5050401475</v>
      </c>
      <c r="DB319">
        <v>7815.9038736979301</v>
      </c>
      <c r="DC319">
        <v>6801.7326601562499</v>
      </c>
      <c r="DD319">
        <v>5530.5380442495498</v>
      </c>
      <c r="DE319">
        <v>3773.2470079588802</v>
      </c>
      <c r="DF319">
        <v>6129.5156432633303</v>
      </c>
      <c r="DG319">
        <v>10569.6109566818</v>
      </c>
      <c r="DH319">
        <v>8622.1070786725504</v>
      </c>
    </row>
    <row r="320" spans="1:112" x14ac:dyDescent="0.3">
      <c r="A320" t="s">
        <v>1303</v>
      </c>
      <c r="B320" t="s">
        <v>1304</v>
      </c>
      <c r="C320" t="s">
        <v>1303</v>
      </c>
      <c r="D320" t="s">
        <v>1305</v>
      </c>
      <c r="E320">
        <v>1</v>
      </c>
      <c r="G320">
        <v>0</v>
      </c>
      <c r="H320">
        <v>1</v>
      </c>
      <c r="I320">
        <v>1</v>
      </c>
      <c r="J320">
        <v>0</v>
      </c>
      <c r="K320">
        <v>1</v>
      </c>
      <c r="M320">
        <v>31</v>
      </c>
      <c r="N320" t="s">
        <v>434</v>
      </c>
      <c r="O320">
        <v>2017</v>
      </c>
      <c r="P320">
        <v>2017</v>
      </c>
      <c r="Q320" s="4" t="s">
        <v>26</v>
      </c>
      <c r="R320">
        <v>4721</v>
      </c>
      <c r="S320">
        <v>1</v>
      </c>
      <c r="T320">
        <v>0</v>
      </c>
      <c r="U320">
        <v>0</v>
      </c>
      <c r="V320">
        <v>9494319</v>
      </c>
      <c r="W320">
        <v>1000000000</v>
      </c>
      <c r="X320">
        <v>2.1351351351351302</v>
      </c>
      <c r="Y320">
        <v>0.237429484724998</v>
      </c>
      <c r="Z320">
        <v>4.6197175979614197E-3</v>
      </c>
      <c r="AA320">
        <v>-0.148887574672699</v>
      </c>
      <c r="AB320">
        <v>4</v>
      </c>
      <c r="AC320">
        <v>0</v>
      </c>
      <c r="AD320">
        <v>0.45025500660000001</v>
      </c>
      <c r="AE320">
        <v>0.17432692588259099</v>
      </c>
      <c r="AF320">
        <v>3.86110966049466E-3</v>
      </c>
      <c r="AG320">
        <v>9.9279660144434702E-4</v>
      </c>
      <c r="AM320">
        <v>-0.97785132938617203</v>
      </c>
      <c r="AN320">
        <v>-0.74287272604498999</v>
      </c>
      <c r="AT320">
        <v>-0.99131170382195599</v>
      </c>
      <c r="AU320">
        <v>-0.726048026804612</v>
      </c>
      <c r="AV320">
        <v>-0.32651002842920401</v>
      </c>
      <c r="BB320">
        <v>-0.685077504135996</v>
      </c>
      <c r="BC320">
        <v>-0.185310878038736</v>
      </c>
      <c r="BD320">
        <v>-0.21107112901661701</v>
      </c>
      <c r="BJ320">
        <v>-0.99295466229858298</v>
      </c>
      <c r="BK320">
        <v>-0.94101077646916698</v>
      </c>
      <c r="BR320">
        <v>-0.685077504135996</v>
      </c>
      <c r="BS320">
        <v>-0.99295466229858298</v>
      </c>
      <c r="CF320">
        <v>3.9154185000000001E-2</v>
      </c>
      <c r="CG320">
        <v>0.24812122</v>
      </c>
      <c r="CH320">
        <v>-0.48118243599999999</v>
      </c>
      <c r="CI320">
        <v>-3.5153288410000001</v>
      </c>
      <c r="CO320">
        <v>5.3298203000000002E-2</v>
      </c>
      <c r="CP320">
        <v>-1.8498242000000002E-2</v>
      </c>
      <c r="CQ320">
        <v>-1.474321886</v>
      </c>
      <c r="CR320">
        <v>-7.0598985140000003</v>
      </c>
      <c r="CS320">
        <v>-0.35443829439958802</v>
      </c>
      <c r="CT320">
        <v>-0.25539410422050202</v>
      </c>
      <c r="DA320">
        <v>11359.9073567708</v>
      </c>
      <c r="DB320">
        <v>7981.4164388020899</v>
      </c>
      <c r="DC320">
        <v>6464.29398437502</v>
      </c>
    </row>
    <row r="321" spans="1:112" x14ac:dyDescent="0.3">
      <c r="A321" t="s">
        <v>1306</v>
      </c>
      <c r="B321" t="s">
        <v>1307</v>
      </c>
      <c r="C321" t="s">
        <v>1306</v>
      </c>
      <c r="D321" t="s">
        <v>1308</v>
      </c>
      <c r="E321">
        <v>1</v>
      </c>
      <c r="G321">
        <v>1</v>
      </c>
      <c r="H321">
        <v>2</v>
      </c>
      <c r="I321">
        <v>0</v>
      </c>
      <c r="J321">
        <v>0</v>
      </c>
      <c r="K321">
        <v>0</v>
      </c>
      <c r="M321">
        <v>62</v>
      </c>
      <c r="N321" t="s">
        <v>39</v>
      </c>
      <c r="P321">
        <v>2017</v>
      </c>
      <c r="Q321" s="4" t="s">
        <v>26</v>
      </c>
      <c r="R321">
        <v>9623</v>
      </c>
      <c r="S321">
        <v>0</v>
      </c>
      <c r="T321">
        <v>0</v>
      </c>
      <c r="U321">
        <v>0</v>
      </c>
      <c r="V321">
        <v>17000000</v>
      </c>
      <c r="W321">
        <v>500000000</v>
      </c>
      <c r="X321">
        <v>1.97402597402597</v>
      </c>
      <c r="Y321">
        <v>0.238154962658882</v>
      </c>
      <c r="Z321">
        <v>0.107873067259788</v>
      </c>
      <c r="AA321">
        <v>-0.22293761372566201</v>
      </c>
      <c r="AB321">
        <v>16</v>
      </c>
      <c r="AC321">
        <v>0</v>
      </c>
    </row>
    <row r="322" spans="1:112" x14ac:dyDescent="0.3">
      <c r="A322" t="s">
        <v>729</v>
      </c>
      <c r="B322" t="s">
        <v>730</v>
      </c>
      <c r="C322" t="s">
        <v>729</v>
      </c>
      <c r="D322" t="s">
        <v>731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1</v>
      </c>
      <c r="M322">
        <v>2</v>
      </c>
      <c r="N322" t="s">
        <v>106</v>
      </c>
      <c r="O322">
        <v>2017</v>
      </c>
      <c r="P322">
        <v>2017</v>
      </c>
      <c r="Q322" s="4" t="s">
        <v>26</v>
      </c>
      <c r="R322">
        <v>1127</v>
      </c>
      <c r="S322">
        <v>1</v>
      </c>
      <c r="T322">
        <v>0</v>
      </c>
      <c r="U322">
        <v>0</v>
      </c>
      <c r="V322">
        <v>30000000</v>
      </c>
      <c r="W322">
        <v>424999998</v>
      </c>
      <c r="X322">
        <v>2.3199999999999998</v>
      </c>
      <c r="Y322">
        <v>0.27457445859909002</v>
      </c>
      <c r="Z322">
        <v>-0.20168326795101099</v>
      </c>
      <c r="AA322">
        <v>0.10678930580616</v>
      </c>
      <c r="AB322">
        <v>15</v>
      </c>
      <c r="AC322">
        <v>1</v>
      </c>
      <c r="AD322">
        <v>0.65932601690000003</v>
      </c>
      <c r="AE322">
        <v>0.70636668801555502</v>
      </c>
      <c r="AF322">
        <v>0.80785171886111096</v>
      </c>
      <c r="AG322">
        <v>1.4084336201344401</v>
      </c>
      <c r="AH322">
        <v>0.88024826877555495</v>
      </c>
      <c r="AI322">
        <v>0.39669521125333301</v>
      </c>
      <c r="AJ322">
        <v>0.25613484127333302</v>
      </c>
      <c r="AK322">
        <v>0.18854053240777699</v>
      </c>
      <c r="AL322">
        <v>0.28704585671111099</v>
      </c>
      <c r="AM322">
        <v>0.14367188114527901</v>
      </c>
      <c r="AN322">
        <v>0.74343086392143598</v>
      </c>
      <c r="AO322">
        <v>-0.375016148299889</v>
      </c>
      <c r="AP322">
        <v>-0.54933712984730398</v>
      </c>
      <c r="AQ322">
        <v>-0.35432837602427403</v>
      </c>
      <c r="AR322">
        <v>-0.26390126594851798</v>
      </c>
      <c r="AS322">
        <v>0.52246232173718898</v>
      </c>
      <c r="AT322">
        <v>-0.33765088307782998</v>
      </c>
      <c r="AU322">
        <v>2.8376435695900302</v>
      </c>
      <c r="AV322">
        <v>-0.69523773811734102</v>
      </c>
      <c r="AW322">
        <v>-0.37465698219263199</v>
      </c>
      <c r="AX322">
        <v>-0.36729535100377803</v>
      </c>
      <c r="AY322">
        <v>-0.57934277539341905</v>
      </c>
      <c r="AZ322">
        <v>1.13544495046325</v>
      </c>
      <c r="BA322">
        <v>5.9461971064993999E-2</v>
      </c>
      <c r="BB322">
        <v>-0.11292118093207</v>
      </c>
      <c r="BC322">
        <v>0.62478795625685801</v>
      </c>
      <c r="BD322">
        <v>-0.44371627275644498</v>
      </c>
      <c r="BE322">
        <v>0.13377181224763701</v>
      </c>
      <c r="BF322">
        <v>-0.15064544069719399</v>
      </c>
      <c r="BG322">
        <v>-0.10468182596775</v>
      </c>
      <c r="BH322">
        <v>0.32773065565842502</v>
      </c>
      <c r="BI322">
        <v>5.6912715818096399E-2</v>
      </c>
      <c r="BJ322">
        <v>-1.51114155102599E-2</v>
      </c>
      <c r="BK322">
        <v>2.00424715752444</v>
      </c>
      <c r="BL322">
        <v>-0.65893854952307096</v>
      </c>
      <c r="BM322">
        <v>-0.48441268875897497</v>
      </c>
      <c r="BN322">
        <v>-0.44386906953932598</v>
      </c>
      <c r="BO322">
        <v>-0.38898451005658202</v>
      </c>
      <c r="BP322">
        <v>1.0839408857829</v>
      </c>
      <c r="BQ322">
        <v>-0.21265153100679399</v>
      </c>
      <c r="BR322">
        <v>-0.11292118093207</v>
      </c>
      <c r="BS322">
        <v>-1.51114155102599E-2</v>
      </c>
      <c r="BT322">
        <v>0.82106761626181202</v>
      </c>
      <c r="BU322">
        <v>0.116509313864732</v>
      </c>
      <c r="BV322">
        <v>-0.49226287962665999</v>
      </c>
      <c r="BW322">
        <v>-0.667549536186123</v>
      </c>
      <c r="BX322">
        <v>-0.77311710080193696</v>
      </c>
      <c r="BY322">
        <v>-0.64389573449342596</v>
      </c>
      <c r="BZ322">
        <v>-1.23292581994878E-2</v>
      </c>
      <c r="CA322">
        <v>-0.32517965443957703</v>
      </c>
      <c r="CB322">
        <v>2.7417093378567601</v>
      </c>
      <c r="CC322">
        <v>-0.34847980450559002</v>
      </c>
      <c r="CD322">
        <v>-0.76419256679634595</v>
      </c>
      <c r="CE322">
        <v>-0.57891686528277397</v>
      </c>
      <c r="CF322">
        <v>2.68249268005121E-2</v>
      </c>
      <c r="CG322">
        <v>-7.7058434439577495E-2</v>
      </c>
      <c r="CH322">
        <v>2.26052690185676</v>
      </c>
      <c r="CI322">
        <v>-3.86380864550559</v>
      </c>
      <c r="CJ322">
        <v>0.65512002157858296</v>
      </c>
      <c r="CK322">
        <v>4.4269022267619498</v>
      </c>
      <c r="CL322">
        <v>1.2631029413939101</v>
      </c>
      <c r="CM322">
        <v>0.53884994928732</v>
      </c>
      <c r="CN322">
        <v>2.8889488794322098</v>
      </c>
      <c r="CO322">
        <v>4.0968944800512101E-2</v>
      </c>
      <c r="CP322">
        <v>-0.34367789643957702</v>
      </c>
      <c r="CQ322">
        <v>1.2673874518567601</v>
      </c>
      <c r="CR322">
        <v>-7.4083783185055898</v>
      </c>
      <c r="CS322">
        <v>0.69459522933121898</v>
      </c>
      <c r="CT322">
        <v>2.3946191439482001</v>
      </c>
      <c r="CU322">
        <v>-0.395234792471989</v>
      </c>
      <c r="CV322">
        <v>-0.225281854300975</v>
      </c>
      <c r="CW322">
        <v>3.64979144214694E-2</v>
      </c>
      <c r="CX322">
        <v>-0.50107305646604805</v>
      </c>
      <c r="CY322">
        <v>0.106745288660723</v>
      </c>
      <c r="CZ322">
        <v>1.01982055257439</v>
      </c>
      <c r="DA322">
        <v>3524.14921603734</v>
      </c>
      <c r="DB322">
        <v>9511.5284342447994</v>
      </c>
      <c r="DC322">
        <v>10804.5050401475</v>
      </c>
      <c r="DD322">
        <v>7846.7630967882096</v>
      </c>
      <c r="DE322">
        <v>6790.2379952256997</v>
      </c>
      <c r="DF322">
        <v>5595.1226009991096</v>
      </c>
      <c r="DG322">
        <v>3764.00221912488</v>
      </c>
      <c r="DH322">
        <v>6036.54737422566</v>
      </c>
    </row>
    <row r="323" spans="1:112" x14ac:dyDescent="0.3">
      <c r="A323" t="s">
        <v>1309</v>
      </c>
      <c r="B323" t="s">
        <v>1310</v>
      </c>
      <c r="C323" t="s">
        <v>1309</v>
      </c>
      <c r="D323" t="s">
        <v>1311</v>
      </c>
      <c r="E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M323">
        <v>31</v>
      </c>
      <c r="N323" t="s">
        <v>106</v>
      </c>
      <c r="P323">
        <v>2017</v>
      </c>
      <c r="Q323" s="4" t="s">
        <v>26</v>
      </c>
      <c r="R323">
        <v>6519</v>
      </c>
      <c r="S323">
        <v>1</v>
      </c>
      <c r="T323">
        <v>0</v>
      </c>
      <c r="U323">
        <v>0</v>
      </c>
      <c r="V323">
        <v>32000000</v>
      </c>
      <c r="W323">
        <v>9566128032.2999992</v>
      </c>
      <c r="X323">
        <v>1.87341772151898</v>
      </c>
      <c r="Y323">
        <v>0.12645544111728599</v>
      </c>
      <c r="Z323">
        <v>-1.43389105796814E-2</v>
      </c>
      <c r="AA323">
        <v>-9.9583745002746499E-2</v>
      </c>
      <c r="AB323">
        <v>8</v>
      </c>
      <c r="AC323">
        <v>0</v>
      </c>
    </row>
    <row r="324" spans="1:112" x14ac:dyDescent="0.3">
      <c r="A324" t="s">
        <v>732</v>
      </c>
      <c r="B324" t="s">
        <v>733</v>
      </c>
      <c r="C324" t="s">
        <v>732</v>
      </c>
      <c r="D324" t="s">
        <v>734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2</v>
      </c>
      <c r="M324">
        <v>31</v>
      </c>
      <c r="N324" t="s">
        <v>48</v>
      </c>
      <c r="O324">
        <v>2018</v>
      </c>
      <c r="P324">
        <v>2017</v>
      </c>
      <c r="Q324" s="4" t="s">
        <v>26</v>
      </c>
      <c r="R324">
        <v>1707</v>
      </c>
      <c r="S324">
        <v>0</v>
      </c>
      <c r="T324">
        <v>0</v>
      </c>
      <c r="U324">
        <v>0</v>
      </c>
      <c r="V324">
        <v>25000000</v>
      </c>
      <c r="W324">
        <v>11287544271.559999</v>
      </c>
      <c r="X324">
        <v>1.9753086419753001</v>
      </c>
      <c r="Y324">
        <v>0.28597378730773898</v>
      </c>
      <c r="Z324">
        <v>-0.19073714315891199</v>
      </c>
      <c r="AA324">
        <v>6.3720524311065604E-2</v>
      </c>
      <c r="AB324">
        <v>11</v>
      </c>
      <c r="AC324">
        <v>1</v>
      </c>
      <c r="AD324">
        <v>4.0161080779587003E-3</v>
      </c>
      <c r="AE324">
        <v>4.1519226499874802E-3</v>
      </c>
      <c r="AF324">
        <v>3.7222866476305599E-3</v>
      </c>
      <c r="AG324">
        <v>1.91106475095548E-3</v>
      </c>
      <c r="AH324">
        <v>3.4712203568892399E-4</v>
      </c>
      <c r="AI324">
        <v>1.6678490196659799E-4</v>
      </c>
      <c r="AJ324" s="1">
        <v>9.6257932770974498E-5</v>
      </c>
      <c r="AK324" s="1">
        <v>3.3480233936311198E-5</v>
      </c>
      <c r="AL324" s="1">
        <v>2.6917164110553201E-5</v>
      </c>
      <c r="AM324">
        <v>-0.103478806946996</v>
      </c>
      <c r="AN324">
        <v>-0.48658850543603799</v>
      </c>
      <c r="AO324">
        <v>-0.81836197045894299</v>
      </c>
      <c r="AP324">
        <v>-0.51952084621886596</v>
      </c>
      <c r="AQ324">
        <v>-0.42286183200052702</v>
      </c>
      <c r="AR324">
        <v>-0.65218208024505997</v>
      </c>
      <c r="AS324">
        <v>-0.196028194971478</v>
      </c>
      <c r="AT324">
        <v>0.97375527564211495</v>
      </c>
      <c r="AU324">
        <v>-0.69274551194621004</v>
      </c>
      <c r="AV324">
        <v>-0.78795020095595902</v>
      </c>
      <c r="AW324">
        <v>-0.51370679139057995</v>
      </c>
      <c r="AX324">
        <v>-0.568483607280026</v>
      </c>
      <c r="AY324">
        <v>-0.51579836000663504</v>
      </c>
      <c r="AZ324">
        <v>-0.731248640426574</v>
      </c>
      <c r="BA324">
        <v>-0.58067418239593405</v>
      </c>
      <c r="BB324">
        <v>3.3817459438943501E-2</v>
      </c>
      <c r="BC324">
        <v>-0.52744043907178195</v>
      </c>
      <c r="BD324">
        <v>-0.29485391235442798</v>
      </c>
      <c r="BE324">
        <v>-0.400672524882765</v>
      </c>
      <c r="BF324">
        <v>-0.40153664730910199</v>
      </c>
      <c r="BG324">
        <v>-0.19351276460896699</v>
      </c>
      <c r="BH324">
        <v>-0.466428780299182</v>
      </c>
      <c r="BI324">
        <v>0.18994346405643101</v>
      </c>
      <c r="BJ324">
        <v>-5.8722536246104497E-2</v>
      </c>
      <c r="BK324">
        <v>-0.75487062032307495</v>
      </c>
      <c r="BL324">
        <v>-0.87190825748154799</v>
      </c>
      <c r="BM324">
        <v>-0.70903142815866704</v>
      </c>
      <c r="BN324">
        <v>-0.65191369052662296</v>
      </c>
      <c r="BO324">
        <v>-0.70718352190866796</v>
      </c>
      <c r="BP324">
        <v>-0.61542567544504201</v>
      </c>
      <c r="BQ324">
        <v>-0.42190544402278402</v>
      </c>
      <c r="BR324">
        <v>3.3817459438943501E-2</v>
      </c>
      <c r="BS324">
        <v>-5.8722536246104497E-2</v>
      </c>
      <c r="BT324">
        <v>-0.511734012236161</v>
      </c>
      <c r="BU324">
        <v>-0.91130512913432005</v>
      </c>
      <c r="BV324">
        <v>-0.95693936791335998</v>
      </c>
      <c r="BW324">
        <v>-0.97495449564416203</v>
      </c>
      <c r="BX324">
        <v>-0.99090656856590897</v>
      </c>
      <c r="BY324">
        <v>-0.99344586041650995</v>
      </c>
      <c r="BZ324">
        <v>-8.2806547109940606E-2</v>
      </c>
      <c r="CA324">
        <v>1.1717016460857701</v>
      </c>
      <c r="CB324">
        <v>-0.21762263324504399</v>
      </c>
      <c r="CC324">
        <v>-0.92459986875685596</v>
      </c>
      <c r="CD324">
        <v>1.1717016460857701</v>
      </c>
      <c r="CE324">
        <v>-0.21762263324504399</v>
      </c>
      <c r="CF324">
        <v>-4.3652362109940598E-2</v>
      </c>
      <c r="CG324">
        <v>1.4198228660857699</v>
      </c>
      <c r="CH324">
        <v>-0.69880506924504404</v>
      </c>
      <c r="CI324">
        <v>-4.4399287097568498</v>
      </c>
      <c r="CJ324">
        <v>-0.21487943068368601</v>
      </c>
      <c r="CK324">
        <v>-0.20805402842971499</v>
      </c>
      <c r="CL324">
        <v>-0.50767465932627798</v>
      </c>
      <c r="CM324">
        <v>6.3289795161997495E-2</v>
      </c>
      <c r="CN324">
        <v>-0.46238570878122398</v>
      </c>
      <c r="CO324">
        <v>-2.9508344109940601E-2</v>
      </c>
      <c r="CP324">
        <v>1.1532034040857699</v>
      </c>
      <c r="CQ324">
        <v>-1.69194451924504</v>
      </c>
      <c r="CR324">
        <v>-7.9844983827568496</v>
      </c>
      <c r="CS324">
        <v>-0.15682059138620399</v>
      </c>
      <c r="CT324">
        <v>-1.6228417654107E-2</v>
      </c>
      <c r="CU324">
        <v>-0.47453963752683198</v>
      </c>
      <c r="CV324">
        <v>0.119955020399513</v>
      </c>
      <c r="CW324">
        <v>0.96668454765562195</v>
      </c>
      <c r="CX324">
        <v>0.31460264972792501</v>
      </c>
      <c r="CY324">
        <v>-0.27719593726869302</v>
      </c>
      <c r="CZ324">
        <v>0.207286685840123</v>
      </c>
      <c r="DA324">
        <v>8089.1695475260503</v>
      </c>
      <c r="DB324">
        <v>6798.5748838975796</v>
      </c>
      <c r="DC324">
        <v>5835.5478713196599</v>
      </c>
      <c r="DD324">
        <v>3729.8503506014399</v>
      </c>
      <c r="DE324">
        <v>5904.5931654565502</v>
      </c>
      <c r="DF324">
        <v>10489.3931424825</v>
      </c>
      <c r="DG324">
        <v>8654.2657373534403</v>
      </c>
      <c r="DH324">
        <v>8479.4073002538898</v>
      </c>
    </row>
    <row r="325" spans="1:112" x14ac:dyDescent="0.3">
      <c r="A325" t="s">
        <v>735</v>
      </c>
      <c r="B325" t="s">
        <v>736</v>
      </c>
      <c r="C325" t="s">
        <v>735</v>
      </c>
      <c r="D325" t="s">
        <v>737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1</v>
      </c>
      <c r="M325">
        <v>162</v>
      </c>
      <c r="N325" t="s">
        <v>127</v>
      </c>
      <c r="O325">
        <v>2017</v>
      </c>
      <c r="P325">
        <v>2018</v>
      </c>
      <c r="Q325" s="4" t="s">
        <v>26</v>
      </c>
      <c r="R325">
        <v>3866</v>
      </c>
      <c r="S325">
        <v>0</v>
      </c>
      <c r="T325">
        <v>0</v>
      </c>
      <c r="U325">
        <v>0</v>
      </c>
      <c r="V325">
        <v>33000000</v>
      </c>
      <c r="W325">
        <v>54623056.219999999</v>
      </c>
      <c r="X325">
        <v>2.1333333333333302</v>
      </c>
      <c r="Y325">
        <v>0.114045336842536</v>
      </c>
      <c r="Z325">
        <v>4.9797326326370198E-2</v>
      </c>
      <c r="AA325">
        <v>1.45286172628402E-2</v>
      </c>
      <c r="AB325">
        <v>20</v>
      </c>
      <c r="AC325">
        <v>1</v>
      </c>
      <c r="AD325">
        <v>1.1282299757000001</v>
      </c>
      <c r="AE325">
        <v>1.1042921188766599</v>
      </c>
      <c r="AF325">
        <v>0.81085244682111102</v>
      </c>
      <c r="AG325">
        <v>0.35935714675444402</v>
      </c>
      <c r="AH325">
        <v>0.41671552106888898</v>
      </c>
      <c r="AI325">
        <v>9.9915845555555494E-2</v>
      </c>
      <c r="AJ325">
        <v>2.5013299016666601E-2</v>
      </c>
      <c r="AK325">
        <v>2.0277561998888801E-2</v>
      </c>
      <c r="AL325">
        <v>2.49140381355555E-2</v>
      </c>
      <c r="AM325">
        <v>-0.265726493053355</v>
      </c>
      <c r="AN325">
        <v>-0.55681561033295401</v>
      </c>
      <c r="AO325">
        <v>0.15961384052739699</v>
      </c>
      <c r="AP325">
        <v>-0.76023008382488799</v>
      </c>
      <c r="AQ325">
        <v>-0.74965633451243996</v>
      </c>
      <c r="AR325">
        <v>-0.18932876525492701</v>
      </c>
      <c r="AS325">
        <v>0.22865057135175901</v>
      </c>
      <c r="AT325">
        <v>-0.64769745454385497</v>
      </c>
      <c r="AU325">
        <v>2.93357695502383E-2</v>
      </c>
      <c r="AV325">
        <v>-0.36197124927194402</v>
      </c>
      <c r="AW325">
        <v>-0.25275643819430699</v>
      </c>
      <c r="AX325">
        <v>-0.75311494795114997</v>
      </c>
      <c r="AY325">
        <v>-0.77492181944109895</v>
      </c>
      <c r="AZ325">
        <v>1.1637336997352199</v>
      </c>
      <c r="BA325">
        <v>-0.24429256889103301</v>
      </c>
      <c r="BB325">
        <v>-0.34592639865401198</v>
      </c>
      <c r="BC325">
        <v>0.15952601622499099</v>
      </c>
      <c r="BD325">
        <v>-0.40866400254749402</v>
      </c>
      <c r="BE325">
        <v>0.114485928644861</v>
      </c>
      <c r="BF325">
        <v>-0.61478161800038</v>
      </c>
      <c r="BG325">
        <v>-0.59409059834429701</v>
      </c>
      <c r="BH325">
        <v>0.40407126905935198</v>
      </c>
      <c r="BI325">
        <v>-0.13428343461355099</v>
      </c>
      <c r="BJ325">
        <v>-0.51917922248593495</v>
      </c>
      <c r="BK325">
        <v>-0.479491740282737</v>
      </c>
      <c r="BL325">
        <v>-0.31715497956962102</v>
      </c>
      <c r="BM325">
        <v>-0.71046158752163202</v>
      </c>
      <c r="BN325">
        <v>-0.90438532719589604</v>
      </c>
      <c r="BO325">
        <v>-0.69921604273239601</v>
      </c>
      <c r="BP325">
        <v>0.77812805503083304</v>
      </c>
      <c r="BQ325">
        <v>-0.44900859828644701</v>
      </c>
      <c r="BR325">
        <v>-0.34592639865401198</v>
      </c>
      <c r="BS325">
        <v>-0.51917922248593495</v>
      </c>
      <c r="BT325">
        <v>-0.78416078411544199</v>
      </c>
      <c r="BU325">
        <v>-0.75075974671708501</v>
      </c>
      <c r="BV325">
        <v>-0.93524850748991595</v>
      </c>
      <c r="BW325">
        <v>-0.98392809621962596</v>
      </c>
      <c r="BX325">
        <v>-0.98809051773581402</v>
      </c>
      <c r="BY325">
        <v>-0.98491772817983203</v>
      </c>
      <c r="BZ325">
        <v>-9.0672939829070806E-2</v>
      </c>
      <c r="CA325">
        <v>-0.324968612406767</v>
      </c>
      <c r="CB325">
        <v>-0.42903809785775698</v>
      </c>
      <c r="CC325">
        <v>-0.80025051357132104</v>
      </c>
      <c r="CD325">
        <v>-0.98082226925945504</v>
      </c>
      <c r="CE325">
        <v>-0.98319544295401595</v>
      </c>
      <c r="CF325">
        <v>-5.1518754829070798E-2</v>
      </c>
      <c r="CG325">
        <v>-7.6847392406767703E-2</v>
      </c>
      <c r="CH325">
        <v>-0.91022053385775703</v>
      </c>
      <c r="CI325">
        <v>-4.3155793545713204</v>
      </c>
      <c r="CJ325">
        <v>1.1010689182490201</v>
      </c>
      <c r="CK325">
        <v>1.74494916533835</v>
      </c>
      <c r="CL325">
        <v>1.2812201954939499</v>
      </c>
      <c r="CM325">
        <v>7.6977779741361996E-2</v>
      </c>
      <c r="CN325">
        <v>1.96542447704474</v>
      </c>
      <c r="CO325">
        <v>-3.7374736829070797E-2</v>
      </c>
      <c r="CP325">
        <v>-0.343466854406767</v>
      </c>
      <c r="CQ325">
        <v>-1.90335998385775</v>
      </c>
      <c r="CR325">
        <v>-7.8601490275713202</v>
      </c>
      <c r="CS325">
        <v>1.16594743859859</v>
      </c>
      <c r="CT325">
        <v>0.30583137471830502</v>
      </c>
      <c r="CU325">
        <v>4.6406002286045897E-2</v>
      </c>
      <c r="CV325">
        <v>-0.104616622256091</v>
      </c>
      <c r="CW325">
        <v>-0.20951890636544401</v>
      </c>
      <c r="CX325">
        <v>-0.42600674201796801</v>
      </c>
      <c r="CY325">
        <v>0.45846108466152902</v>
      </c>
      <c r="CZ325">
        <v>0.93569491890774903</v>
      </c>
      <c r="DA325">
        <v>4668.9398844401203</v>
      </c>
      <c r="DB325">
        <v>12350.333892144101</v>
      </c>
      <c r="DC325">
        <v>8820.9531195746495</v>
      </c>
      <c r="DD325">
        <v>7441.7534396701503</v>
      </c>
      <c r="DE325">
        <v>6679.5303372395801</v>
      </c>
      <c r="DF325">
        <v>4536.9009272547701</v>
      </c>
      <c r="DG325">
        <v>4058.06834796877</v>
      </c>
      <c r="DH325">
        <v>8450.2971922975503</v>
      </c>
    </row>
    <row r="326" spans="1:112" x14ac:dyDescent="0.3">
      <c r="A326" t="s">
        <v>738</v>
      </c>
      <c r="B326" t="s">
        <v>739</v>
      </c>
      <c r="C326" t="s">
        <v>738</v>
      </c>
      <c r="D326" t="s">
        <v>740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  <c r="M326">
        <v>7</v>
      </c>
      <c r="N326" t="s">
        <v>106</v>
      </c>
      <c r="O326">
        <v>2017</v>
      </c>
      <c r="P326">
        <v>2018</v>
      </c>
      <c r="Q326" s="4" t="s">
        <v>26</v>
      </c>
      <c r="R326">
        <v>2442</v>
      </c>
      <c r="S326">
        <v>0</v>
      </c>
      <c r="T326">
        <v>0</v>
      </c>
      <c r="U326">
        <v>0</v>
      </c>
      <c r="V326">
        <v>13800000</v>
      </c>
      <c r="W326">
        <v>472000000</v>
      </c>
      <c r="X326">
        <v>1.87096774193548</v>
      </c>
      <c r="Y326">
        <v>0.280133426189422</v>
      </c>
      <c r="Z326">
        <v>-0.25003415346145602</v>
      </c>
      <c r="AA326">
        <v>-0.37382993102073597</v>
      </c>
      <c r="AB326">
        <v>6</v>
      </c>
      <c r="AC326">
        <v>1</v>
      </c>
      <c r="AD326">
        <v>3.7026300999999998E-2</v>
      </c>
      <c r="AE326">
        <v>0.280617494381111</v>
      </c>
      <c r="AF326">
        <v>1.05502433544777</v>
      </c>
      <c r="AG326">
        <v>0.52973396712222198</v>
      </c>
      <c r="AH326">
        <v>0.183621600754444</v>
      </c>
      <c r="AI326">
        <v>9.4602655993333298E-2</v>
      </c>
      <c r="AJ326">
        <v>3.92073385166666E-2</v>
      </c>
      <c r="AK326">
        <v>2.5709021791111099E-2</v>
      </c>
      <c r="AL326">
        <v>2.0873134870000001E-2</v>
      </c>
      <c r="AM326">
        <v>2.7596527535625799</v>
      </c>
      <c r="AN326">
        <v>-0.49789407758315701</v>
      </c>
      <c r="AO326">
        <v>-0.65337015907821006</v>
      </c>
      <c r="AP326">
        <v>-0.48479560354206502</v>
      </c>
      <c r="AQ326">
        <v>-0.58555774037221897</v>
      </c>
      <c r="AR326">
        <v>-0.34428036271366702</v>
      </c>
      <c r="AS326">
        <v>-0.18810077491097399</v>
      </c>
      <c r="AT326">
        <v>11.596446438065</v>
      </c>
      <c r="AU326">
        <v>-0.64234862200990395</v>
      </c>
      <c r="AV326">
        <v>-0.33282862931114998</v>
      </c>
      <c r="AW326">
        <v>-0.57082019511397497</v>
      </c>
      <c r="AX326">
        <v>-0.64530823382540103</v>
      </c>
      <c r="AY326">
        <v>-0.600565670027428</v>
      </c>
      <c r="AZ326">
        <v>0.40331045010531502</v>
      </c>
      <c r="BA326">
        <v>-0.2364482071946</v>
      </c>
      <c r="BB326">
        <v>1.9262904523886899</v>
      </c>
      <c r="BC326">
        <v>-0.13775728078164901</v>
      </c>
      <c r="BD326">
        <v>0.21630185410865699</v>
      </c>
      <c r="BE326">
        <v>-0.345455954802873</v>
      </c>
      <c r="BF326">
        <v>-0.20671718555808599</v>
      </c>
      <c r="BG326">
        <v>2.7177963468726599E-2</v>
      </c>
      <c r="BH326">
        <v>0.64030853434415702</v>
      </c>
      <c r="BI326">
        <v>-4.3861834592746902E-2</v>
      </c>
      <c r="BJ326">
        <v>10.093984138848199</v>
      </c>
      <c r="BK326">
        <v>-0.56769197427160101</v>
      </c>
      <c r="BL326">
        <v>-0.56995781696573</v>
      </c>
      <c r="BM326">
        <v>-0.66036501712692197</v>
      </c>
      <c r="BN326">
        <v>-0.670347911995265</v>
      </c>
      <c r="BO326">
        <v>-0.35827936267685001</v>
      </c>
      <c r="BP326">
        <v>0.38419639090470398</v>
      </c>
      <c r="BQ326">
        <v>-0.64229595108531501</v>
      </c>
      <c r="BR326">
        <v>1.9262904523886899</v>
      </c>
      <c r="BS326">
        <v>10.093984138848199</v>
      </c>
      <c r="BT326">
        <v>4.5622602239835803</v>
      </c>
      <c r="BU326">
        <v>0.96662244758273297</v>
      </c>
      <c r="BV326">
        <v>2.0456585318733799E-2</v>
      </c>
      <c r="BW326">
        <v>-0.57594487370161696</v>
      </c>
      <c r="BX326">
        <v>-0.73507519087598505</v>
      </c>
      <c r="BY326">
        <v>-0.77643964109642305</v>
      </c>
      <c r="BZ326">
        <v>0.137931612450295</v>
      </c>
      <c r="CA326">
        <v>24.855023332274001</v>
      </c>
      <c r="CB326">
        <v>8.7798664420100501</v>
      </c>
      <c r="CC326">
        <v>1.79443397568424</v>
      </c>
      <c r="CD326">
        <v>-0.61395018162123804</v>
      </c>
      <c r="CE326">
        <v>-0.77882406439163399</v>
      </c>
      <c r="CF326">
        <v>0.17708579745029501</v>
      </c>
      <c r="CG326">
        <v>25.103144552273999</v>
      </c>
      <c r="CH326">
        <v>8.2986840060100509</v>
      </c>
      <c r="CI326">
        <v>-1.7208948653157601</v>
      </c>
      <c r="CJ326">
        <v>2.8045242258150398</v>
      </c>
      <c r="CK326">
        <v>0.97195837140816899</v>
      </c>
      <c r="CL326">
        <v>0.61778453986507698</v>
      </c>
      <c r="CM326">
        <v>-3.3110384975266603E-2</v>
      </c>
      <c r="CN326">
        <v>1.4880796141928001</v>
      </c>
      <c r="CO326">
        <v>0.19122981545029499</v>
      </c>
      <c r="CP326">
        <v>24.836525090274002</v>
      </c>
      <c r="CQ326">
        <v>7.3055445560100498</v>
      </c>
      <c r="CR326">
        <v>-5.2654645383157597</v>
      </c>
      <c r="CS326">
        <v>2.8564888938947801</v>
      </c>
      <c r="CT326">
        <v>-0.45271836870994703</v>
      </c>
      <c r="CU326">
        <v>-0.20236286879090601</v>
      </c>
      <c r="CV326">
        <v>-3.1585206408006397E-2</v>
      </c>
      <c r="CW326">
        <v>-0.47244519236451599</v>
      </c>
      <c r="CX326">
        <v>0.20439342216234599</v>
      </c>
      <c r="CY326">
        <v>1.0577206250818201</v>
      </c>
      <c r="CZ326">
        <v>0.33560089634298901</v>
      </c>
      <c r="DA326">
        <v>8926.3769856770996</v>
      </c>
      <c r="DB326">
        <v>11038.9970377604</v>
      </c>
      <c r="DC326">
        <v>7914.7499945746604</v>
      </c>
      <c r="DD326">
        <v>6786.7535525173698</v>
      </c>
      <c r="DE326">
        <v>5695.2956517596604</v>
      </c>
      <c r="DF326">
        <v>3741.1143075683299</v>
      </c>
      <c r="DG326">
        <v>5904.5931654565502</v>
      </c>
      <c r="DH326">
        <v>10430.652797939199</v>
      </c>
    </row>
    <row r="327" spans="1:112" x14ac:dyDescent="0.3">
      <c r="A327" t="s">
        <v>741</v>
      </c>
      <c r="B327" t="s">
        <v>742</v>
      </c>
      <c r="C327" t="s">
        <v>741</v>
      </c>
      <c r="D327" t="s">
        <v>743</v>
      </c>
      <c r="E327">
        <v>0</v>
      </c>
      <c r="F327">
        <v>0</v>
      </c>
      <c r="G327">
        <v>1</v>
      </c>
      <c r="H327">
        <v>2</v>
      </c>
      <c r="I327">
        <v>0</v>
      </c>
      <c r="J327">
        <v>0</v>
      </c>
      <c r="K327">
        <v>2</v>
      </c>
      <c r="M327">
        <v>32</v>
      </c>
      <c r="N327" t="s">
        <v>48</v>
      </c>
      <c r="O327">
        <v>2017</v>
      </c>
      <c r="P327">
        <v>2017</v>
      </c>
      <c r="Q327" s="4" t="s">
        <v>26</v>
      </c>
      <c r="R327">
        <v>639</v>
      </c>
      <c r="S327">
        <v>0</v>
      </c>
      <c r="T327">
        <v>0</v>
      </c>
      <c r="U327">
        <v>0</v>
      </c>
      <c r="V327">
        <v>2800000</v>
      </c>
      <c r="W327">
        <v>235535.44</v>
      </c>
      <c r="X327">
        <v>2.1315789473684199</v>
      </c>
      <c r="Y327">
        <v>7.2503730654716395E-2</v>
      </c>
      <c r="Z327">
        <v>-8.2369476556777899E-2</v>
      </c>
      <c r="AA327">
        <v>-0.18954086303710899</v>
      </c>
      <c r="AB327">
        <v>7</v>
      </c>
      <c r="AC327">
        <v>1</v>
      </c>
      <c r="AD327">
        <v>2.7618814086698702</v>
      </c>
      <c r="AE327">
        <v>4.2618332884874599</v>
      </c>
      <c r="AF327">
        <v>5.2459653868262404</v>
      </c>
      <c r="AG327">
        <v>2.7824067062348101</v>
      </c>
      <c r="AH327">
        <v>1.87407050443733</v>
      </c>
      <c r="AI327">
        <v>0.90462092981175801</v>
      </c>
      <c r="AJ327">
        <v>0.71551093650711395</v>
      </c>
      <c r="AK327">
        <v>0.81041932446835996</v>
      </c>
      <c r="AL327">
        <v>0.53935166127627099</v>
      </c>
      <c r="AM327">
        <v>0.23091754926153901</v>
      </c>
      <c r="AN327">
        <v>-0.469610166848976</v>
      </c>
      <c r="AO327">
        <v>-0.32645702001870303</v>
      </c>
      <c r="AP327">
        <v>-0.51729621288535299</v>
      </c>
      <c r="AQ327">
        <v>-0.20904888121922599</v>
      </c>
      <c r="AR327">
        <v>0.13264421704657101</v>
      </c>
      <c r="AS327">
        <v>-0.33447828180789002</v>
      </c>
      <c r="AT327">
        <v>3.2988681339490702</v>
      </c>
      <c r="AU327">
        <v>-0.72805334338643402</v>
      </c>
      <c r="AV327">
        <v>-0.18404599072897601</v>
      </c>
      <c r="AW327">
        <v>-0.45554996450358098</v>
      </c>
      <c r="AX327">
        <v>-0.65986438456364405</v>
      </c>
      <c r="AY327">
        <v>1.8966695543646701</v>
      </c>
      <c r="AZ327">
        <v>-0.31304755744757501</v>
      </c>
      <c r="BA327">
        <v>-5.6038165673511602E-2</v>
      </c>
      <c r="BB327">
        <v>0.54309061754391896</v>
      </c>
      <c r="BC327">
        <v>-0.435562320688063</v>
      </c>
      <c r="BD327">
        <v>-1.6811326583522301E-2</v>
      </c>
      <c r="BE327">
        <v>-0.24432616828435999</v>
      </c>
      <c r="BF327">
        <v>-0.326290310500577</v>
      </c>
      <c r="BG327">
        <v>0.58470062260223499</v>
      </c>
      <c r="BH327">
        <v>-0.27551868942265401</v>
      </c>
      <c r="BI327">
        <v>-0.16818155996702799</v>
      </c>
      <c r="BJ327">
        <v>0.92592161171811105</v>
      </c>
      <c r="BK327">
        <v>-0.70415343350481996</v>
      </c>
      <c r="BL327">
        <v>-0.325497509214356</v>
      </c>
      <c r="BM327">
        <v>-0.62588454855026598</v>
      </c>
      <c r="BN327">
        <v>-0.51753551557696797</v>
      </c>
      <c r="BO327">
        <v>0.96178866386544204</v>
      </c>
      <c r="BP327">
        <v>-0.54363324512335498</v>
      </c>
      <c r="BQ327">
        <v>-1.2102133045093499E-2</v>
      </c>
      <c r="BR327">
        <v>0.54309061754391896</v>
      </c>
      <c r="BS327">
        <v>0.92592161171811105</v>
      </c>
      <c r="BT327">
        <v>9.4600645021386803E-3</v>
      </c>
      <c r="BU327">
        <v>-0.30747439808340099</v>
      </c>
      <c r="BV327">
        <v>-0.65714767757232495</v>
      </c>
      <c r="BW327">
        <v>-0.754472777293418</v>
      </c>
      <c r="BX327">
        <v>-0.69604825333810705</v>
      </c>
      <c r="BY327">
        <v>-0.80853409157976197</v>
      </c>
      <c r="BZ327">
        <v>6.9386614931916293E-2</v>
      </c>
      <c r="CA327">
        <v>2.1907139060793801</v>
      </c>
      <c r="CB327">
        <v>-7.8945074955382402E-2</v>
      </c>
      <c r="CC327">
        <v>-0.51020603021288502</v>
      </c>
      <c r="CD327">
        <v>2.1907139060793801</v>
      </c>
      <c r="CE327">
        <v>-7.8945074955382402E-2</v>
      </c>
      <c r="CF327">
        <v>0.108540799931916</v>
      </c>
      <c r="CG327">
        <v>2.4388351260793799</v>
      </c>
      <c r="CH327">
        <v>-0.56012751095538205</v>
      </c>
      <c r="CI327">
        <v>-4.02553487121288</v>
      </c>
      <c r="CJ327">
        <v>1.01286847741377</v>
      </c>
      <c r="CK327">
        <v>0.384262438725546</v>
      </c>
      <c r="CL327">
        <v>0.14643199596545001</v>
      </c>
      <c r="CM327">
        <v>-0.46268119307657701</v>
      </c>
      <c r="CN327">
        <v>-0.22877876512721501</v>
      </c>
      <c r="CO327">
        <v>0.122684817931916</v>
      </c>
      <c r="CP327">
        <v>2.1722156640793799</v>
      </c>
      <c r="CQ327">
        <v>-1.55326696095538</v>
      </c>
      <c r="CR327">
        <v>-7.5701045442128798</v>
      </c>
      <c r="CS327">
        <v>1.47193100485397</v>
      </c>
      <c r="CT327">
        <v>-0.27513072959727602</v>
      </c>
      <c r="CU327">
        <v>-0.22119652771095899</v>
      </c>
      <c r="CV327">
        <v>-1.33749921206526E-2</v>
      </c>
      <c r="CW327">
        <v>-0.41474219951352098</v>
      </c>
      <c r="CX327">
        <v>0.443998945854643</v>
      </c>
      <c r="CY327">
        <v>1.4827413460100101</v>
      </c>
      <c r="CZ327">
        <v>-0.314231348495008</v>
      </c>
      <c r="DA327">
        <v>11306.6492024739</v>
      </c>
      <c r="DB327">
        <v>9262.1839246961808</v>
      </c>
      <c r="DC327">
        <v>7667.9705457899399</v>
      </c>
      <c r="DD327">
        <v>6834.2454411892304</v>
      </c>
      <c r="DE327">
        <v>4880.8153281537698</v>
      </c>
      <c r="DF327">
        <v>3906.5399755799899</v>
      </c>
      <c r="DG327">
        <v>7956.1243099018802</v>
      </c>
      <c r="DH327">
        <v>10109.798972439101</v>
      </c>
    </row>
    <row r="328" spans="1:112" x14ac:dyDescent="0.3">
      <c r="A328" t="s">
        <v>1312</v>
      </c>
      <c r="B328" t="s">
        <v>1313</v>
      </c>
      <c r="C328" t="s">
        <v>1312</v>
      </c>
      <c r="D328" t="s">
        <v>1314</v>
      </c>
      <c r="E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M328">
        <v>14</v>
      </c>
      <c r="N328" t="s">
        <v>25</v>
      </c>
      <c r="P328">
        <v>2017</v>
      </c>
      <c r="Q328" s="4" t="s">
        <v>26</v>
      </c>
      <c r="R328">
        <v>1955</v>
      </c>
      <c r="S328">
        <v>1</v>
      </c>
      <c r="T328">
        <v>0</v>
      </c>
      <c r="U328">
        <v>1</v>
      </c>
      <c r="V328">
        <v>3200000</v>
      </c>
      <c r="W328">
        <v>1143840805.5599999</v>
      </c>
      <c r="X328">
        <v>1.78378378378378</v>
      </c>
      <c r="Y328">
        <v>0.23821415007114399</v>
      </c>
      <c r="Z328">
        <v>-3.61328870058059E-2</v>
      </c>
      <c r="AA328">
        <v>1.5634849667549099E-2</v>
      </c>
      <c r="AB328">
        <v>4</v>
      </c>
      <c r="AC328">
        <v>0</v>
      </c>
    </row>
    <row r="329" spans="1:112" x14ac:dyDescent="0.3">
      <c r="A329" t="s">
        <v>744</v>
      </c>
      <c r="B329" t="s">
        <v>745</v>
      </c>
      <c r="C329" t="s">
        <v>747</v>
      </c>
      <c r="D329" t="s">
        <v>746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M329">
        <v>81</v>
      </c>
      <c r="N329" t="s">
        <v>106</v>
      </c>
      <c r="O329">
        <v>2018</v>
      </c>
      <c r="P329">
        <v>2017</v>
      </c>
      <c r="Q329" s="4" t="s">
        <v>26</v>
      </c>
      <c r="R329">
        <v>6032</v>
      </c>
      <c r="S329">
        <v>0</v>
      </c>
      <c r="T329">
        <v>0</v>
      </c>
      <c r="U329">
        <v>0</v>
      </c>
      <c r="V329">
        <v>5500000</v>
      </c>
      <c r="W329">
        <v>100000000</v>
      </c>
      <c r="X329">
        <v>2.07894736842105</v>
      </c>
      <c r="Y329">
        <v>8.1170484423637307E-2</v>
      </c>
      <c r="Z329">
        <v>0.106649249792099</v>
      </c>
      <c r="AA329">
        <v>3.6840796470642E-2</v>
      </c>
      <c r="AB329">
        <v>10</v>
      </c>
      <c r="AC329">
        <v>1</v>
      </c>
      <c r="AD329">
        <v>1.0914700031</v>
      </c>
      <c r="AE329">
        <v>0.54437663406444403</v>
      </c>
      <c r="AF329">
        <v>0.44408362272111102</v>
      </c>
      <c r="AG329">
        <v>0.17573648777777701</v>
      </c>
      <c r="AH329">
        <v>0.189314346747777</v>
      </c>
      <c r="AI329">
        <v>0.107702253383333</v>
      </c>
      <c r="AJ329">
        <v>0.113053594604444</v>
      </c>
      <c r="AK329">
        <v>5.5662987814444398E-2</v>
      </c>
      <c r="AL329">
        <v>2.9667753036666598E-2</v>
      </c>
      <c r="AM329">
        <v>-0.184234599847759</v>
      </c>
      <c r="AN329">
        <v>-0.60427163086772495</v>
      </c>
      <c r="AO329">
        <v>7.7262605743944598E-2</v>
      </c>
      <c r="AP329">
        <v>-0.43109301944862999</v>
      </c>
      <c r="AQ329">
        <v>4.9686436940781897E-2</v>
      </c>
      <c r="AR329">
        <v>-0.50764070785011295</v>
      </c>
      <c r="AS329">
        <v>-0.46701112891090701</v>
      </c>
      <c r="AT329">
        <v>-0.81253923731852895</v>
      </c>
      <c r="AU329">
        <v>-0.15059065744570799</v>
      </c>
      <c r="AV329">
        <v>0.113497789926994</v>
      </c>
      <c r="AW329">
        <v>-0.59999646426049702</v>
      </c>
      <c r="AX329">
        <v>-0.25798978668780098</v>
      </c>
      <c r="AY329">
        <v>-0.16016858275505999</v>
      </c>
      <c r="AZ329">
        <v>-0.24043182835900501</v>
      </c>
      <c r="BA329">
        <v>-0.53313491914494704</v>
      </c>
      <c r="BB329">
        <v>-0.57281010159894696</v>
      </c>
      <c r="BC329">
        <v>0.79157452073624801</v>
      </c>
      <c r="BD329">
        <v>-0.173000424801456</v>
      </c>
      <c r="BE329">
        <v>-0.19750891450116001</v>
      </c>
      <c r="BF329">
        <v>-0.16725469980337199</v>
      </c>
      <c r="BG329">
        <v>0.24669798105492299</v>
      </c>
      <c r="BH329">
        <v>-0.22271446286397401</v>
      </c>
      <c r="BI329">
        <v>-0.42084872993543299</v>
      </c>
      <c r="BJ329">
        <v>-0.65119044024537898</v>
      </c>
      <c r="BK329">
        <v>-0.296412182040662</v>
      </c>
      <c r="BL329">
        <v>-8.4628131384194394E-2</v>
      </c>
      <c r="BM329">
        <v>-0.54742509806961903</v>
      </c>
      <c r="BN329">
        <v>-0.12736360777259001</v>
      </c>
      <c r="BO329">
        <v>-0.38193302168438198</v>
      </c>
      <c r="BP329">
        <v>-0.55587634903135297</v>
      </c>
      <c r="BQ329">
        <v>-0.57233495676361201</v>
      </c>
      <c r="BR329">
        <v>-0.57281010159894696</v>
      </c>
      <c r="BS329">
        <v>-0.65119044024537898</v>
      </c>
      <c r="BT329">
        <v>-0.86301537882428903</v>
      </c>
      <c r="BU329">
        <v>-0.84837734816594601</v>
      </c>
      <c r="BV329">
        <v>-0.91449050584584901</v>
      </c>
      <c r="BW329">
        <v>-0.91039433490378097</v>
      </c>
      <c r="BX329">
        <v>-0.95557680889230401</v>
      </c>
      <c r="BY329">
        <v>-0.97461757760845202</v>
      </c>
      <c r="BZ329">
        <v>0.12427279248605499</v>
      </c>
      <c r="CA329">
        <v>-0.80204465190743801</v>
      </c>
      <c r="CB329">
        <v>-0.85783507918871704</v>
      </c>
      <c r="CC329">
        <v>-0.91137041382452799</v>
      </c>
      <c r="CD329">
        <v>-0.94778104585391398</v>
      </c>
      <c r="CE329">
        <v>-0.98227492254290105</v>
      </c>
      <c r="CF329">
        <v>0.163426977486055</v>
      </c>
      <c r="CG329">
        <v>-0.55392343190743798</v>
      </c>
      <c r="CH329">
        <v>-1.33901751518871</v>
      </c>
      <c r="CI329">
        <v>-4.4266992548245199</v>
      </c>
      <c r="CJ329">
        <v>4.8949769765538401E-2</v>
      </c>
      <c r="CK329">
        <v>-0.21674808406009999</v>
      </c>
      <c r="CL329">
        <v>-0.59161430453445996</v>
      </c>
      <c r="CM329">
        <v>0.104065865114913</v>
      </c>
      <c r="CN329">
        <v>-2.9077762823913498E-3</v>
      </c>
      <c r="CO329">
        <v>0.17757099548605401</v>
      </c>
      <c r="CP329">
        <v>-0.82054289390743795</v>
      </c>
      <c r="CQ329">
        <v>-2.3321569651887102</v>
      </c>
      <c r="CR329">
        <v>-7.9712689278245197</v>
      </c>
      <c r="CS329">
        <v>6.7322940786446905E-2</v>
      </c>
      <c r="CT329">
        <v>-0.218429173107209</v>
      </c>
      <c r="CU329">
        <v>-8.2571420351563604E-2</v>
      </c>
      <c r="CV329">
        <v>-0.45676087711084401</v>
      </c>
      <c r="CW329">
        <v>0.53108150844313196</v>
      </c>
      <c r="CX329">
        <v>0.87931302415124601</v>
      </c>
      <c r="CY329">
        <v>-0.185831579952285</v>
      </c>
      <c r="CZ329">
        <v>7.1141625810286602E-2</v>
      </c>
      <c r="DA329">
        <v>8931.2030164930602</v>
      </c>
      <c r="DB329">
        <v>7248.5695529513996</v>
      </c>
      <c r="DC329">
        <v>6552.5217777777698</v>
      </c>
      <c r="DD329">
        <v>4251.2944574029998</v>
      </c>
      <c r="DE329">
        <v>4235.0319575782196</v>
      </c>
      <c r="DF329">
        <v>8934.8486561401096</v>
      </c>
      <c r="DG329">
        <v>9728.6635257676608</v>
      </c>
      <c r="DH329">
        <v>7950.8499738894398</v>
      </c>
    </row>
    <row r="330" spans="1:112" x14ac:dyDescent="0.3">
      <c r="A330" t="s">
        <v>1315</v>
      </c>
      <c r="B330" t="s">
        <v>1316</v>
      </c>
      <c r="C330" t="s">
        <v>1315</v>
      </c>
      <c r="D330" t="s">
        <v>1317</v>
      </c>
      <c r="E330">
        <v>0</v>
      </c>
      <c r="G330">
        <v>4</v>
      </c>
      <c r="I330">
        <v>3</v>
      </c>
      <c r="J330">
        <v>0</v>
      </c>
      <c r="K330">
        <v>0</v>
      </c>
      <c r="M330">
        <v>70</v>
      </c>
      <c r="N330" t="s">
        <v>25</v>
      </c>
      <c r="P330">
        <v>2017</v>
      </c>
      <c r="Q330" s="4" t="s">
        <v>26</v>
      </c>
      <c r="R330">
        <v>13013</v>
      </c>
      <c r="S330">
        <v>0</v>
      </c>
      <c r="T330">
        <v>0</v>
      </c>
      <c r="U330">
        <v>0</v>
      </c>
      <c r="V330">
        <v>7500000</v>
      </c>
      <c r="W330">
        <v>8146000.7800000003</v>
      </c>
      <c r="X330">
        <v>2.09756097560975</v>
      </c>
      <c r="Y330">
        <v>-3.1619518995284999E-2</v>
      </c>
      <c r="Z330">
        <v>5.7801738381385803E-2</v>
      </c>
      <c r="AA330" s="1">
        <v>6.9826841354370104E-5</v>
      </c>
      <c r="AB330">
        <v>4</v>
      </c>
      <c r="AC330">
        <v>0</v>
      </c>
    </row>
    <row r="331" spans="1:112" x14ac:dyDescent="0.3">
      <c r="A331" t="s">
        <v>748</v>
      </c>
      <c r="B331" t="s">
        <v>749</v>
      </c>
      <c r="C331" t="s">
        <v>748</v>
      </c>
      <c r="D331" t="s">
        <v>750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1</v>
      </c>
      <c r="M331">
        <v>19</v>
      </c>
      <c r="N331" t="s">
        <v>61</v>
      </c>
      <c r="O331">
        <v>2018</v>
      </c>
      <c r="P331">
        <v>2017</v>
      </c>
      <c r="Q331" s="4" t="s">
        <v>26</v>
      </c>
      <c r="R331">
        <v>11033</v>
      </c>
      <c r="S331">
        <v>0</v>
      </c>
      <c r="T331">
        <v>0</v>
      </c>
      <c r="U331">
        <v>0</v>
      </c>
      <c r="V331">
        <v>10000000</v>
      </c>
      <c r="W331">
        <v>288090567.49000001</v>
      </c>
      <c r="X331">
        <v>1.825</v>
      </c>
      <c r="Y331">
        <v>0.226801887154579</v>
      </c>
      <c r="Z331">
        <v>-6.4994394779205296E-3</v>
      </c>
      <c r="AA331">
        <v>7.5156509876251207E-2</v>
      </c>
      <c r="AB331">
        <v>5</v>
      </c>
      <c r="AC331">
        <v>1</v>
      </c>
      <c r="AD331">
        <v>1.1099599600000001</v>
      </c>
      <c r="AE331">
        <v>0.33704656155222201</v>
      </c>
      <c r="AF331">
        <v>0.16066713267222199</v>
      </c>
      <c r="AG331">
        <v>5.2670522324444399E-2</v>
      </c>
      <c r="AH331">
        <v>3.58926196111111E-2</v>
      </c>
      <c r="AI331">
        <v>2.7990376711111101E-2</v>
      </c>
      <c r="AJ331">
        <v>2.6802625374444399E-2</v>
      </c>
      <c r="AK331">
        <v>1.39267597391407E-2</v>
      </c>
      <c r="AL331">
        <v>1.17079285507312E-2</v>
      </c>
      <c r="AM331">
        <v>-0.52330879172215305</v>
      </c>
      <c r="AN331">
        <v>-0.67217612309109998</v>
      </c>
      <c r="AO331">
        <v>-0.31854445281524502</v>
      </c>
      <c r="AP331">
        <v>-0.220163448241424</v>
      </c>
      <c r="AQ331">
        <v>-4.2434274783989402E-2</v>
      </c>
      <c r="AR331">
        <v>-0.480395687191913</v>
      </c>
      <c r="AS331">
        <v>-0.15932142364555801</v>
      </c>
      <c r="AT331">
        <v>-0.934159786719582</v>
      </c>
      <c r="AU331">
        <v>-1.2741460732677999E-2</v>
      </c>
      <c r="AV331">
        <v>-0.375436102471086</v>
      </c>
      <c r="AW331">
        <v>-0.33899424274324502</v>
      </c>
      <c r="AX331">
        <v>-0.31775497638683298</v>
      </c>
      <c r="AY331">
        <v>5.2460623844059098E-2</v>
      </c>
      <c r="AZ331">
        <v>-0.51401365719950198</v>
      </c>
      <c r="BA331">
        <v>0.54379176131306495</v>
      </c>
      <c r="BB331">
        <v>-0.74927727917554698</v>
      </c>
      <c r="BC331">
        <v>1.03498501576973</v>
      </c>
      <c r="BD331">
        <v>-0.26859844425458501</v>
      </c>
      <c r="BE331">
        <v>-0.25705605672568499</v>
      </c>
      <c r="BF331">
        <v>-0.13504699141427301</v>
      </c>
      <c r="BG331">
        <v>0.19252781777730699</v>
      </c>
      <c r="BH331">
        <v>-0.38878834459058997</v>
      </c>
      <c r="BI331">
        <v>-1.9985370546181502E-2</v>
      </c>
      <c r="BJ331">
        <v>-0.88043135131980599</v>
      </c>
      <c r="BK331">
        <v>-0.326106677673422</v>
      </c>
      <c r="BL331">
        <v>-0.49960856133754999</v>
      </c>
      <c r="BM331">
        <v>-0.41972613705707501</v>
      </c>
      <c r="BN331">
        <v>-0.18753305121468899</v>
      </c>
      <c r="BO331">
        <v>-0.33522548171849298</v>
      </c>
      <c r="BP331">
        <v>-0.54754260944377797</v>
      </c>
      <c r="BQ331">
        <v>0.94505538525309596</v>
      </c>
      <c r="BR331">
        <v>-0.74927727917554698</v>
      </c>
      <c r="BS331">
        <v>-0.88043135131980599</v>
      </c>
      <c r="BT331">
        <v>-0.96040436991880396</v>
      </c>
      <c r="BU331">
        <v>-0.97291048378905498</v>
      </c>
      <c r="BV331">
        <v>-0.978841824663511</v>
      </c>
      <c r="BW331">
        <v>-0.98012572014101695</v>
      </c>
      <c r="BX331">
        <v>-0.98892108458813799</v>
      </c>
      <c r="BY331">
        <v>-0.99179868853435604</v>
      </c>
      <c r="BZ331">
        <v>-6.2884631442021504E-3</v>
      </c>
      <c r="CA331">
        <v>-0.92873035237399804</v>
      </c>
      <c r="CB331">
        <v>-0.93607808195200004</v>
      </c>
      <c r="CC331">
        <v>-0.97044150929589401</v>
      </c>
      <c r="CD331">
        <v>-0.97998282421648897</v>
      </c>
      <c r="CE331">
        <v>-0.98308920352075302</v>
      </c>
      <c r="CF331">
        <v>3.2865721855797801E-2</v>
      </c>
      <c r="CG331">
        <v>-0.680609132373998</v>
      </c>
      <c r="CH331">
        <v>-1.4172605179519999</v>
      </c>
      <c r="CI331">
        <v>-4.4857703502958897</v>
      </c>
      <c r="CJ331">
        <v>-0.490163968938642</v>
      </c>
      <c r="CK331">
        <v>-0.494705278200265</v>
      </c>
      <c r="CL331">
        <v>-0.71379989448086201</v>
      </c>
      <c r="CM331">
        <v>-0.10789575029919</v>
      </c>
      <c r="CN331">
        <v>-0.456198912094679</v>
      </c>
      <c r="CO331">
        <v>4.7009739855797802E-2</v>
      </c>
      <c r="CP331">
        <v>-0.94722859437399798</v>
      </c>
      <c r="CQ331">
        <v>-2.4103999679519998</v>
      </c>
      <c r="CR331">
        <v>-8.0303400232958904</v>
      </c>
      <c r="CS331">
        <v>-0.54781310273710104</v>
      </c>
      <c r="CT331">
        <v>-2.3594064920327701E-2</v>
      </c>
      <c r="CU331">
        <v>-4.3872428050067101E-2</v>
      </c>
      <c r="CV331">
        <v>-0.41247892267696401</v>
      </c>
      <c r="CW331">
        <v>5.7195128170350197E-2</v>
      </c>
      <c r="CX331">
        <v>1.6677525599721701</v>
      </c>
      <c r="CY331">
        <v>-6.7630601257501199E-2</v>
      </c>
      <c r="CZ331">
        <v>-0.31911956244031803</v>
      </c>
      <c r="DA331">
        <v>9706.2554741753502</v>
      </c>
      <c r="DB331">
        <v>7747.93154839411</v>
      </c>
      <c r="DC331">
        <v>6826.6135544704803</v>
      </c>
      <c r="DD331">
        <v>5170.4479017371104</v>
      </c>
      <c r="DE331">
        <v>3792.62598130377</v>
      </c>
      <c r="DF331">
        <v>6819.2856894184397</v>
      </c>
      <c r="DG331">
        <v>10672.6456060991</v>
      </c>
      <c r="DH331">
        <v>8247.5663339388793</v>
      </c>
    </row>
    <row r="332" spans="1:112" x14ac:dyDescent="0.3">
      <c r="A332" t="s">
        <v>751</v>
      </c>
      <c r="B332" t="s">
        <v>752</v>
      </c>
      <c r="C332" t="s">
        <v>751</v>
      </c>
      <c r="D332" t="s">
        <v>753</v>
      </c>
      <c r="E332">
        <v>1</v>
      </c>
      <c r="F332">
        <v>1</v>
      </c>
      <c r="G332">
        <v>1</v>
      </c>
      <c r="H332">
        <v>2</v>
      </c>
      <c r="I332">
        <v>0</v>
      </c>
      <c r="J332">
        <v>0</v>
      </c>
      <c r="K332">
        <v>1</v>
      </c>
      <c r="M332">
        <v>21</v>
      </c>
      <c r="N332" t="s">
        <v>48</v>
      </c>
      <c r="O332">
        <v>2018</v>
      </c>
      <c r="P332">
        <v>2018</v>
      </c>
      <c r="Q332" s="4" t="s">
        <v>26</v>
      </c>
      <c r="R332">
        <v>12133</v>
      </c>
      <c r="S332">
        <v>0</v>
      </c>
      <c r="T332">
        <v>0</v>
      </c>
      <c r="U332">
        <v>0</v>
      </c>
      <c r="V332">
        <v>8000000</v>
      </c>
      <c r="W332">
        <v>16051589.779999999</v>
      </c>
      <c r="X332">
        <v>2.0253164556962</v>
      </c>
      <c r="Y332">
        <v>0.26672303676605202</v>
      </c>
      <c r="Z332">
        <v>9.7152560949325506E-2</v>
      </c>
      <c r="AA332">
        <v>-4.3414935469627297E-2</v>
      </c>
      <c r="AB332">
        <v>8</v>
      </c>
      <c r="AC332">
        <v>1</v>
      </c>
      <c r="AD332">
        <v>1.1757999659</v>
      </c>
      <c r="AE332">
        <v>0.58512696723222202</v>
      </c>
      <c r="AF332">
        <v>0.21912966991555499</v>
      </c>
      <c r="AG332">
        <v>9.7255168577777704E-2</v>
      </c>
      <c r="AH332">
        <v>5.5238666656666602E-2</v>
      </c>
      <c r="AI332">
        <v>2.0845542196666601E-2</v>
      </c>
      <c r="AJ332">
        <v>1.2919219730629801E-2</v>
      </c>
      <c r="AK332">
        <v>1.32521037478785E-2</v>
      </c>
      <c r="AL332">
        <v>1.0979036010697401E-2</v>
      </c>
      <c r="AM332">
        <v>-0.625500648257443</v>
      </c>
      <c r="AN332">
        <v>-0.55617526090713099</v>
      </c>
      <c r="AO332">
        <v>-0.43202333136165699</v>
      </c>
      <c r="AP332">
        <v>-0.62262770884331498</v>
      </c>
      <c r="AQ332">
        <v>-0.38024064767690402</v>
      </c>
      <c r="AR332">
        <v>2.5766572919216701E-2</v>
      </c>
      <c r="AS332">
        <v>-0.17152504843202501</v>
      </c>
      <c r="AT332">
        <v>-0.81027812060791404</v>
      </c>
      <c r="AU332">
        <v>-0.65275493179999999</v>
      </c>
      <c r="AV332">
        <v>-0.330812053052356</v>
      </c>
      <c r="AW332">
        <v>-0.41050351497890297</v>
      </c>
      <c r="AX332">
        <v>-0.48557352055720698</v>
      </c>
      <c r="AY332">
        <v>-0.58592853961208602</v>
      </c>
      <c r="AZ332">
        <v>1.019178119652</v>
      </c>
      <c r="BA332">
        <v>-0.62999412099076102</v>
      </c>
      <c r="BB332">
        <v>-0.57453046723634105</v>
      </c>
      <c r="BC332">
        <v>-0.243212671691523</v>
      </c>
      <c r="BD332">
        <v>-6.6014964567070997E-2</v>
      </c>
      <c r="BE332">
        <v>-4.2572964822199397E-2</v>
      </c>
      <c r="BF332">
        <v>-0.34300838381270299</v>
      </c>
      <c r="BG332">
        <v>-0.41942245427567698</v>
      </c>
      <c r="BH332">
        <v>0.39389791391967899</v>
      </c>
      <c r="BI332">
        <v>-0.35431119621283902</v>
      </c>
      <c r="BJ332">
        <v>-0.83915276366139302</v>
      </c>
      <c r="BK332">
        <v>-0.662887303630741</v>
      </c>
      <c r="BL332">
        <v>-0.46724093737014899</v>
      </c>
      <c r="BM332">
        <v>-0.63819870921548405</v>
      </c>
      <c r="BN332">
        <v>-0.58090018099782603</v>
      </c>
      <c r="BO332">
        <v>-0.46588459218744399</v>
      </c>
      <c r="BP332">
        <v>0.33900855682692199</v>
      </c>
      <c r="BQ332">
        <v>-0.39966840052874503</v>
      </c>
      <c r="BR332">
        <v>-0.57453046723634105</v>
      </c>
      <c r="BS332">
        <v>-0.83915276366139302</v>
      </c>
      <c r="BT332">
        <v>-0.92835022004550605</v>
      </c>
      <c r="BU332">
        <v>-0.95912989163846996</v>
      </c>
      <c r="BV332">
        <v>-0.98455562939377494</v>
      </c>
      <c r="BW332">
        <v>-0.99014792157739495</v>
      </c>
      <c r="BX332">
        <v>-0.99093635824663895</v>
      </c>
      <c r="BY332">
        <v>-0.99129326922540795</v>
      </c>
      <c r="BZ332">
        <v>9.0525659369726799E-2</v>
      </c>
      <c r="CA332">
        <v>-0.77248252615019597</v>
      </c>
      <c r="CB332">
        <v>-0.902621197687826</v>
      </c>
      <c r="CC332">
        <v>-0.98129417910778205</v>
      </c>
      <c r="CD332">
        <v>-0.99527402685035504</v>
      </c>
      <c r="CE332">
        <v>-0.995417855144488</v>
      </c>
      <c r="CF332">
        <v>0.12967984436972599</v>
      </c>
      <c r="CG332">
        <v>-0.52436130615019605</v>
      </c>
      <c r="CH332">
        <v>-1.3838036336878199</v>
      </c>
      <c r="CI332">
        <v>-4.4966230201077799</v>
      </c>
      <c r="CJ332">
        <v>-0.18872887085811099</v>
      </c>
      <c r="CK332">
        <v>-0.26365787168327298</v>
      </c>
      <c r="CL332">
        <v>-0.68524534949570504</v>
      </c>
      <c r="CM332">
        <v>-0.171585490350215</v>
      </c>
      <c r="CN332">
        <v>-0.28813845495428198</v>
      </c>
      <c r="CO332">
        <v>0.143823862369726</v>
      </c>
      <c r="CP332">
        <v>-0.79098076815019602</v>
      </c>
      <c r="CQ332">
        <v>-2.37694308368782</v>
      </c>
      <c r="CR332">
        <v>-8.0411926931077797</v>
      </c>
      <c r="CS332">
        <v>-0.20817982302394999</v>
      </c>
      <c r="CT332">
        <v>-0.20072375920454999</v>
      </c>
      <c r="CU332">
        <v>-0.16154611792176099</v>
      </c>
      <c r="CV332">
        <v>-0.44050409609365698</v>
      </c>
      <c r="CW332">
        <v>0.39441230127049598</v>
      </c>
      <c r="CX332">
        <v>1.35239275029659</v>
      </c>
      <c r="CY332">
        <v>-0.296734409978053</v>
      </c>
      <c r="CZ332">
        <v>-0.15282689284113499</v>
      </c>
      <c r="DA332">
        <v>8942.6344563802104</v>
      </c>
      <c r="DB332">
        <v>7501.3342176649403</v>
      </c>
      <c r="DC332">
        <v>6768.45344140625</v>
      </c>
      <c r="DD332">
        <v>4662.1059787235499</v>
      </c>
      <c r="DE332">
        <v>3989.9237577857698</v>
      </c>
      <c r="DF332">
        <v>8187.6618007552197</v>
      </c>
      <c r="DG332">
        <v>10066.344642458</v>
      </c>
      <c r="DH332">
        <v>7969.9170734080999</v>
      </c>
    </row>
    <row r="333" spans="1:112" x14ac:dyDescent="0.3">
      <c r="A333" t="s">
        <v>754</v>
      </c>
      <c r="B333" t="s">
        <v>755</v>
      </c>
      <c r="C333" t="s">
        <v>754</v>
      </c>
      <c r="D333" t="s">
        <v>756</v>
      </c>
      <c r="E333">
        <v>0</v>
      </c>
      <c r="F333">
        <v>0</v>
      </c>
      <c r="G333">
        <v>1</v>
      </c>
      <c r="H333">
        <v>2</v>
      </c>
      <c r="I333">
        <v>0</v>
      </c>
      <c r="J333">
        <v>0</v>
      </c>
      <c r="K333">
        <v>2</v>
      </c>
      <c r="M333">
        <v>15</v>
      </c>
      <c r="O333">
        <v>2018</v>
      </c>
      <c r="P333">
        <v>2018</v>
      </c>
      <c r="Q333" s="4" t="s">
        <v>26</v>
      </c>
      <c r="R333">
        <v>1549</v>
      </c>
      <c r="S333">
        <v>0</v>
      </c>
      <c r="T333">
        <v>0</v>
      </c>
      <c r="U333">
        <v>0</v>
      </c>
      <c r="V333">
        <v>15382442</v>
      </c>
      <c r="W333">
        <v>14683321.43</v>
      </c>
      <c r="X333">
        <v>2.13698630136986</v>
      </c>
      <c r="Y333">
        <v>0.116621941328048</v>
      </c>
      <c r="Z333">
        <v>-0.18481113016605299</v>
      </c>
      <c r="AA333">
        <v>-0.366794914007186</v>
      </c>
      <c r="AB333">
        <v>5</v>
      </c>
      <c r="AC333">
        <v>1</v>
      </c>
      <c r="AD333">
        <v>0.65527682424685896</v>
      </c>
      <c r="AE333">
        <v>0.18588431060772001</v>
      </c>
      <c r="AF333">
        <v>2.16499235179918E-2</v>
      </c>
      <c r="AG333">
        <v>1.06570604379279E-2</v>
      </c>
      <c r="AH333">
        <v>6.1504229091431497E-3</v>
      </c>
      <c r="AI333">
        <v>3.8662502954991398E-3</v>
      </c>
      <c r="AJ333">
        <v>2.7844400107692401E-3</v>
      </c>
      <c r="AK333">
        <v>3.1308747902775501E-3</v>
      </c>
      <c r="AL333">
        <v>9.9552715066924006E-4</v>
      </c>
      <c r="AM333">
        <v>-0.883530119098213</v>
      </c>
      <c r="AN333">
        <v>-0.50775528472091302</v>
      </c>
      <c r="AO333">
        <v>-0.42287810555581301</v>
      </c>
      <c r="AP333">
        <v>-0.37138464255008802</v>
      </c>
      <c r="AQ333">
        <v>-0.27980865232374602</v>
      </c>
      <c r="AR333">
        <v>0.124418115731861</v>
      </c>
      <c r="AS333">
        <v>-0.68202907578396399</v>
      </c>
      <c r="AT333">
        <v>-0.92619465335828999</v>
      </c>
      <c r="AU333">
        <v>-0.81662434316517196</v>
      </c>
      <c r="AV333">
        <v>-0.101778092796015</v>
      </c>
      <c r="AW333">
        <v>-0.32930078326144102</v>
      </c>
      <c r="AX333">
        <v>-0.209911192575299</v>
      </c>
      <c r="AY333">
        <v>-0.35468415146311699</v>
      </c>
      <c r="AZ333">
        <v>4.9432825390154402E-2</v>
      </c>
      <c r="BA333">
        <v>-0.77432256667294397</v>
      </c>
      <c r="BB333">
        <v>-0.71632704876848596</v>
      </c>
      <c r="BC333">
        <v>-0.49129222341691697</v>
      </c>
      <c r="BD333">
        <v>0.34136488550419197</v>
      </c>
      <c r="BE333">
        <v>-0.15455146207100801</v>
      </c>
      <c r="BF333">
        <v>-0.18530717547804099</v>
      </c>
      <c r="BG333">
        <v>-0.186008758317146</v>
      </c>
      <c r="BH333">
        <v>0.49706454901626101</v>
      </c>
      <c r="BI333">
        <v>-0.43891350378758498</v>
      </c>
      <c r="BJ333">
        <v>-0.96636075383781095</v>
      </c>
      <c r="BK333">
        <v>-0.75381167529564896</v>
      </c>
      <c r="BL333">
        <v>-0.21533564746433101</v>
      </c>
      <c r="BM333">
        <v>-0.46954290842511998</v>
      </c>
      <c r="BN333">
        <v>-0.40128563878481699</v>
      </c>
      <c r="BO333">
        <v>-0.115385615531199</v>
      </c>
      <c r="BP333">
        <v>-0.44454621955294199</v>
      </c>
      <c r="BQ333">
        <v>-0.65138610105938499</v>
      </c>
      <c r="BR333">
        <v>-0.71632704876848596</v>
      </c>
      <c r="BS333">
        <v>-0.96636075383781095</v>
      </c>
      <c r="BT333">
        <v>-0.983720339970792</v>
      </c>
      <c r="BU333">
        <v>-0.99047681280883004</v>
      </c>
      <c r="BV333">
        <v>-0.99402489689990403</v>
      </c>
      <c r="BW333">
        <v>-0.99560892163513504</v>
      </c>
      <c r="BX333">
        <v>-0.99522794486478905</v>
      </c>
      <c r="BY333">
        <v>-0.99822943101077599</v>
      </c>
      <c r="BZ333">
        <v>-0.28653855652464399</v>
      </c>
      <c r="CA333">
        <v>-0.90731544480314796</v>
      </c>
      <c r="CB333">
        <v>-0.98313913377068696</v>
      </c>
      <c r="CC333">
        <v>-0.989184968279474</v>
      </c>
      <c r="CD333">
        <v>-0.90731544480314796</v>
      </c>
      <c r="CE333">
        <v>-0.98313913377068696</v>
      </c>
      <c r="CF333">
        <v>-0.24738437152464399</v>
      </c>
      <c r="CG333">
        <v>-0.65919422480314804</v>
      </c>
      <c r="CH333">
        <v>-1.46432156977068</v>
      </c>
      <c r="CI333">
        <v>-4.5045138092794703</v>
      </c>
      <c r="CJ333">
        <v>-0.117341838160175</v>
      </c>
      <c r="CK333">
        <v>-0.20474272824236001</v>
      </c>
      <c r="CL333">
        <v>-0.36680224628484298</v>
      </c>
      <c r="CM333">
        <v>-0.15789337902772699</v>
      </c>
      <c r="CN333">
        <v>-6.0019378885978997E-2</v>
      </c>
      <c r="CO333">
        <v>-0.23324035352464401</v>
      </c>
      <c r="CP333">
        <v>-0.92581368680314802</v>
      </c>
      <c r="CQ333">
        <v>-2.4574610197706801</v>
      </c>
      <c r="CR333">
        <v>-8.0490834822794692</v>
      </c>
      <c r="CS333">
        <v>-0.17415126692986099</v>
      </c>
      <c r="CT333">
        <v>-0.140705423487126</v>
      </c>
      <c r="CU333">
        <v>-0.444966453663587</v>
      </c>
      <c r="CV333">
        <v>0.43248132333542999</v>
      </c>
      <c r="CW333">
        <v>1.22868023767045</v>
      </c>
      <c r="CX333">
        <v>-0.27253304822225999</v>
      </c>
      <c r="CY333">
        <v>-8.2385615851897201E-2</v>
      </c>
      <c r="CZ333">
        <v>0.13294754982401299</v>
      </c>
      <c r="DA333">
        <v>7631.0261067708398</v>
      </c>
      <c r="DB333">
        <v>6828.23632855902</v>
      </c>
      <c r="DC333">
        <v>4822.9194410768796</v>
      </c>
      <c r="DD333">
        <v>3940.3218985753301</v>
      </c>
      <c r="DE333">
        <v>8118.0831875414397</v>
      </c>
      <c r="DF333">
        <v>10031.568213578001</v>
      </c>
      <c r="DG333">
        <v>7942.37315151044</v>
      </c>
      <c r="DH333">
        <v>8208.5826099308797</v>
      </c>
    </row>
    <row r="334" spans="1:112" x14ac:dyDescent="0.3">
      <c r="A334" t="s">
        <v>1318</v>
      </c>
      <c r="B334" t="s">
        <v>1319</v>
      </c>
      <c r="C334" t="s">
        <v>1318</v>
      </c>
      <c r="D334" t="s">
        <v>927</v>
      </c>
      <c r="E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M334">
        <v>31</v>
      </c>
      <c r="N334" t="s">
        <v>69</v>
      </c>
      <c r="P334">
        <v>2017</v>
      </c>
      <c r="Q334" s="4" t="s">
        <v>26</v>
      </c>
      <c r="R334">
        <v>1188</v>
      </c>
      <c r="S334">
        <v>0</v>
      </c>
      <c r="T334">
        <v>0</v>
      </c>
      <c r="U334">
        <v>0</v>
      </c>
      <c r="V334">
        <v>4792666</v>
      </c>
      <c r="W334">
        <v>17818682.170000002</v>
      </c>
      <c r="X334">
        <v>2.1265822784810098</v>
      </c>
      <c r="Y334">
        <v>-7.2196893393993294E-2</v>
      </c>
      <c r="Z334">
        <v>0.25781035423278797</v>
      </c>
      <c r="AA334">
        <v>-0.112449288368225</v>
      </c>
      <c r="AB334">
        <v>21</v>
      </c>
      <c r="AC334">
        <v>0</v>
      </c>
    </row>
    <row r="335" spans="1:112" x14ac:dyDescent="0.3">
      <c r="A335" t="s">
        <v>757</v>
      </c>
      <c r="B335" t="s">
        <v>758</v>
      </c>
      <c r="C335" t="s">
        <v>757</v>
      </c>
      <c r="D335" t="s">
        <v>759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M335">
        <v>35</v>
      </c>
      <c r="N335" t="s">
        <v>627</v>
      </c>
      <c r="O335">
        <v>2018</v>
      </c>
      <c r="P335">
        <v>2017</v>
      </c>
      <c r="Q335" s="4" t="s">
        <v>26</v>
      </c>
      <c r="R335">
        <v>2136</v>
      </c>
      <c r="S335">
        <v>1</v>
      </c>
      <c r="T335">
        <v>0</v>
      </c>
      <c r="U335">
        <v>0</v>
      </c>
      <c r="V335">
        <v>22869000</v>
      </c>
      <c r="W335">
        <v>200000000</v>
      </c>
      <c r="X335">
        <v>1.8313253012048101</v>
      </c>
      <c r="Y335">
        <v>0.20833571255207001</v>
      </c>
      <c r="Z335">
        <v>-0.10442227125167799</v>
      </c>
      <c r="AA335">
        <v>2.23641395568847E-2</v>
      </c>
      <c r="AB335">
        <v>6</v>
      </c>
      <c r="AC335">
        <v>1</v>
      </c>
      <c r="AD335">
        <v>0.39611300830000001</v>
      </c>
      <c r="AE335">
        <v>0.29019625435444402</v>
      </c>
      <c r="AF335">
        <v>0.22356447794666601</v>
      </c>
      <c r="AG335">
        <v>0.15442254656333301</v>
      </c>
      <c r="AH335">
        <v>7.0375788871111095E-2</v>
      </c>
      <c r="AI335">
        <v>5.2002214626666599E-2</v>
      </c>
      <c r="AJ335">
        <v>4.4005286413333303E-2</v>
      </c>
      <c r="AK335">
        <v>3.71878381733333E-2</v>
      </c>
      <c r="AL335">
        <v>3.1609155591111097E-2</v>
      </c>
      <c r="AM335">
        <v>-0.229609360589451</v>
      </c>
      <c r="AN335">
        <v>-0.30927064987411601</v>
      </c>
      <c r="AO335">
        <v>-0.54426480823350498</v>
      </c>
      <c r="AP335">
        <v>-0.261078057371328</v>
      </c>
      <c r="AQ335">
        <v>-0.15378053167052</v>
      </c>
      <c r="AR335">
        <v>-0.15492339206623901</v>
      </c>
      <c r="AS335">
        <v>-0.150013629623207</v>
      </c>
      <c r="AT335">
        <v>-0.11004430077972301</v>
      </c>
      <c r="AU335">
        <v>-0.53553413695409302</v>
      </c>
      <c r="AV335">
        <v>-0.42263553446478103</v>
      </c>
      <c r="AW335">
        <v>-0.45363559903074102</v>
      </c>
      <c r="AX335">
        <v>-3.31274615746633E-3</v>
      </c>
      <c r="AY335">
        <v>-0.281940039222212</v>
      </c>
      <c r="AZ335">
        <v>-3.3718881129435302E-2</v>
      </c>
      <c r="BA335">
        <v>0.183823477693356</v>
      </c>
      <c r="BB335">
        <v>-0.31354789433346603</v>
      </c>
      <c r="BC335">
        <v>-0.38636542799048201</v>
      </c>
      <c r="BD335">
        <v>-1.7537682876273199E-2</v>
      </c>
      <c r="BE335">
        <v>-0.21507416135844601</v>
      </c>
      <c r="BF335">
        <v>3.3965606859226498E-2</v>
      </c>
      <c r="BG335">
        <v>-0.104724685081412</v>
      </c>
      <c r="BH335">
        <v>4.6486561093600401E-2</v>
      </c>
      <c r="BI335">
        <v>-7.4172109219995994E-2</v>
      </c>
      <c r="BJ335">
        <v>-0.46567306032451999</v>
      </c>
      <c r="BK335">
        <v>-0.575090422341896</v>
      </c>
      <c r="BL335">
        <v>-0.55012022494266599</v>
      </c>
      <c r="BM335">
        <v>-0.43084074470832501</v>
      </c>
      <c r="BN335">
        <v>-0.105015773577184</v>
      </c>
      <c r="BO335">
        <v>-0.25266450281349101</v>
      </c>
      <c r="BP335">
        <v>-0.128939690135118</v>
      </c>
      <c r="BQ335">
        <v>-0.253574440274067</v>
      </c>
      <c r="BR335">
        <v>-0.31354789433346603</v>
      </c>
      <c r="BS335">
        <v>-0.46567306032451999</v>
      </c>
      <c r="BT335">
        <v>-0.630006775000719</v>
      </c>
      <c r="BU335">
        <v>-0.83057623082916499</v>
      </c>
      <c r="BV335">
        <v>-0.87714876802008701</v>
      </c>
      <c r="BW335">
        <v>-0.89366192251537602</v>
      </c>
      <c r="BX335">
        <v>-0.91123376386843002</v>
      </c>
      <c r="BY335">
        <v>-0.92611396263942203</v>
      </c>
      <c r="BZ335">
        <v>-3.5181911999833698E-2</v>
      </c>
      <c r="CA335">
        <v>-5.9346842376517002E-2</v>
      </c>
      <c r="CB335">
        <v>-0.48013877746869099</v>
      </c>
      <c r="CC335">
        <v>-0.86590416866988196</v>
      </c>
      <c r="CD335">
        <v>-0.91529859829844096</v>
      </c>
      <c r="CE335">
        <v>-0.92081188958994298</v>
      </c>
      <c r="CF335">
        <v>3.97227300016623E-3</v>
      </c>
      <c r="CG335">
        <v>0.18877437762348201</v>
      </c>
      <c r="CH335">
        <v>-0.96132121346869104</v>
      </c>
      <c r="CI335">
        <v>-4.3812330096698799</v>
      </c>
      <c r="CJ335">
        <v>-0.261975963955699</v>
      </c>
      <c r="CK335">
        <v>-0.29666386349525198</v>
      </c>
      <c r="CL335">
        <v>-0.57624374637870202</v>
      </c>
      <c r="CM335">
        <v>3.4296475543598999E-2</v>
      </c>
      <c r="CN335">
        <v>-4.0710552671066901E-2</v>
      </c>
      <c r="CO335">
        <v>1.81162910001662E-2</v>
      </c>
      <c r="CP335">
        <v>-7.7845084376516993E-2</v>
      </c>
      <c r="CQ335">
        <v>-1.9544606634686901</v>
      </c>
      <c r="CR335">
        <v>-7.9258026826698798</v>
      </c>
      <c r="CS335">
        <v>-0.18176190157417499</v>
      </c>
      <c r="CT335">
        <v>1.0035308544772399E-3</v>
      </c>
      <c r="CU335">
        <v>-0.36594114349909701</v>
      </c>
      <c r="CV335">
        <v>-1.0103826954117901E-2</v>
      </c>
      <c r="CW335">
        <v>1.28153576705203</v>
      </c>
      <c r="CX335">
        <v>0.19357924310521099</v>
      </c>
      <c r="CY335">
        <v>-0.19230533554005799</v>
      </c>
      <c r="CZ335">
        <v>0.23197884119817899</v>
      </c>
      <c r="DA335">
        <v>8190.8563205295204</v>
      </c>
      <c r="DB335">
        <v>6816.9719928385502</v>
      </c>
      <c r="DC335">
        <v>6049.7795090569998</v>
      </c>
      <c r="DD335">
        <v>3702.7687580675502</v>
      </c>
      <c r="DE335">
        <v>5375.0850563002195</v>
      </c>
      <c r="DF335">
        <v>10215.945089074399</v>
      </c>
      <c r="DG335">
        <v>9112.8785916785491</v>
      </c>
      <c r="DH335">
        <v>8137.4524791424401</v>
      </c>
    </row>
    <row r="336" spans="1:112" x14ac:dyDescent="0.3">
      <c r="A336" t="s">
        <v>760</v>
      </c>
      <c r="B336" t="s">
        <v>761</v>
      </c>
      <c r="C336" t="s">
        <v>760</v>
      </c>
      <c r="D336" t="s">
        <v>762</v>
      </c>
      <c r="E336">
        <v>0</v>
      </c>
      <c r="F336">
        <v>0</v>
      </c>
      <c r="G336">
        <v>4</v>
      </c>
      <c r="H336">
        <v>0</v>
      </c>
      <c r="I336">
        <v>3</v>
      </c>
      <c r="J336">
        <v>0</v>
      </c>
      <c r="K336">
        <v>2</v>
      </c>
      <c r="M336">
        <v>10</v>
      </c>
      <c r="N336" t="s">
        <v>106</v>
      </c>
      <c r="O336">
        <v>2018</v>
      </c>
      <c r="P336">
        <v>2017</v>
      </c>
      <c r="Q336" s="4" t="s">
        <v>26</v>
      </c>
      <c r="R336">
        <v>13831</v>
      </c>
      <c r="S336">
        <v>0</v>
      </c>
      <c r="T336">
        <v>0</v>
      </c>
      <c r="U336">
        <v>1</v>
      </c>
      <c r="V336">
        <v>3000000</v>
      </c>
      <c r="W336">
        <v>899921008</v>
      </c>
      <c r="X336">
        <v>1.9012345679012299</v>
      </c>
      <c r="Y336">
        <v>-2.39183977246284E-2</v>
      </c>
      <c r="Z336">
        <v>0.13772338628768899</v>
      </c>
      <c r="AA336">
        <v>-4.7987952828407197E-2</v>
      </c>
      <c r="AB336">
        <v>3</v>
      </c>
      <c r="AC336">
        <v>1</v>
      </c>
      <c r="AD336">
        <v>2.9276607218693799E-2</v>
      </c>
      <c r="AE336">
        <v>2.1405434076253602E-2</v>
      </c>
      <c r="AF336">
        <v>1.10119267384615E-2</v>
      </c>
      <c r="AG336">
        <v>1.9774509633119101E-2</v>
      </c>
      <c r="AH336">
        <v>2.00359014662055E-2</v>
      </c>
      <c r="AI336">
        <v>1.0423625964774801E-2</v>
      </c>
      <c r="AJ336">
        <v>8.1789239827727792E-3</v>
      </c>
      <c r="AK336">
        <v>7.2504919573362801E-3</v>
      </c>
      <c r="AL336">
        <v>7.7975205592930499E-3</v>
      </c>
      <c r="AM336">
        <v>-0.48555461668129501</v>
      </c>
      <c r="AN336">
        <v>0.79573566940400697</v>
      </c>
      <c r="AO336">
        <v>1.3218625287608201E-2</v>
      </c>
      <c r="AP336">
        <v>-0.47975258401243498</v>
      </c>
      <c r="AQ336">
        <v>-0.21534751818491299</v>
      </c>
      <c r="AR336">
        <v>-0.113515179673029</v>
      </c>
      <c r="AS336">
        <v>7.5447101407135897E-2</v>
      </c>
      <c r="AT336">
        <v>-0.43186694453862301</v>
      </c>
      <c r="AU336">
        <v>-0.344263859097444</v>
      </c>
      <c r="AV336">
        <v>1.7629818134101101</v>
      </c>
      <c r="AW336">
        <v>-0.44170932467732299</v>
      </c>
      <c r="AX336">
        <v>-0.130105428165772</v>
      </c>
      <c r="AY336">
        <v>-0.189377883023886</v>
      </c>
      <c r="AZ336">
        <v>0.302659949466072</v>
      </c>
      <c r="BA336">
        <v>-0.27501972455561802</v>
      </c>
      <c r="BB336">
        <v>-0.26885537260664</v>
      </c>
      <c r="BC336">
        <v>-0.14477615085732101</v>
      </c>
      <c r="BD336">
        <v>1.04863538818242</v>
      </c>
      <c r="BE336">
        <v>-0.164651709061063</v>
      </c>
      <c r="BF336">
        <v>-0.155142695139106</v>
      </c>
      <c r="BG336">
        <v>-9.9472659853684003E-2</v>
      </c>
      <c r="BH336">
        <v>-6.2562542775178295E-2</v>
      </c>
      <c r="BI336">
        <v>-0.263456819749605</v>
      </c>
      <c r="BJ336">
        <v>-0.62256121883614202</v>
      </c>
      <c r="BK336">
        <v>0.50352378101856798</v>
      </c>
      <c r="BL336">
        <v>1.1548388189807</v>
      </c>
      <c r="BM336">
        <v>-0.56892570458766001</v>
      </c>
      <c r="BN336">
        <v>-0.332453699562552</v>
      </c>
      <c r="BO336">
        <v>-0.22242187490218501</v>
      </c>
      <c r="BP336">
        <v>1.8729366021050801E-2</v>
      </c>
      <c r="BQ336">
        <v>-0.28838949401886399</v>
      </c>
      <c r="BR336">
        <v>-0.26885537260664</v>
      </c>
      <c r="BS336">
        <v>-0.62256121883614202</v>
      </c>
      <c r="BT336">
        <v>-0.33644485718282602</v>
      </c>
      <c r="BU336">
        <v>-0.30204545497707402</v>
      </c>
      <c r="BV336">
        <v>-0.63982656457294296</v>
      </c>
      <c r="BW336">
        <v>-0.71541650530586898</v>
      </c>
      <c r="BX336">
        <v>-0.75427075850679604</v>
      </c>
      <c r="BY336">
        <v>-0.73296181791126302</v>
      </c>
      <c r="BZ336">
        <v>7.8911984236139099E-2</v>
      </c>
      <c r="CA336">
        <v>-0.59094594646475296</v>
      </c>
      <c r="CB336">
        <v>-0.69234723190609404</v>
      </c>
      <c r="CC336">
        <v>-0.59244570298421395</v>
      </c>
      <c r="CD336">
        <v>-0.59094594646475296</v>
      </c>
      <c r="CE336">
        <v>-0.69234723190609404</v>
      </c>
      <c r="CF336">
        <v>0.118066169236139</v>
      </c>
      <c r="CG336">
        <v>-0.34282472646475298</v>
      </c>
      <c r="CH336">
        <v>-1.17352966790609</v>
      </c>
      <c r="CI336">
        <v>-4.1077745439842097</v>
      </c>
      <c r="CJ336">
        <v>-0.31514919731664998</v>
      </c>
      <c r="CK336">
        <v>-0.404785071812927</v>
      </c>
      <c r="CL336">
        <v>0.50760660808992897</v>
      </c>
      <c r="CM336">
        <v>-1.13377514041223E-2</v>
      </c>
      <c r="CN336">
        <v>0.19889090574114501</v>
      </c>
      <c r="CO336">
        <v>0.132210187236139</v>
      </c>
      <c r="CP336">
        <v>-0.60944418846475301</v>
      </c>
      <c r="CQ336">
        <v>-2.16666911790609</v>
      </c>
      <c r="CR336">
        <v>-7.6523442169842104</v>
      </c>
      <c r="CS336">
        <v>-0.31875260142496797</v>
      </c>
      <c r="CT336">
        <v>-0.149159098140659</v>
      </c>
      <c r="CU336">
        <v>1.07689222672121</v>
      </c>
      <c r="CV336">
        <v>0.282445158804913</v>
      </c>
      <c r="CW336">
        <v>-0.17918541894343001</v>
      </c>
      <c r="CX336">
        <v>0.194558004025708</v>
      </c>
      <c r="CY336">
        <v>-0.10105863587587301</v>
      </c>
      <c r="CZ336">
        <v>0.17226753519319599</v>
      </c>
      <c r="DA336">
        <v>6489.6663333333299</v>
      </c>
      <c r="DB336">
        <v>3732.05970882666</v>
      </c>
      <c r="DC336">
        <v>4901.3327199885498</v>
      </c>
      <c r="DD336">
        <v>10015.151621352201</v>
      </c>
      <c r="DE336">
        <v>9252.1979157954393</v>
      </c>
      <c r="DF336">
        <v>8062.9393087724402</v>
      </c>
      <c r="DG336">
        <v>7755.4579342331099</v>
      </c>
      <c r="DH336">
        <v>9726.33962068455</v>
      </c>
    </row>
    <row r="337" spans="1:112" x14ac:dyDescent="0.3">
      <c r="A337" t="s">
        <v>763</v>
      </c>
      <c r="B337" t="s">
        <v>764</v>
      </c>
      <c r="C337" t="s">
        <v>766</v>
      </c>
      <c r="D337" t="s">
        <v>765</v>
      </c>
      <c r="E337">
        <v>1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2</v>
      </c>
      <c r="M337">
        <v>28</v>
      </c>
      <c r="N337" t="s">
        <v>767</v>
      </c>
      <c r="O337">
        <v>2017</v>
      </c>
      <c r="P337">
        <v>2017</v>
      </c>
      <c r="Q337" s="4" t="s">
        <v>26</v>
      </c>
      <c r="R337">
        <v>5464</v>
      </c>
      <c r="S337">
        <v>0</v>
      </c>
      <c r="T337">
        <v>0</v>
      </c>
      <c r="U337">
        <v>0</v>
      </c>
      <c r="V337">
        <v>8244292</v>
      </c>
      <c r="W337">
        <v>8924667</v>
      </c>
      <c r="X337">
        <v>2.17948717948717</v>
      </c>
      <c r="Y337">
        <v>0.12222513556480399</v>
      </c>
      <c r="Z337">
        <v>2.27730870246887E-2</v>
      </c>
      <c r="AA337">
        <v>-0.155347034335136</v>
      </c>
      <c r="AB337">
        <v>23</v>
      </c>
      <c r="AC337">
        <v>1</v>
      </c>
      <c r="AD337">
        <v>0.94042642245317198</v>
      </c>
      <c r="AE337">
        <v>6.5536813258665001</v>
      </c>
      <c r="AF337">
        <v>0.95520277739535997</v>
      </c>
      <c r="AG337">
        <v>0.76986294555872103</v>
      </c>
      <c r="AH337">
        <v>0.45440947527108699</v>
      </c>
      <c r="AI337">
        <v>0.240293721733364</v>
      </c>
      <c r="AJ337">
        <v>0.215175228585888</v>
      </c>
      <c r="AK337">
        <v>0.33653058251008899</v>
      </c>
      <c r="AL337">
        <v>0.18990478951099299</v>
      </c>
      <c r="AM337">
        <v>-0.85424943174681001</v>
      </c>
      <c r="AN337">
        <v>-0.19403192308760001</v>
      </c>
      <c r="AO337">
        <v>-0.40975276457642101</v>
      </c>
      <c r="AP337">
        <v>-0.47119561802708398</v>
      </c>
      <c r="AQ337">
        <v>-0.104532457054152</v>
      </c>
      <c r="AR337">
        <v>0.56398385037969401</v>
      </c>
      <c r="AS337">
        <v>-0.435698271180747</v>
      </c>
      <c r="AT337">
        <v>0.62976875323933301</v>
      </c>
      <c r="AU337">
        <v>-0.34682478495115099</v>
      </c>
      <c r="AV337">
        <v>-0.34927485354174898</v>
      </c>
      <c r="AW337">
        <v>-0.37200559813286699</v>
      </c>
      <c r="AX337">
        <v>-0.55939755043884098</v>
      </c>
      <c r="AY337">
        <v>0.340905519099031</v>
      </c>
      <c r="AZ337">
        <v>-0.22359290105028801</v>
      </c>
      <c r="BA337">
        <v>-0.16012948604736399</v>
      </c>
      <c r="BB337">
        <v>5.9688400595665199</v>
      </c>
      <c r="BC337">
        <v>-0.38016174596908398</v>
      </c>
      <c r="BD337">
        <v>-0.24987941662596899</v>
      </c>
      <c r="BE337">
        <v>-0.31243426072512598</v>
      </c>
      <c r="BF337">
        <v>-0.43678126709273002</v>
      </c>
      <c r="BG337">
        <v>6.7472181212584498E-2</v>
      </c>
      <c r="BH337">
        <v>0.26974534567745001</v>
      </c>
      <c r="BI337">
        <v>-4.8767387637310998E-2</v>
      </c>
      <c r="BJ337">
        <v>2.1759549909008101E-2</v>
      </c>
      <c r="BK337">
        <v>-0.49753840076385702</v>
      </c>
      <c r="BL337">
        <v>-0.55465691172818199</v>
      </c>
      <c r="BM337">
        <v>-0.62889858698896295</v>
      </c>
      <c r="BN337">
        <v>-0.52534317998633995</v>
      </c>
      <c r="BO337">
        <v>0.73374643147778396</v>
      </c>
      <c r="BP337">
        <v>-0.287121393796816</v>
      </c>
      <c r="BQ337">
        <v>0.27248953799020098</v>
      </c>
      <c r="BR337">
        <v>5.9688400595665199</v>
      </c>
      <c r="BS337">
        <v>2.1759549909008101E-2</v>
      </c>
      <c r="BT337">
        <v>-0.17172756901758601</v>
      </c>
      <c r="BU337">
        <v>-0.50825852466950905</v>
      </c>
      <c r="BV337">
        <v>-0.73459126028627897</v>
      </c>
      <c r="BW337">
        <v>-0.77632478993363097</v>
      </c>
      <c r="BX337">
        <v>-0.63671550033079305</v>
      </c>
      <c r="BY337">
        <v>-0.79603961639943399</v>
      </c>
      <c r="BZ337">
        <v>4.1833725663574899E-2</v>
      </c>
      <c r="CA337">
        <v>0.58223839050559301</v>
      </c>
      <c r="CB337">
        <v>0.111123888323619</v>
      </c>
      <c r="CC337">
        <v>-0.57729912871277</v>
      </c>
      <c r="CD337">
        <v>0.58223839050559301</v>
      </c>
      <c r="CE337">
        <v>0.111123888323619</v>
      </c>
      <c r="CF337">
        <v>8.09879106635749E-2</v>
      </c>
      <c r="CG337">
        <v>0.83035961050559304</v>
      </c>
      <c r="CH337">
        <v>-0.37005854767638002</v>
      </c>
      <c r="CI337">
        <v>-4.0926279697127699</v>
      </c>
      <c r="CJ337">
        <v>0.49021180131688702</v>
      </c>
      <c r="CK337">
        <v>0.58337629239188904</v>
      </c>
      <c r="CL337">
        <v>3.8120834700384298E-2</v>
      </c>
      <c r="CM337">
        <v>-0.43499973592322799</v>
      </c>
      <c r="CN337">
        <v>-5.21872701111687E-2</v>
      </c>
      <c r="CO337">
        <v>9.5131928663574894E-2</v>
      </c>
      <c r="CP337">
        <v>0.56374014850559295</v>
      </c>
      <c r="CQ337">
        <v>-1.3631979976763799</v>
      </c>
      <c r="CR337">
        <v>-7.6371976427127697</v>
      </c>
      <c r="CS337">
        <v>0.77662784468400403</v>
      </c>
      <c r="CT337">
        <v>-5.61911002165668E-3</v>
      </c>
      <c r="CU337">
        <v>-0.114275560074446</v>
      </c>
      <c r="CV337">
        <v>-0.16632092786526201</v>
      </c>
      <c r="CW337">
        <v>-0.43112728224923902</v>
      </c>
      <c r="CX337">
        <v>0.47304649662736797</v>
      </c>
      <c r="CY337">
        <v>0.88141508233227694</v>
      </c>
      <c r="CZ337">
        <v>-0.23865846839584201</v>
      </c>
      <c r="DA337">
        <v>11962.155105251701</v>
      </c>
      <c r="DB337">
        <v>8821.5256781684002</v>
      </c>
      <c r="DC337">
        <v>7431.7473307291802</v>
      </c>
      <c r="DD337">
        <v>6622.2006666666603</v>
      </c>
      <c r="DE337">
        <v>4376.3755266685503</v>
      </c>
      <c r="DF337">
        <v>4196.2183690278798</v>
      </c>
      <c r="DG337">
        <v>8934.8486561401096</v>
      </c>
      <c r="DH337">
        <v>9690.8652591866594</v>
      </c>
    </row>
    <row r="338" spans="1:112" x14ac:dyDescent="0.3">
      <c r="A338" t="s">
        <v>768</v>
      </c>
      <c r="B338" t="s">
        <v>769</v>
      </c>
      <c r="C338" t="s">
        <v>771</v>
      </c>
      <c r="D338" t="s">
        <v>770</v>
      </c>
      <c r="E338">
        <v>1</v>
      </c>
      <c r="F338">
        <v>1</v>
      </c>
      <c r="G338">
        <v>1</v>
      </c>
      <c r="H338">
        <v>2</v>
      </c>
      <c r="I338">
        <v>0</v>
      </c>
      <c r="J338">
        <v>0</v>
      </c>
      <c r="K338">
        <v>1</v>
      </c>
      <c r="M338">
        <v>18</v>
      </c>
      <c r="N338" t="s">
        <v>106</v>
      </c>
      <c r="O338">
        <v>2018</v>
      </c>
      <c r="P338">
        <v>2017</v>
      </c>
      <c r="Q338" s="4" t="s">
        <v>26</v>
      </c>
      <c r="R338">
        <v>623</v>
      </c>
      <c r="S338">
        <v>1</v>
      </c>
      <c r="T338">
        <v>0</v>
      </c>
      <c r="U338">
        <v>0</v>
      </c>
      <c r="V338">
        <v>20000000</v>
      </c>
      <c r="W338">
        <v>1000000000</v>
      </c>
      <c r="X338">
        <v>1.91891891891891</v>
      </c>
      <c r="Y338">
        <v>0.25274497270584101</v>
      </c>
      <c r="Z338">
        <v>-2.8546035289764401E-2</v>
      </c>
      <c r="AA338">
        <v>-0.31858012080192499</v>
      </c>
      <c r="AB338">
        <v>4</v>
      </c>
      <c r="AC338">
        <v>1</v>
      </c>
      <c r="AD338">
        <v>0.18043099339999999</v>
      </c>
      <c r="AE338">
        <v>0.166150712224444</v>
      </c>
      <c r="AF338">
        <v>0.18769916776444401</v>
      </c>
      <c r="AG338">
        <v>0.106334594503333</v>
      </c>
      <c r="AH338">
        <v>7.0044085110000001E-2</v>
      </c>
      <c r="AI338">
        <v>0.100324138855555</v>
      </c>
      <c r="AJ338">
        <v>0.123221035452222</v>
      </c>
      <c r="AK338">
        <v>0.12059364442888799</v>
      </c>
      <c r="AL338">
        <v>9.2781761549999994E-2</v>
      </c>
      <c r="AM338">
        <v>0.12969222491740701</v>
      </c>
      <c r="AN338">
        <v>-0.43348393192249302</v>
      </c>
      <c r="AO338">
        <v>-0.34128600915665003</v>
      </c>
      <c r="AP338">
        <v>0.43229993935965599</v>
      </c>
      <c r="AQ338">
        <v>0.228229186493521</v>
      </c>
      <c r="AR338">
        <v>-2.1322585171360899E-2</v>
      </c>
      <c r="AS338">
        <v>-0.230624781352294</v>
      </c>
      <c r="AT338">
        <v>-0.37688783197620201</v>
      </c>
      <c r="AU338">
        <v>-7.5780329604020605E-2</v>
      </c>
      <c r="AV338">
        <v>-0.32824618804213201</v>
      </c>
      <c r="AW338">
        <v>-0.38332202041719698</v>
      </c>
      <c r="AX338">
        <v>1.4488242907934601</v>
      </c>
      <c r="AY338">
        <v>-3.8804649526963199E-2</v>
      </c>
      <c r="AZ338">
        <v>-0.218976037823293</v>
      </c>
      <c r="BA338">
        <v>7.8323330736946598E-2</v>
      </c>
      <c r="BB338">
        <v>-0.16881004129173199</v>
      </c>
      <c r="BC338">
        <v>0.297956299362648</v>
      </c>
      <c r="BD338">
        <v>-0.26767269127626597</v>
      </c>
      <c r="BE338">
        <v>-0.17809160445753899</v>
      </c>
      <c r="BF338">
        <v>0.85144353299206998</v>
      </c>
      <c r="BG338">
        <v>-1.5296857034419501E-2</v>
      </c>
      <c r="BH338">
        <v>1.78874427538699E-2</v>
      </c>
      <c r="BI338">
        <v>2.6150132999061201E-2</v>
      </c>
      <c r="BJ338">
        <v>-6.11560194697899E-2</v>
      </c>
      <c r="BK338">
        <v>-0.254473642529427</v>
      </c>
      <c r="BL338">
        <v>-0.51560254239574799</v>
      </c>
      <c r="BM338">
        <v>0.116701977358797</v>
      </c>
      <c r="BN338">
        <v>1.3601713234162001</v>
      </c>
      <c r="BO338">
        <v>-2.0223466816371102E-2</v>
      </c>
      <c r="BP338">
        <v>-0.232521507798363</v>
      </c>
      <c r="BQ338">
        <v>0.25387442099943103</v>
      </c>
      <c r="BR338">
        <v>-0.16881004129173199</v>
      </c>
      <c r="BS338">
        <v>-6.11560194697899E-2</v>
      </c>
      <c r="BT338">
        <v>-0.46074229665393401</v>
      </c>
      <c r="BU338">
        <v>-0.64330831667389898</v>
      </c>
      <c r="BV338">
        <v>-0.51537384185642199</v>
      </c>
      <c r="BW338">
        <v>-0.38221137148084</v>
      </c>
      <c r="BX338">
        <v>-0.38530225579677102</v>
      </c>
      <c r="BY338">
        <v>-0.53652311830816402</v>
      </c>
      <c r="BZ338">
        <v>5.2413429210771002E-2</v>
      </c>
      <c r="CA338">
        <v>-0.27950687015633702</v>
      </c>
      <c r="CB338">
        <v>-0.166308566190837</v>
      </c>
      <c r="CC338">
        <v>-0.75502975081355905</v>
      </c>
      <c r="CD338">
        <v>-0.38453792976771001</v>
      </c>
      <c r="CE338">
        <v>-0.50345169651728405</v>
      </c>
      <c r="CF338">
        <v>9.1567614210771003E-2</v>
      </c>
      <c r="CG338">
        <v>-3.1385650156337097E-2</v>
      </c>
      <c r="CH338">
        <v>-0.647491002190837</v>
      </c>
      <c r="CI338">
        <v>-4.27035859181355</v>
      </c>
      <c r="CJ338">
        <v>-0.35699039903833601</v>
      </c>
      <c r="CK338">
        <v>-0.43244232756981799</v>
      </c>
      <c r="CL338">
        <v>-0.71616061970411904</v>
      </c>
      <c r="CM338">
        <v>-4.75410854182532E-2</v>
      </c>
      <c r="CN338">
        <v>-0.42544365429313702</v>
      </c>
      <c r="CO338">
        <v>0.105711632210771</v>
      </c>
      <c r="CP338">
        <v>-0.29800511215633702</v>
      </c>
      <c r="CQ338">
        <v>-1.6406304521908299</v>
      </c>
      <c r="CR338">
        <v>-7.8149282648135596</v>
      </c>
      <c r="CS338">
        <v>-0.29670558030647498</v>
      </c>
      <c r="CT338">
        <v>-0.23325261942457301</v>
      </c>
      <c r="CU338">
        <v>-7.20154262617273E-2</v>
      </c>
      <c r="CV338">
        <v>-0.35848323121547498</v>
      </c>
      <c r="CW338">
        <v>0.249533870024917</v>
      </c>
      <c r="CX338">
        <v>1.1347960850124901</v>
      </c>
      <c r="CY338">
        <v>-0.31061537705054798</v>
      </c>
      <c r="CZ338">
        <v>-0.102296514464364</v>
      </c>
      <c r="DA338">
        <v>9152.5824815538199</v>
      </c>
      <c r="DB338">
        <v>7615.2297743055697</v>
      </c>
      <c r="DC338">
        <v>6833.3003285590203</v>
      </c>
      <c r="DD338">
        <v>4905.6962573847704</v>
      </c>
      <c r="DE338">
        <v>3862.6671160337701</v>
      </c>
      <c r="DF338">
        <v>7610.9992226562199</v>
      </c>
      <c r="DG338">
        <v>10376.8941038267</v>
      </c>
      <c r="DH338">
        <v>8055.3849142563304</v>
      </c>
    </row>
    <row r="339" spans="1:112" x14ac:dyDescent="0.3">
      <c r="A339" t="s">
        <v>1320</v>
      </c>
      <c r="B339" t="s">
        <v>1321</v>
      </c>
      <c r="C339" t="s">
        <v>1320</v>
      </c>
      <c r="D339" t="s">
        <v>1322</v>
      </c>
      <c r="E339">
        <v>1</v>
      </c>
      <c r="G339">
        <v>4</v>
      </c>
      <c r="I339">
        <v>3</v>
      </c>
      <c r="J339">
        <v>0</v>
      </c>
      <c r="K339">
        <v>0</v>
      </c>
      <c r="M339">
        <v>1</v>
      </c>
      <c r="N339" t="s">
        <v>150</v>
      </c>
      <c r="P339">
        <v>2017</v>
      </c>
      <c r="Q339" s="4" t="s">
        <v>26</v>
      </c>
      <c r="R339">
        <v>29824</v>
      </c>
      <c r="S339">
        <v>0</v>
      </c>
      <c r="T339">
        <v>0</v>
      </c>
      <c r="U339">
        <v>0</v>
      </c>
      <c r="V339">
        <v>9000000</v>
      </c>
      <c r="W339">
        <v>59251278.090000004</v>
      </c>
      <c r="X339">
        <v>2.48</v>
      </c>
      <c r="Y339">
        <v>-4.0345020592212601E-2</v>
      </c>
      <c r="Z339">
        <v>0.354055225849151</v>
      </c>
      <c r="AA339">
        <v>-0.30550634860992398</v>
      </c>
      <c r="AB339">
        <v>9</v>
      </c>
      <c r="AC339">
        <v>0</v>
      </c>
    </row>
    <row r="340" spans="1:112" x14ac:dyDescent="0.3">
      <c r="A340" t="s">
        <v>1323</v>
      </c>
      <c r="B340" t="s">
        <v>1324</v>
      </c>
      <c r="C340" t="s">
        <v>1323</v>
      </c>
      <c r="D340" t="s">
        <v>1325</v>
      </c>
      <c r="E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M340">
        <v>32</v>
      </c>
      <c r="N340" t="s">
        <v>61</v>
      </c>
      <c r="P340">
        <v>2018</v>
      </c>
      <c r="Q340" s="4" t="s">
        <v>26</v>
      </c>
      <c r="R340">
        <v>17122</v>
      </c>
      <c r="S340">
        <v>0</v>
      </c>
      <c r="T340">
        <v>0</v>
      </c>
      <c r="U340">
        <v>0</v>
      </c>
      <c r="V340">
        <v>31000000</v>
      </c>
      <c r="W340">
        <v>223534822.66</v>
      </c>
      <c r="X340">
        <v>2.24657534246575</v>
      </c>
      <c r="Y340">
        <v>0.16639657318591999</v>
      </c>
      <c r="Z340">
        <v>7.7539891004562295E-2</v>
      </c>
      <c r="AA340">
        <v>-0.12067432701587601</v>
      </c>
      <c r="AB340">
        <v>27</v>
      </c>
      <c r="AC340">
        <v>0</v>
      </c>
    </row>
    <row r="341" spans="1:112" x14ac:dyDescent="0.3">
      <c r="A341" t="s">
        <v>772</v>
      </c>
      <c r="B341" t="s">
        <v>773</v>
      </c>
      <c r="C341" t="s">
        <v>772</v>
      </c>
      <c r="D341" t="s">
        <v>774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1</v>
      </c>
      <c r="M341">
        <v>1</v>
      </c>
      <c r="N341" t="s">
        <v>150</v>
      </c>
      <c r="O341">
        <v>2017</v>
      </c>
      <c r="P341">
        <v>2017</v>
      </c>
      <c r="Q341" s="4" t="s">
        <v>26</v>
      </c>
      <c r="R341">
        <v>896</v>
      </c>
      <c r="S341">
        <v>0</v>
      </c>
      <c r="T341">
        <v>0</v>
      </c>
      <c r="U341">
        <v>0</v>
      </c>
      <c r="V341">
        <v>6981328</v>
      </c>
      <c r="W341">
        <v>62500000</v>
      </c>
      <c r="X341">
        <v>1.74025974025974</v>
      </c>
      <c r="Y341">
        <v>0.22130425274372101</v>
      </c>
      <c r="Z341">
        <v>-4.73213642835617E-2</v>
      </c>
      <c r="AA341">
        <v>1.37287378311157E-2</v>
      </c>
      <c r="AB341">
        <v>7</v>
      </c>
      <c r="AC341">
        <v>1</v>
      </c>
      <c r="AD341">
        <v>0.3047930002</v>
      </c>
      <c r="AE341">
        <v>0.432211120667777</v>
      </c>
      <c r="AF341">
        <v>1.1337764478333301</v>
      </c>
      <c r="AG341">
        <v>0.57987117866666604</v>
      </c>
      <c r="AH341">
        <v>0.316769533812222</v>
      </c>
      <c r="AI341">
        <v>0.17367938888888801</v>
      </c>
      <c r="AJ341">
        <v>0.138923770918888</v>
      </c>
      <c r="AK341">
        <v>5.9282889791111099E-2</v>
      </c>
      <c r="AL341">
        <v>1.14937952018314E-2</v>
      </c>
      <c r="AM341">
        <v>1.6232005462553001</v>
      </c>
      <c r="AN341">
        <v>-0.48854892886969797</v>
      </c>
      <c r="AO341">
        <v>-0.453724300385837</v>
      </c>
      <c r="AP341">
        <v>-0.45171687820254702</v>
      </c>
      <c r="AQ341">
        <v>-0.20011365880746401</v>
      </c>
      <c r="AR341">
        <v>-0.57327036691421496</v>
      </c>
      <c r="AS341">
        <v>-0.80611951876281795</v>
      </c>
      <c r="AT341">
        <v>-0.56577751723181902</v>
      </c>
      <c r="AU341">
        <v>3.3773199728247598</v>
      </c>
      <c r="AV341">
        <v>-0.34818822449992798</v>
      </c>
      <c r="AW341">
        <v>-0.70057654552719395</v>
      </c>
      <c r="AX341">
        <v>2.9016539427473499E-3</v>
      </c>
      <c r="AY341">
        <v>-0.453249855554123</v>
      </c>
      <c r="AZ341">
        <v>-0.78073993604780401</v>
      </c>
      <c r="BA341">
        <v>-0.84039153357095397</v>
      </c>
      <c r="BB341">
        <v>8.2853192082432803E-2</v>
      </c>
      <c r="BC341">
        <v>5.0151295561889997</v>
      </c>
      <c r="BD341">
        <v>-0.38911003996079702</v>
      </c>
      <c r="BE341">
        <v>-0.51039974250544395</v>
      </c>
      <c r="BF341">
        <v>-0.13509461504168399</v>
      </c>
      <c r="BG341">
        <v>-0.30805796102375399</v>
      </c>
      <c r="BH341">
        <v>-0.414532380682677</v>
      </c>
      <c r="BI341">
        <v>-0.43585024133893002</v>
      </c>
      <c r="BJ341">
        <v>1.8190894908408699</v>
      </c>
      <c r="BK341">
        <v>2.1274146280283999</v>
      </c>
      <c r="BL341">
        <v>-0.65416842749078896</v>
      </c>
      <c r="BM341">
        <v>-0.74442682508064695</v>
      </c>
      <c r="BN341">
        <v>-0.27505081023961397</v>
      </c>
      <c r="BO341">
        <v>-0.68968407894464501</v>
      </c>
      <c r="BP341">
        <v>-0.88449317816278705</v>
      </c>
      <c r="BQ341">
        <v>-0.83214185104621397</v>
      </c>
      <c r="BR341">
        <v>8.2853192082432803E-2</v>
      </c>
      <c r="BS341">
        <v>1.8190894908408699</v>
      </c>
      <c r="BT341">
        <v>0.465714350625346</v>
      </c>
      <c r="BU341">
        <v>-0.170242872065614</v>
      </c>
      <c r="BV341">
        <v>-0.56686365999202304</v>
      </c>
      <c r="BW341">
        <v>-0.63695238322548398</v>
      </c>
      <c r="BX341">
        <v>-0.83718368123286901</v>
      </c>
      <c r="BY341">
        <v>-0.96787799204684399</v>
      </c>
      <c r="BZ341">
        <v>0.25868051709935502</v>
      </c>
      <c r="CA341">
        <v>-0.53957259391232903</v>
      </c>
      <c r="CB341">
        <v>0.97579998975234405</v>
      </c>
      <c r="CC341">
        <v>-0.54025812187858502</v>
      </c>
      <c r="CD341">
        <v>-0.72982426486222796</v>
      </c>
      <c r="CE341">
        <v>-0.98996633134023404</v>
      </c>
      <c r="CF341">
        <v>0.29783470209935498</v>
      </c>
      <c r="CG341">
        <v>-0.291451373912329</v>
      </c>
      <c r="CH341">
        <v>0.49461755375234401</v>
      </c>
      <c r="CI341">
        <v>-4.0555869628785803</v>
      </c>
      <c r="CJ341">
        <v>0.53190789039846997</v>
      </c>
      <c r="CK341">
        <v>0.87685876062596702</v>
      </c>
      <c r="CL341">
        <v>0.51632044048554304</v>
      </c>
      <c r="CM341">
        <v>-0.187139237828995</v>
      </c>
      <c r="CN341">
        <v>1.42819195729074</v>
      </c>
      <c r="CO341">
        <v>0.31197872009935501</v>
      </c>
      <c r="CP341">
        <v>-0.55807083591232898</v>
      </c>
      <c r="CQ341">
        <v>-0.49852189624765503</v>
      </c>
      <c r="CR341">
        <v>-7.6001566358785801</v>
      </c>
      <c r="CS341">
        <v>0.49875370090919202</v>
      </c>
      <c r="CT341">
        <v>0.31665304882643203</v>
      </c>
      <c r="CU341">
        <v>7.1088726859040996E-2</v>
      </c>
      <c r="CV341">
        <v>-0.245821503104414</v>
      </c>
      <c r="CW341">
        <v>-0.106227930191498</v>
      </c>
      <c r="CX341">
        <v>-0.438054344431761</v>
      </c>
      <c r="CY341">
        <v>0.50139455820392997</v>
      </c>
      <c r="CZ341">
        <v>0.959163471340722</v>
      </c>
      <c r="DA341">
        <v>4944.9875488281496</v>
      </c>
      <c r="DB341">
        <v>12474.2366753472</v>
      </c>
      <c r="DC341">
        <v>8937.7385633680606</v>
      </c>
      <c r="DD341">
        <v>7274.9404383680703</v>
      </c>
      <c r="DE341">
        <v>6560.0777777777703</v>
      </c>
      <c r="DF341">
        <v>4283.8462682686604</v>
      </c>
      <c r="DG341">
        <v>4215.0559517867696</v>
      </c>
      <c r="DH341">
        <v>8884.4866786189996</v>
      </c>
    </row>
    <row r="342" spans="1:112" x14ac:dyDescent="0.3">
      <c r="A342" t="s">
        <v>1326</v>
      </c>
      <c r="B342" t="s">
        <v>1327</v>
      </c>
      <c r="C342" t="s">
        <v>1326</v>
      </c>
      <c r="D342" t="s">
        <v>1328</v>
      </c>
      <c r="E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M342">
        <v>31</v>
      </c>
      <c r="N342" t="s">
        <v>30</v>
      </c>
      <c r="P342">
        <v>2018</v>
      </c>
      <c r="Q342" s="4" t="s">
        <v>26</v>
      </c>
      <c r="R342">
        <v>509</v>
      </c>
      <c r="S342">
        <v>0</v>
      </c>
      <c r="T342">
        <v>0</v>
      </c>
      <c r="U342">
        <v>0</v>
      </c>
      <c r="V342">
        <v>12782000</v>
      </c>
      <c r="W342">
        <v>39406759.93</v>
      </c>
      <c r="X342">
        <v>2.2564102564102502</v>
      </c>
      <c r="Y342">
        <v>0.171158567070961</v>
      </c>
      <c r="Z342">
        <v>-1.8776535987854E-2</v>
      </c>
      <c r="AA342">
        <v>-0.337081998586654</v>
      </c>
      <c r="AB342">
        <v>8</v>
      </c>
      <c r="AC342">
        <v>0</v>
      </c>
    </row>
    <row r="343" spans="1:112" x14ac:dyDescent="0.3">
      <c r="A343" t="s">
        <v>1329</v>
      </c>
      <c r="B343" t="s">
        <v>1330</v>
      </c>
      <c r="C343" t="s">
        <v>1329</v>
      </c>
      <c r="D343" t="s">
        <v>1331</v>
      </c>
      <c r="E343">
        <v>1</v>
      </c>
      <c r="G343">
        <v>1</v>
      </c>
      <c r="H343">
        <v>2</v>
      </c>
      <c r="I343">
        <v>1</v>
      </c>
      <c r="J343">
        <v>1</v>
      </c>
      <c r="K343">
        <v>0</v>
      </c>
      <c r="M343">
        <v>41</v>
      </c>
      <c r="N343" t="s">
        <v>246</v>
      </c>
      <c r="P343">
        <v>2017</v>
      </c>
      <c r="Q343" s="4">
        <v>12</v>
      </c>
      <c r="R343">
        <v>66</v>
      </c>
      <c r="S343">
        <v>1</v>
      </c>
      <c r="T343">
        <v>1</v>
      </c>
      <c r="U343">
        <v>1</v>
      </c>
      <c r="V343">
        <v>22000000</v>
      </c>
      <c r="W343">
        <v>9795844687</v>
      </c>
      <c r="X343">
        <v>1.94936708860759</v>
      </c>
      <c r="Y343">
        <v>0.22029925882816301</v>
      </c>
      <c r="Z343">
        <v>-0.121004953980445</v>
      </c>
      <c r="AA343">
        <v>-0.142430290579795</v>
      </c>
      <c r="AB343">
        <v>13</v>
      </c>
      <c r="AC343">
        <v>0</v>
      </c>
    </row>
    <row r="344" spans="1:112" x14ac:dyDescent="0.3">
      <c r="A344" t="s">
        <v>775</v>
      </c>
      <c r="B344" t="s">
        <v>776</v>
      </c>
      <c r="C344" t="s">
        <v>775</v>
      </c>
      <c r="D344" t="s">
        <v>1332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M344">
        <v>2</v>
      </c>
      <c r="N344" t="s">
        <v>61</v>
      </c>
      <c r="O344">
        <v>2018</v>
      </c>
      <c r="P344">
        <v>2018</v>
      </c>
      <c r="Q344" s="4" t="s">
        <v>26</v>
      </c>
      <c r="R344">
        <v>2579</v>
      </c>
      <c r="S344">
        <v>0</v>
      </c>
      <c r="T344">
        <v>0</v>
      </c>
      <c r="U344">
        <v>1</v>
      </c>
      <c r="V344">
        <v>15000000</v>
      </c>
      <c r="W344">
        <v>1000000000</v>
      </c>
      <c r="X344">
        <v>2.2133333333333298</v>
      </c>
      <c r="Y344" s="1">
        <v>6.2085688114166206E-5</v>
      </c>
      <c r="Z344">
        <v>0.13544517755508401</v>
      </c>
      <c r="AA344">
        <v>-0.14606878161430301</v>
      </c>
      <c r="AB344">
        <v>11</v>
      </c>
      <c r="AC344">
        <v>1</v>
      </c>
      <c r="AD344">
        <v>4.1597101800000001E-2</v>
      </c>
      <c r="AE344">
        <v>2.13494210988888E-2</v>
      </c>
      <c r="AF344">
        <v>8.9148002004783306E-3</v>
      </c>
      <c r="AG344">
        <v>4.0252245468472203E-3</v>
      </c>
      <c r="AH344">
        <v>3.8739237877787702E-3</v>
      </c>
      <c r="AI344">
        <v>2.0707982305060001E-3</v>
      </c>
      <c r="AJ344">
        <v>1.8042477799678799E-3</v>
      </c>
      <c r="AK344">
        <v>6.4847482571644402E-4</v>
      </c>
      <c r="AL344">
        <v>1.9657092125911101E-4</v>
      </c>
      <c r="AM344">
        <v>-0.58243363325002295</v>
      </c>
      <c r="AN344">
        <v>-0.54847843402802798</v>
      </c>
      <c r="AO344">
        <v>-3.7588153730939301E-2</v>
      </c>
      <c r="AP344">
        <v>-0.46545199545772398</v>
      </c>
      <c r="AQ344">
        <v>-0.12871869726920601</v>
      </c>
      <c r="AR344">
        <v>-0.64058438485207003</v>
      </c>
      <c r="AS344">
        <v>-0.69687193170230299</v>
      </c>
      <c r="AT344">
        <v>-0.79900002595205699</v>
      </c>
      <c r="AU344">
        <v>-0.57254328417485001</v>
      </c>
      <c r="AV344">
        <v>-7.6795696577313305E-2</v>
      </c>
      <c r="AW344">
        <v>-0.497578199942873</v>
      </c>
      <c r="AX344">
        <v>-0.27666506233034699</v>
      </c>
      <c r="AY344">
        <v>2.5843259835087701E-2</v>
      </c>
      <c r="AZ344">
        <v>-0.65649621750750398</v>
      </c>
      <c r="BA344">
        <v>-0.96694527208349901</v>
      </c>
      <c r="BB344">
        <v>-0.60956845720905595</v>
      </c>
      <c r="BC344">
        <v>-0.14603282447475999</v>
      </c>
      <c r="BD344">
        <v>-9.1680092454392501E-2</v>
      </c>
      <c r="BE344">
        <v>-0.267917157360402</v>
      </c>
      <c r="BF344">
        <v>-0.240003170470688</v>
      </c>
      <c r="BG344">
        <v>-8.9643623323013996E-2</v>
      </c>
      <c r="BH344">
        <v>-0.62993913851324301</v>
      </c>
      <c r="BI344">
        <v>-0.65261139303604898</v>
      </c>
      <c r="BJ344">
        <v>-0.83572856907914805</v>
      </c>
      <c r="BK344">
        <v>-0.61879436695833701</v>
      </c>
      <c r="BL344">
        <v>-0.104252065978216</v>
      </c>
      <c r="BM344">
        <v>-0.61127814203336595</v>
      </c>
      <c r="BN344">
        <v>-0.334233746849047</v>
      </c>
      <c r="BO344">
        <v>-0.65144479748374196</v>
      </c>
      <c r="BP344">
        <v>-0.88159141301821997</v>
      </c>
      <c r="BQ344">
        <v>-0.89297945842159199</v>
      </c>
      <c r="BR344">
        <v>-0.60956845720905595</v>
      </c>
      <c r="BS344">
        <v>-0.83572856907914805</v>
      </c>
      <c r="BT344">
        <v>-0.92667025547401405</v>
      </c>
      <c r="BU344">
        <v>-0.92768520582248903</v>
      </c>
      <c r="BV344">
        <v>-0.96160224019210405</v>
      </c>
      <c r="BW344">
        <v>-0.966363106155948</v>
      </c>
      <c r="BX344">
        <v>-0.98712118171937502</v>
      </c>
      <c r="BY344">
        <v>-0.99587915709735597</v>
      </c>
      <c r="BZ344">
        <v>-8.8714594053763496E-4</v>
      </c>
      <c r="CA344">
        <v>-0.77736247177891804</v>
      </c>
      <c r="CB344">
        <v>-0.90701044796919605</v>
      </c>
      <c r="CC344">
        <v>-0.95706246463313904</v>
      </c>
      <c r="CD344">
        <v>-0.99184718812908601</v>
      </c>
      <c r="CE344">
        <v>-0.99925880289827496</v>
      </c>
      <c r="CF344">
        <v>3.8267039059462299E-2</v>
      </c>
      <c r="CG344">
        <v>-0.52924125177891801</v>
      </c>
      <c r="CH344">
        <v>-1.3881928839691899</v>
      </c>
      <c r="CI344">
        <v>-4.4723913056331401</v>
      </c>
      <c r="CJ344">
        <v>-9.8588072480525799E-2</v>
      </c>
      <c r="CK344">
        <v>-0.49020666756418102</v>
      </c>
      <c r="CL344">
        <v>0.18851744663220699</v>
      </c>
      <c r="CM344">
        <v>9.0451855500215894E-2</v>
      </c>
      <c r="CN344">
        <v>0.27915961972403702</v>
      </c>
      <c r="CO344">
        <v>5.24110570594623E-2</v>
      </c>
      <c r="CP344">
        <v>-0.79586071377891798</v>
      </c>
      <c r="CQ344">
        <v>-2.3813323339691901</v>
      </c>
      <c r="CR344">
        <v>-8.0169609786331399</v>
      </c>
      <c r="CS344">
        <v>-4.7001043117071303E-2</v>
      </c>
      <c r="CT344">
        <v>-0.36445445219065897</v>
      </c>
      <c r="CU344">
        <v>2.9414073593469901E-2</v>
      </c>
      <c r="CV344">
        <v>1.2508688015797</v>
      </c>
      <c r="CW344">
        <v>0.218649138545537</v>
      </c>
      <c r="CX344">
        <v>-0.26305250437671002</v>
      </c>
      <c r="CY344">
        <v>0.32803941673507298</v>
      </c>
      <c r="CZ344">
        <v>-8.0240528030269695E-2</v>
      </c>
      <c r="DA344">
        <v>6816.9719928385502</v>
      </c>
      <c r="DB344">
        <v>5991.0533834612197</v>
      </c>
      <c r="DC344">
        <v>3701.2194917277702</v>
      </c>
      <c r="DD344">
        <v>5477.9179576988799</v>
      </c>
      <c r="DE344">
        <v>10250.7216261128</v>
      </c>
      <c r="DF344">
        <v>9053.3324728982207</v>
      </c>
      <c r="DG344">
        <v>8183.6982658145498</v>
      </c>
      <c r="DH344">
        <v>7731.9335309176604</v>
      </c>
    </row>
    <row r="345" spans="1:112" x14ac:dyDescent="0.3">
      <c r="A345" t="s">
        <v>1333</v>
      </c>
      <c r="B345" t="s">
        <v>1334</v>
      </c>
      <c r="C345" t="s">
        <v>1333</v>
      </c>
      <c r="D345" t="s">
        <v>1335</v>
      </c>
      <c r="E345">
        <v>1</v>
      </c>
      <c r="G345">
        <v>0</v>
      </c>
      <c r="H345">
        <v>1</v>
      </c>
      <c r="I345">
        <v>1</v>
      </c>
      <c r="J345">
        <v>0</v>
      </c>
      <c r="K345">
        <v>2</v>
      </c>
      <c r="M345">
        <v>27</v>
      </c>
      <c r="N345" t="s">
        <v>106</v>
      </c>
      <c r="P345">
        <v>2018</v>
      </c>
      <c r="Q345" s="4" t="s">
        <v>26</v>
      </c>
      <c r="R345">
        <v>1984</v>
      </c>
      <c r="S345">
        <v>0</v>
      </c>
      <c r="T345">
        <v>0</v>
      </c>
      <c r="U345">
        <v>0</v>
      </c>
      <c r="V345">
        <v>25000000</v>
      </c>
      <c r="W345">
        <v>1000000000</v>
      </c>
      <c r="X345">
        <v>1.97468354430379</v>
      </c>
      <c r="Y345">
        <v>1.34411007165908E-2</v>
      </c>
      <c r="Z345">
        <v>0.214301452040672</v>
      </c>
      <c r="AA345">
        <v>-0.13887076079845401</v>
      </c>
      <c r="AB345">
        <v>4</v>
      </c>
      <c r="AC345">
        <v>0</v>
      </c>
    </row>
    <row r="346" spans="1:112" x14ac:dyDescent="0.3">
      <c r="A346" t="s">
        <v>1336</v>
      </c>
      <c r="B346" t="s">
        <v>1337</v>
      </c>
      <c r="C346" t="s">
        <v>1336</v>
      </c>
      <c r="D346" t="s">
        <v>1406</v>
      </c>
      <c r="E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M346">
        <v>30</v>
      </c>
      <c r="N346" t="s">
        <v>69</v>
      </c>
      <c r="P346">
        <v>2018</v>
      </c>
      <c r="Q346" s="4" t="s">
        <v>26</v>
      </c>
      <c r="R346">
        <v>6914</v>
      </c>
      <c r="S346">
        <v>0</v>
      </c>
      <c r="T346">
        <v>0</v>
      </c>
      <c r="U346">
        <v>0</v>
      </c>
      <c r="V346">
        <v>24243811</v>
      </c>
      <c r="W346">
        <v>21683694.120000001</v>
      </c>
      <c r="X346">
        <v>2.1052631578947301</v>
      </c>
      <c r="Y346">
        <v>0.14980752766132299</v>
      </c>
      <c r="Z346">
        <v>-5.6774750351905802E-2</v>
      </c>
      <c r="AA346">
        <v>-4.6810150146484299E-2</v>
      </c>
      <c r="AB346">
        <v>8</v>
      </c>
      <c r="AC346">
        <v>0</v>
      </c>
    </row>
    <row r="347" spans="1:112" x14ac:dyDescent="0.3">
      <c r="A347" t="s">
        <v>778</v>
      </c>
      <c r="B347" t="s">
        <v>779</v>
      </c>
      <c r="C347" t="s">
        <v>778</v>
      </c>
      <c r="D347" t="s">
        <v>780</v>
      </c>
      <c r="E347">
        <v>0</v>
      </c>
      <c r="F347">
        <v>0</v>
      </c>
      <c r="G347">
        <v>1</v>
      </c>
      <c r="H347">
        <v>2</v>
      </c>
      <c r="I347">
        <v>0</v>
      </c>
      <c r="J347">
        <v>0</v>
      </c>
      <c r="K347">
        <v>1</v>
      </c>
      <c r="M347">
        <v>61</v>
      </c>
      <c r="N347" t="s">
        <v>231</v>
      </c>
      <c r="O347">
        <v>2018</v>
      </c>
      <c r="P347">
        <v>2018</v>
      </c>
      <c r="Q347" s="4" t="s">
        <v>26</v>
      </c>
      <c r="R347">
        <v>4995</v>
      </c>
      <c r="S347">
        <v>0</v>
      </c>
      <c r="T347">
        <v>0</v>
      </c>
      <c r="U347">
        <v>0</v>
      </c>
      <c r="V347">
        <v>22500000</v>
      </c>
      <c r="W347">
        <v>500000000</v>
      </c>
      <c r="X347">
        <v>1.8701298701298701</v>
      </c>
      <c r="Y347">
        <v>0.23924152553081501</v>
      </c>
      <c r="Z347">
        <v>0.10780283808708099</v>
      </c>
      <c r="AA347">
        <v>5.9904038906097398E-2</v>
      </c>
      <c r="AB347">
        <v>11</v>
      </c>
      <c r="AC347">
        <v>1</v>
      </c>
      <c r="AD347">
        <v>0.40580001469999999</v>
      </c>
      <c r="AE347">
        <v>0.203144277878888</v>
      </c>
      <c r="AF347">
        <v>0.181019571096666</v>
      </c>
      <c r="AG347">
        <v>4.8006608996666603E-2</v>
      </c>
      <c r="AH347">
        <v>2.72943744744444E-2</v>
      </c>
      <c r="AI347">
        <v>2.8933239311111102E-2</v>
      </c>
      <c r="AJ347">
        <v>3.2358346294444403E-2</v>
      </c>
      <c r="AK347">
        <v>1.5339279911111101E-2</v>
      </c>
      <c r="AL347">
        <v>9.6250929498252202E-3</v>
      </c>
      <c r="AM347">
        <v>-0.108911297001496</v>
      </c>
      <c r="AN347">
        <v>-0.73479879161225803</v>
      </c>
      <c r="AO347">
        <v>-0.43144548125989002</v>
      </c>
      <c r="AP347">
        <v>6.0044051868678602E-2</v>
      </c>
      <c r="AQ347">
        <v>0.118379658305939</v>
      </c>
      <c r="AR347">
        <v>-0.52595599999049703</v>
      </c>
      <c r="AS347">
        <v>-0.37251989626623699</v>
      </c>
      <c r="AT347">
        <v>-0.51366102078754805</v>
      </c>
      <c r="AU347">
        <v>-0.50593969699386299</v>
      </c>
      <c r="AV347">
        <v>-0.63864605193590696</v>
      </c>
      <c r="AW347">
        <v>-0.368483478953893</v>
      </c>
      <c r="AX347">
        <v>1.53174813742907</v>
      </c>
      <c r="AY347">
        <v>-0.49453373715291699</v>
      </c>
      <c r="AZ347">
        <v>-0.54677179659911301</v>
      </c>
      <c r="BA347">
        <v>-0.107367262317006</v>
      </c>
      <c r="BB347">
        <v>-0.500780801240157</v>
      </c>
      <c r="BC347">
        <v>-0.107197282726658</v>
      </c>
      <c r="BD347">
        <v>-0.47079808266069001</v>
      </c>
      <c r="BE347">
        <v>-0.18107700457852</v>
      </c>
      <c r="BF347">
        <v>0.36896232728779998</v>
      </c>
      <c r="BG347">
        <v>-0.37316792180330999</v>
      </c>
      <c r="BH347">
        <v>-0.35536040594708901</v>
      </c>
      <c r="BI347">
        <v>-0.17435127098634801</v>
      </c>
      <c r="BJ347">
        <v>-0.55212206910801298</v>
      </c>
      <c r="BK347">
        <v>-0.75841083930406095</v>
      </c>
      <c r="BL347">
        <v>-0.70229418386148101</v>
      </c>
      <c r="BM347">
        <v>-0.18971435034863601</v>
      </c>
      <c r="BN347">
        <v>0.69628936680932796</v>
      </c>
      <c r="BO347">
        <v>-0.70188799888270004</v>
      </c>
      <c r="BP347">
        <v>-0.61729496393254601</v>
      </c>
      <c r="BQ347">
        <v>9.6738269425505702E-2</v>
      </c>
      <c r="BR347">
        <v>-0.500780801240157</v>
      </c>
      <c r="BS347">
        <v>-0.55212206910801298</v>
      </c>
      <c r="BT347">
        <v>-0.87880586458239696</v>
      </c>
      <c r="BU347">
        <v>-0.93182148852161895</v>
      </c>
      <c r="BV347">
        <v>-0.93254058101385895</v>
      </c>
      <c r="BW347">
        <v>-0.91641063246492904</v>
      </c>
      <c r="BX347">
        <v>-0.96024614167848898</v>
      </c>
      <c r="BY347">
        <v>-0.97639921295075505</v>
      </c>
      <c r="BZ347">
        <v>5.6113775936736103E-2</v>
      </c>
      <c r="CA347">
        <v>-0.54705518378094498</v>
      </c>
      <c r="CB347">
        <v>-0.79505799410091504</v>
      </c>
      <c r="CC347">
        <v>-0.95122609814338899</v>
      </c>
      <c r="CD347">
        <v>-0.95515792403882305</v>
      </c>
      <c r="CE347">
        <v>-0.96948479077371996</v>
      </c>
      <c r="CF347">
        <v>9.5267960936736104E-2</v>
      </c>
      <c r="CG347">
        <v>-0.298933963780945</v>
      </c>
      <c r="CH347">
        <v>-1.27624043010091</v>
      </c>
      <c r="CI347">
        <v>-4.4665549391433803</v>
      </c>
      <c r="CJ347">
        <v>-0.237500322101658</v>
      </c>
      <c r="CK347">
        <v>-0.30585592829863301</v>
      </c>
      <c r="CL347">
        <v>-0.69447463146424804</v>
      </c>
      <c r="CM347">
        <v>-0.195876381951469</v>
      </c>
      <c r="CN347">
        <v>-0.30901176345429499</v>
      </c>
      <c r="CO347">
        <v>0.109411978936736</v>
      </c>
      <c r="CP347">
        <v>-0.56555342578094503</v>
      </c>
      <c r="CQ347">
        <v>-2.2693798801009102</v>
      </c>
      <c r="CR347">
        <v>-8.0111246121433908</v>
      </c>
      <c r="CS347">
        <v>-0.18872887085811099</v>
      </c>
      <c r="CT347">
        <v>-0.141975394499392</v>
      </c>
      <c r="CU347">
        <v>-0.23252574291261299</v>
      </c>
      <c r="CV347">
        <v>-0.44050409609365698</v>
      </c>
      <c r="CW347">
        <v>0.39441230127049598</v>
      </c>
      <c r="CX347">
        <v>1.35239275029659</v>
      </c>
      <c r="CY347">
        <v>-0.296734409978053</v>
      </c>
      <c r="CZ347">
        <v>-0.15282689284113499</v>
      </c>
      <c r="DA347">
        <v>8916.7937879774308</v>
      </c>
      <c r="DB347">
        <v>7491.8093261718896</v>
      </c>
      <c r="DC347">
        <v>6754.8765540364502</v>
      </c>
      <c r="DD347">
        <v>4662.1059787235499</v>
      </c>
      <c r="DE347">
        <v>3989.9237577857698</v>
      </c>
      <c r="DF347">
        <v>8187.6618007552197</v>
      </c>
      <c r="DG347">
        <v>10066.344642458</v>
      </c>
      <c r="DH347">
        <v>7969.9170734080999</v>
      </c>
    </row>
    <row r="348" spans="1:112" x14ac:dyDescent="0.3">
      <c r="A348" t="s">
        <v>1338</v>
      </c>
      <c r="B348" t="s">
        <v>1339</v>
      </c>
      <c r="C348" t="s">
        <v>1338</v>
      </c>
      <c r="D348" t="s">
        <v>1340</v>
      </c>
      <c r="E348">
        <v>1</v>
      </c>
      <c r="G348">
        <v>4</v>
      </c>
      <c r="I348">
        <v>3</v>
      </c>
      <c r="J348">
        <v>3</v>
      </c>
      <c r="K348">
        <v>0</v>
      </c>
      <c r="M348">
        <v>25</v>
      </c>
      <c r="N348" t="s">
        <v>25</v>
      </c>
      <c r="P348">
        <v>2018</v>
      </c>
      <c r="Q348" s="4" t="s">
        <v>26</v>
      </c>
      <c r="R348">
        <v>5053</v>
      </c>
      <c r="S348">
        <v>0</v>
      </c>
      <c r="T348">
        <v>0</v>
      </c>
      <c r="U348">
        <v>1</v>
      </c>
      <c r="V348">
        <v>50000000</v>
      </c>
      <c r="W348">
        <v>155294118</v>
      </c>
      <c r="X348">
        <v>2.20588235294117</v>
      </c>
      <c r="Y348">
        <v>0.24605379998683899</v>
      </c>
      <c r="Z348">
        <v>-0.14222286641597701</v>
      </c>
      <c r="AA348">
        <v>-0.24353487789630801</v>
      </c>
      <c r="AB348">
        <v>14</v>
      </c>
      <c r="AC348">
        <v>0</v>
      </c>
    </row>
    <row r="349" spans="1:112" x14ac:dyDescent="0.3">
      <c r="A349" t="s">
        <v>781</v>
      </c>
      <c r="B349" t="s">
        <v>782</v>
      </c>
      <c r="C349" t="s">
        <v>781</v>
      </c>
      <c r="D349" t="s">
        <v>783</v>
      </c>
      <c r="E349">
        <v>1</v>
      </c>
      <c r="F349">
        <v>0</v>
      </c>
      <c r="G349">
        <v>1</v>
      </c>
      <c r="H349">
        <v>2</v>
      </c>
      <c r="I349">
        <v>1</v>
      </c>
      <c r="J349">
        <v>1</v>
      </c>
      <c r="K349">
        <v>1</v>
      </c>
      <c r="M349">
        <v>35</v>
      </c>
      <c r="N349" t="s">
        <v>106</v>
      </c>
      <c r="O349">
        <v>2017</v>
      </c>
      <c r="P349">
        <v>2018</v>
      </c>
      <c r="Q349" s="4" t="s">
        <v>26</v>
      </c>
      <c r="R349">
        <v>2642</v>
      </c>
      <c r="S349">
        <v>0</v>
      </c>
      <c r="T349">
        <v>0</v>
      </c>
      <c r="U349">
        <v>0</v>
      </c>
      <c r="V349">
        <v>4978366</v>
      </c>
      <c r="W349">
        <v>100000000</v>
      </c>
      <c r="X349">
        <v>1.74025974025974</v>
      </c>
      <c r="Y349">
        <v>0.24071420729160301</v>
      </c>
      <c r="Z349">
        <v>2.4531662464141801E-2</v>
      </c>
      <c r="AA349">
        <v>0.12522789835929801</v>
      </c>
      <c r="AB349">
        <v>9</v>
      </c>
      <c r="AC349">
        <v>1</v>
      </c>
      <c r="AD349">
        <v>7.9091101900000002E-2</v>
      </c>
      <c r="AE349">
        <v>0.25370230939777699</v>
      </c>
      <c r="AF349">
        <v>0.28910574482888801</v>
      </c>
      <c r="AG349">
        <v>0.53876863121555496</v>
      </c>
      <c r="AH349">
        <v>0.381116745875555</v>
      </c>
      <c r="AI349">
        <v>0.15191448794111101</v>
      </c>
      <c r="AJ349">
        <v>2.9051601173333299E-2</v>
      </c>
      <c r="AK349">
        <v>1.8052835735968199E-2</v>
      </c>
      <c r="AL349">
        <v>1.11394837972293E-2</v>
      </c>
      <c r="AM349">
        <v>0.13954715475452101</v>
      </c>
      <c r="AN349">
        <v>0.86356944077480302</v>
      </c>
      <c r="AO349">
        <v>-0.29261518990871799</v>
      </c>
      <c r="AP349">
        <v>-0.60139644981457896</v>
      </c>
      <c r="AQ349">
        <v>-0.80876345918636094</v>
      </c>
      <c r="AR349">
        <v>-0.37859412194674302</v>
      </c>
      <c r="AS349">
        <v>-0.382951024417999</v>
      </c>
      <c r="AT349">
        <v>0.87965402149778504</v>
      </c>
      <c r="AU349">
        <v>0.57090193951314905</v>
      </c>
      <c r="AV349">
        <v>3.5754981101831702</v>
      </c>
      <c r="AW349">
        <v>-0.85778930193990199</v>
      </c>
      <c r="AX349">
        <v>-0.76989807562256896</v>
      </c>
      <c r="AY349">
        <v>-0.52505108015176405</v>
      </c>
      <c r="AZ349">
        <v>-0.49449162595790902</v>
      </c>
      <c r="BA349">
        <v>0.61340794793509601</v>
      </c>
      <c r="BB349">
        <v>1.86939031592092</v>
      </c>
      <c r="BC349">
        <v>0.55544379392841003</v>
      </c>
      <c r="BD349">
        <v>0.68955015429421396</v>
      </c>
      <c r="BE349">
        <v>-0.68833039558189402</v>
      </c>
      <c r="BF349">
        <v>-0.189002364331114</v>
      </c>
      <c r="BG349">
        <v>-0.322300039326264</v>
      </c>
      <c r="BH349">
        <v>-0.12572023163252199</v>
      </c>
      <c r="BI349">
        <v>1.95514205053294E-2</v>
      </c>
      <c r="BJ349">
        <v>2.2545874957010699</v>
      </c>
      <c r="BK349">
        <v>1.7954904442195001</v>
      </c>
      <c r="BL349">
        <v>0.35252992153864499</v>
      </c>
      <c r="BM349">
        <v>-0.87930215916436605</v>
      </c>
      <c r="BN349">
        <v>-0.84784000157306205</v>
      </c>
      <c r="BO349">
        <v>-0.574621948446978</v>
      </c>
      <c r="BP349">
        <v>-0.50456253975904497</v>
      </c>
      <c r="BQ349">
        <v>0.79339078331403901</v>
      </c>
      <c r="BR349">
        <v>1.86939031592092</v>
      </c>
      <c r="BS349">
        <v>2.2545874957010699</v>
      </c>
      <c r="BT349">
        <v>4.8492426917789304</v>
      </c>
      <c r="BU349">
        <v>3.6824746450199801</v>
      </c>
      <c r="BV349">
        <v>0.81334519443013098</v>
      </c>
      <c r="BW349">
        <v>-0.65977878381308197</v>
      </c>
      <c r="BX349">
        <v>-0.78645027824007196</v>
      </c>
      <c r="BY349">
        <v>-0.87898549684906901</v>
      </c>
      <c r="BZ349">
        <v>-7.66761361811297E-2</v>
      </c>
      <c r="CA349">
        <v>1.49677160964155</v>
      </c>
      <c r="CB349">
        <v>2.9300831986910301</v>
      </c>
      <c r="CC349">
        <v>2.0443384148563499</v>
      </c>
      <c r="CD349">
        <v>-0.67492849307347402</v>
      </c>
      <c r="CE349">
        <v>-0.83423054716131195</v>
      </c>
      <c r="CF349">
        <v>-3.7521951181129699E-2</v>
      </c>
      <c r="CG349">
        <v>1.74489282964155</v>
      </c>
      <c r="CH349">
        <v>2.44890076269103</v>
      </c>
      <c r="CI349">
        <v>-1.47099042614364</v>
      </c>
      <c r="CJ349">
        <v>1.24782631068979</v>
      </c>
      <c r="CK349">
        <v>3.5662679742830599</v>
      </c>
      <c r="CL349">
        <v>5.44616227212554</v>
      </c>
      <c r="CM349">
        <v>4.2677917621018304</v>
      </c>
      <c r="CN349">
        <v>3.1634670054175098</v>
      </c>
      <c r="CO349">
        <v>-2.3377933181129601E-2</v>
      </c>
      <c r="CP349">
        <v>1.47827336764155</v>
      </c>
      <c r="CQ349">
        <v>1.45576131269103</v>
      </c>
      <c r="CR349">
        <v>-5.0155600991436398</v>
      </c>
      <c r="CS349">
        <v>1.2098558627646301</v>
      </c>
      <c r="CT349">
        <v>0.99475806437600101</v>
      </c>
      <c r="CU349">
        <v>1.56859177414877</v>
      </c>
      <c r="CV349">
        <v>-0.49402266742529699</v>
      </c>
      <c r="CW349">
        <v>-0.14137847288240299</v>
      </c>
      <c r="CX349">
        <v>-2.44832573144955E-2</v>
      </c>
      <c r="CY349">
        <v>-0.43484912971575601</v>
      </c>
      <c r="CZ349">
        <v>6.6307597069937801E-2</v>
      </c>
      <c r="DA349">
        <v>2209.5848836263099</v>
      </c>
      <c r="DB349">
        <v>4031.42366265193</v>
      </c>
      <c r="DC349">
        <v>11306.6492024739</v>
      </c>
      <c r="DD349">
        <v>9392.2905870225695</v>
      </c>
      <c r="DE349">
        <v>7744.7376627604299</v>
      </c>
      <c r="DF349">
        <v>6821.81755381944</v>
      </c>
      <c r="DG349">
        <v>5109.4139051005504</v>
      </c>
      <c r="DH349">
        <v>3799.25244478177</v>
      </c>
    </row>
    <row r="350" spans="1:112" x14ac:dyDescent="0.3">
      <c r="A350" t="s">
        <v>1341</v>
      </c>
      <c r="B350" t="s">
        <v>1342</v>
      </c>
      <c r="C350" t="s">
        <v>1341</v>
      </c>
      <c r="D350" t="s">
        <v>1343</v>
      </c>
      <c r="E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M350">
        <v>147</v>
      </c>
      <c r="N350" t="s">
        <v>69</v>
      </c>
      <c r="P350">
        <v>2018</v>
      </c>
      <c r="Q350" s="4" t="s">
        <v>26</v>
      </c>
      <c r="R350">
        <v>3990</v>
      </c>
      <c r="S350">
        <v>1</v>
      </c>
      <c r="T350">
        <v>0</v>
      </c>
      <c r="U350">
        <v>1</v>
      </c>
      <c r="V350">
        <v>35000000</v>
      </c>
      <c r="W350">
        <v>910338043.70000005</v>
      </c>
      <c r="X350">
        <v>2.0810810810810798</v>
      </c>
      <c r="Y350">
        <v>0.138138517737388</v>
      </c>
      <c r="Z350">
        <v>-0.16548676788806899</v>
      </c>
      <c r="AA350">
        <v>7.6701775193214403E-2</v>
      </c>
      <c r="AB350">
        <v>13</v>
      </c>
      <c r="AC350">
        <v>0</v>
      </c>
    </row>
    <row r="351" spans="1:112" x14ac:dyDescent="0.3">
      <c r="A351" t="s">
        <v>1344</v>
      </c>
      <c r="B351" t="s">
        <v>1345</v>
      </c>
      <c r="C351" t="s">
        <v>1344</v>
      </c>
      <c r="D351" t="s">
        <v>1346</v>
      </c>
      <c r="E351">
        <v>0</v>
      </c>
      <c r="G351">
        <v>1</v>
      </c>
      <c r="H351">
        <v>2</v>
      </c>
      <c r="I351">
        <v>1</v>
      </c>
      <c r="J351">
        <v>1</v>
      </c>
      <c r="K351">
        <v>0</v>
      </c>
      <c r="M351">
        <v>132</v>
      </c>
      <c r="N351" t="s">
        <v>460</v>
      </c>
      <c r="P351">
        <v>2018</v>
      </c>
      <c r="Q351" s="4" t="s">
        <v>26</v>
      </c>
      <c r="R351">
        <v>2051</v>
      </c>
      <c r="S351">
        <v>0</v>
      </c>
      <c r="T351">
        <v>0</v>
      </c>
      <c r="U351">
        <v>1</v>
      </c>
      <c r="V351">
        <v>8700000</v>
      </c>
      <c r="W351">
        <v>611666475</v>
      </c>
      <c r="X351">
        <v>2.4722222222222201</v>
      </c>
      <c r="Y351">
        <v>6.25321120023727E-2</v>
      </c>
      <c r="Z351">
        <v>0.110762953758239</v>
      </c>
      <c r="AA351">
        <v>-8.1760644912719699E-2</v>
      </c>
      <c r="AB351">
        <v>8</v>
      </c>
      <c r="AC351">
        <v>0</v>
      </c>
    </row>
    <row r="352" spans="1:112" x14ac:dyDescent="0.3">
      <c r="A352" t="s">
        <v>784</v>
      </c>
      <c r="B352" t="s">
        <v>785</v>
      </c>
      <c r="C352" t="s">
        <v>784</v>
      </c>
      <c r="D352" t="s">
        <v>786</v>
      </c>
      <c r="E352">
        <v>1</v>
      </c>
      <c r="F352">
        <v>1</v>
      </c>
      <c r="G352">
        <v>4</v>
      </c>
      <c r="H352">
        <v>0</v>
      </c>
      <c r="I352">
        <v>3</v>
      </c>
      <c r="J352">
        <v>3</v>
      </c>
      <c r="K352">
        <v>1</v>
      </c>
      <c r="M352">
        <v>12</v>
      </c>
      <c r="N352" t="s">
        <v>627</v>
      </c>
      <c r="O352">
        <v>2018</v>
      </c>
      <c r="P352">
        <v>2018</v>
      </c>
      <c r="Q352" s="4" t="s">
        <v>26</v>
      </c>
      <c r="R352">
        <v>1486</v>
      </c>
      <c r="S352">
        <v>0</v>
      </c>
      <c r="T352">
        <v>0</v>
      </c>
      <c r="U352">
        <v>0</v>
      </c>
      <c r="V352">
        <v>200000</v>
      </c>
      <c r="W352">
        <v>2333333</v>
      </c>
      <c r="X352">
        <v>2.1739130434782599</v>
      </c>
      <c r="Y352">
        <v>5.7688906788825899E-2</v>
      </c>
      <c r="Z352">
        <v>-1.52589231729507E-2</v>
      </c>
      <c r="AA352">
        <v>-8.5372552275657598E-2</v>
      </c>
      <c r="AB352">
        <v>6</v>
      </c>
      <c r="AC352">
        <v>1</v>
      </c>
      <c r="AD352">
        <v>9.44450488E-2</v>
      </c>
      <c r="AE352">
        <v>3.3730499684444401E-2</v>
      </c>
      <c r="AF352">
        <v>1.31196712096847E-2</v>
      </c>
      <c r="AG352">
        <v>2.4903895206109E-2</v>
      </c>
      <c r="AH352">
        <v>7.3385896803043298E-3</v>
      </c>
      <c r="AI352">
        <v>2.9367834120269999E-3</v>
      </c>
      <c r="AJ352">
        <v>5.5580081184603298E-3</v>
      </c>
      <c r="AK352">
        <v>3.5499526538985502E-3</v>
      </c>
      <c r="AL352">
        <v>7.16544710112689E-3</v>
      </c>
      <c r="AM352">
        <v>-0.61104426757913699</v>
      </c>
      <c r="AN352">
        <v>0.898210313969244</v>
      </c>
      <c r="AO352">
        <v>-0.70532362027831796</v>
      </c>
      <c r="AP352">
        <v>-0.59981637617526296</v>
      </c>
      <c r="AQ352">
        <v>0.89254954781433304</v>
      </c>
      <c r="AR352">
        <v>-0.36129048784441897</v>
      </c>
      <c r="AS352">
        <v>1.01846272323035</v>
      </c>
      <c r="AT352">
        <v>-0.84516215657981197</v>
      </c>
      <c r="AU352">
        <v>-0.31511512331089098</v>
      </c>
      <c r="AV352">
        <v>1.7294045305666601</v>
      </c>
      <c r="AW352">
        <v>-0.939037588006015</v>
      </c>
      <c r="AX352">
        <v>1.0263354482315801</v>
      </c>
      <c r="AY352">
        <v>9.6194806812277295E-2</v>
      </c>
      <c r="AZ352">
        <v>-5.2368551321889202E-2</v>
      </c>
      <c r="BA352">
        <v>0.47929065746620603</v>
      </c>
      <c r="BB352">
        <v>-0.77890757750636297</v>
      </c>
      <c r="BC352">
        <v>-0.439657540554384</v>
      </c>
      <c r="BD352">
        <v>0.73993332296635395</v>
      </c>
      <c r="BE352">
        <v>-0.77695681898931501</v>
      </c>
      <c r="BF352">
        <v>0.24298545182435499</v>
      </c>
      <c r="BG352">
        <v>0.237579213003448</v>
      </c>
      <c r="BH352">
        <v>-0.27392783480314697</v>
      </c>
      <c r="BI352">
        <v>0.50567375750001098</v>
      </c>
      <c r="BJ352">
        <v>-0.91330560911320302</v>
      </c>
      <c r="BK352">
        <v>3.2223751752992601E-2</v>
      </c>
      <c r="BL352">
        <v>-0.39122493123743701</v>
      </c>
      <c r="BM352">
        <v>-0.924224608783355</v>
      </c>
      <c r="BN352">
        <v>1.37576692541551</v>
      </c>
      <c r="BO352">
        <v>-0.20373655796788001</v>
      </c>
      <c r="BP352">
        <v>0.39686582600174503</v>
      </c>
      <c r="BQ352">
        <v>1.0388667767864801</v>
      </c>
      <c r="BR352">
        <v>-0.77890757750636297</v>
      </c>
      <c r="BS352">
        <v>-0.91330560911320302</v>
      </c>
      <c r="BT352">
        <v>-0.84029764671831797</v>
      </c>
      <c r="BU352">
        <v>-0.94412267998014598</v>
      </c>
      <c r="BV352">
        <v>-0.981016564750126</v>
      </c>
      <c r="BW352">
        <v>-0.96371621443258104</v>
      </c>
      <c r="BX352">
        <v>-0.97665486646648403</v>
      </c>
      <c r="BY352">
        <v>-0.955087082524953</v>
      </c>
      <c r="BZ352">
        <v>-0.27692010044257598</v>
      </c>
      <c r="CA352">
        <v>-0.65725881072633696</v>
      </c>
      <c r="CB352">
        <v>-0.796374497768503</v>
      </c>
      <c r="CC352">
        <v>-0.89472728050092099</v>
      </c>
      <c r="CD352">
        <v>-0.93068756052519097</v>
      </c>
      <c r="CE352">
        <v>-0.82336773347072201</v>
      </c>
      <c r="CF352">
        <v>-0.237765915442576</v>
      </c>
      <c r="CG352">
        <v>-0.40913759072633599</v>
      </c>
      <c r="CH352">
        <v>-1.2775569337685</v>
      </c>
      <c r="CI352">
        <v>-4.4100561215009204</v>
      </c>
      <c r="CJ352">
        <v>6.5097346453897295E-2</v>
      </c>
      <c r="CK352">
        <v>2.0862971775681798</v>
      </c>
      <c r="CL352">
        <v>0.88230083934574199</v>
      </c>
      <c r="CM352">
        <v>1.4737411028765901</v>
      </c>
      <c r="CN352">
        <v>4.0105588500879596</v>
      </c>
      <c r="CO352">
        <v>-0.22362189744257599</v>
      </c>
      <c r="CP352">
        <v>-0.67575705272633702</v>
      </c>
      <c r="CQ352">
        <v>-2.2706963837685001</v>
      </c>
      <c r="CR352">
        <v>-7.9546257945009202</v>
      </c>
      <c r="CS352">
        <v>4.1577731994615702E-2</v>
      </c>
      <c r="CT352">
        <v>1.6677525599721701</v>
      </c>
      <c r="CU352">
        <v>-6.7630601257501199E-2</v>
      </c>
      <c r="CV352">
        <v>-0.31911956244031803</v>
      </c>
      <c r="CW352">
        <v>-0.16215734991733599</v>
      </c>
      <c r="CX352">
        <v>0.88365582297391199</v>
      </c>
      <c r="CY352">
        <v>3.0341428813343299E-2</v>
      </c>
      <c r="CZ352">
        <v>0.86774652378801498</v>
      </c>
      <c r="DA352">
        <v>3784.9614039520002</v>
      </c>
      <c r="DB352">
        <v>6819.2856894184397</v>
      </c>
      <c r="DC352">
        <v>10672.6456060991</v>
      </c>
      <c r="DD352">
        <v>8247.5663339388793</v>
      </c>
      <c r="DE352">
        <v>8501.1821755109995</v>
      </c>
      <c r="DF352">
        <v>7961.1753780413301</v>
      </c>
      <c r="DG352">
        <v>10325.371320889701</v>
      </c>
      <c r="DH352">
        <v>13354.5554767266</v>
      </c>
    </row>
    <row r="353" spans="1:112" x14ac:dyDescent="0.3">
      <c r="A353" t="s">
        <v>787</v>
      </c>
      <c r="B353" t="s">
        <v>788</v>
      </c>
      <c r="C353" t="s">
        <v>787</v>
      </c>
      <c r="D353" t="s">
        <v>789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1</v>
      </c>
      <c r="M353">
        <v>28</v>
      </c>
      <c r="N353" t="s">
        <v>30</v>
      </c>
      <c r="O353">
        <v>2018</v>
      </c>
      <c r="P353">
        <v>2017</v>
      </c>
      <c r="Q353" s="4" t="s">
        <v>26</v>
      </c>
      <c r="R353">
        <v>4983</v>
      </c>
      <c r="S353">
        <v>0</v>
      </c>
      <c r="T353">
        <v>0</v>
      </c>
      <c r="U353">
        <v>1</v>
      </c>
      <c r="V353">
        <v>500000</v>
      </c>
      <c r="W353">
        <v>1865000000</v>
      </c>
      <c r="X353">
        <v>1.91891891891891</v>
      </c>
      <c r="Y353">
        <v>0.17261739075183799</v>
      </c>
      <c r="Z353">
        <v>-6.4155399799346896E-2</v>
      </c>
      <c r="AA353">
        <v>0.13277901709079701</v>
      </c>
      <c r="AB353">
        <v>12</v>
      </c>
      <c r="AC353">
        <v>1</v>
      </c>
      <c r="AD353">
        <v>1.41586E-2</v>
      </c>
      <c r="AE353">
        <v>3.07384015073344E-3</v>
      </c>
      <c r="AF353">
        <v>6.3554235137644401E-4</v>
      </c>
      <c r="AG353">
        <v>8.1822154689777701E-4</v>
      </c>
      <c r="AH353">
        <v>1.42906615570011E-3</v>
      </c>
      <c r="AI353">
        <v>4.6024566858244399E-4</v>
      </c>
      <c r="AJ353">
        <v>3.3072633342266599E-4</v>
      </c>
      <c r="AK353">
        <v>3.0901446122511098E-4</v>
      </c>
      <c r="AL353">
        <v>3.7115423553899998E-4</v>
      </c>
      <c r="AM353">
        <v>-0.79324157398855</v>
      </c>
      <c r="AN353">
        <v>0.287438272407323</v>
      </c>
      <c r="AO353">
        <v>0.74655160465805603</v>
      </c>
      <c r="AP353">
        <v>-0.67793956441647896</v>
      </c>
      <c r="AQ353">
        <v>-0.28141347980242098</v>
      </c>
      <c r="AR353">
        <v>-6.5649057856568993E-2</v>
      </c>
      <c r="AS353">
        <v>0.20109018221196201</v>
      </c>
      <c r="AT353">
        <v>-0.96422815945186902</v>
      </c>
      <c r="AU353">
        <v>0.66855734679475798</v>
      </c>
      <c r="AV353">
        <v>0.30455026943826802</v>
      </c>
      <c r="AW353">
        <v>-0.44209142994739498</v>
      </c>
      <c r="AX353">
        <v>-0.191232637834993</v>
      </c>
      <c r="AY353">
        <v>-0.15644788379409699</v>
      </c>
      <c r="AZ353">
        <v>0.51632311654234697</v>
      </c>
      <c r="BA353">
        <v>1.1830743441643301</v>
      </c>
      <c r="BB353">
        <v>-0.7831016419415</v>
      </c>
      <c r="BC353">
        <v>0.42657499287053402</v>
      </c>
      <c r="BD353">
        <v>5.00139222331967E-2</v>
      </c>
      <c r="BE353">
        <v>0.42406959793794602</v>
      </c>
      <c r="BF353">
        <v>-2.3513342775010299E-2</v>
      </c>
      <c r="BG353">
        <v>-2.6742232789536202E-2</v>
      </c>
      <c r="BH353">
        <v>6.72631807710031E-2</v>
      </c>
      <c r="BI353">
        <v>0.249950320154228</v>
      </c>
      <c r="BJ353">
        <v>-0.95541311647354399</v>
      </c>
      <c r="BK353">
        <v>0.83215882661789398</v>
      </c>
      <c r="BL353">
        <v>0.87100773188484903</v>
      </c>
      <c r="BM353">
        <v>-0.539908829082691</v>
      </c>
      <c r="BN353">
        <v>-0.30083651514933801</v>
      </c>
      <c r="BO353">
        <v>-9.9712939376799495E-2</v>
      </c>
      <c r="BP353">
        <v>0.197120720754349</v>
      </c>
      <c r="BQ353">
        <v>1.9332767131236701</v>
      </c>
      <c r="BR353">
        <v>-0.7831016419415</v>
      </c>
      <c r="BS353">
        <v>-0.95541311647354399</v>
      </c>
      <c r="BT353">
        <v>-0.94273679784614495</v>
      </c>
      <c r="BU353">
        <v>-0.89796335866244503</v>
      </c>
      <c r="BV353">
        <v>-0.96703380378498105</v>
      </c>
      <c r="BW353">
        <v>-0.97639623597780201</v>
      </c>
      <c r="BX353">
        <v>-0.97816594529515499</v>
      </c>
      <c r="BY353">
        <v>-0.97550932162171</v>
      </c>
      <c r="BZ353">
        <v>-0.123628042320568</v>
      </c>
      <c r="CA353">
        <v>-0.96876613227865405</v>
      </c>
      <c r="CB353">
        <v>-0.96016658889927597</v>
      </c>
      <c r="CC353">
        <v>-0.97459413247610405</v>
      </c>
      <c r="CD353">
        <v>-0.97450575628858305</v>
      </c>
      <c r="CE353">
        <v>-0.94893215776663797</v>
      </c>
      <c r="CF353">
        <v>-8.4473857320568502E-2</v>
      </c>
      <c r="CG353">
        <v>-0.72064491227865402</v>
      </c>
      <c r="CH353">
        <v>-1.44134902489927</v>
      </c>
      <c r="CI353">
        <v>-4.4899229734760997</v>
      </c>
      <c r="CJ353">
        <v>-0.445027837071159</v>
      </c>
      <c r="CK353">
        <v>-0.157487193674755</v>
      </c>
      <c r="CL353">
        <v>0.26758925385923399</v>
      </c>
      <c r="CM353">
        <v>5.4889986721427503E-2</v>
      </c>
      <c r="CN353">
        <v>0.78147827802521797</v>
      </c>
      <c r="CO353">
        <v>-7.0329839320568494E-2</v>
      </c>
      <c r="CP353">
        <v>-0.98726437427865399</v>
      </c>
      <c r="CQ353">
        <v>-2.4344884748992701</v>
      </c>
      <c r="CR353">
        <v>-8.0344926464760995</v>
      </c>
      <c r="CS353">
        <v>-0.44434346423820797</v>
      </c>
      <c r="CT353">
        <v>0.49992126661321101</v>
      </c>
      <c r="CU353">
        <v>0.88981485984709896</v>
      </c>
      <c r="CV353">
        <v>-0.23792486401266499</v>
      </c>
      <c r="CW353">
        <v>-1.2413098458691099E-3</v>
      </c>
      <c r="CX353">
        <v>-0.104778294778437</v>
      </c>
      <c r="CY353">
        <v>0.24265018339095501</v>
      </c>
      <c r="CZ353">
        <v>0.132684176572783</v>
      </c>
      <c r="DA353">
        <v>4440.4437334561098</v>
      </c>
      <c r="DB353">
        <v>4157.6277482064397</v>
      </c>
      <c r="DC353">
        <v>8722.31739734644</v>
      </c>
      <c r="DD353">
        <v>9832.2453210577696</v>
      </c>
      <c r="DE353">
        <v>7924.2994310019903</v>
      </c>
      <c r="DF353">
        <v>8191.16145920699</v>
      </c>
      <c r="DG353">
        <v>8859.0964375298809</v>
      </c>
      <c r="DH353">
        <v>10721.8191140451</v>
      </c>
    </row>
    <row r="354" spans="1:112" x14ac:dyDescent="0.3">
      <c r="A354" t="s">
        <v>1347</v>
      </c>
      <c r="B354" t="s">
        <v>1348</v>
      </c>
      <c r="C354" t="s">
        <v>1347</v>
      </c>
      <c r="D354" t="s">
        <v>1350</v>
      </c>
      <c r="E354">
        <v>1</v>
      </c>
      <c r="G354">
        <v>1</v>
      </c>
      <c r="H354">
        <v>2</v>
      </c>
      <c r="I354">
        <v>0</v>
      </c>
      <c r="J354">
        <v>0</v>
      </c>
      <c r="K354">
        <v>0</v>
      </c>
      <c r="M354">
        <v>2</v>
      </c>
      <c r="N354" t="s">
        <v>1349</v>
      </c>
      <c r="P354">
        <v>2019</v>
      </c>
      <c r="Q354" s="4">
        <v>29</v>
      </c>
      <c r="R354">
        <v>309</v>
      </c>
      <c r="S354">
        <v>0</v>
      </c>
      <c r="T354">
        <v>0</v>
      </c>
      <c r="U354">
        <v>0</v>
      </c>
      <c r="V354">
        <v>7477737</v>
      </c>
      <c r="W354">
        <v>633837700.52999997</v>
      </c>
      <c r="X354">
        <v>2.23684210526315</v>
      </c>
      <c r="Y354">
        <v>0.124463871121406</v>
      </c>
      <c r="Z354">
        <v>-1.78617537021637E-2</v>
      </c>
      <c r="AA354">
        <v>-0.26215916872024497</v>
      </c>
      <c r="AB354">
        <v>6</v>
      </c>
      <c r="AC354">
        <v>0</v>
      </c>
    </row>
    <row r="355" spans="1:112" x14ac:dyDescent="0.3">
      <c r="A355" t="s">
        <v>790</v>
      </c>
      <c r="B355" t="s">
        <v>791</v>
      </c>
      <c r="C355" t="s">
        <v>790</v>
      </c>
      <c r="D355" t="s">
        <v>792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v>1</v>
      </c>
      <c r="M355">
        <v>32</v>
      </c>
      <c r="N355" t="s">
        <v>61</v>
      </c>
      <c r="O355">
        <v>2018</v>
      </c>
      <c r="P355">
        <v>2017</v>
      </c>
      <c r="Q355" s="4" t="s">
        <v>26</v>
      </c>
      <c r="R355">
        <v>6862</v>
      </c>
      <c r="S355">
        <v>0</v>
      </c>
      <c r="T355">
        <v>0</v>
      </c>
      <c r="U355">
        <v>1</v>
      </c>
      <c r="V355">
        <v>5170071</v>
      </c>
      <c r="W355">
        <v>3973553853.79</v>
      </c>
      <c r="X355">
        <v>1.7283950617283901</v>
      </c>
      <c r="Y355">
        <v>3.0799016356468201E-2</v>
      </c>
      <c r="Z355">
        <v>9.1737061738967896E-3</v>
      </c>
      <c r="AA355">
        <v>-4.4046059250831597E-2</v>
      </c>
      <c r="AB355">
        <v>32</v>
      </c>
      <c r="AC355">
        <v>1</v>
      </c>
      <c r="AD355">
        <v>1.3657300000000001E-2</v>
      </c>
      <c r="AE355">
        <v>9.1884770000000004E-3</v>
      </c>
      <c r="AF355">
        <v>6.9893483983399999E-4</v>
      </c>
      <c r="AG355">
        <v>5.1884474588444402E-4</v>
      </c>
      <c r="AH355">
        <v>7.1248420739199896E-4</v>
      </c>
      <c r="AI355">
        <v>6.1442729962011102E-4</v>
      </c>
      <c r="AJ355">
        <v>4.2735591151477699E-4</v>
      </c>
      <c r="AK355">
        <v>3.5292867205422203E-4</v>
      </c>
      <c r="AL355">
        <v>2.8046748422344401E-4</v>
      </c>
      <c r="AM355">
        <v>-0.92393354852670295</v>
      </c>
      <c r="AN355">
        <v>-0.25766363856225499</v>
      </c>
      <c r="AO355">
        <v>0.37321272508497599</v>
      </c>
      <c r="AP355">
        <v>-0.137626780712543</v>
      </c>
      <c r="AQ355">
        <v>-0.30446464247437499</v>
      </c>
      <c r="AR355">
        <v>-0.174157505384085</v>
      </c>
      <c r="AS355">
        <v>-0.20531397295951401</v>
      </c>
      <c r="AT355">
        <v>-0.91114001776360398</v>
      </c>
      <c r="AU355">
        <v>-0.60124213172605701</v>
      </c>
      <c r="AV355">
        <v>4.1293217269800203E-2</v>
      </c>
      <c r="AW355">
        <v>0.38246624150724001</v>
      </c>
      <c r="AX355">
        <v>-0.394306988414663</v>
      </c>
      <c r="AY355">
        <v>0.40642328364460401</v>
      </c>
      <c r="AZ355">
        <v>-0.52818806121981798</v>
      </c>
      <c r="BA355">
        <v>5.0614699239076799E-2</v>
      </c>
      <c r="BB355">
        <v>-0.35739973004916398</v>
      </c>
      <c r="BC355">
        <v>-0.43314937012120502</v>
      </c>
      <c r="BD355">
        <v>-4.2363433057672102E-2</v>
      </c>
      <c r="BE355">
        <v>0.31966542436334699</v>
      </c>
      <c r="BF355">
        <v>-0.118490214460959</v>
      </c>
      <c r="BG355">
        <v>-3.9812691858022803E-2</v>
      </c>
      <c r="BH355">
        <v>-0.41833937351178901</v>
      </c>
      <c r="BI355">
        <v>-0.13140120830800001</v>
      </c>
      <c r="BJ355">
        <v>-0.95057197610642896</v>
      </c>
      <c r="BK355">
        <v>-0.58371906534036899</v>
      </c>
      <c r="BL355">
        <v>0.30208275789158401</v>
      </c>
      <c r="BM355">
        <v>0.17466554801444101</v>
      </c>
      <c r="BN355">
        <v>-0.41025908824476398</v>
      </c>
      <c r="BO355">
        <v>-0.15332215843980501</v>
      </c>
      <c r="BP355">
        <v>-0.56804906311046</v>
      </c>
      <c r="BQ355">
        <v>0.19581491621390901</v>
      </c>
      <c r="BR355">
        <v>-0.35739973004916398</v>
      </c>
      <c r="BS355">
        <v>-0.95057197610642896</v>
      </c>
      <c r="BT355">
        <v>-0.96370129466170995</v>
      </c>
      <c r="BU355">
        <v>-0.95064524477622603</v>
      </c>
      <c r="BV355">
        <v>-0.95606815976100701</v>
      </c>
      <c r="BW355">
        <v>-0.970609057389208</v>
      </c>
      <c r="BX355">
        <v>-0.97408353595166897</v>
      </c>
      <c r="BY355">
        <v>-0.98075399912466399</v>
      </c>
      <c r="BZ355">
        <v>-0.13987391358467599</v>
      </c>
      <c r="CA355">
        <v>-0.89870435004682003</v>
      </c>
      <c r="CB355">
        <v>-0.955358426721716</v>
      </c>
      <c r="CC355">
        <v>-0.93877006656082396</v>
      </c>
      <c r="CD355">
        <v>-0.96477089700519203</v>
      </c>
      <c r="CE355">
        <v>-0.96399054955988706</v>
      </c>
      <c r="CF355">
        <v>-0.100719728584676</v>
      </c>
      <c r="CG355">
        <v>-0.65058313004682</v>
      </c>
      <c r="CH355">
        <v>-1.43654086272171</v>
      </c>
      <c r="CI355">
        <v>-4.4540989075608204</v>
      </c>
      <c r="CJ355">
        <v>3.9086117324653403E-3</v>
      </c>
      <c r="CK355">
        <v>-0.41746716216318602</v>
      </c>
      <c r="CL355">
        <v>0.88901617038137304</v>
      </c>
      <c r="CM355">
        <v>0.48275859719514402</v>
      </c>
      <c r="CN355">
        <v>0.78752155509390298</v>
      </c>
      <c r="CO355">
        <v>-8.6575710584676294E-2</v>
      </c>
      <c r="CP355">
        <v>-0.91720259204681998</v>
      </c>
      <c r="CQ355">
        <v>-2.4296803127217101</v>
      </c>
      <c r="CR355">
        <v>-7.9986685805608202</v>
      </c>
      <c r="CS355">
        <v>9.9468655088673693E-3</v>
      </c>
      <c r="CT355">
        <v>-0.42341597351202598</v>
      </c>
      <c r="CU355">
        <v>0.58789922434049302</v>
      </c>
      <c r="CV355">
        <v>0.80890993888887697</v>
      </c>
      <c r="CW355">
        <v>-0.16084120575885899</v>
      </c>
      <c r="CX355">
        <v>-6.5519804479454005E-2</v>
      </c>
      <c r="CY355">
        <v>-0.16611947995450899</v>
      </c>
      <c r="CZ355">
        <v>0.21366063885988501</v>
      </c>
      <c r="DA355">
        <v>6551.7292222222204</v>
      </c>
      <c r="DB355">
        <v>3894.9165574205499</v>
      </c>
      <c r="DC355">
        <v>4495.8596002117702</v>
      </c>
      <c r="DD355">
        <v>9487.1116805379897</v>
      </c>
      <c r="DE355">
        <v>9576.4439959236606</v>
      </c>
      <c r="DF355">
        <v>7956.2926273133298</v>
      </c>
      <c r="DG355">
        <v>7928.61762399499</v>
      </c>
      <c r="DH355">
        <v>9229.1505180937693</v>
      </c>
    </row>
    <row r="356" spans="1:112" x14ac:dyDescent="0.3">
      <c r="A356" t="s">
        <v>793</v>
      </c>
      <c r="B356" t="s">
        <v>794</v>
      </c>
      <c r="C356" t="s">
        <v>793</v>
      </c>
      <c r="D356" t="s">
        <v>795</v>
      </c>
      <c r="E356">
        <v>0</v>
      </c>
      <c r="F356">
        <v>0</v>
      </c>
      <c r="G356">
        <v>1</v>
      </c>
      <c r="H356">
        <v>2</v>
      </c>
      <c r="I356">
        <v>1</v>
      </c>
      <c r="J356">
        <v>1</v>
      </c>
      <c r="K356">
        <v>1</v>
      </c>
      <c r="M356">
        <v>1</v>
      </c>
      <c r="N356" t="s">
        <v>391</v>
      </c>
      <c r="O356">
        <v>2018</v>
      </c>
      <c r="P356">
        <v>2018</v>
      </c>
      <c r="Q356" s="4" t="s">
        <v>26</v>
      </c>
      <c r="R356">
        <v>25988</v>
      </c>
      <c r="S356">
        <v>0</v>
      </c>
      <c r="T356">
        <v>0</v>
      </c>
      <c r="U356">
        <v>1</v>
      </c>
      <c r="V356">
        <v>12604551</v>
      </c>
      <c r="W356">
        <v>150000000</v>
      </c>
      <c r="X356">
        <v>1.92405063291139</v>
      </c>
      <c r="Y356">
        <v>8.2531198859214699E-2</v>
      </c>
      <c r="Z356">
        <v>1.8928945064544601E-2</v>
      </c>
      <c r="AA356">
        <v>-7.66001641750335E-2</v>
      </c>
      <c r="AB356">
        <v>7</v>
      </c>
      <c r="AC356">
        <v>1</v>
      </c>
      <c r="AD356">
        <v>0.15226000549999999</v>
      </c>
      <c r="AE356">
        <v>5.8059263391111102E-2</v>
      </c>
      <c r="AF356">
        <v>2.1727352222222201E-2</v>
      </c>
      <c r="AG356">
        <v>1.6994205567777702E-2</v>
      </c>
      <c r="AH356">
        <v>2.84058624822222E-2</v>
      </c>
      <c r="AI356">
        <v>1.9590143877777699E-2</v>
      </c>
      <c r="AJ356">
        <v>1.27032130101398E-2</v>
      </c>
      <c r="AK356">
        <v>2.9241970740239501E-2</v>
      </c>
      <c r="AL356">
        <v>0.19742720285444401</v>
      </c>
      <c r="AM356">
        <v>-0.62577285771164803</v>
      </c>
      <c r="AN356">
        <v>-0.21784277283467099</v>
      </c>
      <c r="AO356">
        <v>0.67150281717680105</v>
      </c>
      <c r="AP356">
        <v>-0.31034856308136199</v>
      </c>
      <c r="AQ356">
        <v>-0.35155080588510201</v>
      </c>
      <c r="AR356">
        <v>1.3019350078517999</v>
      </c>
      <c r="AS356">
        <v>5.7515012790422801</v>
      </c>
      <c r="AT356">
        <v>-0.84988506883811599</v>
      </c>
      <c r="AU356">
        <v>2.4736315101769501E-2</v>
      </c>
      <c r="AV356">
        <v>6.4851956157364707E-2</v>
      </c>
      <c r="AW356">
        <v>-0.156629195181229</v>
      </c>
      <c r="AX356">
        <v>-0.41939875129166498</v>
      </c>
      <c r="AY356">
        <v>-2.0678210038780901E-2</v>
      </c>
      <c r="AZ356">
        <v>8.5675448555205307</v>
      </c>
      <c r="BA356">
        <v>2.3869054030371601</v>
      </c>
      <c r="BB356">
        <v>-0.62823752331027105</v>
      </c>
      <c r="BC356">
        <v>-2.4278567797240101E-2</v>
      </c>
      <c r="BD356">
        <v>-0.23926674111051999</v>
      </c>
      <c r="BE356">
        <v>2.1293024828124601E-2</v>
      </c>
      <c r="BF356">
        <v>-0.239138552408769</v>
      </c>
      <c r="BG356">
        <v>-0.14005024678223699</v>
      </c>
      <c r="BH356">
        <v>0.58337609537799995</v>
      </c>
      <c r="BI356">
        <v>0.57581303499327297</v>
      </c>
      <c r="BJ356">
        <v>-0.86085819154824295</v>
      </c>
      <c r="BK356">
        <v>-0.248004401807839</v>
      </c>
      <c r="BL356">
        <v>0.30342510812023399</v>
      </c>
      <c r="BM356">
        <v>-0.2843840378386</v>
      </c>
      <c r="BN356">
        <v>-0.51715027397534696</v>
      </c>
      <c r="BO356">
        <v>0.55809463577834995</v>
      </c>
      <c r="BP356">
        <v>11.2620887585933</v>
      </c>
      <c r="BQ356">
        <v>2.5639783232820799</v>
      </c>
      <c r="BR356">
        <v>-0.62823752331027105</v>
      </c>
      <c r="BS356">
        <v>-0.86085819154824295</v>
      </c>
      <c r="BT356">
        <v>-0.89276239710754401</v>
      </c>
      <c r="BU356">
        <v>-0.81626124201707795</v>
      </c>
      <c r="BV356">
        <v>-0.87125498276812596</v>
      </c>
      <c r="BW356">
        <v>-0.91829721890331995</v>
      </c>
      <c r="BX356">
        <v>-0.85196732195273495</v>
      </c>
      <c r="BY356">
        <v>0.146404725122807</v>
      </c>
      <c r="BZ356">
        <v>-0.103585967622994</v>
      </c>
      <c r="CA356">
        <v>-0.837963050899736</v>
      </c>
      <c r="CB356">
        <v>-0.88984306756537601</v>
      </c>
      <c r="CC356">
        <v>-0.81657470846403402</v>
      </c>
      <c r="CD356">
        <v>-0.91053122173435197</v>
      </c>
      <c r="CE356">
        <v>0.85277864434761597</v>
      </c>
      <c r="CF356">
        <v>-6.4431782622994593E-2</v>
      </c>
      <c r="CG356">
        <v>-0.58984183089973596</v>
      </c>
      <c r="CH356">
        <v>-1.37102550356537</v>
      </c>
      <c r="CI356">
        <v>-4.3319035494640303</v>
      </c>
      <c r="CJ356">
        <v>-0.111611377006144</v>
      </c>
      <c r="CK356">
        <v>-0.39478756166178097</v>
      </c>
      <c r="CL356">
        <v>-1.15107886590619E-2</v>
      </c>
      <c r="CM356">
        <v>0.190583408345635</v>
      </c>
      <c r="CN356">
        <v>0.19039887565184099</v>
      </c>
      <c r="CO356">
        <v>-5.0287764622994599E-2</v>
      </c>
      <c r="CP356">
        <v>-0.85646129289973605</v>
      </c>
      <c r="CQ356">
        <v>-2.3641649535653699</v>
      </c>
      <c r="CR356">
        <v>-7.8764732224640301</v>
      </c>
      <c r="CS356">
        <v>-0.147514634291707</v>
      </c>
      <c r="CT356">
        <v>-0.13945780182650599</v>
      </c>
      <c r="CU356">
        <v>-0.257541128030643</v>
      </c>
      <c r="CV356">
        <v>1.15833294622447</v>
      </c>
      <c r="CW356">
        <v>0.48390283018000402</v>
      </c>
      <c r="CX356">
        <v>-0.17716159484442801</v>
      </c>
      <c r="CY356">
        <v>3.41799668847656E-3</v>
      </c>
      <c r="CZ356">
        <v>-5.8144936441179802E-2</v>
      </c>
      <c r="DA356">
        <v>6924.7545566406397</v>
      </c>
      <c r="DB356">
        <v>6489.6663333333299</v>
      </c>
      <c r="DC356">
        <v>3754.5012223347699</v>
      </c>
      <c r="DD356">
        <v>4725.0545933661097</v>
      </c>
      <c r="DE356">
        <v>9819.1257521978805</v>
      </c>
      <c r="DF356">
        <v>9419.9092866392202</v>
      </c>
      <c r="DG356">
        <v>7961.8046558107699</v>
      </c>
      <c r="DH356">
        <v>7845.0022589191103</v>
      </c>
    </row>
    <row r="357" spans="1:112" x14ac:dyDescent="0.3">
      <c r="A357" t="s">
        <v>796</v>
      </c>
      <c r="B357" t="s">
        <v>797</v>
      </c>
      <c r="C357" t="s">
        <v>796</v>
      </c>
      <c r="D357" t="s">
        <v>798</v>
      </c>
      <c r="E357">
        <v>1</v>
      </c>
      <c r="F357">
        <v>0</v>
      </c>
      <c r="G357">
        <v>4</v>
      </c>
      <c r="H357">
        <v>0</v>
      </c>
      <c r="I357">
        <v>3</v>
      </c>
      <c r="J357">
        <v>3</v>
      </c>
      <c r="K357">
        <v>1</v>
      </c>
      <c r="M357">
        <v>31</v>
      </c>
      <c r="O357">
        <v>2019</v>
      </c>
      <c r="P357">
        <v>2017</v>
      </c>
      <c r="Q357" s="4">
        <v>253</v>
      </c>
      <c r="R357">
        <v>246</v>
      </c>
      <c r="S357">
        <v>0</v>
      </c>
      <c r="T357">
        <v>0</v>
      </c>
      <c r="U357">
        <v>1</v>
      </c>
      <c r="V357">
        <v>400000</v>
      </c>
      <c r="W357">
        <v>120000000</v>
      </c>
      <c r="X357">
        <v>1.95061728395061</v>
      </c>
      <c r="Y357">
        <v>8.1474334001541105E-4</v>
      </c>
      <c r="Z357">
        <v>-1.3832658529281601E-2</v>
      </c>
      <c r="AA357">
        <v>-0.12669190764427099</v>
      </c>
      <c r="AB357">
        <v>16</v>
      </c>
      <c r="AC357">
        <v>1</v>
      </c>
      <c r="AD357">
        <v>5.6628411400000002E-2</v>
      </c>
      <c r="AE357">
        <v>5.3529258644444397E-2</v>
      </c>
      <c r="AF357">
        <v>4.3172741028888802E-2</v>
      </c>
      <c r="AG357">
        <v>1.6235009888450998E-2</v>
      </c>
      <c r="AH357">
        <v>1.7369313609645599E-2</v>
      </c>
      <c r="AI357">
        <v>3.3285070957777697E-2</v>
      </c>
      <c r="AJ357">
        <v>5.2318244782222197E-2</v>
      </c>
      <c r="AK357">
        <v>1.7570912777777701E-2</v>
      </c>
      <c r="AL357">
        <v>4.1620391666666597E-2</v>
      </c>
      <c r="AM357">
        <v>-0.19347395943490001</v>
      </c>
      <c r="AN357">
        <v>-0.62395230181036199</v>
      </c>
      <c r="AO357">
        <v>6.9867756717633095E-2</v>
      </c>
      <c r="AP357">
        <v>0.91631469762245699</v>
      </c>
      <c r="AQ357">
        <v>0.57182314102884402</v>
      </c>
      <c r="AR357">
        <v>-0.664153244228323</v>
      </c>
      <c r="AS357">
        <v>1.36870970751756</v>
      </c>
      <c r="AT357">
        <v>-0.476707681876545</v>
      </c>
      <c r="AU357">
        <v>-0.67967650965156601</v>
      </c>
      <c r="AV357">
        <v>-0.78732249794355502</v>
      </c>
      <c r="AW357">
        <v>2.9108084327089498</v>
      </c>
      <c r="AX357">
        <v>1.2898055358416001</v>
      </c>
      <c r="AY357">
        <v>-0.13060996334816699</v>
      </c>
      <c r="AZ357">
        <v>-0.77487060841946098</v>
      </c>
      <c r="BA357">
        <v>4.2896316828218799</v>
      </c>
      <c r="BB357">
        <v>-0.56680148031410804</v>
      </c>
      <c r="BC357">
        <v>-0.44510092957680902</v>
      </c>
      <c r="BD357">
        <v>-0.32324644870709601</v>
      </c>
      <c r="BE357">
        <v>2.1982638893368001</v>
      </c>
      <c r="BF357">
        <v>0.55456152996347097</v>
      </c>
      <c r="BG357">
        <v>0.165980310864946</v>
      </c>
      <c r="BH357">
        <v>-0.48719686535822898</v>
      </c>
      <c r="BI357">
        <v>3.16929628353977</v>
      </c>
      <c r="BJ357">
        <v>-0.645734936186385</v>
      </c>
      <c r="BK357">
        <v>-0.78873102248823901</v>
      </c>
      <c r="BL357">
        <v>-0.31629072839221001</v>
      </c>
      <c r="BM357">
        <v>5.0939982856807502</v>
      </c>
      <c r="BN357">
        <v>1.5743899756745501</v>
      </c>
      <c r="BO357">
        <v>-0.57652678865588103</v>
      </c>
      <c r="BP357">
        <v>1.33129175676923E-2</v>
      </c>
      <c r="BQ357">
        <v>9.3119724070398995</v>
      </c>
      <c r="BR357">
        <v>-0.56680148031410804</v>
      </c>
      <c r="BS357">
        <v>-0.645734936186385</v>
      </c>
      <c r="BT357">
        <v>-0.86511922295533705</v>
      </c>
      <c r="BU357">
        <v>-0.86373290889878795</v>
      </c>
      <c r="BV357">
        <v>-0.74035556530087199</v>
      </c>
      <c r="BW357">
        <v>-0.57002278967701703</v>
      </c>
      <c r="BX357">
        <v>-0.84383627376590398</v>
      </c>
      <c r="BY357">
        <v>-0.691416236839001</v>
      </c>
      <c r="BZ357">
        <v>0.229203514262806</v>
      </c>
      <c r="CA357">
        <v>-1.04722366893421E-2</v>
      </c>
      <c r="CB357">
        <v>-0.64862455016796206</v>
      </c>
      <c r="CC357">
        <v>-0.73949012495105004</v>
      </c>
      <c r="CD357">
        <v>-0.62844833074218098</v>
      </c>
      <c r="CE357">
        <v>-0.27442744479381698</v>
      </c>
      <c r="CF357">
        <v>0.268357699262806</v>
      </c>
      <c r="CG357">
        <v>0.23764898331065701</v>
      </c>
      <c r="CH357">
        <v>-1.12980698616796</v>
      </c>
      <c r="CI357">
        <v>-4.25481896595105</v>
      </c>
      <c r="CJ357">
        <v>1.2864979671741399</v>
      </c>
      <c r="CK357">
        <v>0.66335170642616903</v>
      </c>
      <c r="CL357">
        <v>0.31414363211673302</v>
      </c>
      <c r="CM357">
        <v>1.0985339790634601</v>
      </c>
      <c r="CN357">
        <v>10.1751746266476</v>
      </c>
      <c r="CO357">
        <v>0.28250171726280598</v>
      </c>
      <c r="CP357">
        <v>-2.8970478689342102E-2</v>
      </c>
      <c r="CQ357">
        <v>-2.1229464361679602</v>
      </c>
      <c r="CR357">
        <v>-7.7993886389510498</v>
      </c>
      <c r="CS357">
        <v>1.22868023767045</v>
      </c>
      <c r="CT357">
        <v>-0.302163826717812</v>
      </c>
      <c r="CU357">
        <v>-0.107415513688586</v>
      </c>
      <c r="CV357">
        <v>-0.13116405966705899</v>
      </c>
      <c r="CW357">
        <v>0.36910810800941102</v>
      </c>
      <c r="CX357">
        <v>0.120587782636269</v>
      </c>
      <c r="CY357">
        <v>1.18189132268015</v>
      </c>
      <c r="CZ357">
        <v>1.5373290419949599</v>
      </c>
      <c r="DA357">
        <v>8118.0831875414397</v>
      </c>
      <c r="DB357">
        <v>10031.568213578001</v>
      </c>
      <c r="DC357">
        <v>7960.6396693349998</v>
      </c>
      <c r="DD357">
        <v>8265.0265552150995</v>
      </c>
      <c r="DE357">
        <v>8661.5958377433308</v>
      </c>
      <c r="DF357">
        <v>10581.4299881936</v>
      </c>
      <c r="DG357">
        <v>15415.3049715448</v>
      </c>
      <c r="DH357">
        <v>41644.380754655802</v>
      </c>
    </row>
    <row r="358" spans="1:112" x14ac:dyDescent="0.3">
      <c r="A358" t="s">
        <v>799</v>
      </c>
      <c r="B358" t="s">
        <v>800</v>
      </c>
      <c r="C358" t="s">
        <v>799</v>
      </c>
      <c r="D358" t="s">
        <v>801</v>
      </c>
      <c r="E358">
        <v>0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1</v>
      </c>
      <c r="M358">
        <v>24</v>
      </c>
      <c r="N358" t="s">
        <v>106</v>
      </c>
      <c r="O358">
        <v>2018</v>
      </c>
      <c r="P358">
        <v>2017</v>
      </c>
      <c r="Q358" s="4" t="s">
        <v>26</v>
      </c>
      <c r="R358">
        <v>2499</v>
      </c>
      <c r="S358">
        <v>0</v>
      </c>
      <c r="T358">
        <v>0</v>
      </c>
      <c r="U358">
        <v>0</v>
      </c>
      <c r="V358">
        <v>18934021</v>
      </c>
      <c r="W358">
        <v>184638000</v>
      </c>
      <c r="X358">
        <v>2.0263157894736801</v>
      </c>
      <c r="Y358">
        <v>6.6892430186271598E-3</v>
      </c>
      <c r="Z358">
        <v>2.2369340062141401E-2</v>
      </c>
      <c r="AA358">
        <v>-8.8020116090774501E-3</v>
      </c>
      <c r="AB358">
        <v>10</v>
      </c>
      <c r="AC358">
        <v>1</v>
      </c>
      <c r="AD358">
        <v>0.20347300169999999</v>
      </c>
      <c r="AE358">
        <v>0.165775307933333</v>
      </c>
      <c r="AF358">
        <v>4.90841824555555E-2</v>
      </c>
      <c r="AG358">
        <v>3.0227368255555501E-2</v>
      </c>
      <c r="AH358">
        <v>2.1045356741111101E-2</v>
      </c>
      <c r="AI358">
        <v>1.8432041695555498E-2</v>
      </c>
      <c r="AJ358">
        <v>9.8055596856515496E-3</v>
      </c>
      <c r="AK358">
        <v>4.8900250299334404E-3</v>
      </c>
      <c r="AL358">
        <v>3.6521475101354401E-3</v>
      </c>
      <c r="AM358">
        <v>-0.70391137819333804</v>
      </c>
      <c r="AN358">
        <v>-0.38417293019139798</v>
      </c>
      <c r="AO358">
        <v>-0.30376483446443697</v>
      </c>
      <c r="AP358">
        <v>-0.12417537406009101</v>
      </c>
      <c r="AQ358">
        <v>-0.46801554338844997</v>
      </c>
      <c r="AR358">
        <v>-0.50130077357144598</v>
      </c>
      <c r="AS358">
        <v>-0.253143391336557</v>
      </c>
      <c r="AT358">
        <v>-0.75116362073362697</v>
      </c>
      <c r="AU358">
        <v>-0.51485030432822398</v>
      </c>
      <c r="AV358">
        <v>-0.55280915304293998</v>
      </c>
      <c r="AW358">
        <v>0.51193201817929002</v>
      </c>
      <c r="AX358">
        <v>-8.5815148892274901E-2</v>
      </c>
      <c r="AY358">
        <v>-0.72565899459426297</v>
      </c>
      <c r="AZ358">
        <v>-0.33961940979284899</v>
      </c>
      <c r="BA358">
        <v>0.16238812199341901</v>
      </c>
      <c r="BB358">
        <v>-0.36702579437879101</v>
      </c>
      <c r="BC358">
        <v>-0.223331727832738</v>
      </c>
      <c r="BD358">
        <v>-0.104718130045869</v>
      </c>
      <c r="BE358">
        <v>0.49574730563788799</v>
      </c>
      <c r="BF358">
        <v>-0.13234751952646401</v>
      </c>
      <c r="BG358">
        <v>-0.45830421286853501</v>
      </c>
      <c r="BH358">
        <v>-6.5064250822794406E-2</v>
      </c>
      <c r="BI358">
        <v>3.0673071811933999E-2</v>
      </c>
      <c r="BJ358">
        <v>-0.811338271692288</v>
      </c>
      <c r="BK358">
        <v>-0.51778173099375102</v>
      </c>
      <c r="BL358">
        <v>-0.39263845856525897</v>
      </c>
      <c r="BM358">
        <v>0.32886242980636698</v>
      </c>
      <c r="BN358">
        <v>-0.50093525026207397</v>
      </c>
      <c r="BO358">
        <v>-0.74370067272391704</v>
      </c>
      <c r="BP358">
        <v>-0.31936350852621698</v>
      </c>
      <c r="BQ358">
        <v>-0.175705403810442</v>
      </c>
      <c r="BR358">
        <v>-0.36702579437879101</v>
      </c>
      <c r="BS358">
        <v>-0.811338271692288</v>
      </c>
      <c r="BT358">
        <v>-0.88286359142957305</v>
      </c>
      <c r="BU358">
        <v>-0.92053435677066797</v>
      </c>
      <c r="BV358">
        <v>-0.92940056963510898</v>
      </c>
      <c r="BW358">
        <v>-0.95939193647269305</v>
      </c>
      <c r="BX358">
        <v>-0.98078659718003802</v>
      </c>
      <c r="BY358">
        <v>-0.98601257562761901</v>
      </c>
      <c r="BZ358">
        <v>-6.3792243155372796E-2</v>
      </c>
      <c r="CA358">
        <v>-0.68163344477705901</v>
      </c>
      <c r="CB358">
        <v>-0.84531137830115299</v>
      </c>
      <c r="CC358">
        <v>-0.89233880598842397</v>
      </c>
      <c r="CD358">
        <v>-0.97175827810520199</v>
      </c>
      <c r="CE358">
        <v>-0.98766824644422302</v>
      </c>
      <c r="CF358">
        <v>-2.4638058155372702E-2</v>
      </c>
      <c r="CG358">
        <v>-0.43351222477705897</v>
      </c>
      <c r="CH358">
        <v>-1.32649381430115</v>
      </c>
      <c r="CI358">
        <v>-4.4076676469884202</v>
      </c>
      <c r="CJ358">
        <v>-0.223621714582496</v>
      </c>
      <c r="CK358">
        <v>-0.26497326826762202</v>
      </c>
      <c r="CL358">
        <v>-0.53291765123189405</v>
      </c>
      <c r="CM358">
        <v>0.192297063616757</v>
      </c>
      <c r="CN358">
        <v>-6.4604991463731706E-2</v>
      </c>
      <c r="CO358">
        <v>-1.04940401553727E-2</v>
      </c>
      <c r="CP358">
        <v>-0.70013168677705895</v>
      </c>
      <c r="CQ358">
        <v>-2.3196332643011499</v>
      </c>
      <c r="CR358">
        <v>-7.95223731998842</v>
      </c>
      <c r="CS358">
        <v>-0.23684237441974201</v>
      </c>
      <c r="CT358">
        <v>-3.1585206408006397E-2</v>
      </c>
      <c r="CU358">
        <v>-0.47244519236451599</v>
      </c>
      <c r="CV358">
        <v>0.20439342216234599</v>
      </c>
      <c r="CW358">
        <v>1.0577206250818201</v>
      </c>
      <c r="CX358">
        <v>0.33560089634298901</v>
      </c>
      <c r="CY358">
        <v>-0.285512778254011</v>
      </c>
      <c r="CZ358">
        <v>0.188062361370401</v>
      </c>
      <c r="DA358">
        <v>7959.6549967448</v>
      </c>
      <c r="DB358">
        <v>6786.7535525173698</v>
      </c>
      <c r="DC358">
        <v>5695.2956517596604</v>
      </c>
      <c r="DD358">
        <v>3741.1143075683299</v>
      </c>
      <c r="DE358">
        <v>5904.5931654565502</v>
      </c>
      <c r="DF358">
        <v>10430.652797939199</v>
      </c>
      <c r="DG358">
        <v>8795.3558294975501</v>
      </c>
      <c r="DH358">
        <v>8391.2588999183299</v>
      </c>
    </row>
    <row r="359" spans="1:112" x14ac:dyDescent="0.3">
      <c r="A359" t="s">
        <v>802</v>
      </c>
      <c r="B359" t="s">
        <v>803</v>
      </c>
      <c r="C359" t="s">
        <v>802</v>
      </c>
      <c r="D359" t="s">
        <v>804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1</v>
      </c>
      <c r="K359">
        <v>1</v>
      </c>
      <c r="M359">
        <v>3</v>
      </c>
      <c r="N359" t="s">
        <v>61</v>
      </c>
      <c r="O359">
        <v>2017</v>
      </c>
      <c r="P359">
        <v>2019</v>
      </c>
      <c r="Q359" s="4" t="s">
        <v>26</v>
      </c>
      <c r="R359">
        <v>3945</v>
      </c>
      <c r="S359">
        <v>0</v>
      </c>
      <c r="T359">
        <v>0</v>
      </c>
      <c r="U359">
        <v>0</v>
      </c>
      <c r="V359">
        <v>20000000</v>
      </c>
      <c r="W359">
        <v>500000000</v>
      </c>
      <c r="X359">
        <v>2.1772151898734098</v>
      </c>
      <c r="Y359">
        <v>1.0615743696689601E-2</v>
      </c>
      <c r="Z359">
        <v>0.13633669912815</v>
      </c>
      <c r="AA359">
        <v>5.2160918712615897E-2</v>
      </c>
      <c r="AB359">
        <v>26</v>
      </c>
      <c r="AC359">
        <v>1</v>
      </c>
      <c r="AD359">
        <v>0.50723099709999997</v>
      </c>
      <c r="AE359">
        <v>0.40803076641555502</v>
      </c>
      <c r="AF359">
        <v>0.14602656554888799</v>
      </c>
      <c r="AG359">
        <v>5.0914289808888798E-2</v>
      </c>
      <c r="AH359">
        <v>3.2502362573333297E-2</v>
      </c>
      <c r="AI359">
        <v>2.4848294431111102E-2</v>
      </c>
      <c r="AJ359">
        <v>5.0758431732222199E-2</v>
      </c>
      <c r="AK359">
        <v>3.2940850228888797E-2</v>
      </c>
      <c r="AL359">
        <v>2.0041724868888802E-2</v>
      </c>
      <c r="AM359">
        <v>-0.64211873817336196</v>
      </c>
      <c r="AN359">
        <v>-0.65133542915625797</v>
      </c>
      <c r="AO359">
        <v>-0.36162592672246402</v>
      </c>
      <c r="AP359">
        <v>-0.235492669954461</v>
      </c>
      <c r="AQ359">
        <v>1.0427330283349501</v>
      </c>
      <c r="AR359">
        <v>-0.35102702930875701</v>
      </c>
      <c r="AS359">
        <v>-0.39158446944661901</v>
      </c>
      <c r="AT359">
        <v>-0.727252891334072</v>
      </c>
      <c r="AU359">
        <v>-0.53497099334742404</v>
      </c>
      <c r="AV359">
        <v>-0.470816948593554</v>
      </c>
      <c r="AW359">
        <v>-0.23718157520866601</v>
      </c>
      <c r="AX359">
        <v>8.4753253396016998E-2</v>
      </c>
      <c r="AY359">
        <v>1.0014143920310401</v>
      </c>
      <c r="AZ359">
        <v>-0.55808172679916701</v>
      </c>
      <c r="BA359">
        <v>-0.38235503432593898</v>
      </c>
      <c r="BB359">
        <v>-0.19791560113273099</v>
      </c>
      <c r="BC359">
        <v>2.2309390296652701E-2</v>
      </c>
      <c r="BD359">
        <v>-0.198778031195286</v>
      </c>
      <c r="BE359">
        <v>-3.22141732604561E-2</v>
      </c>
      <c r="BF359">
        <v>-7.7378436508127202E-2</v>
      </c>
      <c r="BG359">
        <v>0.75871396639988797</v>
      </c>
      <c r="BH359">
        <v>-0.35651861006281299</v>
      </c>
      <c r="BI359">
        <v>-0.122769222395822</v>
      </c>
      <c r="BJ359">
        <v>-0.711216535862364</v>
      </c>
      <c r="BK359">
        <v>-0.64103579543644396</v>
      </c>
      <c r="BL359">
        <v>-0.49212723186391999</v>
      </c>
      <c r="BM359">
        <v>-0.26656092309766699</v>
      </c>
      <c r="BN359">
        <v>0.83544801709664696</v>
      </c>
      <c r="BO359">
        <v>0.24752646524800001</v>
      </c>
      <c r="BP359">
        <v>-0.61956393545876398</v>
      </c>
      <c r="BQ359">
        <v>-0.42984670469331898</v>
      </c>
      <c r="BR359">
        <v>-0.19791560113273099</v>
      </c>
      <c r="BS359">
        <v>-0.711216535862364</v>
      </c>
      <c r="BT359">
        <v>-0.89859926214196795</v>
      </c>
      <c r="BU359">
        <v>-0.93572483602287304</v>
      </c>
      <c r="BV359">
        <v>-0.95128889509164405</v>
      </c>
      <c r="BW359">
        <v>-0.90309493680567299</v>
      </c>
      <c r="BX359">
        <v>-0.93126134592601195</v>
      </c>
      <c r="BY359">
        <v>-0.95936065370853696</v>
      </c>
      <c r="BZ359">
        <v>-7.1229895859217296E-2</v>
      </c>
      <c r="CA359">
        <v>-0.70986898889657601</v>
      </c>
      <c r="CB359">
        <v>-0.87778777818138498</v>
      </c>
      <c r="CC359">
        <v>-0.94420058972239096</v>
      </c>
      <c r="CD359">
        <v>-0.89802762904851996</v>
      </c>
      <c r="CE359">
        <v>-0.97288336178519397</v>
      </c>
      <c r="CF359">
        <v>-3.2075710859217302E-2</v>
      </c>
      <c r="CG359">
        <v>-0.46174776889657598</v>
      </c>
      <c r="CH359">
        <v>-1.35897021418138</v>
      </c>
      <c r="CI359">
        <v>-4.4595294307223901</v>
      </c>
      <c r="CJ359">
        <v>-0.489388038146369</v>
      </c>
      <c r="CK359">
        <v>-0.56774156803877596</v>
      </c>
      <c r="CL359">
        <v>-0.70135905336000803</v>
      </c>
      <c r="CM359">
        <v>-0.32097929051937601</v>
      </c>
      <c r="CN359">
        <v>-0.51377184553835598</v>
      </c>
      <c r="CO359">
        <v>-1.7931692859217301E-2</v>
      </c>
      <c r="CP359">
        <v>-0.72836723089657596</v>
      </c>
      <c r="CQ359">
        <v>-2.3521096641813801</v>
      </c>
      <c r="CR359">
        <v>-8.0040991037223908</v>
      </c>
      <c r="CS359">
        <v>-0.51325761991766505</v>
      </c>
      <c r="CT359">
        <v>-0.12617137810956899</v>
      </c>
      <c r="CU359">
        <v>9.1739191463910297E-2</v>
      </c>
      <c r="CV359">
        <v>-0.441788510947556</v>
      </c>
      <c r="CW359">
        <v>-2.6415231954368502E-2</v>
      </c>
      <c r="CX359">
        <v>1.04114290301069</v>
      </c>
      <c r="CY359">
        <v>0.188770750739221</v>
      </c>
      <c r="CZ359">
        <v>-0.25395267313602898</v>
      </c>
      <c r="DA359">
        <v>10740.2105957031</v>
      </c>
      <c r="DB359">
        <v>7807.75509440105</v>
      </c>
      <c r="DC359">
        <v>6808.58777213542</v>
      </c>
      <c r="DD359">
        <v>5501.7876131722196</v>
      </c>
      <c r="DE359">
        <v>3776.4309704082202</v>
      </c>
      <c r="DF359">
        <v>6181.3890192163299</v>
      </c>
      <c r="DG359">
        <v>10590.5559784665</v>
      </c>
      <c r="DH359">
        <v>8591.2322327955499</v>
      </c>
    </row>
    <row r="360" spans="1:112" x14ac:dyDescent="0.3">
      <c r="A360" t="s">
        <v>1351</v>
      </c>
      <c r="B360" t="s">
        <v>1352</v>
      </c>
      <c r="C360" t="s">
        <v>1351</v>
      </c>
      <c r="D360" t="s">
        <v>1353</v>
      </c>
      <c r="E360">
        <v>1</v>
      </c>
      <c r="G360">
        <v>1</v>
      </c>
      <c r="H360">
        <v>2</v>
      </c>
      <c r="I360">
        <v>0</v>
      </c>
      <c r="J360">
        <v>1</v>
      </c>
      <c r="K360">
        <v>0</v>
      </c>
      <c r="M360">
        <v>1</v>
      </c>
      <c r="N360" t="s">
        <v>48</v>
      </c>
      <c r="P360">
        <v>2019</v>
      </c>
      <c r="Q360" s="4" t="s">
        <v>26</v>
      </c>
      <c r="R360">
        <v>3319</v>
      </c>
      <c r="S360">
        <v>0</v>
      </c>
      <c r="T360">
        <v>0</v>
      </c>
      <c r="U360">
        <v>0</v>
      </c>
      <c r="V360">
        <v>28800000</v>
      </c>
      <c r="W360">
        <v>4997891952</v>
      </c>
      <c r="X360">
        <v>1.7037037037036999</v>
      </c>
      <c r="Y360">
        <v>1.1226482689380601E-2</v>
      </c>
      <c r="Z360">
        <v>0.3782639503479</v>
      </c>
      <c r="AA360">
        <v>5.3667366504669099E-2</v>
      </c>
      <c r="AB360">
        <v>20</v>
      </c>
      <c r="AC360">
        <v>0</v>
      </c>
    </row>
    <row r="361" spans="1:112" x14ac:dyDescent="0.3">
      <c r="A361" t="s">
        <v>805</v>
      </c>
      <c r="B361" t="s">
        <v>806</v>
      </c>
      <c r="C361" t="s">
        <v>808</v>
      </c>
      <c r="D361" t="s">
        <v>807</v>
      </c>
      <c r="E361">
        <v>1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1</v>
      </c>
      <c r="M361">
        <v>31</v>
      </c>
      <c r="N361" t="s">
        <v>61</v>
      </c>
      <c r="O361">
        <v>2019</v>
      </c>
      <c r="P361">
        <v>2017</v>
      </c>
      <c r="Q361" s="4" t="s">
        <v>26</v>
      </c>
      <c r="R361">
        <v>33816</v>
      </c>
      <c r="S361">
        <v>0</v>
      </c>
      <c r="T361">
        <v>1</v>
      </c>
      <c r="U361">
        <v>1</v>
      </c>
      <c r="V361">
        <v>5882520</v>
      </c>
      <c r="W361">
        <v>75000000</v>
      </c>
      <c r="X361">
        <v>2.20588235294117</v>
      </c>
      <c r="Y361">
        <v>0.211363300681114</v>
      </c>
      <c r="Z361">
        <v>-8.9784905314445496E-2</v>
      </c>
      <c r="AA361">
        <v>-0.34262847900390597</v>
      </c>
      <c r="AB361">
        <v>14</v>
      </c>
      <c r="AC361">
        <v>1</v>
      </c>
      <c r="AD361">
        <v>9.4054092101000002</v>
      </c>
      <c r="AE361">
        <v>3.92135714299111</v>
      </c>
      <c r="AF361">
        <v>1.22665205477777</v>
      </c>
      <c r="AG361">
        <v>0.36246179582777699</v>
      </c>
      <c r="AH361">
        <v>0.25725154790999999</v>
      </c>
      <c r="AI361">
        <v>0.31818714279888799</v>
      </c>
      <c r="AJ361">
        <v>0.43730020158222199</v>
      </c>
      <c r="AK361">
        <v>0.32331480888888797</v>
      </c>
      <c r="AL361">
        <v>0.41199647033333298</v>
      </c>
      <c r="AM361">
        <v>-0.68718685647639799</v>
      </c>
      <c r="AN361">
        <v>-0.70451132053625198</v>
      </c>
      <c r="AO361">
        <v>-0.29026575801596399</v>
      </c>
      <c r="AP361">
        <v>0.236871635502101</v>
      </c>
      <c r="AQ361">
        <v>0.37434906305632498</v>
      </c>
      <c r="AR361">
        <v>-0.260657077863023</v>
      </c>
      <c r="AS361">
        <v>0.27428889431080999</v>
      </c>
      <c r="AT361">
        <v>-0.81429170751552404</v>
      </c>
      <c r="AU361">
        <v>-0.69148893425098701</v>
      </c>
      <c r="AV361">
        <v>-0.65367810065642296</v>
      </c>
      <c r="AW361">
        <v>1.5028729838465401E-2</v>
      </c>
      <c r="AX361">
        <v>1.89750844381197</v>
      </c>
      <c r="AY361">
        <v>-0.21942007211172401</v>
      </c>
      <c r="AZ361">
        <v>-0.42231740513975502</v>
      </c>
      <c r="BA361">
        <v>1.95201924219081</v>
      </c>
      <c r="BB361">
        <v>-0.62827889061216602</v>
      </c>
      <c r="BC361">
        <v>-0.36684057588459101</v>
      </c>
      <c r="BD361">
        <v>-0.35300978781098902</v>
      </c>
      <c r="BE361">
        <v>0.27513369621178901</v>
      </c>
      <c r="BF361">
        <v>0.41481395424656797</v>
      </c>
      <c r="BG361">
        <v>-0.1032294992169</v>
      </c>
      <c r="BH361">
        <v>-0.14990808744053999</v>
      </c>
      <c r="BI361">
        <v>0.62735016074281402</v>
      </c>
      <c r="BJ361">
        <v>-0.88225799504509905</v>
      </c>
      <c r="BK361">
        <v>-0.81103967790605702</v>
      </c>
      <c r="BL361">
        <v>-0.55167939519367404</v>
      </c>
      <c r="BM361">
        <v>0.51953140056327496</v>
      </c>
      <c r="BN361">
        <v>1.0462190780466201</v>
      </c>
      <c r="BO361">
        <v>-0.32466043765778002</v>
      </c>
      <c r="BP361">
        <v>-6.3086685324281702E-2</v>
      </c>
      <c r="BQ361">
        <v>2.0159782519292899</v>
      </c>
      <c r="BR361">
        <v>-0.62827889061216602</v>
      </c>
      <c r="BS361">
        <v>-0.88225799504509905</v>
      </c>
      <c r="BT361">
        <v>-0.96486103446797999</v>
      </c>
      <c r="BU361">
        <v>-0.97565106552959502</v>
      </c>
      <c r="BV361">
        <v>-0.97098424219518598</v>
      </c>
      <c r="BW361">
        <v>-0.95803504976326903</v>
      </c>
      <c r="BX361">
        <v>-0.968397052421061</v>
      </c>
      <c r="BY361">
        <v>-0.96516938706009003</v>
      </c>
      <c r="BZ361">
        <v>-9.33830702503438E-2</v>
      </c>
      <c r="CA361">
        <v>-0.77453185332122798</v>
      </c>
      <c r="CB361">
        <v>-0.94121610166983005</v>
      </c>
      <c r="CC361">
        <v>-0.97740659844209699</v>
      </c>
      <c r="CD361">
        <v>-0.96000174254299597</v>
      </c>
      <c r="CE361">
        <v>-0.87404122101603299</v>
      </c>
      <c r="CF361">
        <v>-5.4228885250343799E-2</v>
      </c>
      <c r="CG361">
        <v>-0.52641063332122795</v>
      </c>
      <c r="CH361">
        <v>-1.42239853766983</v>
      </c>
      <c r="CI361">
        <v>-4.4927354394420904</v>
      </c>
      <c r="CJ361">
        <v>0.98149784588427003</v>
      </c>
      <c r="CK361">
        <v>0.51424955029749597</v>
      </c>
      <c r="CL361">
        <v>0.31170389195505599</v>
      </c>
      <c r="CM361">
        <v>0.99536045316560195</v>
      </c>
      <c r="CN361">
        <v>10.112527884338601</v>
      </c>
      <c r="CO361">
        <v>-4.0084867250343797E-2</v>
      </c>
      <c r="CP361">
        <v>-0.79303009532122803</v>
      </c>
      <c r="CQ361">
        <v>-2.41553798766983</v>
      </c>
      <c r="CR361">
        <v>-8.0373051124420893</v>
      </c>
      <c r="CS361">
        <v>0.99825972018327802</v>
      </c>
      <c r="CT361">
        <v>-0.204738478906482</v>
      </c>
      <c r="CU361">
        <v>-4.7304605064978902E-3</v>
      </c>
      <c r="CV361">
        <v>-0.10713765256489</v>
      </c>
      <c r="CW361">
        <v>0.245209347605849</v>
      </c>
      <c r="CX361">
        <v>0.18851217527123801</v>
      </c>
      <c r="CY361">
        <v>1.4739783931889401</v>
      </c>
      <c r="CZ361">
        <v>0.90897281392167795</v>
      </c>
      <c r="DA361">
        <v>8545.5110417629894</v>
      </c>
      <c r="DB361">
        <v>9859.8364962061096</v>
      </c>
      <c r="DC361">
        <v>7924.4424900082204</v>
      </c>
      <c r="DD361">
        <v>8199.3331022983293</v>
      </c>
      <c r="DE361">
        <v>8836.4144785766603</v>
      </c>
      <c r="DF361">
        <v>10705.129867683399</v>
      </c>
      <c r="DG361">
        <v>16525.323773398399</v>
      </c>
      <c r="DH361">
        <v>44019.751494918703</v>
      </c>
    </row>
    <row r="362" spans="1:112" x14ac:dyDescent="0.3">
      <c r="A362" t="s">
        <v>809</v>
      </c>
      <c r="B362" t="s">
        <v>810</v>
      </c>
      <c r="C362" t="s">
        <v>809</v>
      </c>
      <c r="D362" t="s">
        <v>811</v>
      </c>
      <c r="E362">
        <v>1</v>
      </c>
      <c r="F362">
        <v>0</v>
      </c>
      <c r="G362">
        <v>4</v>
      </c>
      <c r="H362">
        <v>0</v>
      </c>
      <c r="I362">
        <v>3</v>
      </c>
      <c r="J362">
        <v>0</v>
      </c>
      <c r="K362">
        <v>1</v>
      </c>
      <c r="M362">
        <v>15</v>
      </c>
      <c r="N362" t="s">
        <v>106</v>
      </c>
      <c r="O362">
        <v>2019</v>
      </c>
      <c r="P362">
        <v>2018</v>
      </c>
      <c r="Q362" s="4" t="s">
        <v>26</v>
      </c>
      <c r="R362">
        <v>3306</v>
      </c>
      <c r="S362">
        <v>0</v>
      </c>
      <c r="T362">
        <v>0</v>
      </c>
      <c r="U362">
        <v>0</v>
      </c>
      <c r="V362">
        <v>7000000</v>
      </c>
      <c r="W362">
        <v>951602089.37</v>
      </c>
      <c r="X362">
        <v>1.97260273972602</v>
      </c>
      <c r="Y362">
        <v>-2.6499785482883401E-2</v>
      </c>
      <c r="Z362">
        <v>0.30159020423889099</v>
      </c>
      <c r="AA362">
        <v>5.36319613456726E-2</v>
      </c>
      <c r="AB362">
        <v>6</v>
      </c>
      <c r="AC362">
        <v>1</v>
      </c>
      <c r="AD362">
        <v>9.4826634000000007E-2</v>
      </c>
      <c r="AE362">
        <v>5.1691854203333297E-2</v>
      </c>
      <c r="AF362">
        <v>1.96148130234635E-2</v>
      </c>
      <c r="AG362">
        <v>9.4243574709539993E-3</v>
      </c>
      <c r="AH362">
        <v>5.5929013444138897E-3</v>
      </c>
      <c r="AI362">
        <v>3.6679689153115498E-3</v>
      </c>
      <c r="AJ362">
        <v>6.4662552746765503E-3</v>
      </c>
      <c r="AK362">
        <v>5.4762554444444398E-3</v>
      </c>
      <c r="AL362">
        <v>9.4993525555555503E-3</v>
      </c>
      <c r="AM362">
        <v>-0.62054344295123498</v>
      </c>
      <c r="AN362">
        <v>-0.51952855937599596</v>
      </c>
      <c r="AO362">
        <v>-0.40654825948068102</v>
      </c>
      <c r="AP362">
        <v>-0.34417421487774402</v>
      </c>
      <c r="AQ362">
        <v>0.76289805720104198</v>
      </c>
      <c r="AR362">
        <v>-0.15310249722264899</v>
      </c>
      <c r="AS362">
        <v>0.73464380029833398</v>
      </c>
      <c r="AT362">
        <v>-0.65022656400937595</v>
      </c>
      <c r="AU362">
        <v>-0.72228261459898702</v>
      </c>
      <c r="AV362">
        <v>-0.64631002307901497</v>
      </c>
      <c r="AW362">
        <v>-0.37935784890768498</v>
      </c>
      <c r="AX362">
        <v>0.35643015441321502</v>
      </c>
      <c r="AY362">
        <v>0.23784718653751899</v>
      </c>
      <c r="AZ362">
        <v>-4.1757513285897198E-2</v>
      </c>
      <c r="BA362">
        <v>0.91993112278687805</v>
      </c>
      <c r="BB362">
        <v>-0.48676278838805098</v>
      </c>
      <c r="BC362">
        <v>-0.437522335971117</v>
      </c>
      <c r="BD362">
        <v>-0.44990689507401199</v>
      </c>
      <c r="BE362">
        <v>2.2449580658775101E-2</v>
      </c>
      <c r="BF362">
        <v>3.8082831405789998E-3</v>
      </c>
      <c r="BG362">
        <v>0.32380181801552399</v>
      </c>
      <c r="BH362">
        <v>-0.10052704864715099</v>
      </c>
      <c r="BI362">
        <v>0.60352007692269904</v>
      </c>
      <c r="BJ362">
        <v>-0.80330067809596295</v>
      </c>
      <c r="BK362">
        <v>-0.72570522110278901</v>
      </c>
      <c r="BL362">
        <v>-0.67751077410353999</v>
      </c>
      <c r="BM362">
        <v>-0.34861689288061698</v>
      </c>
      <c r="BN362">
        <v>0.79108898296658903</v>
      </c>
      <c r="BO362">
        <v>0.11476341342952499</v>
      </c>
      <c r="BP362">
        <v>0.50637373279776698</v>
      </c>
      <c r="BQ362">
        <v>1.2172548604058999</v>
      </c>
      <c r="BR362">
        <v>-0.48676278838805098</v>
      </c>
      <c r="BS362">
        <v>-0.80330067809596295</v>
      </c>
      <c r="BT362">
        <v>-0.90407868532157598</v>
      </c>
      <c r="BU362">
        <v>-0.94376662742977302</v>
      </c>
      <c r="BV362">
        <v>-0.96417479194915801</v>
      </c>
      <c r="BW362">
        <v>-0.93607730028726799</v>
      </c>
      <c r="BX362">
        <v>-0.94617118215306795</v>
      </c>
      <c r="BY362">
        <v>-0.90985129997492797</v>
      </c>
      <c r="BZ362">
        <v>-4.77429822089857E-2</v>
      </c>
      <c r="CA362">
        <v>-0.63904982428789403</v>
      </c>
      <c r="CB362">
        <v>-0.86652230523749496</v>
      </c>
      <c r="CC362">
        <v>-0.96938393117571298</v>
      </c>
      <c r="CD362">
        <v>-0.94893893324080603</v>
      </c>
      <c r="CE362">
        <v>-0.89083672878773801</v>
      </c>
      <c r="CF362">
        <v>-8.5887972089857805E-3</v>
      </c>
      <c r="CG362">
        <v>-0.390928604287894</v>
      </c>
      <c r="CH362">
        <v>-1.3477047412374901</v>
      </c>
      <c r="CI362">
        <v>-4.4847127721757101</v>
      </c>
      <c r="CJ362">
        <v>1.1189103951413399</v>
      </c>
      <c r="CK362">
        <v>0.56150274096192498</v>
      </c>
      <c r="CL362">
        <v>0.215523674804636</v>
      </c>
      <c r="CM362">
        <v>0.93698109324114998</v>
      </c>
      <c r="CN362">
        <v>9.3480745220088401</v>
      </c>
      <c r="CO362">
        <v>5.5552207910142103E-3</v>
      </c>
      <c r="CP362">
        <v>-0.65754806628789397</v>
      </c>
      <c r="CQ362">
        <v>-2.34084419123749</v>
      </c>
      <c r="CR362">
        <v>-8.0292824451757099</v>
      </c>
      <c r="CS362">
        <v>1.1116902244113001</v>
      </c>
      <c r="CT362">
        <v>-0.25563288274468599</v>
      </c>
      <c r="CU362">
        <v>-0.12808843995649299</v>
      </c>
      <c r="CV362">
        <v>-9.9908954855437604E-2</v>
      </c>
      <c r="CW362">
        <v>0.38520242183133302</v>
      </c>
      <c r="CX362">
        <v>0.134761152517375</v>
      </c>
      <c r="CY362">
        <v>0.75855392658683396</v>
      </c>
      <c r="CZ362">
        <v>1.95266336008737</v>
      </c>
      <c r="DA362">
        <v>7679.3950044374396</v>
      </c>
      <c r="DB362">
        <v>10275.5054285554</v>
      </c>
      <c r="DC362">
        <v>8025.2671480722202</v>
      </c>
      <c r="DD362">
        <v>8324.2540788513306</v>
      </c>
      <c r="DE362">
        <v>8468.9179473650001</v>
      </c>
      <c r="DF362">
        <v>10492.824629005099</v>
      </c>
      <c r="DG362">
        <v>14468.377935573601</v>
      </c>
      <c r="DH362">
        <v>38891.114952303004</v>
      </c>
    </row>
    <row r="363" spans="1:112" x14ac:dyDescent="0.3">
      <c r="A363" t="s">
        <v>1354</v>
      </c>
      <c r="B363" t="s">
        <v>1355</v>
      </c>
      <c r="C363" t="s">
        <v>1356</v>
      </c>
      <c r="D363" t="s">
        <v>1357</v>
      </c>
      <c r="E363">
        <v>1</v>
      </c>
      <c r="G363">
        <v>0</v>
      </c>
      <c r="H363">
        <v>1</v>
      </c>
      <c r="I363">
        <v>0</v>
      </c>
      <c r="J363">
        <v>0</v>
      </c>
      <c r="K363">
        <v>2</v>
      </c>
      <c r="M363">
        <v>80</v>
      </c>
      <c r="N363" t="s">
        <v>35</v>
      </c>
      <c r="P363">
        <v>2018</v>
      </c>
      <c r="Q363" s="4" t="s">
        <v>26</v>
      </c>
      <c r="R363">
        <v>1762</v>
      </c>
      <c r="S363">
        <v>0</v>
      </c>
      <c r="T363">
        <v>0</v>
      </c>
      <c r="U363">
        <v>0</v>
      </c>
      <c r="V363">
        <v>1477031</v>
      </c>
      <c r="W363">
        <v>1397703182.8399999</v>
      </c>
      <c r="X363">
        <v>2.2857142857142798</v>
      </c>
      <c r="Y363">
        <v>6.0064941644668503E-2</v>
      </c>
      <c r="Z363">
        <v>-1.5194192528724599E-2</v>
      </c>
      <c r="AA363">
        <v>-0.22613015770912101</v>
      </c>
      <c r="AB363">
        <v>7</v>
      </c>
      <c r="AC363">
        <v>0</v>
      </c>
    </row>
    <row r="364" spans="1:112" x14ac:dyDescent="0.3">
      <c r="A364" t="s">
        <v>812</v>
      </c>
      <c r="B364" t="s">
        <v>813</v>
      </c>
      <c r="C364" t="s">
        <v>812</v>
      </c>
      <c r="D364" t="s">
        <v>814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1</v>
      </c>
      <c r="M364">
        <v>1</v>
      </c>
      <c r="N364" t="s">
        <v>106</v>
      </c>
      <c r="O364">
        <v>2017</v>
      </c>
      <c r="P364">
        <v>2017</v>
      </c>
      <c r="Q364" s="4" t="s">
        <v>26</v>
      </c>
      <c r="R364">
        <v>1963</v>
      </c>
      <c r="S364">
        <v>0</v>
      </c>
      <c r="T364">
        <v>0</v>
      </c>
      <c r="U364">
        <v>0</v>
      </c>
      <c r="V364">
        <v>21500000</v>
      </c>
      <c r="W364">
        <v>3646271241.1999998</v>
      </c>
      <c r="X364">
        <v>1.94936708860759</v>
      </c>
      <c r="Y364">
        <v>0.102482855319976</v>
      </c>
      <c r="Z364">
        <v>0.10998661816120101</v>
      </c>
      <c r="AA364">
        <v>-1.7052859067916801E-2</v>
      </c>
      <c r="AB364">
        <v>4</v>
      </c>
      <c r="AC364">
        <v>1</v>
      </c>
      <c r="AD364">
        <v>1.79232005E-2</v>
      </c>
      <c r="AE364">
        <v>0.101596525267777</v>
      </c>
      <c r="AF364">
        <v>4.6658810975555499E-2</v>
      </c>
      <c r="AG364">
        <v>2.017091838E-2</v>
      </c>
      <c r="AH364">
        <v>1.0407652999999999E-2</v>
      </c>
      <c r="AI364">
        <v>4.7741224380032201E-3</v>
      </c>
      <c r="AJ364">
        <v>4.9342598830158799E-3</v>
      </c>
      <c r="AK364">
        <v>3.78035677339855E-3</v>
      </c>
      <c r="AL364">
        <v>1.9538908345494402E-3</v>
      </c>
      <c r="AM364">
        <v>-0.54074402788306897</v>
      </c>
      <c r="AN364">
        <v>-0.56769326182427704</v>
      </c>
      <c r="AO364">
        <v>-0.484026815044799</v>
      </c>
      <c r="AP364">
        <v>-0.54128731636198602</v>
      </c>
      <c r="AQ364">
        <v>3.3542802282977097E-2</v>
      </c>
      <c r="AR364">
        <v>-0.23385535763715201</v>
      </c>
      <c r="AS364">
        <v>-0.48314644578033</v>
      </c>
      <c r="AT364">
        <v>2.6735791483087299</v>
      </c>
      <c r="AU364">
        <v>-0.60765671125701204</v>
      </c>
      <c r="AV364">
        <v>-0.66875815807948302</v>
      </c>
      <c r="AW364">
        <v>-0.30506329113924002</v>
      </c>
      <c r="AX364">
        <v>5.7245113517013599E-2</v>
      </c>
      <c r="AY364">
        <v>-9.6542929111882198E-2</v>
      </c>
      <c r="AZ364">
        <v>-0.57099935205261998</v>
      </c>
      <c r="BA364">
        <v>-0.47481389794107098</v>
      </c>
      <c r="BB364">
        <v>3.8112845144410499</v>
      </c>
      <c r="BC364">
        <v>-0.39286054990012298</v>
      </c>
      <c r="BD364">
        <v>-0.313387516913057</v>
      </c>
      <c r="BE364">
        <v>3.6208333877632698E-2</v>
      </c>
      <c r="BF364">
        <v>-0.110117450506225</v>
      </c>
      <c r="BG364">
        <v>-7.2770085136899504E-2</v>
      </c>
      <c r="BH364">
        <v>-0.26557005883442197</v>
      </c>
      <c r="BI364">
        <v>-0.18332579446231001</v>
      </c>
      <c r="BJ364">
        <v>1.2346905075693799</v>
      </c>
      <c r="BK364">
        <v>-0.73444533514465105</v>
      </c>
      <c r="BL364">
        <v>-0.64815798483257403</v>
      </c>
      <c r="BM364">
        <v>-0.53546819650058997</v>
      </c>
      <c r="BN364">
        <v>-6.7073868528013905E-2</v>
      </c>
      <c r="BO364">
        <v>-0.26105398642323702</v>
      </c>
      <c r="BP364">
        <v>-0.62125773102120396</v>
      </c>
      <c r="BQ364">
        <v>0.59922540992440299</v>
      </c>
      <c r="BR364">
        <v>3.8112845144410499</v>
      </c>
      <c r="BS364">
        <v>1.2346905075693799</v>
      </c>
      <c r="BT364">
        <v>-2.2576298253401E-2</v>
      </c>
      <c r="BU364">
        <v>-0.49913709207733398</v>
      </c>
      <c r="BV364">
        <v>-0.77546334813521101</v>
      </c>
      <c r="BW364">
        <v>-0.76460251960547598</v>
      </c>
      <c r="BX364">
        <v>-0.81240248297076401</v>
      </c>
      <c r="BY364">
        <v>-0.90325679105391699</v>
      </c>
      <c r="BZ364">
        <v>5.4203477777308801E-2</v>
      </c>
      <c r="CA364">
        <v>2.8490053583967101</v>
      </c>
      <c r="CB364">
        <v>0.70013274039599305</v>
      </c>
      <c r="CC364">
        <v>-0.79259210584038697</v>
      </c>
      <c r="CD364">
        <v>-0.74910953066082697</v>
      </c>
      <c r="CE364">
        <v>-0.84887316847042005</v>
      </c>
      <c r="CF364">
        <v>9.3357662777308795E-2</v>
      </c>
      <c r="CG364">
        <v>3.0971265783967099</v>
      </c>
      <c r="CH364">
        <v>0.218950304395993</v>
      </c>
      <c r="CI364">
        <v>-4.3079209468403796</v>
      </c>
      <c r="CJ364">
        <v>-1.11606390961862E-2</v>
      </c>
      <c r="CK364">
        <v>-0.32524966072595302</v>
      </c>
      <c r="CL364">
        <v>-0.64958010791515897</v>
      </c>
      <c r="CM364">
        <v>-0.279584874049432</v>
      </c>
      <c r="CN364">
        <v>-0.22543693820420599</v>
      </c>
      <c r="CO364">
        <v>0.107501680777308</v>
      </c>
      <c r="CP364">
        <v>2.8305071163967099</v>
      </c>
      <c r="CQ364">
        <v>-0.77418914560400598</v>
      </c>
      <c r="CR364">
        <v>-7.8524906198403803</v>
      </c>
      <c r="CS364">
        <v>-5.2634866368170698E-2</v>
      </c>
      <c r="CT364">
        <v>-0.32716462287975501</v>
      </c>
      <c r="CU364">
        <v>-8.4236414937813794E-2</v>
      </c>
      <c r="CV364">
        <v>-0.27507157780701003</v>
      </c>
      <c r="CW364">
        <v>-0.18667644094504099</v>
      </c>
      <c r="CX364">
        <v>1.20244743674529</v>
      </c>
      <c r="CY364">
        <v>0.38376507546497102</v>
      </c>
      <c r="CZ364">
        <v>-0.18767601588997601</v>
      </c>
      <c r="DA364">
        <v>12775.4870334201</v>
      </c>
      <c r="DB364">
        <v>8536.9880967882</v>
      </c>
      <c r="DC364">
        <v>6896.1691095920296</v>
      </c>
      <c r="DD364">
        <v>6466.5217777777698</v>
      </c>
      <c r="DE364">
        <v>3740.7045277945499</v>
      </c>
      <c r="DF364">
        <v>4775.9918904993301</v>
      </c>
      <c r="DG364">
        <v>9858.3386768876608</v>
      </c>
      <c r="DH364">
        <v>9396.7263635817708</v>
      </c>
    </row>
    <row r="365" spans="1:112" x14ac:dyDescent="0.3">
      <c r="A365" t="s">
        <v>815</v>
      </c>
      <c r="B365" t="s">
        <v>816</v>
      </c>
      <c r="C365" t="s">
        <v>815</v>
      </c>
      <c r="D365" t="s">
        <v>817</v>
      </c>
      <c r="E365">
        <v>1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1</v>
      </c>
      <c r="M365">
        <v>61</v>
      </c>
      <c r="N365" t="s">
        <v>106</v>
      </c>
      <c r="O365">
        <v>2017</v>
      </c>
      <c r="P365">
        <v>2018</v>
      </c>
      <c r="Q365" s="4" t="s">
        <v>26</v>
      </c>
      <c r="R365">
        <v>8324</v>
      </c>
      <c r="S365">
        <v>1</v>
      </c>
      <c r="T365">
        <v>0</v>
      </c>
      <c r="U365">
        <v>0</v>
      </c>
      <c r="V365">
        <v>6480882</v>
      </c>
      <c r="W365">
        <v>100000000</v>
      </c>
      <c r="X365">
        <v>2.5588235294117601</v>
      </c>
      <c r="Y365">
        <v>0.27250778675079301</v>
      </c>
      <c r="Z365">
        <v>-0.10676661133766099</v>
      </c>
      <c r="AA365">
        <v>-6.95229917764663E-2</v>
      </c>
      <c r="AB365">
        <v>3</v>
      </c>
      <c r="AC365">
        <v>1</v>
      </c>
      <c r="AD365">
        <v>54.153999328600001</v>
      </c>
      <c r="AE365">
        <v>176.787038082544</v>
      </c>
      <c r="AF365">
        <v>87.978573099777705</v>
      </c>
      <c r="AG365">
        <v>335.44350111219802</v>
      </c>
      <c r="AH365">
        <v>123.913116370311</v>
      </c>
      <c r="AI365">
        <v>50.292199931436599</v>
      </c>
      <c r="AJ365">
        <v>25.9419948020766</v>
      </c>
      <c r="AK365">
        <v>16.5399281860355</v>
      </c>
      <c r="AL365">
        <v>16.9385063159677</v>
      </c>
      <c r="AM365">
        <v>-0.50234715138618202</v>
      </c>
      <c r="AN365">
        <v>2.8127863330059601</v>
      </c>
      <c r="AO365">
        <v>-0.63059914423900298</v>
      </c>
      <c r="AP365">
        <v>-0.59413336211204804</v>
      </c>
      <c r="AQ365">
        <v>-0.484174586964909</v>
      </c>
      <c r="AR365">
        <v>-0.36242650913215302</v>
      </c>
      <c r="AS365">
        <v>2.40979359432009E-2</v>
      </c>
      <c r="AT365">
        <v>-0.62084209169157301</v>
      </c>
      <c r="AU365">
        <v>0.60623822317716802</v>
      </c>
      <c r="AV365">
        <v>0.254830965525711</v>
      </c>
      <c r="AW365">
        <v>-0.55287099751364699</v>
      </c>
      <c r="AX365">
        <v>-0.71602281916618504</v>
      </c>
      <c r="AY365">
        <v>-0.39844784502083502</v>
      </c>
      <c r="AZ365">
        <v>0.38666219106787703</v>
      </c>
      <c r="BA365">
        <v>5.45406048986814E-2</v>
      </c>
      <c r="BB365">
        <v>-0.29935661842952299</v>
      </c>
      <c r="BC365">
        <v>-0.117463774851257</v>
      </c>
      <c r="BD365">
        <v>0.85466267476837898</v>
      </c>
      <c r="BE365">
        <v>-0.39064495636165097</v>
      </c>
      <c r="BF365">
        <v>-0.49551977923713197</v>
      </c>
      <c r="BG365">
        <v>-8.2125618975571593E-2</v>
      </c>
      <c r="BH365">
        <v>-8.6712458278967897E-2</v>
      </c>
      <c r="BI365">
        <v>-0.32069722262246603</v>
      </c>
      <c r="BJ365">
        <v>-0.65493151784776804</v>
      </c>
      <c r="BK365">
        <v>2.39524379528341</v>
      </c>
      <c r="BL365">
        <v>-0.29553678591614901</v>
      </c>
      <c r="BM365">
        <v>-0.74375511656800497</v>
      </c>
      <c r="BN365">
        <v>-0.75097913628045199</v>
      </c>
      <c r="BO365">
        <v>-0.42701664702252601</v>
      </c>
      <c r="BP365">
        <v>-7.1225731379808602E-2</v>
      </c>
      <c r="BQ365">
        <v>-0.32205892506084699</v>
      </c>
      <c r="BR365">
        <v>-0.29935661842952299</v>
      </c>
      <c r="BS365">
        <v>-0.65493151784776804</v>
      </c>
      <c r="BT365">
        <v>0.32752808280223</v>
      </c>
      <c r="BU365">
        <v>-0.49576021951580801</v>
      </c>
      <c r="BV365">
        <v>-0.78795799735985805</v>
      </c>
      <c r="BW365">
        <v>-0.89533210526584595</v>
      </c>
      <c r="BX365">
        <v>-0.934661035852276</v>
      </c>
      <c r="BY365">
        <v>-0.93355307516366004</v>
      </c>
      <c r="BZ365">
        <v>-0.113655494949741</v>
      </c>
      <c r="CA365">
        <v>0.83734493362398099</v>
      </c>
      <c r="CB365">
        <v>2.2560819336067399</v>
      </c>
      <c r="CC365">
        <v>0.84588254517697303</v>
      </c>
      <c r="CD365">
        <v>-0.63884037191723397</v>
      </c>
      <c r="CE365">
        <v>-0.70643184486058197</v>
      </c>
      <c r="CF365">
        <v>-7.4501309949741495E-2</v>
      </c>
      <c r="CG365">
        <v>1.08546615362398</v>
      </c>
      <c r="CH365">
        <v>1.77489949760674</v>
      </c>
      <c r="CI365">
        <v>-2.6694462958230201</v>
      </c>
      <c r="CJ365">
        <v>0.66027754280793505</v>
      </c>
      <c r="CK365">
        <v>5.0558494897571498</v>
      </c>
      <c r="CL365">
        <v>2.05381073927646</v>
      </c>
      <c r="CM365">
        <v>0.60282331391180999</v>
      </c>
      <c r="CN365">
        <v>2.3193310804054801</v>
      </c>
      <c r="CO365">
        <v>-6.0357291949741501E-2</v>
      </c>
      <c r="CP365">
        <v>0.81884669162398105</v>
      </c>
      <c r="CQ365">
        <v>0.781760047606747</v>
      </c>
      <c r="CR365">
        <v>-6.2140159688230199</v>
      </c>
      <c r="CS365">
        <v>0.51744923179385605</v>
      </c>
      <c r="CT365">
        <v>3.3014990939631699</v>
      </c>
      <c r="CU365">
        <v>-0.301525732262725</v>
      </c>
      <c r="CV365">
        <v>-0.30041559550298702</v>
      </c>
      <c r="CW365">
        <v>-7.1586807178787307E-2</v>
      </c>
      <c r="CX365">
        <v>-0.44931575272875801</v>
      </c>
      <c r="CY365">
        <v>-2.5310641176865601E-3</v>
      </c>
      <c r="CZ365">
        <v>1.07320297136547</v>
      </c>
      <c r="DA365">
        <v>3199.2799967448</v>
      </c>
      <c r="DB365">
        <v>6534.4030924479302</v>
      </c>
      <c r="DC365">
        <v>12649.4014973958</v>
      </c>
      <c r="DD365">
        <v>8325.2678765190994</v>
      </c>
      <c r="DE365">
        <v>6867.8114405382103</v>
      </c>
      <c r="DF365">
        <v>6322.4620000000004</v>
      </c>
      <c r="DG365">
        <v>3716.7349047377702</v>
      </c>
      <c r="DH365">
        <v>4992.7669849684398</v>
      </c>
    </row>
    <row r="366" spans="1:112" x14ac:dyDescent="0.3">
      <c r="A366" t="s">
        <v>818</v>
      </c>
      <c r="B366" t="s">
        <v>819</v>
      </c>
      <c r="C366" t="s">
        <v>818</v>
      </c>
      <c r="D366" t="s">
        <v>820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1</v>
      </c>
      <c r="M366">
        <v>73</v>
      </c>
      <c r="N366" t="s">
        <v>25</v>
      </c>
      <c r="O366">
        <v>2018</v>
      </c>
      <c r="P366">
        <v>2018</v>
      </c>
      <c r="Q366" s="4" t="s">
        <v>26</v>
      </c>
      <c r="R366">
        <v>8125</v>
      </c>
      <c r="S366">
        <v>1</v>
      </c>
      <c r="T366">
        <v>0</v>
      </c>
      <c r="U366">
        <v>1</v>
      </c>
      <c r="V366">
        <v>8757600</v>
      </c>
      <c r="W366">
        <v>703869976.00999999</v>
      </c>
      <c r="X366">
        <v>2.0821917808219101</v>
      </c>
      <c r="Y366">
        <v>8.0047830939292894E-2</v>
      </c>
      <c r="Z366">
        <v>-0.13728176057338701</v>
      </c>
      <c r="AA366">
        <v>0.107061296701431</v>
      </c>
      <c r="AB366">
        <v>4</v>
      </c>
      <c r="AC366">
        <v>1</v>
      </c>
      <c r="AD366">
        <v>4.0601600000000002E-2</v>
      </c>
      <c r="AE366">
        <v>2.08893188888888E-2</v>
      </c>
      <c r="AF366">
        <v>5.8567369389743301E-3</v>
      </c>
      <c r="AG366">
        <v>5.1857814515655501E-3</v>
      </c>
      <c r="AH366">
        <v>9.1803568361894395E-3</v>
      </c>
      <c r="AI366">
        <v>5.9738667717362196E-3</v>
      </c>
      <c r="AJ366">
        <v>3.1522293613962201E-3</v>
      </c>
      <c r="AK366">
        <v>2.4330157229922201E-3</v>
      </c>
      <c r="AL366">
        <v>2.2612241200596602E-3</v>
      </c>
      <c r="AM366">
        <v>-0.71963006691953202</v>
      </c>
      <c r="AN366">
        <v>-0.114561315353576</v>
      </c>
      <c r="AO366">
        <v>0.77029381626137505</v>
      </c>
      <c r="AP366">
        <v>-0.34927727992152402</v>
      </c>
      <c r="AQ366">
        <v>-0.472330153676984</v>
      </c>
      <c r="AR366">
        <v>-0.22816031320939001</v>
      </c>
      <c r="AS366">
        <v>-7.0608505037229402E-2</v>
      </c>
      <c r="AT366">
        <v>-0.77714045700418199</v>
      </c>
      <c r="AU366">
        <v>-0.62829810633357996</v>
      </c>
      <c r="AV366">
        <v>0.40274152145118203</v>
      </c>
      <c r="AW366">
        <v>1.0407481071456699</v>
      </c>
      <c r="AX366">
        <v>-0.61911085001687804</v>
      </c>
      <c r="AY366">
        <v>-0.28372778622147399</v>
      </c>
      <c r="AZ366">
        <v>-0.366815003078094</v>
      </c>
      <c r="BA366">
        <v>0.62290254943986101</v>
      </c>
      <c r="BB366">
        <v>-0.53576609117662599</v>
      </c>
      <c r="BC366">
        <v>-0.40685960003581501</v>
      </c>
      <c r="BD366">
        <v>0.40634687811773401</v>
      </c>
      <c r="BE366">
        <v>0.81626033838246104</v>
      </c>
      <c r="BF366">
        <v>-0.38008947199971399</v>
      </c>
      <c r="BG366">
        <v>-0.16716145681123101</v>
      </c>
      <c r="BH366">
        <v>-0.12622273880346199</v>
      </c>
      <c r="BI366">
        <v>0.22309501640252999</v>
      </c>
      <c r="BJ366">
        <v>-0.86828081862316198</v>
      </c>
      <c r="BK366">
        <v>-0.48390104603853301</v>
      </c>
      <c r="BL366">
        <v>1.4604105281488799</v>
      </c>
      <c r="BM366">
        <v>0.25371052653132697</v>
      </c>
      <c r="BN366">
        <v>-0.68165371204694603</v>
      </c>
      <c r="BO366">
        <v>-0.34630656153748501</v>
      </c>
      <c r="BP366">
        <v>-0.25670513856202298</v>
      </c>
      <c r="BQ366">
        <v>1.49065762402665</v>
      </c>
      <c r="BR366">
        <v>-0.53576609117662599</v>
      </c>
      <c r="BS366">
        <v>-0.86828081862316198</v>
      </c>
      <c r="BT366">
        <v>-0.88538947653986899</v>
      </c>
      <c r="BU366">
        <v>-0.79948834605060104</v>
      </c>
      <c r="BV366">
        <v>-0.86159276512504401</v>
      </c>
      <c r="BW366">
        <v>-0.92892292119893005</v>
      </c>
      <c r="BX366">
        <v>-0.94421173177282802</v>
      </c>
      <c r="BY366">
        <v>-0.95254267312358698</v>
      </c>
      <c r="BZ366">
        <v>-5.9532136664564902E-2</v>
      </c>
      <c r="CA366">
        <v>-0.74460527177257796</v>
      </c>
      <c r="CB366">
        <v>-0.91436587483167198</v>
      </c>
      <c r="CC366">
        <v>-0.77154861122261598</v>
      </c>
      <c r="CD366">
        <v>-0.92620246536421802</v>
      </c>
      <c r="CE366">
        <v>-0.86707219423902304</v>
      </c>
      <c r="CF366">
        <v>-2.0377951664564901E-2</v>
      </c>
      <c r="CG366">
        <v>-0.49648405177257698</v>
      </c>
      <c r="CH366">
        <v>-1.39554831083167</v>
      </c>
      <c r="CI366">
        <v>-4.2868774522226101</v>
      </c>
      <c r="CJ366">
        <v>-0.15021810800886101</v>
      </c>
      <c r="CK366">
        <v>-0.53318960368907198</v>
      </c>
      <c r="CL366">
        <v>0.327654795842026</v>
      </c>
      <c r="CM366">
        <v>0.171077267930522</v>
      </c>
      <c r="CN366">
        <v>0.23198270541496999</v>
      </c>
      <c r="CO366">
        <v>-6.2339336645649002E-3</v>
      </c>
      <c r="CP366">
        <v>-0.76310351377257801</v>
      </c>
      <c r="CQ366">
        <v>-2.3886877608316701</v>
      </c>
      <c r="CR366">
        <v>-7.8314471252226099</v>
      </c>
      <c r="CS366">
        <v>-0.162925275698248</v>
      </c>
      <c r="CT366">
        <v>-0.42977479796790202</v>
      </c>
      <c r="CU366">
        <v>0.52480994600415798</v>
      </c>
      <c r="CV366">
        <v>1.0341759423336501</v>
      </c>
      <c r="CW366">
        <v>-0.21649152185937401</v>
      </c>
      <c r="CX366">
        <v>2.1445205411835099E-2</v>
      </c>
      <c r="CY366">
        <v>-0.22228403018065099</v>
      </c>
      <c r="CZ366">
        <v>0.34890881961766501</v>
      </c>
      <c r="DA366">
        <v>6593.4636666666602</v>
      </c>
      <c r="DB366">
        <v>4315.481373355</v>
      </c>
      <c r="DC366">
        <v>4196.2183690278798</v>
      </c>
      <c r="DD366">
        <v>8832.3727624861094</v>
      </c>
      <c r="DE366">
        <v>9773.4772532813295</v>
      </c>
      <c r="DF366">
        <v>7933.4163277486596</v>
      </c>
      <c r="DG366">
        <v>8162.13799045833</v>
      </c>
      <c r="DH366">
        <v>8909.2411898211103</v>
      </c>
    </row>
    <row r="367" spans="1:112" x14ac:dyDescent="0.3">
      <c r="A367" t="s">
        <v>821</v>
      </c>
      <c r="B367" t="s">
        <v>822</v>
      </c>
      <c r="C367" t="s">
        <v>824</v>
      </c>
      <c r="D367" t="s">
        <v>823</v>
      </c>
      <c r="E367">
        <v>1</v>
      </c>
      <c r="F367">
        <v>0</v>
      </c>
      <c r="G367">
        <v>1</v>
      </c>
      <c r="H367">
        <v>2</v>
      </c>
      <c r="I367">
        <v>1</v>
      </c>
      <c r="J367">
        <v>1</v>
      </c>
      <c r="K367">
        <v>1</v>
      </c>
      <c r="M367">
        <v>52</v>
      </c>
      <c r="N367" t="s">
        <v>35</v>
      </c>
      <c r="O367">
        <v>2019</v>
      </c>
      <c r="P367">
        <v>2018</v>
      </c>
      <c r="Q367" s="4" t="s">
        <v>26</v>
      </c>
      <c r="R367">
        <v>1700</v>
      </c>
      <c r="S367">
        <v>0</v>
      </c>
      <c r="T367">
        <v>0</v>
      </c>
      <c r="U367">
        <v>1</v>
      </c>
      <c r="V367">
        <v>6294962</v>
      </c>
      <c r="W367">
        <v>200000000</v>
      </c>
      <c r="X367">
        <v>2.1038961038960999</v>
      </c>
      <c r="Y367">
        <v>0.11147780716419201</v>
      </c>
      <c r="Z367">
        <v>1.0293349623680099E-2</v>
      </c>
      <c r="AA367">
        <v>0.13185144960880199</v>
      </c>
      <c r="AB367">
        <v>13</v>
      </c>
      <c r="AC367">
        <v>1</v>
      </c>
      <c r="AD367">
        <v>0.1218198336</v>
      </c>
      <c r="AE367">
        <v>0.15266437055444401</v>
      </c>
      <c r="AF367">
        <v>0.157051982276666</v>
      </c>
      <c r="AG367">
        <v>0.13794262702999999</v>
      </c>
      <c r="AH367">
        <v>8.8711260226666602E-2</v>
      </c>
      <c r="AI367">
        <v>8.9344710773333294E-2</v>
      </c>
      <c r="AJ367">
        <v>6.42858532855555E-2</v>
      </c>
      <c r="AK367">
        <v>3.3191740054444398E-2</v>
      </c>
      <c r="AL367">
        <v>4.6486849222222203E-2</v>
      </c>
      <c r="AM367">
        <v>2.8740247028743001E-2</v>
      </c>
      <c r="AN367">
        <v>-0.121675352132793</v>
      </c>
      <c r="AO367">
        <v>-0.356897413535747</v>
      </c>
      <c r="AP367">
        <v>7.14058784700083E-3</v>
      </c>
      <c r="AQ367">
        <v>-0.28047387775815602</v>
      </c>
      <c r="AR367">
        <v>-0.48368515998367601</v>
      </c>
      <c r="AS367">
        <v>0.40055475084975301</v>
      </c>
      <c r="AT367">
        <v>0.532732467762566</v>
      </c>
      <c r="AU367">
        <v>-0.33775973322542902</v>
      </c>
      <c r="AV367">
        <v>0.13420403809279</v>
      </c>
      <c r="AW367">
        <v>-0.52855603080176805</v>
      </c>
      <c r="AX367">
        <v>0.88323603273673401</v>
      </c>
      <c r="AY367">
        <v>-0.75417925447138101</v>
      </c>
      <c r="AZ367">
        <v>3.2292458684058598E-2</v>
      </c>
      <c r="BA367">
        <v>0.13524105018985499</v>
      </c>
      <c r="BB367">
        <v>0.25215432745962502</v>
      </c>
      <c r="BC367">
        <v>-0.150388159326652</v>
      </c>
      <c r="BD367">
        <v>0.11085219055189199</v>
      </c>
      <c r="BE367">
        <v>-0.36218440216464598</v>
      </c>
      <c r="BF367">
        <v>0.35696512624958399</v>
      </c>
      <c r="BG367">
        <v>-0.48450883143397899</v>
      </c>
      <c r="BH367">
        <v>6.6513165292101403E-4</v>
      </c>
      <c r="BI367">
        <v>0.37320790548094301</v>
      </c>
      <c r="BJ367">
        <v>0.29377283580172497</v>
      </c>
      <c r="BK367">
        <v>-0.25886421053844999</v>
      </c>
      <c r="BL367">
        <v>-0.27102950488416599</v>
      </c>
      <c r="BM367">
        <v>-0.35939273351051698</v>
      </c>
      <c r="BN367">
        <v>2.7088475267092798E-3</v>
      </c>
      <c r="BO367">
        <v>-0.74483719203432597</v>
      </c>
      <c r="BP367">
        <v>0.40186719262325399</v>
      </c>
      <c r="BQ367">
        <v>2.1634203238299E-2</v>
      </c>
      <c r="BR367">
        <v>0.25215432745962502</v>
      </c>
      <c r="BS367">
        <v>0.29377283580172497</v>
      </c>
      <c r="BT367">
        <v>0.12858755744963099</v>
      </c>
      <c r="BU367">
        <v>-0.25939108953200002</v>
      </c>
      <c r="BV367">
        <v>-0.25614950264177799</v>
      </c>
      <c r="BW367">
        <v>-0.45034293033036499</v>
      </c>
      <c r="BX367">
        <v>-0.72792542362027701</v>
      </c>
      <c r="BY367">
        <v>-0.61884109827672595</v>
      </c>
      <c r="BZ367">
        <v>-1.7774387273502199E-2</v>
      </c>
      <c r="CA367">
        <v>0.51723310869169403</v>
      </c>
      <c r="CB367">
        <v>2.0854126958488699E-2</v>
      </c>
      <c r="CC367">
        <v>-7.1613178385101006E-2</v>
      </c>
      <c r="CD367">
        <v>-0.68280579295963195</v>
      </c>
      <c r="CE367">
        <v>-0.72179104745148204</v>
      </c>
      <c r="CF367">
        <v>2.1379797726497701E-2</v>
      </c>
      <c r="CG367">
        <v>0.76535432869169395</v>
      </c>
      <c r="CH367">
        <v>-0.46032830904151101</v>
      </c>
      <c r="CI367">
        <v>-3.5869420193850998</v>
      </c>
      <c r="CJ367">
        <v>1.2103066764333701</v>
      </c>
      <c r="CK367">
        <v>2.1860543582474898</v>
      </c>
      <c r="CL367">
        <v>1.6901084972461999</v>
      </c>
      <c r="CM367">
        <v>2.25130765086173</v>
      </c>
      <c r="CN367">
        <v>8.4878399186931297</v>
      </c>
      <c r="CO367">
        <v>3.5523815726497703E-2</v>
      </c>
      <c r="CP367">
        <v>0.49873486669169398</v>
      </c>
      <c r="CQ367">
        <v>-1.4534677590415099</v>
      </c>
      <c r="CR367">
        <v>-7.1315116923851001</v>
      </c>
      <c r="CS367">
        <v>1.1516418579951599</v>
      </c>
      <c r="CT367">
        <v>0.48390283018000402</v>
      </c>
      <c r="CU367">
        <v>-0.17716159484442801</v>
      </c>
      <c r="CV367">
        <v>3.41799668847656E-3</v>
      </c>
      <c r="CW367">
        <v>-5.8144936441179802E-2</v>
      </c>
      <c r="CX367">
        <v>0.14397473774726599</v>
      </c>
      <c r="CY367">
        <v>0.17969617325097501</v>
      </c>
      <c r="CZ367">
        <v>1.83261533054466</v>
      </c>
      <c r="DA367">
        <v>4629.9392631066603</v>
      </c>
      <c r="DB367">
        <v>9819.1257521978805</v>
      </c>
      <c r="DC367">
        <v>9419.9092866392202</v>
      </c>
      <c r="DD367">
        <v>7961.8046558107699</v>
      </c>
      <c r="DE367">
        <v>7845.0022589191103</v>
      </c>
      <c r="DF367">
        <v>9362.6180844624396</v>
      </c>
      <c r="DG367">
        <v>11212.851673622699</v>
      </c>
      <c r="DH367">
        <v>22301.829043492999</v>
      </c>
    </row>
    <row r="368" spans="1:112" x14ac:dyDescent="0.3">
      <c r="A368" t="s">
        <v>825</v>
      </c>
      <c r="B368" t="s">
        <v>826</v>
      </c>
      <c r="C368" t="s">
        <v>825</v>
      </c>
      <c r="D368" t="s">
        <v>827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1</v>
      </c>
      <c r="M368">
        <v>21</v>
      </c>
      <c r="N368" t="s">
        <v>231</v>
      </c>
      <c r="O368">
        <v>2017</v>
      </c>
      <c r="P368">
        <v>2018</v>
      </c>
      <c r="Q368" s="4" t="s">
        <v>26</v>
      </c>
      <c r="R368">
        <v>16673</v>
      </c>
      <c r="S368">
        <v>0</v>
      </c>
      <c r="T368">
        <v>0</v>
      </c>
      <c r="U368">
        <v>0</v>
      </c>
      <c r="V368">
        <v>10714285</v>
      </c>
      <c r="W368">
        <v>200000000</v>
      </c>
      <c r="X368">
        <v>1.875</v>
      </c>
      <c r="Y368">
        <v>0.14636130630970001</v>
      </c>
      <c r="Z368">
        <v>0.103210717439651</v>
      </c>
      <c r="AA368">
        <v>-4.0575265884399397E-3</v>
      </c>
      <c r="AB368">
        <v>19</v>
      </c>
      <c r="AC368">
        <v>1</v>
      </c>
      <c r="AD368">
        <v>0.1247970015</v>
      </c>
      <c r="AE368">
        <v>0.23346305572777701</v>
      </c>
      <c r="AF368">
        <v>0.31129742405111099</v>
      </c>
      <c r="AG368">
        <v>0.15520254223888799</v>
      </c>
      <c r="AH368">
        <v>5.3891279059999998E-2</v>
      </c>
      <c r="AI368">
        <v>3.8790595725555502E-2</v>
      </c>
      <c r="AJ368">
        <v>2.5950416548888799E-2</v>
      </c>
      <c r="AK368">
        <v>4.51643473611111E-2</v>
      </c>
      <c r="AL368">
        <v>2.7298920484444399E-2</v>
      </c>
      <c r="AM368">
        <v>0.33339051474632198</v>
      </c>
      <c r="AN368">
        <v>-0.501433258845705</v>
      </c>
      <c r="AO368">
        <v>-0.65276806499051898</v>
      </c>
      <c r="AP368">
        <v>-0.28020643781031901</v>
      </c>
      <c r="AQ368">
        <v>-0.33101268326764699</v>
      </c>
      <c r="AR368">
        <v>0.74040934086835997</v>
      </c>
      <c r="AS368">
        <v>-0.39556481872357802</v>
      </c>
      <c r="AT368">
        <v>3.10296385367851</v>
      </c>
      <c r="AU368">
        <v>-0.80584232143218004</v>
      </c>
      <c r="AV368">
        <v>-0.39560178396022799</v>
      </c>
      <c r="AW368">
        <v>-0.439362228568906</v>
      </c>
      <c r="AX368">
        <v>-0.29682950287983001</v>
      </c>
      <c r="AY368">
        <v>8.2959341659525801E-2</v>
      </c>
      <c r="AZ368">
        <v>0.71759074721968596</v>
      </c>
      <c r="BA368">
        <v>-0.62338038302171594</v>
      </c>
      <c r="BB368">
        <v>0.45642238075638902</v>
      </c>
      <c r="BC368">
        <v>-0.55264431132284597</v>
      </c>
      <c r="BD368">
        <v>0.29066032739331799</v>
      </c>
      <c r="BE368">
        <v>-0.30762713294147898</v>
      </c>
      <c r="BF368">
        <v>-4.0183898507231898E-2</v>
      </c>
      <c r="BG368">
        <v>-2.42784521724537E-2</v>
      </c>
      <c r="BH368">
        <v>0.54733106297686296</v>
      </c>
      <c r="BI368">
        <v>-0.39849400507046201</v>
      </c>
      <c r="BJ368">
        <v>0.98284737477294704</v>
      </c>
      <c r="BK368">
        <v>-0.78035858967884697</v>
      </c>
      <c r="BL368">
        <v>-0.54125027588877594</v>
      </c>
      <c r="BM368">
        <v>-0.50722228286195703</v>
      </c>
      <c r="BN368">
        <v>-0.38212107809727203</v>
      </c>
      <c r="BO368">
        <v>0.69358871363310504</v>
      </c>
      <c r="BP368">
        <v>4.0542481296543899E-2</v>
      </c>
      <c r="BQ368">
        <v>-0.48248231513807199</v>
      </c>
      <c r="BR368">
        <v>0.45642238075638902</v>
      </c>
      <c r="BS368">
        <v>0.98284737477294704</v>
      </c>
      <c r="BT368">
        <v>-2.6467294660854301E-2</v>
      </c>
      <c r="BU368">
        <v>-0.65396948328800197</v>
      </c>
      <c r="BV368">
        <v>-0.75372211102110698</v>
      </c>
      <c r="BW368">
        <v>-0.84145930007415604</v>
      </c>
      <c r="BX368">
        <v>-0.72481622380511601</v>
      </c>
      <c r="BY368">
        <v>-0.814945607862679</v>
      </c>
      <c r="BZ368">
        <v>0.10638872761698499</v>
      </c>
      <c r="CA368">
        <v>3.8011863605392802</v>
      </c>
      <c r="CB368">
        <v>-0.15745901456518799</v>
      </c>
      <c r="CC368">
        <v>-0.70588813777625703</v>
      </c>
      <c r="CD368">
        <v>-0.73274738582798904</v>
      </c>
      <c r="CE368">
        <v>-0.88461328276023798</v>
      </c>
      <c r="CF368">
        <v>0.14554291261698499</v>
      </c>
      <c r="CG368">
        <v>4.0493075805392804</v>
      </c>
      <c r="CH368">
        <v>-0.63864145056518795</v>
      </c>
      <c r="CI368">
        <v>-4.2212169787762504</v>
      </c>
      <c r="CJ368">
        <v>2.4457618693837802</v>
      </c>
      <c r="CK368">
        <v>0.38777360449506598</v>
      </c>
      <c r="CL368">
        <v>0.37099819921670601</v>
      </c>
      <c r="CM368">
        <v>-0.14907665002753201</v>
      </c>
      <c r="CN368">
        <v>0.77478258133022604</v>
      </c>
      <c r="CO368">
        <v>0.159686930616985</v>
      </c>
      <c r="CP368">
        <v>3.78268811853928</v>
      </c>
      <c r="CQ368">
        <v>-1.63178090056518</v>
      </c>
      <c r="CR368">
        <v>-7.7657866517762502</v>
      </c>
      <c r="CS368">
        <v>2.6728680785629799</v>
      </c>
      <c r="CT368">
        <v>-0.58405107502123799</v>
      </c>
      <c r="CU368">
        <v>-6.2490237378915202E-2</v>
      </c>
      <c r="CV368">
        <v>9.4599515821790995E-3</v>
      </c>
      <c r="CW368">
        <v>-0.38613494998141201</v>
      </c>
      <c r="CX368">
        <v>5.4639775954939997E-2</v>
      </c>
      <c r="CY368">
        <v>1.2502858304872899</v>
      </c>
      <c r="CZ368">
        <v>0.116948816567173</v>
      </c>
      <c r="DA368">
        <v>10351.6902126736</v>
      </c>
      <c r="DB368">
        <v>9991.5018066406301</v>
      </c>
      <c r="DC368">
        <v>7757.4473253038304</v>
      </c>
      <c r="DD368">
        <v>6828.4663337673601</v>
      </c>
      <c r="DE368">
        <v>5356.0046840300001</v>
      </c>
      <c r="DF368">
        <v>3777.8203142704401</v>
      </c>
      <c r="DG368">
        <v>6462.1004758179997</v>
      </c>
      <c r="DH368">
        <v>10665.2892778348</v>
      </c>
    </row>
    <row r="369" spans="1:112" x14ac:dyDescent="0.3">
      <c r="A369" t="s">
        <v>828</v>
      </c>
      <c r="B369" t="s">
        <v>829</v>
      </c>
      <c r="C369" t="s">
        <v>831</v>
      </c>
      <c r="D369" t="s">
        <v>830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M369">
        <v>183</v>
      </c>
      <c r="N369" t="s">
        <v>150</v>
      </c>
      <c r="O369">
        <v>2019</v>
      </c>
      <c r="P369">
        <v>2018</v>
      </c>
      <c r="Q369" s="4" t="s">
        <v>26</v>
      </c>
      <c r="R369">
        <v>4618</v>
      </c>
      <c r="S369">
        <v>0</v>
      </c>
      <c r="T369">
        <v>0</v>
      </c>
      <c r="U369">
        <v>1</v>
      </c>
      <c r="V369">
        <v>3400000</v>
      </c>
      <c r="W369">
        <v>57386799</v>
      </c>
      <c r="X369">
        <v>1.8780487804878001</v>
      </c>
      <c r="Y369">
        <v>0.15895868837833399</v>
      </c>
      <c r="Z369">
        <v>0.13244298100471499</v>
      </c>
      <c r="AA369">
        <v>-5.1185503602027803E-2</v>
      </c>
      <c r="AB369">
        <v>10</v>
      </c>
      <c r="AC369">
        <v>1</v>
      </c>
      <c r="AD369">
        <v>0.10889923780000001</v>
      </c>
      <c r="AE369">
        <v>0.15098271598555499</v>
      </c>
      <c r="AF369">
        <v>0.20012065233444401</v>
      </c>
      <c r="AG369">
        <v>9.0384735872222205E-2</v>
      </c>
      <c r="AH369">
        <v>0.110139246398888</v>
      </c>
      <c r="AI369">
        <v>0.10783378072444399</v>
      </c>
      <c r="AJ369">
        <v>0.60493473047333302</v>
      </c>
      <c r="AK369">
        <v>0.53234862088888801</v>
      </c>
      <c r="AL369">
        <v>0.70002901877777701</v>
      </c>
      <c r="AM369">
        <v>0.32545404967804398</v>
      </c>
      <c r="AN369">
        <v>-0.548348784506408</v>
      </c>
      <c r="AO369">
        <v>0.21856025064446399</v>
      </c>
      <c r="AP369">
        <v>-2.0932281178816601E-2</v>
      </c>
      <c r="AQ369">
        <v>4.6098814899124001</v>
      </c>
      <c r="AR369">
        <v>-0.119989985576872</v>
      </c>
      <c r="AS369">
        <v>0.314982309165945</v>
      </c>
      <c r="AT369">
        <v>2.48422225573271</v>
      </c>
      <c r="AU369">
        <v>-0.67423021751472101</v>
      </c>
      <c r="AV369">
        <v>-0.47197385529151498</v>
      </c>
      <c r="AW369">
        <v>6.7233380948261895E-2</v>
      </c>
      <c r="AX369">
        <v>1.35703466465607</v>
      </c>
      <c r="AY369">
        <v>2.34248507925974</v>
      </c>
      <c r="AZ369">
        <v>0.36456890989767698</v>
      </c>
      <c r="BA369">
        <v>0.35671623858708601</v>
      </c>
      <c r="BB369">
        <v>0.19937084340633601</v>
      </c>
      <c r="BC369">
        <v>-0.55557582583159304</v>
      </c>
      <c r="BD369">
        <v>-0.36194044645103501</v>
      </c>
      <c r="BE369">
        <v>0.51728423823565906</v>
      </c>
      <c r="BF369">
        <v>0.32517946989805402</v>
      </c>
      <c r="BG369">
        <v>2.2976823049708801</v>
      </c>
      <c r="BH369">
        <v>-4.78975846010707E-2</v>
      </c>
      <c r="BI369">
        <v>-0.1057454545707</v>
      </c>
      <c r="BJ369">
        <v>0.61744114543278295</v>
      </c>
      <c r="BK369">
        <v>-0.79948872199013299</v>
      </c>
      <c r="BL369">
        <v>-0.23602912963440301</v>
      </c>
      <c r="BM369">
        <v>0.42253650843225798</v>
      </c>
      <c r="BN369">
        <v>6.53695649733843</v>
      </c>
      <c r="BO369">
        <v>1.8750992678754499</v>
      </c>
      <c r="BP369">
        <v>0.247115387656235</v>
      </c>
      <c r="BQ369">
        <v>0.455198787450867</v>
      </c>
      <c r="BR369">
        <v>0.19937084340633601</v>
      </c>
      <c r="BS369">
        <v>0.61744114543278295</v>
      </c>
      <c r="BT369">
        <v>-0.27025753767035898</v>
      </c>
      <c r="BU369">
        <v>-0.12625399778466601</v>
      </c>
      <c r="BV369">
        <v>-0.180815594121398</v>
      </c>
      <c r="BW369">
        <v>3.6591102342387001</v>
      </c>
      <c r="BX369">
        <v>3.0620663801418</v>
      </c>
      <c r="BY369">
        <v>4.3207148794316597</v>
      </c>
      <c r="BZ369">
        <v>-0.101483018827887</v>
      </c>
      <c r="CA369">
        <v>2.8898068284292702</v>
      </c>
      <c r="CB369">
        <v>0.27399131461846898</v>
      </c>
      <c r="CC369">
        <v>-0.286830707176224</v>
      </c>
      <c r="CD369">
        <v>2.5556371098668098</v>
      </c>
      <c r="CE369">
        <v>11.8239508229628</v>
      </c>
      <c r="CF369">
        <v>-6.2328833827887599E-2</v>
      </c>
      <c r="CG369">
        <v>3.13792804842927</v>
      </c>
      <c r="CH369">
        <v>-0.20719112138153001</v>
      </c>
      <c r="CI369">
        <v>-3.80215954817622</v>
      </c>
      <c r="CJ369">
        <v>1.1189103951413399</v>
      </c>
      <c r="CK369">
        <v>0.56150274096192498</v>
      </c>
      <c r="CL369">
        <v>0.215523674804636</v>
      </c>
      <c r="CM369">
        <v>0.93698109324114998</v>
      </c>
      <c r="CN369">
        <v>9.3480745220088401</v>
      </c>
      <c r="CO369">
        <v>-4.8184815827887598E-2</v>
      </c>
      <c r="CP369">
        <v>2.87130858642927</v>
      </c>
      <c r="CQ369">
        <v>-1.20033057138153</v>
      </c>
      <c r="CR369">
        <v>-7.3467292211762203</v>
      </c>
      <c r="CS369">
        <v>1.1116902244113001</v>
      </c>
      <c r="CT369">
        <v>-0.25563288274468599</v>
      </c>
      <c r="CU369">
        <v>-0.12808843995649299</v>
      </c>
      <c r="CV369">
        <v>-9.9908954855437604E-2</v>
      </c>
      <c r="CW369">
        <v>0.38520242183133302</v>
      </c>
      <c r="CX369">
        <v>0.134761152517375</v>
      </c>
      <c r="CY369">
        <v>0.75855392658683396</v>
      </c>
      <c r="CZ369">
        <v>1.95266336008737</v>
      </c>
      <c r="DA369">
        <v>7679.3950044374396</v>
      </c>
      <c r="DB369">
        <v>10275.5054285554</v>
      </c>
      <c r="DC369">
        <v>8025.2671480722202</v>
      </c>
      <c r="DD369">
        <v>8324.2540788513306</v>
      </c>
      <c r="DE369">
        <v>8468.9179473650001</v>
      </c>
      <c r="DF369">
        <v>10492.824629005099</v>
      </c>
      <c r="DG369">
        <v>14468.377935573601</v>
      </c>
      <c r="DH369">
        <v>38891.114952303004</v>
      </c>
    </row>
    <row r="370" spans="1:112" x14ac:dyDescent="0.3">
      <c r="A370" t="s">
        <v>832</v>
      </c>
      <c r="B370" t="s">
        <v>833</v>
      </c>
      <c r="C370" t="s">
        <v>832</v>
      </c>
      <c r="D370" t="s">
        <v>834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1</v>
      </c>
      <c r="K370">
        <v>1</v>
      </c>
      <c r="M370">
        <v>29</v>
      </c>
      <c r="N370" t="s">
        <v>106</v>
      </c>
      <c r="O370">
        <v>2018</v>
      </c>
      <c r="P370">
        <v>2017</v>
      </c>
      <c r="Q370" s="4" t="s">
        <v>26</v>
      </c>
      <c r="R370">
        <v>1885</v>
      </c>
      <c r="S370">
        <v>0</v>
      </c>
      <c r="T370">
        <v>0</v>
      </c>
      <c r="U370">
        <v>1</v>
      </c>
      <c r="V370">
        <v>6197044</v>
      </c>
      <c r="W370">
        <v>840108901</v>
      </c>
      <c r="X370">
        <v>2.31168831168831</v>
      </c>
      <c r="Y370">
        <v>0.152522012591362</v>
      </c>
      <c r="Z370">
        <v>-0.161022618412971</v>
      </c>
      <c r="AA370">
        <v>-9.8406225442886297E-2</v>
      </c>
      <c r="AB370">
        <v>19</v>
      </c>
      <c r="AC370">
        <v>1</v>
      </c>
      <c r="AD370">
        <v>5.9545600000000002E-3</v>
      </c>
      <c r="AE370">
        <v>7.5138942222222199E-3</v>
      </c>
      <c r="AF370">
        <v>5.1448337564492198E-3</v>
      </c>
      <c r="AG370">
        <v>6.5811319215088801E-3</v>
      </c>
      <c r="AH370">
        <v>7.0221790083977702E-3</v>
      </c>
      <c r="AI370">
        <v>4.45291062722733E-3</v>
      </c>
      <c r="AJ370">
        <v>4.5548453344907702E-3</v>
      </c>
      <c r="AK370">
        <v>3.1448449955964399E-3</v>
      </c>
      <c r="AL370">
        <v>4.4334203275551102E-3</v>
      </c>
      <c r="AM370">
        <v>-0.31529063302042998</v>
      </c>
      <c r="AN370">
        <v>0.27917290102118703</v>
      </c>
      <c r="AO370">
        <v>6.7016904105421396E-2</v>
      </c>
      <c r="AP370">
        <v>-0.36587907800383201</v>
      </c>
      <c r="AQ370">
        <v>2.2891702932496601E-2</v>
      </c>
      <c r="AR370">
        <v>-0.30956053067649703</v>
      </c>
      <c r="AS370">
        <v>0.40974208069491103</v>
      </c>
      <c r="AT370">
        <v>0.65005385324828602</v>
      </c>
      <c r="AU370">
        <v>-0.41947538104085202</v>
      </c>
      <c r="AV370">
        <v>6.9461775290964395E-2</v>
      </c>
      <c r="AW370">
        <v>-0.16228974369950899</v>
      </c>
      <c r="AX370">
        <v>-0.41919072025685</v>
      </c>
      <c r="AY370">
        <v>0.35476937388782898</v>
      </c>
      <c r="AZ370">
        <v>-0.20286626033719701</v>
      </c>
      <c r="BA370">
        <v>0.57217104528339702</v>
      </c>
      <c r="BB370">
        <v>0.21151979384560901</v>
      </c>
      <c r="BC370">
        <v>-0.49380006090404899</v>
      </c>
      <c r="BD370">
        <v>0.109600116149201</v>
      </c>
      <c r="BE370">
        <v>8.79452256732354E-2</v>
      </c>
      <c r="BF370">
        <v>-0.27141811430995899</v>
      </c>
      <c r="BG370">
        <v>0.36831650134987998</v>
      </c>
      <c r="BH370">
        <v>-0.24463419231321601</v>
      </c>
      <c r="BI370">
        <v>0.302918737579425</v>
      </c>
      <c r="BJ370">
        <v>-0.162686058911028</v>
      </c>
      <c r="BK370">
        <v>-0.35979936621888098</v>
      </c>
      <c r="BL370">
        <v>0.19524584687482999</v>
      </c>
      <c r="BM370">
        <v>-0.30519516268611002</v>
      </c>
      <c r="BN370">
        <v>-0.26296123803030802</v>
      </c>
      <c r="BO370">
        <v>-5.14002678627292E-2</v>
      </c>
      <c r="BP370">
        <v>3.1932249769154299E-2</v>
      </c>
      <c r="BQ370">
        <v>0.44790653889328302</v>
      </c>
      <c r="BR370">
        <v>0.21151979384560901</v>
      </c>
      <c r="BS370">
        <v>-0.162686058911028</v>
      </c>
      <c r="BT370">
        <v>5.8966772529218101E-2</v>
      </c>
      <c r="BU370">
        <v>0.140704311780908</v>
      </c>
      <c r="BV370">
        <v>-0.27150112425950801</v>
      </c>
      <c r="BW370">
        <v>-0.26304521150212901</v>
      </c>
      <c r="BX370">
        <v>-0.48909838164145197</v>
      </c>
      <c r="BY370">
        <v>-0.30203902390290499</v>
      </c>
      <c r="BZ370">
        <v>4.7336830932931999E-2</v>
      </c>
      <c r="CA370">
        <v>0.63159050931382199</v>
      </c>
      <c r="CB370">
        <v>-8.6349887934282901E-2</v>
      </c>
      <c r="CC370">
        <v>-0.14132768747183799</v>
      </c>
      <c r="CD370">
        <v>-0.34349505455204299</v>
      </c>
      <c r="CE370">
        <v>-0.205629871666963</v>
      </c>
      <c r="CF370">
        <v>8.6491015932932E-2</v>
      </c>
      <c r="CG370">
        <v>0.87971172931382202</v>
      </c>
      <c r="CH370">
        <v>-0.56753232393428199</v>
      </c>
      <c r="CI370">
        <v>-3.6566565284718302</v>
      </c>
      <c r="CJ370">
        <v>-1.63240325019068E-2</v>
      </c>
      <c r="CK370">
        <v>-0.47261083642625101</v>
      </c>
      <c r="CL370">
        <v>0.583329058650504</v>
      </c>
      <c r="CM370">
        <v>0.27398823936433397</v>
      </c>
      <c r="CN370">
        <v>0.45197301032850501</v>
      </c>
      <c r="CO370">
        <v>0.10063503393293199</v>
      </c>
      <c r="CP370">
        <v>0.61309226731382205</v>
      </c>
      <c r="CQ370">
        <v>-1.5606717739342799</v>
      </c>
      <c r="CR370">
        <v>-7.2012262014718296</v>
      </c>
      <c r="CS370">
        <v>1.8056392527514301E-2</v>
      </c>
      <c r="CT370">
        <v>-0.46015477660149101</v>
      </c>
      <c r="CU370">
        <v>0.51963485437120205</v>
      </c>
      <c r="CV370">
        <v>0.75424931640940196</v>
      </c>
      <c r="CW370">
        <v>-0.21335896577060401</v>
      </c>
      <c r="CX370">
        <v>0.161841358790001</v>
      </c>
      <c r="CY370">
        <v>-0.17797439007726301</v>
      </c>
      <c r="CZ370">
        <v>0.30261743451672901</v>
      </c>
      <c r="DA370">
        <v>6541.77144444444</v>
      </c>
      <c r="DB370">
        <v>4122.4887982058899</v>
      </c>
      <c r="DC370">
        <v>4317.3194956444404</v>
      </c>
      <c r="DD370">
        <v>9131.0839295875503</v>
      </c>
      <c r="DE370">
        <v>9642.6450317258896</v>
      </c>
      <c r="DF370">
        <v>7986.15063962355</v>
      </c>
      <c r="DG370">
        <v>8035.2158097966603</v>
      </c>
      <c r="DH370">
        <v>9067.9511342534406</v>
      </c>
    </row>
    <row r="371" spans="1:112" x14ac:dyDescent="0.3">
      <c r="A371" t="s">
        <v>1358</v>
      </c>
      <c r="B371" t="s">
        <v>1359</v>
      </c>
      <c r="C371" t="s">
        <v>1358</v>
      </c>
      <c r="D371" t="s">
        <v>1360</v>
      </c>
      <c r="E371">
        <v>1</v>
      </c>
      <c r="G371">
        <v>4</v>
      </c>
      <c r="I371">
        <v>3</v>
      </c>
      <c r="J371">
        <v>0</v>
      </c>
      <c r="K371">
        <v>0</v>
      </c>
      <c r="M371">
        <v>14</v>
      </c>
      <c r="N371" t="s">
        <v>61</v>
      </c>
      <c r="P371">
        <v>2017</v>
      </c>
      <c r="Q371" s="4" t="s">
        <v>26</v>
      </c>
      <c r="R371">
        <v>10255</v>
      </c>
      <c r="S371">
        <v>0</v>
      </c>
      <c r="T371">
        <v>0</v>
      </c>
      <c r="U371">
        <v>1</v>
      </c>
      <c r="V371">
        <v>10730000</v>
      </c>
      <c r="W371">
        <v>449848163.69</v>
      </c>
      <c r="X371">
        <v>2.1749999999999998</v>
      </c>
      <c r="Y371">
        <v>0.180421307682991</v>
      </c>
      <c r="Z371">
        <v>-7.0957541465759199E-3</v>
      </c>
      <c r="AA371">
        <v>3.5108774900436401E-2</v>
      </c>
      <c r="AB371">
        <v>9</v>
      </c>
      <c r="AC371">
        <v>0</v>
      </c>
    </row>
    <row r="372" spans="1:112" x14ac:dyDescent="0.3">
      <c r="A372" t="s">
        <v>1361</v>
      </c>
      <c r="B372" t="s">
        <v>1362</v>
      </c>
      <c r="C372" t="s">
        <v>1361</v>
      </c>
      <c r="D372" t="s">
        <v>1363</v>
      </c>
      <c r="E372">
        <v>0</v>
      </c>
      <c r="G372">
        <v>1</v>
      </c>
      <c r="H372">
        <v>2</v>
      </c>
      <c r="I372">
        <v>0</v>
      </c>
      <c r="J372">
        <v>0</v>
      </c>
      <c r="K372">
        <v>0</v>
      </c>
      <c r="M372">
        <v>94</v>
      </c>
      <c r="N372" t="s">
        <v>123</v>
      </c>
      <c r="P372">
        <v>2018</v>
      </c>
      <c r="Q372" s="4" t="s">
        <v>26</v>
      </c>
      <c r="R372">
        <v>2328</v>
      </c>
      <c r="S372">
        <v>0</v>
      </c>
      <c r="T372">
        <v>0</v>
      </c>
      <c r="U372">
        <v>1</v>
      </c>
      <c r="V372">
        <v>8792160</v>
      </c>
      <c r="W372">
        <v>999393710075</v>
      </c>
      <c r="X372">
        <v>2.4166666666666599</v>
      </c>
      <c r="Y372">
        <v>-5.9633448719978298E-2</v>
      </c>
      <c r="Z372">
        <v>0.13127847015857699</v>
      </c>
      <c r="AA372">
        <v>-9.9095642566680894E-2</v>
      </c>
      <c r="AB372">
        <v>21</v>
      </c>
      <c r="AC372">
        <v>0</v>
      </c>
    </row>
    <row r="373" spans="1:112" x14ac:dyDescent="0.3">
      <c r="A373" t="s">
        <v>1364</v>
      </c>
      <c r="B373" t="s">
        <v>1365</v>
      </c>
      <c r="C373" t="s">
        <v>1364</v>
      </c>
      <c r="D373" t="s">
        <v>1366</v>
      </c>
      <c r="E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M373">
        <v>45</v>
      </c>
      <c r="N373" t="s">
        <v>106</v>
      </c>
      <c r="P373">
        <v>2018</v>
      </c>
      <c r="Q373" s="4" t="s">
        <v>26</v>
      </c>
      <c r="R373">
        <v>1717</v>
      </c>
      <c r="S373">
        <v>0</v>
      </c>
      <c r="T373">
        <v>0</v>
      </c>
      <c r="U373">
        <v>0</v>
      </c>
      <c r="V373">
        <v>1380644</v>
      </c>
      <c r="W373">
        <v>124068734.62</v>
      </c>
      <c r="X373">
        <v>1.92405063291139</v>
      </c>
      <c r="Y373">
        <v>0.22281177341937999</v>
      </c>
      <c r="Z373">
        <v>-0.18473009765148099</v>
      </c>
      <c r="AA373">
        <v>-6.9755882024765001E-2</v>
      </c>
      <c r="AB373">
        <v>12</v>
      </c>
      <c r="AC373">
        <v>0</v>
      </c>
    </row>
    <row r="374" spans="1:112" x14ac:dyDescent="0.3">
      <c r="A374" t="s">
        <v>835</v>
      </c>
      <c r="B374" t="s">
        <v>836</v>
      </c>
      <c r="C374" t="s">
        <v>835</v>
      </c>
      <c r="D374" t="s">
        <v>837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M374">
        <v>13</v>
      </c>
      <c r="N374" t="s">
        <v>48</v>
      </c>
      <c r="O374">
        <v>2017</v>
      </c>
      <c r="P374">
        <v>2018</v>
      </c>
      <c r="Q374" s="4" t="s">
        <v>26</v>
      </c>
      <c r="R374">
        <v>3572</v>
      </c>
      <c r="S374">
        <v>0</v>
      </c>
      <c r="T374">
        <v>0</v>
      </c>
      <c r="U374">
        <v>0</v>
      </c>
      <c r="V374">
        <v>11500000</v>
      </c>
      <c r="W374">
        <v>100000000</v>
      </c>
      <c r="X374">
        <v>1.9753086419753001</v>
      </c>
      <c r="Y374">
        <v>0.18720547854900299</v>
      </c>
      <c r="Z374">
        <v>-8.9140489697456304E-2</v>
      </c>
      <c r="AA374">
        <v>-9.9974229931831304E-2</v>
      </c>
      <c r="AB374">
        <v>10</v>
      </c>
      <c r="AC374">
        <v>1</v>
      </c>
      <c r="AD374">
        <v>1.1607300043</v>
      </c>
      <c r="AE374">
        <v>2.3950276931066599</v>
      </c>
      <c r="AF374">
        <v>0.97711380786555502</v>
      </c>
      <c r="AG374">
        <v>0.321204678438888</v>
      </c>
      <c r="AH374">
        <v>0.233483375035555</v>
      </c>
      <c r="AI374">
        <v>0.135172040086666</v>
      </c>
      <c r="AJ374">
        <v>0.32945723580333303</v>
      </c>
      <c r="AK374">
        <v>0.20400331294888799</v>
      </c>
      <c r="AL374">
        <v>0.16215381381111099</v>
      </c>
      <c r="AM374">
        <v>-0.59202400428276003</v>
      </c>
      <c r="AN374">
        <v>-0.67127198914470299</v>
      </c>
      <c r="AO374">
        <v>-0.273100951797072</v>
      </c>
      <c r="AP374">
        <v>-0.42106353368379101</v>
      </c>
      <c r="AQ374">
        <v>1.43731792160641</v>
      </c>
      <c r="AR374">
        <v>-0.38078970264090001</v>
      </c>
      <c r="AS374">
        <v>-0.205141272133471</v>
      </c>
      <c r="AT374">
        <v>-0.174248151385375</v>
      </c>
      <c r="AU374">
        <v>-0.259413073363715</v>
      </c>
      <c r="AV374">
        <v>-0.63496398012204902</v>
      </c>
      <c r="AW374">
        <v>-8.9385118369346303E-2</v>
      </c>
      <c r="AX374">
        <v>2.3717626567366899E-2</v>
      </c>
      <c r="AY374">
        <v>0.85598436364179198</v>
      </c>
      <c r="AZ374">
        <v>-0.65227649928930997</v>
      </c>
      <c r="BA374">
        <v>0.46614734461948798</v>
      </c>
      <c r="BB374">
        <v>1.0018954301060401</v>
      </c>
      <c r="BC374">
        <v>4.7030125727870898E-3</v>
      </c>
      <c r="BD374">
        <v>-0.51092394817055098</v>
      </c>
      <c r="BE374">
        <v>0.248644246694805</v>
      </c>
      <c r="BF374">
        <v>-0.15715054735401601</v>
      </c>
      <c r="BG374">
        <v>0.76300339063562395</v>
      </c>
      <c r="BH374">
        <v>-0.35319497324316301</v>
      </c>
      <c r="BI374">
        <v>2.73362975881664E-2</v>
      </c>
      <c r="BJ374">
        <v>-0.18049243616956501</v>
      </c>
      <c r="BK374">
        <v>-0.66106686734754205</v>
      </c>
      <c r="BL374">
        <v>-0.65324966267356999</v>
      </c>
      <c r="BM374">
        <v>-0.283151045007212</v>
      </c>
      <c r="BN374">
        <v>1.0079547424897299</v>
      </c>
      <c r="BO374">
        <v>0.19123638310427801</v>
      </c>
      <c r="BP374">
        <v>-0.52693855258488498</v>
      </c>
      <c r="BQ374">
        <v>-1.0450084382254201E-2</v>
      </c>
      <c r="BR374">
        <v>1.0018954301060401</v>
      </c>
      <c r="BS374">
        <v>-0.18049243616956501</v>
      </c>
      <c r="BT374">
        <v>-0.72354191998472706</v>
      </c>
      <c r="BU374">
        <v>-0.80399381212118304</v>
      </c>
      <c r="BV374">
        <v>-0.88747248760007003</v>
      </c>
      <c r="BW374">
        <v>-0.73192110230993401</v>
      </c>
      <c r="BX374">
        <v>-0.81886289149122904</v>
      </c>
      <c r="BY374">
        <v>-0.867519609175885</v>
      </c>
      <c r="BZ374">
        <v>3.8579183646592699E-2</v>
      </c>
      <c r="CA374">
        <v>-0.326999389189564</v>
      </c>
      <c r="CB374">
        <v>-0.52724075262504</v>
      </c>
      <c r="CC374">
        <v>-0.89978431197947595</v>
      </c>
      <c r="CD374">
        <v>-0.72559589241931</v>
      </c>
      <c r="CE374">
        <v>-0.85506478348764003</v>
      </c>
      <c r="CF374">
        <v>7.7733368646592693E-2</v>
      </c>
      <c r="CG374">
        <v>-7.8878169189564806E-2</v>
      </c>
      <c r="CH374">
        <v>-1.0084231886250401</v>
      </c>
      <c r="CI374">
        <v>-4.4151131529794698</v>
      </c>
      <c r="CJ374">
        <v>-0.53296119660271002</v>
      </c>
      <c r="CK374">
        <v>-0.60993060504638597</v>
      </c>
      <c r="CL374">
        <v>-0.80685850572917295</v>
      </c>
      <c r="CM374">
        <v>-0.50624005853621901</v>
      </c>
      <c r="CN374">
        <v>-0.57250394168209195</v>
      </c>
      <c r="CO374">
        <v>9.1877386646592701E-2</v>
      </c>
      <c r="CP374">
        <v>-0.345497631189564</v>
      </c>
      <c r="CQ374">
        <v>-2.0015626386250398</v>
      </c>
      <c r="CR374">
        <v>-7.9596828259794696</v>
      </c>
      <c r="CS374">
        <v>-0.44488954302251799</v>
      </c>
      <c r="CT374">
        <v>-8.9219658998244397E-2</v>
      </c>
      <c r="CU374">
        <v>1.0035308544772399E-3</v>
      </c>
      <c r="CV374">
        <v>-0.36594114349909701</v>
      </c>
      <c r="CW374">
        <v>-1.0103826954117901E-2</v>
      </c>
      <c r="CX374">
        <v>1.28153576705203</v>
      </c>
      <c r="CY374">
        <v>0.19357924310521099</v>
      </c>
      <c r="CZ374">
        <v>-0.19230533554005799</v>
      </c>
      <c r="DA374">
        <v>12187.0068142361</v>
      </c>
      <c r="DB374">
        <v>8145.5011013454896</v>
      </c>
      <c r="DC374">
        <v>6816.9719928385502</v>
      </c>
      <c r="DD374">
        <v>6049.7795090569998</v>
      </c>
      <c r="DE374">
        <v>3702.7687580675502</v>
      </c>
      <c r="DF374">
        <v>5375.0850563002195</v>
      </c>
      <c r="DG374">
        <v>10215.945089074399</v>
      </c>
      <c r="DH374">
        <v>9112.8785916785491</v>
      </c>
    </row>
    <row r="375" spans="1:112" x14ac:dyDescent="0.3">
      <c r="A375" t="s">
        <v>1367</v>
      </c>
      <c r="B375" t="s">
        <v>1368</v>
      </c>
      <c r="C375" t="s">
        <v>1367</v>
      </c>
      <c r="D375" t="s">
        <v>1369</v>
      </c>
      <c r="E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M375">
        <v>51</v>
      </c>
      <c r="N375" t="s">
        <v>481</v>
      </c>
      <c r="P375">
        <v>2017</v>
      </c>
      <c r="Q375" s="4" t="s">
        <v>26</v>
      </c>
      <c r="R375">
        <v>4332</v>
      </c>
      <c r="S375">
        <v>0</v>
      </c>
      <c r="T375">
        <v>0</v>
      </c>
      <c r="U375">
        <v>0</v>
      </c>
      <c r="V375">
        <v>80000000</v>
      </c>
      <c r="W375">
        <v>3724978839.0900002</v>
      </c>
      <c r="X375">
        <v>1.9</v>
      </c>
      <c r="Y375">
        <v>6.7957714200019795E-2</v>
      </c>
      <c r="Z375">
        <v>-0.14169885218143399</v>
      </c>
      <c r="AA375">
        <v>-6.1374023556709199E-2</v>
      </c>
      <c r="AB375">
        <v>4</v>
      </c>
      <c r="AC375">
        <v>0</v>
      </c>
    </row>
    <row r="376" spans="1:112" x14ac:dyDescent="0.3">
      <c r="A376" t="s">
        <v>1370</v>
      </c>
      <c r="B376" t="s">
        <v>1371</v>
      </c>
      <c r="C376" t="s">
        <v>1370</v>
      </c>
      <c r="D376" t="s">
        <v>1372</v>
      </c>
      <c r="E376">
        <v>0</v>
      </c>
      <c r="G376">
        <v>0</v>
      </c>
      <c r="H376">
        <v>1</v>
      </c>
      <c r="I376">
        <v>1</v>
      </c>
      <c r="J376">
        <v>1</v>
      </c>
      <c r="K376">
        <v>0</v>
      </c>
      <c r="M376">
        <v>168</v>
      </c>
      <c r="N376" t="s">
        <v>1207</v>
      </c>
      <c r="P376">
        <v>2018</v>
      </c>
      <c r="Q376" s="4" t="s">
        <v>26</v>
      </c>
      <c r="R376">
        <v>1341</v>
      </c>
      <c r="S376">
        <v>1</v>
      </c>
      <c r="T376">
        <v>0</v>
      </c>
      <c r="U376">
        <v>0</v>
      </c>
      <c r="V376">
        <v>47626</v>
      </c>
      <c r="W376">
        <v>6000000000</v>
      </c>
      <c r="X376">
        <v>2.0493827160493798</v>
      </c>
      <c r="Y376">
        <v>4.6530365943908599E-4</v>
      </c>
      <c r="Z376">
        <v>0.119335815310478</v>
      </c>
      <c r="AA376">
        <v>5.2544653415679897E-2</v>
      </c>
      <c r="AB376">
        <v>12</v>
      </c>
      <c r="AC376">
        <v>0</v>
      </c>
    </row>
    <row r="377" spans="1:112" x14ac:dyDescent="0.3">
      <c r="A377" t="s">
        <v>838</v>
      </c>
      <c r="B377" t="s">
        <v>839</v>
      </c>
      <c r="C377" t="s">
        <v>838</v>
      </c>
      <c r="D377" t="s">
        <v>840</v>
      </c>
      <c r="E377">
        <v>0</v>
      </c>
      <c r="F377">
        <v>0</v>
      </c>
      <c r="G377">
        <v>1</v>
      </c>
      <c r="H377">
        <v>2</v>
      </c>
      <c r="I377">
        <v>1</v>
      </c>
      <c r="J377">
        <v>0</v>
      </c>
      <c r="K377">
        <v>1</v>
      </c>
      <c r="M377">
        <v>72</v>
      </c>
      <c r="N377" t="s">
        <v>106</v>
      </c>
      <c r="O377">
        <v>2020</v>
      </c>
      <c r="P377">
        <v>2017</v>
      </c>
      <c r="Q377" s="4" t="s">
        <v>26</v>
      </c>
      <c r="R377">
        <v>4330</v>
      </c>
      <c r="S377">
        <v>0</v>
      </c>
      <c r="T377">
        <v>0</v>
      </c>
      <c r="U377">
        <v>1</v>
      </c>
      <c r="V377">
        <v>15000000</v>
      </c>
      <c r="W377">
        <v>100000000</v>
      </c>
      <c r="X377">
        <v>2.1</v>
      </c>
      <c r="Y377">
        <v>3.3104553818702698E-2</v>
      </c>
      <c r="Z377">
        <v>-2.1929532289505001E-2</v>
      </c>
      <c r="AA377">
        <v>-0.116731598973274</v>
      </c>
      <c r="AB377">
        <v>11</v>
      </c>
      <c r="AC377">
        <v>1</v>
      </c>
      <c r="AD377">
        <v>0.20364639000000001</v>
      </c>
      <c r="AE377">
        <v>0.41206160255555502</v>
      </c>
      <c r="AF377">
        <v>0.77874377233333303</v>
      </c>
      <c r="AG377">
        <v>0.57172472966666599</v>
      </c>
      <c r="AH377">
        <v>0.33798618285999998</v>
      </c>
      <c r="AI377">
        <v>0.11847608782111101</v>
      </c>
      <c r="AJ377">
        <v>5.8468133918888797E-2</v>
      </c>
      <c r="AK377">
        <v>1.72942475761035E-2</v>
      </c>
      <c r="AL377">
        <v>1.3229748484210499E-2</v>
      </c>
      <c r="AM377">
        <v>0.88987221207620404</v>
      </c>
      <c r="AN377">
        <v>-0.26583717266383999</v>
      </c>
      <c r="AO377">
        <v>-0.40883056946468499</v>
      </c>
      <c r="AP377">
        <v>-0.64946470054313998</v>
      </c>
      <c r="AQ377">
        <v>-0.50649844205548999</v>
      </c>
      <c r="AR377">
        <v>-0.70421071416277103</v>
      </c>
      <c r="AS377">
        <v>-0.235020290649081</v>
      </c>
      <c r="AT377">
        <v>2.5617999597796999</v>
      </c>
      <c r="AU377">
        <v>-0.18191512533773199</v>
      </c>
      <c r="AV377">
        <v>-0.17709845219554299</v>
      </c>
      <c r="AW377">
        <v>-0.70956707475084402</v>
      </c>
      <c r="AX377">
        <v>-0.55952147415392495</v>
      </c>
      <c r="AY377">
        <v>-0.68619856136314095</v>
      </c>
      <c r="AZ377">
        <v>-0.36018723860231899</v>
      </c>
      <c r="BA377">
        <v>-0.135814129098874</v>
      </c>
      <c r="BB377">
        <v>0.90979948460528703</v>
      </c>
      <c r="BC377">
        <v>4.2379408107492801E-3</v>
      </c>
      <c r="BD377">
        <v>-0.12380549578036799</v>
      </c>
      <c r="BE377">
        <v>-0.34433288593817302</v>
      </c>
      <c r="BF377">
        <v>-0.227607634999061</v>
      </c>
      <c r="BG377">
        <v>-0.108790992595777</v>
      </c>
      <c r="BH377">
        <v>-0.21712979304563601</v>
      </c>
      <c r="BI377">
        <v>-9.7688512299410502E-2</v>
      </c>
      <c r="BJ377">
        <v>2.6155127828545401</v>
      </c>
      <c r="BK377">
        <v>-0.26039029606297298</v>
      </c>
      <c r="BL377">
        <v>-0.46618661927679</v>
      </c>
      <c r="BM377">
        <v>-0.77099517246103499</v>
      </c>
      <c r="BN377">
        <v>-0.61445971172255498</v>
      </c>
      <c r="BO377">
        <v>-0.74008172607376899</v>
      </c>
      <c r="BP377">
        <v>-0.70441878733111296</v>
      </c>
      <c r="BR377">
        <v>0.90979948460528703</v>
      </c>
      <c r="BS377">
        <v>2.6155127828545401</v>
      </c>
      <c r="BT377">
        <v>1.6627836195361601</v>
      </c>
      <c r="BU377">
        <v>0.62227624030232198</v>
      </c>
      <c r="BV377">
        <v>-0.43338764036903898</v>
      </c>
      <c r="BW377">
        <v>-0.717174971721246</v>
      </c>
      <c r="BX377">
        <v>-0.91751497958098105</v>
      </c>
      <c r="BZ377">
        <v>-2.5840625016726199E-2</v>
      </c>
      <c r="CA377">
        <v>2.7383466432077901</v>
      </c>
      <c r="CB377">
        <v>2.2267290251776299</v>
      </c>
      <c r="CC377">
        <v>-0.29120103209915399</v>
      </c>
      <c r="CF377">
        <v>1.3313559983273699E-2</v>
      </c>
      <c r="CG377">
        <v>2.9864678632077899</v>
      </c>
      <c r="CH377">
        <v>1.7455465891776201</v>
      </c>
      <c r="CI377">
        <v>-3.8065298730991501</v>
      </c>
      <c r="CJ377">
        <v>1.8159297511477701</v>
      </c>
      <c r="CK377">
        <v>0.91614319693614199</v>
      </c>
      <c r="CL377">
        <v>2.08451497902462</v>
      </c>
      <c r="CO377">
        <v>2.7457577983273699E-2</v>
      </c>
      <c r="CP377">
        <v>2.7198484012077899</v>
      </c>
      <c r="CQ377">
        <v>0.75240713917762903</v>
      </c>
      <c r="CR377">
        <v>-7.3510995460991504</v>
      </c>
      <c r="CS377">
        <v>1.7949504895872099</v>
      </c>
      <c r="CT377">
        <v>-0.249543045902924</v>
      </c>
      <c r="CU377">
        <v>0.27539621177671098</v>
      </c>
      <c r="CV377">
        <v>0.135754200614047</v>
      </c>
      <c r="CW377">
        <v>-0.30154206518629201</v>
      </c>
      <c r="CX377">
        <v>-0.21085975506879401</v>
      </c>
      <c r="CY377">
        <v>-0.230437533263323</v>
      </c>
      <c r="DA377">
        <v>35999.175621947703</v>
      </c>
      <c r="DB377">
        <v>52477.199088951304</v>
      </c>
      <c r="DC377">
        <v>38722.296990984498</v>
      </c>
      <c r="DD377">
        <v>54603.418374659399</v>
      </c>
      <c r="DE377">
        <v>44657.1320391392</v>
      </c>
      <c r="DF377">
        <v>39240.135900513</v>
      </c>
      <c r="DG377">
        <v>23887.8025564124</v>
      </c>
      <c r="DH377">
        <v>20184.468154437898</v>
      </c>
    </row>
    <row r="378" spans="1:112" x14ac:dyDescent="0.3">
      <c r="A378" t="s">
        <v>1373</v>
      </c>
      <c r="B378" t="s">
        <v>1374</v>
      </c>
      <c r="C378" t="s">
        <v>1373</v>
      </c>
      <c r="D378" t="s">
        <v>1375</v>
      </c>
      <c r="E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M378">
        <v>1</v>
      </c>
      <c r="N378" t="s">
        <v>106</v>
      </c>
      <c r="P378">
        <v>2018</v>
      </c>
      <c r="Q378" s="4" t="s">
        <v>26</v>
      </c>
      <c r="R378">
        <v>1192</v>
      </c>
      <c r="S378">
        <v>0</v>
      </c>
      <c r="T378">
        <v>0</v>
      </c>
      <c r="U378">
        <v>0</v>
      </c>
      <c r="V378">
        <v>4000000</v>
      </c>
      <c r="W378">
        <v>875000000</v>
      </c>
      <c r="X378">
        <v>1.7831325301204799</v>
      </c>
      <c r="Y378">
        <v>7.2484001517295796E-2</v>
      </c>
      <c r="Z378">
        <v>9.09914821386337E-2</v>
      </c>
      <c r="AA378">
        <v>-0.19328735768795</v>
      </c>
      <c r="AB378">
        <v>9</v>
      </c>
      <c r="AC378">
        <v>0</v>
      </c>
    </row>
    <row r="379" spans="1:112" x14ac:dyDescent="0.3">
      <c r="A379" t="s">
        <v>841</v>
      </c>
      <c r="B379" t="s">
        <v>842</v>
      </c>
      <c r="C379" t="s">
        <v>1376</v>
      </c>
      <c r="D379" t="s">
        <v>843</v>
      </c>
      <c r="E379">
        <v>1</v>
      </c>
      <c r="F379">
        <v>1</v>
      </c>
      <c r="G379">
        <v>0</v>
      </c>
      <c r="H379">
        <v>1</v>
      </c>
      <c r="I379">
        <v>3</v>
      </c>
      <c r="J379">
        <v>3</v>
      </c>
      <c r="K379">
        <v>2</v>
      </c>
      <c r="M379">
        <v>62</v>
      </c>
      <c r="N379" t="s">
        <v>844</v>
      </c>
      <c r="O379">
        <v>2018</v>
      </c>
      <c r="P379">
        <v>2017</v>
      </c>
      <c r="Q379" s="4" t="s">
        <v>26</v>
      </c>
      <c r="R379">
        <v>1215</v>
      </c>
      <c r="S379">
        <v>0</v>
      </c>
      <c r="T379">
        <v>0</v>
      </c>
      <c r="U379">
        <v>1</v>
      </c>
      <c r="V379">
        <v>8000000</v>
      </c>
      <c r="W379">
        <v>5330000000</v>
      </c>
      <c r="X379">
        <v>1.97435897435897</v>
      </c>
      <c r="Y379">
        <v>-6.0230076313018799E-2</v>
      </c>
      <c r="Z379">
        <v>0.196489512920379</v>
      </c>
      <c r="AA379">
        <v>-0.21827460825443201</v>
      </c>
      <c r="AB379">
        <v>7</v>
      </c>
      <c r="AC379">
        <v>1</v>
      </c>
      <c r="AD379">
        <v>3.31158025909985E-2</v>
      </c>
      <c r="AE379">
        <v>3.5658854786216498E-2</v>
      </c>
      <c r="AF379">
        <v>1.7385653754200401E-2</v>
      </c>
      <c r="AG379">
        <v>1.5243206612953499E-2</v>
      </c>
      <c r="AH379">
        <v>1.43574473078336E-2</v>
      </c>
      <c r="AI379">
        <v>7.3794285506755099E-3</v>
      </c>
      <c r="AJ379">
        <v>3.6842664144613401E-3</v>
      </c>
      <c r="AK379">
        <v>2.9260749800382201E-3</v>
      </c>
      <c r="AL379">
        <v>4.1096505473973604E-3</v>
      </c>
      <c r="AM379">
        <v>-0.51244497731540495</v>
      </c>
      <c r="AN379">
        <v>-0.123230749417706</v>
      </c>
      <c r="AO379">
        <v>-5.8108462845820497E-2</v>
      </c>
      <c r="AP379">
        <v>-0.486020850889753</v>
      </c>
      <c r="AQ379">
        <v>-0.50073824969494596</v>
      </c>
      <c r="AR379">
        <v>-0.205791696129003</v>
      </c>
      <c r="AS379">
        <v>0.40449256271063799</v>
      </c>
      <c r="AT379">
        <v>-0.188323565411952</v>
      </c>
      <c r="AU379">
        <v>-0.38504571130818199</v>
      </c>
      <c r="AV379">
        <v>-0.44913526658042102</v>
      </c>
      <c r="AW379">
        <v>4.2231913170467199E-2</v>
      </c>
      <c r="AX379">
        <v>-0.80062184334993303</v>
      </c>
      <c r="AY379">
        <v>-0.52379533431566005</v>
      </c>
      <c r="AZ379">
        <v>0.67356184706890798</v>
      </c>
      <c r="BA379">
        <v>0.18833276288036499</v>
      </c>
      <c r="BB379">
        <v>7.6792709107080095E-2</v>
      </c>
      <c r="BC379">
        <v>-0.15786774530957301</v>
      </c>
      <c r="BD379">
        <v>-0.32288947418619302</v>
      </c>
      <c r="BE379">
        <v>0.22689365787023799</v>
      </c>
      <c r="BF379">
        <v>-0.35042747355440501</v>
      </c>
      <c r="BG379">
        <v>-0.13723088670536901</v>
      </c>
      <c r="BH379">
        <v>0.50995714716971796</v>
      </c>
      <c r="BI379">
        <v>0.33387515006435198</v>
      </c>
      <c r="BJ379">
        <v>-0.47572262672848098</v>
      </c>
      <c r="BK379">
        <v>-0.25257584923256698</v>
      </c>
      <c r="BL379">
        <v>-0.369272642590114</v>
      </c>
      <c r="BM379">
        <v>-0.33762614619862702</v>
      </c>
      <c r="BN379">
        <v>-0.68572986024861804</v>
      </c>
      <c r="BO379">
        <v>-0.34244039806394999</v>
      </c>
      <c r="BP379">
        <v>1.1748025279104799</v>
      </c>
      <c r="BQ379">
        <v>0.74547318809518104</v>
      </c>
      <c r="BR379">
        <v>7.6792709107080095E-2</v>
      </c>
      <c r="BS379">
        <v>-0.47572262672848098</v>
      </c>
      <c r="BT379">
        <v>-0.53468404956405002</v>
      </c>
      <c r="BU379">
        <v>-0.56655894630142001</v>
      </c>
      <c r="BV379">
        <v>-0.76599437180852903</v>
      </c>
      <c r="BW379">
        <v>-0.88678557284934201</v>
      </c>
      <c r="BX379">
        <v>-0.91371360830671999</v>
      </c>
      <c r="BY379">
        <v>-0.87572106722991105</v>
      </c>
      <c r="BZ379">
        <v>1.31316587254088E-2</v>
      </c>
      <c r="CA379">
        <v>-0.38550984874812899</v>
      </c>
      <c r="CB379">
        <v>-0.54053061286692305</v>
      </c>
      <c r="CC379">
        <v>-0.646521064173747</v>
      </c>
      <c r="CD379">
        <v>-0.38550984874812899</v>
      </c>
      <c r="CE379">
        <v>-0.54053061286692305</v>
      </c>
      <c r="CF379">
        <v>5.2285843725408801E-2</v>
      </c>
      <c r="CG379">
        <v>-0.13738862874812899</v>
      </c>
      <c r="CH379">
        <v>-1.0217130488669199</v>
      </c>
      <c r="CI379">
        <v>-4.1618499051737396</v>
      </c>
      <c r="CJ379">
        <v>-0.40454190320544497</v>
      </c>
      <c r="CK379">
        <v>-0.24906956076575501</v>
      </c>
      <c r="CL379">
        <v>0.247265673679648</v>
      </c>
      <c r="CM379">
        <v>-0.30277894476077999</v>
      </c>
      <c r="CN379">
        <v>9.5005691615751994E-2</v>
      </c>
      <c r="CO379">
        <v>6.6429861725408795E-2</v>
      </c>
      <c r="CP379">
        <v>-0.40400809074812899</v>
      </c>
      <c r="CQ379">
        <v>-2.0148524988669201</v>
      </c>
      <c r="CR379">
        <v>-7.7064195781737403</v>
      </c>
      <c r="CS379">
        <v>-0.41558444030811797</v>
      </c>
      <c r="CT379">
        <v>5.4463971463083398E-2</v>
      </c>
      <c r="CU379">
        <v>1.2166857405804901</v>
      </c>
      <c r="CV379">
        <v>-0.220843773686666</v>
      </c>
      <c r="CW379">
        <v>-9.7011059843210304E-2</v>
      </c>
      <c r="CX379">
        <v>-0.128371150672557</v>
      </c>
      <c r="CY379">
        <v>0.484223854369771</v>
      </c>
      <c r="CZ379">
        <v>0.118223139810147</v>
      </c>
      <c r="DA379">
        <v>5139.7824610197704</v>
      </c>
      <c r="DB379">
        <v>3802.1622706585499</v>
      </c>
      <c r="DC379">
        <v>7340.4341354224398</v>
      </c>
      <c r="DD379">
        <v>10432.8353439698</v>
      </c>
      <c r="DE379">
        <v>8055.3849142563304</v>
      </c>
      <c r="DF379">
        <v>8324.2540788513306</v>
      </c>
      <c r="DG379">
        <v>8532.8849477062195</v>
      </c>
      <c r="DH379">
        <v>10550.341719427</v>
      </c>
    </row>
    <row r="380" spans="1:112" x14ac:dyDescent="0.3">
      <c r="A380" t="s">
        <v>1377</v>
      </c>
      <c r="B380" t="s">
        <v>1378</v>
      </c>
      <c r="C380" t="s">
        <v>1377</v>
      </c>
      <c r="D380" t="s">
        <v>1379</v>
      </c>
      <c r="E380">
        <v>0</v>
      </c>
      <c r="G380">
        <v>1</v>
      </c>
      <c r="H380">
        <v>2</v>
      </c>
      <c r="I380">
        <v>1</v>
      </c>
      <c r="J380">
        <v>1</v>
      </c>
      <c r="K380">
        <v>0</v>
      </c>
      <c r="M380">
        <v>56</v>
      </c>
      <c r="N380" t="s">
        <v>52</v>
      </c>
      <c r="P380">
        <v>2018</v>
      </c>
      <c r="Q380" s="4" t="s">
        <v>26</v>
      </c>
      <c r="R380">
        <v>2132</v>
      </c>
      <c r="S380">
        <v>0</v>
      </c>
      <c r="T380">
        <v>0</v>
      </c>
      <c r="U380">
        <v>0</v>
      </c>
      <c r="V380">
        <v>7234387</v>
      </c>
      <c r="W380">
        <v>5639000</v>
      </c>
      <c r="X380">
        <v>1.875</v>
      </c>
      <c r="Y380">
        <v>8.4840312600135803E-2</v>
      </c>
      <c r="Z380">
        <v>0.26524329185485801</v>
      </c>
      <c r="AA380">
        <v>-0.13274554908275599</v>
      </c>
      <c r="AB380">
        <v>16</v>
      </c>
      <c r="AC380">
        <v>0</v>
      </c>
    </row>
    <row r="381" spans="1:112" x14ac:dyDescent="0.3">
      <c r="A381" t="s">
        <v>845</v>
      </c>
      <c r="B381" t="s">
        <v>846</v>
      </c>
      <c r="C381" t="s">
        <v>848</v>
      </c>
      <c r="D381" t="s">
        <v>847</v>
      </c>
      <c r="E381">
        <v>1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M381">
        <v>18</v>
      </c>
      <c r="N381" t="s">
        <v>61</v>
      </c>
      <c r="O381">
        <v>2019</v>
      </c>
      <c r="P381">
        <v>2018</v>
      </c>
      <c r="Q381" s="4" t="s">
        <v>26</v>
      </c>
      <c r="R381">
        <v>30856</v>
      </c>
      <c r="S381">
        <v>0</v>
      </c>
      <c r="T381">
        <v>0</v>
      </c>
      <c r="U381">
        <v>1</v>
      </c>
      <c r="V381">
        <v>59780000</v>
      </c>
      <c r="W381">
        <v>5000000000</v>
      </c>
      <c r="X381">
        <v>1.82278481012658</v>
      </c>
      <c r="Y381">
        <v>0.138187706470489</v>
      </c>
      <c r="Z381">
        <v>0.20666611194610601</v>
      </c>
      <c r="AA381">
        <v>-8.8906452059745705E-2</v>
      </c>
      <c r="AB381">
        <v>15</v>
      </c>
      <c r="AC381">
        <v>1</v>
      </c>
      <c r="AD381">
        <v>1.03987063331453E-2</v>
      </c>
      <c r="AE381">
        <v>2.9608872681612E-3</v>
      </c>
      <c r="AF381">
        <v>5.6179687503735501E-4</v>
      </c>
      <c r="AG381">
        <v>4.0155454315406701E-4</v>
      </c>
      <c r="AH381" s="1">
        <v>8.8872329579573497E-5</v>
      </c>
      <c r="AI381">
        <v>1.8558442891159199E-3</v>
      </c>
      <c r="AJ381">
        <v>3.85253870651931E-3</v>
      </c>
      <c r="AK381">
        <v>1.9493055091772901E-3</v>
      </c>
      <c r="AL381">
        <v>2.5244772084242698E-3</v>
      </c>
      <c r="AM381">
        <v>-0.81026063333162701</v>
      </c>
      <c r="AN381">
        <v>-0.28523179640796797</v>
      </c>
      <c r="AO381">
        <v>-0.77867930746963199</v>
      </c>
      <c r="AP381">
        <v>19.882138432685601</v>
      </c>
      <c r="AQ381">
        <v>1.0758954450615901</v>
      </c>
      <c r="AR381">
        <v>-0.49402052576949901</v>
      </c>
      <c r="AS381">
        <v>0.29506493288973001</v>
      </c>
      <c r="AT381">
        <v>-0.90114048265536895</v>
      </c>
      <c r="AU381">
        <v>-0.39809818260921598</v>
      </c>
      <c r="AV381">
        <v>-0.76941034057608104</v>
      </c>
      <c r="AW381">
        <v>-0.56738836615103005</v>
      </c>
      <c r="AX381">
        <v>118.432442580844</v>
      </c>
      <c r="AY381">
        <v>-0.76089267914004199</v>
      </c>
      <c r="AZ381">
        <v>9.4838711600429296E-2</v>
      </c>
      <c r="BA381">
        <v>1.50970008351506</v>
      </c>
      <c r="BB381">
        <v>-0.71526388251550699</v>
      </c>
      <c r="BC381">
        <v>-0.41831454301642301</v>
      </c>
      <c r="BD381">
        <v>-0.31544215677899801</v>
      </c>
      <c r="BE381">
        <v>-0.38581505781995101</v>
      </c>
      <c r="BF381">
        <v>25.192180387753599</v>
      </c>
      <c r="BG381">
        <v>-0.44157951893210701</v>
      </c>
      <c r="BH381">
        <v>0.28195526883991301</v>
      </c>
      <c r="BI381">
        <v>0.19714701279215899</v>
      </c>
      <c r="BJ381">
        <v>-0.94557725893269395</v>
      </c>
      <c r="BK381">
        <v>-0.57692904485193297</v>
      </c>
      <c r="BL381">
        <v>-0.84688954866868005</v>
      </c>
      <c r="BM381">
        <v>9.8327641514379192</v>
      </c>
      <c r="BN381">
        <v>64.915111757165505</v>
      </c>
      <c r="BO381">
        <v>-0.73119019518324202</v>
      </c>
      <c r="BP381">
        <v>0.30423966748334402</v>
      </c>
      <c r="BQ381">
        <v>5.1337705985873798</v>
      </c>
      <c r="BR381">
        <v>-0.71526388251550699</v>
      </c>
      <c r="BS381">
        <v>-0.94557725893269395</v>
      </c>
      <c r="BT381">
        <v>-0.96041729981609103</v>
      </c>
      <c r="BU381">
        <v>-0.99114680351691697</v>
      </c>
      <c r="BV381">
        <v>-0.84385063374045399</v>
      </c>
      <c r="BW381">
        <v>-0.60703527635213805</v>
      </c>
      <c r="BX381">
        <v>-0.81083650359376702</v>
      </c>
      <c r="BY381">
        <v>-0.80754824942050196</v>
      </c>
      <c r="BZ381">
        <v>6.07073964520023E-2</v>
      </c>
      <c r="CA381">
        <v>-0.91179430858759902</v>
      </c>
      <c r="CB381">
        <v>-0.945422690223791</v>
      </c>
      <c r="CC381">
        <v>-0.99500671312894995</v>
      </c>
      <c r="CD381">
        <v>-0.91179430858759902</v>
      </c>
      <c r="CE381">
        <v>-0.945422690223791</v>
      </c>
      <c r="CF381">
        <v>9.9861581452002302E-2</v>
      </c>
      <c r="CG381">
        <v>-0.66367308858759899</v>
      </c>
      <c r="CH381">
        <v>-1.42660512622379</v>
      </c>
      <c r="CI381">
        <v>-4.5103355541289503</v>
      </c>
      <c r="CJ381">
        <v>1.2864979671741399</v>
      </c>
      <c r="CK381">
        <v>0.61033355142657397</v>
      </c>
      <c r="CL381">
        <v>0.32729323994706899</v>
      </c>
      <c r="CM381">
        <v>0.168344120579936</v>
      </c>
      <c r="CN381">
        <v>5.4768678591047202</v>
      </c>
      <c r="CO381">
        <v>0.114005599452002</v>
      </c>
      <c r="CP381">
        <v>-0.93029255058759897</v>
      </c>
      <c r="CQ381">
        <v>-2.4197445762237901</v>
      </c>
      <c r="CR381">
        <v>-8.0549052271289501</v>
      </c>
      <c r="CS381">
        <v>1.22868023767045</v>
      </c>
      <c r="CT381">
        <v>-0.27253304822225999</v>
      </c>
      <c r="CU381">
        <v>-4.9238047454718298E-2</v>
      </c>
      <c r="CV381">
        <v>-0.100011800492116</v>
      </c>
      <c r="CW381">
        <v>0.28926185955789702</v>
      </c>
      <c r="CX381">
        <v>0.14477705978701599</v>
      </c>
      <c r="CY381">
        <v>2.0913588945488502</v>
      </c>
      <c r="CZ381">
        <v>0.80170289572856801</v>
      </c>
      <c r="DA381">
        <v>8118.0831875414397</v>
      </c>
      <c r="DB381">
        <v>10031.568213578001</v>
      </c>
      <c r="DC381">
        <v>7942.37315151044</v>
      </c>
      <c r="DD381">
        <v>8225.3685949066603</v>
      </c>
      <c r="DE381">
        <v>8815.3308300336594</v>
      </c>
      <c r="DF381">
        <v>10750.6097715982</v>
      </c>
      <c r="DG381">
        <v>17564.199904592599</v>
      </c>
      <c r="DH381">
        <v>46235.504179404001</v>
      </c>
    </row>
    <row r="382" spans="1:112" x14ac:dyDescent="0.3">
      <c r="A382" t="s">
        <v>849</v>
      </c>
      <c r="B382" t="s">
        <v>850</v>
      </c>
      <c r="C382" t="s">
        <v>849</v>
      </c>
      <c r="D382" t="s">
        <v>851</v>
      </c>
      <c r="E382">
        <v>1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1</v>
      </c>
      <c r="M382">
        <v>54</v>
      </c>
      <c r="N382" t="s">
        <v>127</v>
      </c>
      <c r="O382">
        <v>2018</v>
      </c>
      <c r="P382">
        <v>2018</v>
      </c>
      <c r="Q382" s="4" t="s">
        <v>26</v>
      </c>
      <c r="R382">
        <v>3289</v>
      </c>
      <c r="S382">
        <v>0</v>
      </c>
      <c r="T382">
        <v>0</v>
      </c>
      <c r="U382">
        <v>1</v>
      </c>
      <c r="V382">
        <v>40000000</v>
      </c>
      <c r="W382">
        <v>745248183.10000002</v>
      </c>
      <c r="X382">
        <v>2.1265822784810098</v>
      </c>
      <c r="Y382">
        <v>-3.07013094425201E-2</v>
      </c>
      <c r="Z382">
        <v>8.2323923707008306E-2</v>
      </c>
      <c r="AA382">
        <v>-1.34686380624771E-2</v>
      </c>
      <c r="AB382">
        <v>20</v>
      </c>
      <c r="AC382">
        <v>1</v>
      </c>
      <c r="AD382">
        <v>0.13265399629999999</v>
      </c>
      <c r="AE382">
        <v>0.13877632196</v>
      </c>
      <c r="AF382">
        <v>6.0816054641111103E-2</v>
      </c>
      <c r="AG382">
        <v>2.6996812222222201E-2</v>
      </c>
      <c r="AH382">
        <v>1.7535051794444399E-2</v>
      </c>
      <c r="AI382">
        <v>1.31238277633333E-2</v>
      </c>
      <c r="AJ382">
        <v>1.1745902490119E-2</v>
      </c>
      <c r="AK382">
        <v>7.1657116620474403E-3</v>
      </c>
      <c r="AL382">
        <v>7.29157163420255E-3</v>
      </c>
      <c r="AM382">
        <v>-0.56176922848091904</v>
      </c>
      <c r="AN382">
        <v>-0.55609070036627095</v>
      </c>
      <c r="AO382">
        <v>-0.35047695075603702</v>
      </c>
      <c r="AP382">
        <v>-0.25156606794333503</v>
      </c>
      <c r="AQ382">
        <v>-0.104994160092843</v>
      </c>
      <c r="AR382">
        <v>-0.38993945607198299</v>
      </c>
      <c r="AS382">
        <v>1.7564197122487801E-2</v>
      </c>
      <c r="AT382">
        <v>-0.19372880661095199</v>
      </c>
      <c r="AU382">
        <v>-0.60465673256299202</v>
      </c>
      <c r="AV382">
        <v>0.46730304010847601</v>
      </c>
      <c r="AW382">
        <v>-0.65627559508642197</v>
      </c>
      <c r="AX382">
        <v>-8.2097057379294805E-2</v>
      </c>
      <c r="AY382">
        <v>-0.35799481974763098</v>
      </c>
      <c r="AZ382">
        <v>0.10505920839628401</v>
      </c>
      <c r="BA382">
        <v>-0.30057753091099398</v>
      </c>
      <c r="BB382">
        <v>-5.7097999749434802E-2</v>
      </c>
      <c r="BC382">
        <v>-0.446954096704408</v>
      </c>
      <c r="BD382">
        <v>3.0946162498651598E-2</v>
      </c>
      <c r="BE382">
        <v>-0.51381047146251202</v>
      </c>
      <c r="BF382">
        <v>1.68193982185454E-2</v>
      </c>
      <c r="BG382">
        <v>4.4587091671207897E-2</v>
      </c>
      <c r="BH382">
        <v>-1.8412044907249601E-2</v>
      </c>
      <c r="BI382">
        <v>-0.21830953156101399</v>
      </c>
      <c r="BJ382">
        <v>-0.58031940498032597</v>
      </c>
      <c r="BK382">
        <v>-0.76037757588017496</v>
      </c>
      <c r="BL382">
        <v>-0.29439252817625999</v>
      </c>
      <c r="BM382">
        <v>-0.65042338423035695</v>
      </c>
      <c r="BN382">
        <v>-7.4557277572972203E-2</v>
      </c>
      <c r="BO382">
        <v>-0.38262167200792002</v>
      </c>
      <c r="BP382">
        <v>2.9112123073676201E-2</v>
      </c>
      <c r="BQ382">
        <v>-0.230856659763855</v>
      </c>
      <c r="BR382">
        <v>-5.7097999749434802E-2</v>
      </c>
      <c r="BS382">
        <v>-0.58031940498032597</v>
      </c>
      <c r="BT382">
        <v>-0.81816178198699196</v>
      </c>
      <c r="BU382">
        <v>-0.87554499937986696</v>
      </c>
      <c r="BV382">
        <v>-0.91051523042203897</v>
      </c>
      <c r="BW382">
        <v>-0.91855679689129499</v>
      </c>
      <c r="BX382">
        <v>-0.95186493403711503</v>
      </c>
      <c r="BY382">
        <v>-0.94953444602661696</v>
      </c>
      <c r="BZ382">
        <v>-2.30449370939909E-2</v>
      </c>
      <c r="CA382">
        <v>-0.174541028491592</v>
      </c>
      <c r="CB382">
        <v>-0.80325855291273895</v>
      </c>
      <c r="CC382">
        <v>-0.90837000228461295</v>
      </c>
      <c r="CD382">
        <v>-0.94612022497515702</v>
      </c>
      <c r="CE382">
        <v>-0.95234765471715599</v>
      </c>
      <c r="CF382">
        <v>1.6109247906009001E-2</v>
      </c>
      <c r="CG382">
        <v>7.3580191508407694E-2</v>
      </c>
      <c r="CH382">
        <v>-1.28444098891273</v>
      </c>
      <c r="CI382">
        <v>-4.42369884328461</v>
      </c>
      <c r="CJ382">
        <v>-4.7238821775930501E-2</v>
      </c>
      <c r="CK382">
        <v>-0.26419332732948703</v>
      </c>
      <c r="CL382">
        <v>-0.61248788445590296</v>
      </c>
      <c r="CM382">
        <v>0.129843534081276</v>
      </c>
      <c r="CN382">
        <v>4.8397087504597001E-2</v>
      </c>
      <c r="CO382">
        <v>3.0253265906008998E-2</v>
      </c>
      <c r="CP382">
        <v>-0.193039270491592</v>
      </c>
      <c r="CQ382">
        <v>-2.2775804389127301</v>
      </c>
      <c r="CR382">
        <v>-7.9682685162846099</v>
      </c>
      <c r="CS382">
        <v>3.8317485956150601E-2</v>
      </c>
      <c r="CT382">
        <v>-0.20597206087904099</v>
      </c>
      <c r="CU382">
        <v>8.7950775476545399E-3</v>
      </c>
      <c r="CV382">
        <v>-0.45324487566439198</v>
      </c>
      <c r="CW382">
        <v>0.52847188786504895</v>
      </c>
      <c r="CX382">
        <v>0.88892249837436299</v>
      </c>
      <c r="CY382">
        <v>-0.16479558023760801</v>
      </c>
      <c r="CZ382">
        <v>0.105324701762479</v>
      </c>
      <c r="DA382">
        <v>8942.4278971354197</v>
      </c>
      <c r="DB382">
        <v>7199.3861011284898</v>
      </c>
      <c r="DC382">
        <v>6541.77144444444</v>
      </c>
      <c r="DD382">
        <v>4186.7863962715501</v>
      </c>
      <c r="DE382">
        <v>4275.0118772744399</v>
      </c>
      <c r="DF382">
        <v>9037.3899420388898</v>
      </c>
      <c r="DG382">
        <v>9690.8652591866594</v>
      </c>
      <c r="DH382">
        <v>7966.4727203496604</v>
      </c>
    </row>
    <row r="383" spans="1:112" x14ac:dyDescent="0.3">
      <c r="A383" t="s">
        <v>852</v>
      </c>
      <c r="B383" t="s">
        <v>853</v>
      </c>
      <c r="C383" t="s">
        <v>852</v>
      </c>
      <c r="D383" t="s">
        <v>854</v>
      </c>
      <c r="E383">
        <v>0</v>
      </c>
      <c r="F383">
        <v>0</v>
      </c>
      <c r="G383">
        <v>1</v>
      </c>
      <c r="H383">
        <v>2</v>
      </c>
      <c r="I383">
        <v>0</v>
      </c>
      <c r="J383">
        <v>0</v>
      </c>
      <c r="K383">
        <v>2</v>
      </c>
      <c r="M383">
        <v>30</v>
      </c>
      <c r="N383" t="s">
        <v>123</v>
      </c>
      <c r="O383">
        <v>2018</v>
      </c>
      <c r="P383">
        <v>2018</v>
      </c>
      <c r="Q383" s="4" t="s">
        <v>26</v>
      </c>
      <c r="R383">
        <v>566</v>
      </c>
      <c r="S383">
        <v>0</v>
      </c>
      <c r="T383">
        <v>0</v>
      </c>
      <c r="U383">
        <v>1</v>
      </c>
      <c r="V383">
        <v>2750000</v>
      </c>
      <c r="W383">
        <v>56985498</v>
      </c>
      <c r="X383">
        <v>1.8684210526315701</v>
      </c>
      <c r="Y383">
        <v>0.13536228239536199</v>
      </c>
      <c r="Z383">
        <v>-0.174213647842407</v>
      </c>
      <c r="AA383">
        <v>4.4116988778114298E-2</v>
      </c>
      <c r="AB383">
        <v>6</v>
      </c>
      <c r="AC383">
        <v>1</v>
      </c>
      <c r="AD383">
        <v>9.1413043695679194E-2</v>
      </c>
      <c r="AE383">
        <v>5.1493695662792702E-2</v>
      </c>
      <c r="AF383">
        <v>3.6167291840040097E-2</v>
      </c>
      <c r="AG383">
        <v>1.9964151381770202E-2</v>
      </c>
      <c r="AH383">
        <v>1.91348600377188E-2</v>
      </c>
      <c r="AI383">
        <v>1.61245578450121E-2</v>
      </c>
      <c r="AJ383">
        <v>1.06754700455983E-3</v>
      </c>
      <c r="AK383">
        <v>3.1010101755746001E-4</v>
      </c>
      <c r="AL383">
        <v>1.9872602028637E-4</v>
      </c>
      <c r="AM383">
        <v>-0.297636509197509</v>
      </c>
      <c r="AN383">
        <v>-0.44800535605299802</v>
      </c>
      <c r="AO383">
        <v>-4.1539023031485198E-2</v>
      </c>
      <c r="AP383">
        <v>-0.15732031416862999</v>
      </c>
      <c r="AQ383">
        <v>-0.93379371919397602</v>
      </c>
      <c r="AR383">
        <v>-0.70952003402855401</v>
      </c>
      <c r="AS383">
        <v>-0.359157148687691</v>
      </c>
      <c r="AT383">
        <v>-0.62189913583909795</v>
      </c>
      <c r="AU383">
        <v>0.18168811670785301</v>
      </c>
      <c r="AV383">
        <v>-0.74835877836705</v>
      </c>
      <c r="AW383">
        <v>5.4944845113311098</v>
      </c>
      <c r="AX383">
        <v>-0.97411742248809596</v>
      </c>
      <c r="AY383">
        <v>-0.39699050248592699</v>
      </c>
      <c r="AZ383">
        <v>-0.28986576061334601</v>
      </c>
      <c r="BA383">
        <v>-0.61621295417245303</v>
      </c>
      <c r="BB383">
        <v>-0.43669203451731498</v>
      </c>
      <c r="BC383">
        <v>4.2885749609183003E-2</v>
      </c>
      <c r="BD383">
        <v>-4.81348185756756E-2</v>
      </c>
      <c r="BE383">
        <v>2.4752752480931299</v>
      </c>
      <c r="BF383">
        <v>-0.48725575792251602</v>
      </c>
      <c r="BG383">
        <v>-7.1343770751738894E-2</v>
      </c>
      <c r="BH383">
        <v>0.30079474441348403</v>
      </c>
      <c r="BI383">
        <v>-0.70886835658839098</v>
      </c>
      <c r="BJ383">
        <v>-0.60271785478384898</v>
      </c>
      <c r="BK383">
        <v>-0.41586180347601698</v>
      </c>
      <c r="BL383">
        <v>-0.133458050875569</v>
      </c>
      <c r="BM383">
        <v>2.2205942471792399</v>
      </c>
      <c r="BN383">
        <v>-0.96696812458036097</v>
      </c>
      <c r="BO383">
        <v>-0.74227069298770298</v>
      </c>
      <c r="BP383">
        <v>-0.16190328857641201</v>
      </c>
      <c r="BQ383">
        <v>-0.21179850840116901</v>
      </c>
      <c r="BR383">
        <v>-0.43669203451731498</v>
      </c>
      <c r="BS383">
        <v>-0.60271785478384898</v>
      </c>
      <c r="BT383">
        <v>-0.77747545605574997</v>
      </c>
      <c r="BU383">
        <v>-0.79742209737208902</v>
      </c>
      <c r="BV383">
        <v>-0.81226775399529305</v>
      </c>
      <c r="BW383">
        <v>-0.987905962362149</v>
      </c>
      <c r="BX383">
        <v>-0.99664355028134799</v>
      </c>
      <c r="BY383">
        <v>-0.99783745323131001</v>
      </c>
      <c r="BZ383">
        <v>-0.26533228732875602</v>
      </c>
      <c r="CA383">
        <v>-0.48147301781439</v>
      </c>
      <c r="CB383">
        <v>-0.67578102054591704</v>
      </c>
      <c r="CC383">
        <v>-0.56080301772436603</v>
      </c>
      <c r="CD383">
        <v>-0.48147301781439</v>
      </c>
      <c r="CE383">
        <v>-0.67578102054591704</v>
      </c>
      <c r="CF383">
        <v>-0.22617810232875599</v>
      </c>
      <c r="CG383">
        <v>-0.23335179781439</v>
      </c>
      <c r="CH383">
        <v>-1.1569634565459099</v>
      </c>
      <c r="CI383">
        <v>-4.0761318587243602</v>
      </c>
      <c r="CJ383">
        <v>-0.43312432270283302</v>
      </c>
      <c r="CK383">
        <v>-0.18350584605936901</v>
      </c>
      <c r="CL383">
        <v>0.436961741497783</v>
      </c>
      <c r="CM383">
        <v>-7.1683025991900004E-2</v>
      </c>
      <c r="CN383">
        <v>4.9379874729004998</v>
      </c>
      <c r="CO383">
        <v>-0.21203408432875601</v>
      </c>
      <c r="CP383">
        <v>-0.49997125981439</v>
      </c>
      <c r="CQ383">
        <v>-2.1501029065459099</v>
      </c>
      <c r="CR383">
        <v>-7.62070153172436</v>
      </c>
      <c r="CS383">
        <v>-0.43468289160625501</v>
      </c>
      <c r="CT383">
        <v>0.42326175447155601</v>
      </c>
      <c r="CU383">
        <v>1.07448926401564</v>
      </c>
      <c r="CV383">
        <v>-2.33701222941608E-2</v>
      </c>
      <c r="CW383">
        <v>7.5767125321844195E-2</v>
      </c>
      <c r="CX383">
        <v>-2.2997770758156399E-2</v>
      </c>
      <c r="CY383">
        <v>0.45892141245511098</v>
      </c>
      <c r="CZ383">
        <v>2.52679643845656</v>
      </c>
      <c r="DA383">
        <v>4693.3326799926599</v>
      </c>
      <c r="DB383">
        <v>4005.6137754135498</v>
      </c>
      <c r="DC383">
        <v>8387.5955123102194</v>
      </c>
      <c r="DD383">
        <v>9914.6905640580007</v>
      </c>
      <c r="DE383">
        <v>7968.8122398933301</v>
      </c>
      <c r="DF383">
        <v>7726.6973420367704</v>
      </c>
      <c r="DG383">
        <v>10417.9889847707</v>
      </c>
      <c r="DH383">
        <v>24679.967957729601</v>
      </c>
    </row>
    <row r="384" spans="1:112" x14ac:dyDescent="0.3">
      <c r="A384" t="s">
        <v>855</v>
      </c>
      <c r="B384" t="s">
        <v>856</v>
      </c>
      <c r="C384" t="s">
        <v>858</v>
      </c>
      <c r="D384" t="s">
        <v>1380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M384">
        <v>39</v>
      </c>
      <c r="N384" t="s">
        <v>61</v>
      </c>
      <c r="O384">
        <v>2018</v>
      </c>
      <c r="P384">
        <v>2018</v>
      </c>
      <c r="Q384" s="4">
        <v>296</v>
      </c>
      <c r="R384">
        <v>315</v>
      </c>
      <c r="S384">
        <v>0</v>
      </c>
      <c r="T384">
        <v>0</v>
      </c>
      <c r="U384">
        <v>0</v>
      </c>
      <c r="V384">
        <v>4382363</v>
      </c>
      <c r="W384">
        <v>85240628.008000001</v>
      </c>
      <c r="X384">
        <v>1.97674418604651</v>
      </c>
      <c r="Y384">
        <v>0.134428590536117</v>
      </c>
      <c r="Z384">
        <v>-1.0139495134353601E-3</v>
      </c>
      <c r="AA384">
        <v>-0.13557805120944899</v>
      </c>
      <c r="AB384">
        <v>14</v>
      </c>
      <c r="AC384">
        <v>1</v>
      </c>
      <c r="AD384">
        <v>2.6211700000000001E-2</v>
      </c>
      <c r="AE384">
        <v>3.3306316666666599E-2</v>
      </c>
      <c r="AF384">
        <v>2.0204369897118699E-2</v>
      </c>
      <c r="AG384">
        <v>1.2713207195852699E-2</v>
      </c>
      <c r="AH384">
        <v>1.26546107691137E-2</v>
      </c>
      <c r="AI384">
        <v>1.1510963684883999E-2</v>
      </c>
      <c r="AJ384">
        <v>6.6840654363765498E-3</v>
      </c>
      <c r="AK384">
        <v>3.7862430447425498E-3</v>
      </c>
      <c r="AL384">
        <v>1.2434805685173101E-2</v>
      </c>
      <c r="AM384">
        <v>-0.39337723533567598</v>
      </c>
      <c r="AN384">
        <v>-0.37076942955465497</v>
      </c>
      <c r="AO384">
        <v>-4.60909869840837E-3</v>
      </c>
      <c r="AP384">
        <v>-9.0373943939950296E-2</v>
      </c>
      <c r="AQ384">
        <v>-0.41933050790925902</v>
      </c>
      <c r="AR384">
        <v>-0.43354189440803997</v>
      </c>
      <c r="AS384">
        <v>2.2842069402912801</v>
      </c>
      <c r="AT384">
        <v>6.9018329653383795E-2</v>
      </c>
      <c r="AU384">
        <v>-0.704434875300328</v>
      </c>
      <c r="AV384">
        <v>0.68677162833730798</v>
      </c>
      <c r="AW384">
        <v>-0.42326492245639302</v>
      </c>
      <c r="AX384">
        <v>-3.00943686747824E-2</v>
      </c>
      <c r="AY384">
        <v>-0.51473709766123998</v>
      </c>
      <c r="AZ384">
        <v>-0.54061725719329701</v>
      </c>
      <c r="BA384">
        <v>8.6922012458385698</v>
      </c>
      <c r="BB384">
        <v>0.16729108984918001</v>
      </c>
      <c r="BC384">
        <v>-0.42222500711262501</v>
      </c>
      <c r="BD384">
        <v>0.27303757201641099</v>
      </c>
      <c r="BE384">
        <v>-0.233084053842223</v>
      </c>
      <c r="BF384">
        <v>0.18269896513004</v>
      </c>
      <c r="BG384">
        <v>-0.28566727205257098</v>
      </c>
      <c r="BH384">
        <v>-0.20895075786730599</v>
      </c>
      <c r="BI384">
        <v>3.8714166732650002</v>
      </c>
      <c r="BJ384">
        <v>-0.28193339018758001</v>
      </c>
      <c r="BK384">
        <v>-0.64527829895226896</v>
      </c>
      <c r="BL384">
        <v>0.30282880837562098</v>
      </c>
      <c r="BM384">
        <v>-0.31350725911185501</v>
      </c>
      <c r="BN384">
        <v>-0.28824191973761898</v>
      </c>
      <c r="BO384">
        <v>-0.59568402937909104</v>
      </c>
      <c r="BP384">
        <v>1.2378447527187799</v>
      </c>
      <c r="BQ384">
        <v>5.2237693058841099</v>
      </c>
      <c r="BR384">
        <v>0.16729108984918001</v>
      </c>
      <c r="BS384">
        <v>-0.28193339018758001</v>
      </c>
      <c r="BT384">
        <v>-0.55914705130221898</v>
      </c>
      <c r="BU384">
        <v>-0.54883034527326202</v>
      </c>
      <c r="BV384">
        <v>-0.59614258325097202</v>
      </c>
      <c r="BW384">
        <v>-0.75695524548513804</v>
      </c>
      <c r="BX384">
        <v>-0.86243542822354202</v>
      </c>
      <c r="BY384">
        <v>-0.61083566140587697</v>
      </c>
      <c r="BZ384">
        <v>-0.24997615568620099</v>
      </c>
      <c r="CA384">
        <v>0.80377834521907998</v>
      </c>
      <c r="CB384">
        <v>-0.43602038719391201</v>
      </c>
      <c r="CC384">
        <v>-0.55720637520829697</v>
      </c>
      <c r="CD384">
        <v>-0.76576522818448101</v>
      </c>
      <c r="CE384">
        <v>-0.13148512162120901</v>
      </c>
      <c r="CF384">
        <v>-0.21082197068620101</v>
      </c>
      <c r="CG384">
        <v>1.0518995652190799</v>
      </c>
      <c r="CH384">
        <v>-0.917202823193912</v>
      </c>
      <c r="CI384">
        <v>-4.0725352162082897</v>
      </c>
      <c r="CJ384">
        <v>1.8054582958188702E-2</v>
      </c>
      <c r="CK384">
        <v>-0.41774678953786898</v>
      </c>
      <c r="CL384">
        <v>0.82263465846350203</v>
      </c>
      <c r="CM384">
        <v>0.50994647057515796</v>
      </c>
      <c r="CN384">
        <v>0.76265895024588803</v>
      </c>
      <c r="CO384">
        <v>-0.196677952686201</v>
      </c>
      <c r="CP384">
        <v>0.78528010321908004</v>
      </c>
      <c r="CQ384">
        <v>-1.9103422731939099</v>
      </c>
      <c r="CR384">
        <v>-7.6171048892082904</v>
      </c>
      <c r="CS384">
        <v>1.36856306413885E-2</v>
      </c>
      <c r="CT384">
        <v>-0.46753642908503301</v>
      </c>
      <c r="CU384">
        <v>0.70488506359166503</v>
      </c>
      <c r="CV384">
        <v>0.80964306208524495</v>
      </c>
      <c r="CW384">
        <v>-0.11998529470856401</v>
      </c>
      <c r="CX384">
        <v>-0.104188147261443</v>
      </c>
      <c r="CY384">
        <v>-0.17776665397899299</v>
      </c>
      <c r="CZ384">
        <v>0.28688673650916502</v>
      </c>
      <c r="DA384">
        <v>6547.4387777777702</v>
      </c>
      <c r="DB384">
        <v>3955.4116234643302</v>
      </c>
      <c r="DC384">
        <v>4443.1295241568796</v>
      </c>
      <c r="DD384">
        <v>9373.6049893569998</v>
      </c>
      <c r="DE384">
        <v>9609.0505492098891</v>
      </c>
      <c r="DF384">
        <v>7968.8122398933301</v>
      </c>
      <c r="DG384">
        <v>7950.6626454403304</v>
      </c>
      <c r="DH384">
        <v>9184.7928873735491</v>
      </c>
    </row>
    <row r="385" spans="1:112" x14ac:dyDescent="0.3">
      <c r="A385" t="s">
        <v>1381</v>
      </c>
      <c r="B385" t="s">
        <v>1382</v>
      </c>
      <c r="C385" t="s">
        <v>1381</v>
      </c>
      <c r="D385" t="s">
        <v>1383</v>
      </c>
      <c r="E385">
        <v>1</v>
      </c>
      <c r="G385">
        <v>1</v>
      </c>
      <c r="H385">
        <v>2</v>
      </c>
      <c r="I385">
        <v>0</v>
      </c>
      <c r="J385">
        <v>0</v>
      </c>
      <c r="K385">
        <v>0</v>
      </c>
      <c r="M385">
        <v>12</v>
      </c>
      <c r="N385" t="s">
        <v>460</v>
      </c>
      <c r="P385">
        <v>2017</v>
      </c>
      <c r="Q385" s="4" t="s">
        <v>26</v>
      </c>
      <c r="R385">
        <v>3232</v>
      </c>
      <c r="S385">
        <v>0</v>
      </c>
      <c r="T385">
        <v>0</v>
      </c>
      <c r="U385">
        <v>1</v>
      </c>
      <c r="V385">
        <v>7200000</v>
      </c>
      <c r="W385">
        <v>1000000</v>
      </c>
      <c r="X385">
        <v>2.1749999999999998</v>
      </c>
      <c r="Y385">
        <v>-5.1638424396514802E-2</v>
      </c>
      <c r="Z385">
        <v>0.227122828364372</v>
      </c>
      <c r="AA385">
        <v>-9.4373151659965501E-2</v>
      </c>
      <c r="AB385">
        <v>10</v>
      </c>
      <c r="AC385">
        <v>0</v>
      </c>
    </row>
    <row r="386" spans="1:112" x14ac:dyDescent="0.3">
      <c r="A386" t="s">
        <v>1384</v>
      </c>
      <c r="B386" t="s">
        <v>1385</v>
      </c>
      <c r="C386" t="s">
        <v>1384</v>
      </c>
      <c r="D386" t="s">
        <v>1386</v>
      </c>
      <c r="E386">
        <v>0</v>
      </c>
      <c r="G386">
        <v>4</v>
      </c>
      <c r="I386">
        <v>3</v>
      </c>
      <c r="J386">
        <v>0</v>
      </c>
      <c r="K386">
        <v>0</v>
      </c>
      <c r="M386">
        <v>62</v>
      </c>
      <c r="N386" t="s">
        <v>25</v>
      </c>
      <c r="P386">
        <v>2018</v>
      </c>
      <c r="Q386" s="4" t="s">
        <v>26</v>
      </c>
      <c r="R386">
        <v>16141</v>
      </c>
      <c r="S386">
        <v>0</v>
      </c>
      <c r="T386">
        <v>0</v>
      </c>
      <c r="U386">
        <v>1</v>
      </c>
      <c r="V386">
        <v>2760000</v>
      </c>
      <c r="W386">
        <v>298021513</v>
      </c>
      <c r="X386">
        <v>2.2191780821917799</v>
      </c>
      <c r="Y386">
        <v>0.143033757805824</v>
      </c>
      <c r="Z386">
        <v>-9.6821263432502705E-2</v>
      </c>
      <c r="AA386">
        <v>-0.224134176969528</v>
      </c>
      <c r="AB386">
        <v>9</v>
      </c>
      <c r="AC386">
        <v>0</v>
      </c>
    </row>
    <row r="387" spans="1:112" x14ac:dyDescent="0.3">
      <c r="A387" t="s">
        <v>859</v>
      </c>
      <c r="B387" t="s">
        <v>860</v>
      </c>
      <c r="C387" t="s">
        <v>859</v>
      </c>
      <c r="D387" t="s">
        <v>861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M387">
        <v>30</v>
      </c>
      <c r="N387" t="s">
        <v>30</v>
      </c>
      <c r="O387">
        <v>2018</v>
      </c>
      <c r="P387">
        <v>2017</v>
      </c>
      <c r="Q387" s="4" t="s">
        <v>26</v>
      </c>
      <c r="R387">
        <v>11114</v>
      </c>
      <c r="S387">
        <v>0</v>
      </c>
      <c r="T387">
        <v>0</v>
      </c>
      <c r="U387">
        <v>1</v>
      </c>
      <c r="V387">
        <v>12600000</v>
      </c>
      <c r="W387">
        <v>275000000</v>
      </c>
      <c r="X387">
        <v>1.94805194805194</v>
      </c>
      <c r="Y387">
        <v>-3.4449160099029499E-2</v>
      </c>
      <c r="Z387">
        <v>0.14350578188896099</v>
      </c>
      <c r="AA387">
        <v>-0.16019523143768299</v>
      </c>
      <c r="AB387">
        <v>9</v>
      </c>
      <c r="AC387">
        <v>1</v>
      </c>
      <c r="AD387">
        <v>3.2464300000000001E-2</v>
      </c>
      <c r="AE387">
        <v>4.28099361211111E-2</v>
      </c>
      <c r="AF387">
        <v>2.5812621987777701E-2</v>
      </c>
      <c r="AG387">
        <v>1.81309901714976E-2</v>
      </c>
      <c r="AH387">
        <v>1.02508721034817E-2</v>
      </c>
      <c r="AI387">
        <v>8.6710575282355502E-3</v>
      </c>
      <c r="AJ387">
        <v>6.6517946233652196E-3</v>
      </c>
      <c r="AK387">
        <v>5.6909974557631101E-3</v>
      </c>
      <c r="AL387">
        <v>6.0620822222222197E-3</v>
      </c>
      <c r="AM387">
        <v>-0.39704133370456801</v>
      </c>
      <c r="AN387">
        <v>-0.29759207801196402</v>
      </c>
      <c r="AO387">
        <v>-0.43462149576384501</v>
      </c>
      <c r="AP387">
        <v>-0.15411513862411999</v>
      </c>
      <c r="AQ387">
        <v>-0.23287389090604099</v>
      </c>
      <c r="AR387">
        <v>-0.144441796838885</v>
      </c>
      <c r="AS387">
        <v>6.5205575884298594E-2</v>
      </c>
      <c r="AT387">
        <v>-0.374500192429847</v>
      </c>
      <c r="AU387">
        <v>-0.44324996993358101</v>
      </c>
      <c r="AV387">
        <v>-0.36752943855503201</v>
      </c>
      <c r="AW387">
        <v>-0.27715710208573702</v>
      </c>
      <c r="AX387">
        <v>-0.28322373471956802</v>
      </c>
      <c r="AY387">
        <v>0.218494782859012</v>
      </c>
      <c r="AZ387">
        <v>-0.45781834248641401</v>
      </c>
      <c r="BA387">
        <v>1.03749703158394</v>
      </c>
      <c r="BB387">
        <v>-0.20020296451983799</v>
      </c>
      <c r="BC387">
        <v>-0.23482935844941799</v>
      </c>
      <c r="BD387">
        <v>-2.3540809976388299E-2</v>
      </c>
      <c r="BE387">
        <v>-0.11204265430282501</v>
      </c>
      <c r="BF387">
        <v>-9.4584477747606005E-2</v>
      </c>
      <c r="BG387">
        <v>-4.3849920832129102E-2</v>
      </c>
      <c r="BH387">
        <v>-0.256427785780516</v>
      </c>
      <c r="BI387">
        <v>0.357135808332673</v>
      </c>
      <c r="BJ387">
        <v>-0.51459343544362601</v>
      </c>
      <c r="BK387">
        <v>-0.46157962948213599</v>
      </c>
      <c r="BL387">
        <v>-0.44867325685646398</v>
      </c>
      <c r="BM387">
        <v>-0.24500067043596799</v>
      </c>
      <c r="BN387">
        <v>-0.32166856360381302</v>
      </c>
      <c r="BO387">
        <v>-0.130531535698336</v>
      </c>
      <c r="BP387">
        <v>-0.28933179997698899</v>
      </c>
      <c r="BQ387">
        <v>1.22801419562521</v>
      </c>
      <c r="BR387">
        <v>-0.20020296451983799</v>
      </c>
      <c r="BS387">
        <v>-0.51459343544362601</v>
      </c>
      <c r="BT387">
        <v>-0.65843856500998599</v>
      </c>
      <c r="BU387">
        <v>-0.807148157894931</v>
      </c>
      <c r="BV387">
        <v>-0.83602476830663996</v>
      </c>
      <c r="BW387">
        <v>-0.87715082002211497</v>
      </c>
      <c r="BX387">
        <v>-0.88828794748513895</v>
      </c>
      <c r="BY387">
        <v>-0.89323134759016298</v>
      </c>
      <c r="BZ387">
        <v>-1.24136359015903E-3</v>
      </c>
      <c r="CA387">
        <v>3.6048303725635202E-2</v>
      </c>
      <c r="CB387">
        <v>-0.427189600296077</v>
      </c>
      <c r="CC387">
        <v>-0.70213508338545505</v>
      </c>
      <c r="CD387">
        <v>-0.73059827431470503</v>
      </c>
      <c r="CE387">
        <v>-0.69442388354305395</v>
      </c>
      <c r="CF387">
        <v>3.7912821409840897E-2</v>
      </c>
      <c r="CG387">
        <v>0.28416952372563498</v>
      </c>
      <c r="CH387">
        <v>-0.90837203629607699</v>
      </c>
      <c r="CI387">
        <v>-4.2174639243854504</v>
      </c>
      <c r="CJ387">
        <v>-0.42048202986365402</v>
      </c>
      <c r="CK387">
        <v>-0.46996649368049298</v>
      </c>
      <c r="CL387">
        <v>0.34123454130641601</v>
      </c>
      <c r="CM387">
        <v>0.33188699656112097</v>
      </c>
      <c r="CN387">
        <v>0.63327773117898101</v>
      </c>
      <c r="CO387">
        <v>5.2056839409840898E-2</v>
      </c>
      <c r="CP387">
        <v>1.75500617256352E-2</v>
      </c>
      <c r="CQ387">
        <v>-1.90151148629607</v>
      </c>
      <c r="CR387">
        <v>-7.7620335973854502</v>
      </c>
      <c r="CS387">
        <v>-0.44152247494247998</v>
      </c>
      <c r="CT387">
        <v>-8.5389006669105399E-2</v>
      </c>
      <c r="CU387">
        <v>1.28153576705203</v>
      </c>
      <c r="CV387">
        <v>0.19357924310521099</v>
      </c>
      <c r="CW387">
        <v>-0.19230533554005799</v>
      </c>
      <c r="CX387">
        <v>0.23197884119817899</v>
      </c>
      <c r="CY387">
        <v>-6.6883098249177403E-2</v>
      </c>
      <c r="CZ387">
        <v>0.19951442802653599</v>
      </c>
      <c r="DA387">
        <v>6220.1764444444398</v>
      </c>
      <c r="DB387">
        <v>3709.8818798628799</v>
      </c>
      <c r="DC387">
        <v>5375.0850563002195</v>
      </c>
      <c r="DD387">
        <v>10215.945089074399</v>
      </c>
      <c r="DE387">
        <v>9112.8785916785491</v>
      </c>
      <c r="DF387">
        <v>8137.4524791424401</v>
      </c>
      <c r="DG387">
        <v>7742.1486948758802</v>
      </c>
      <c r="DH387">
        <v>9726.33962068455</v>
      </c>
    </row>
    <row r="388" spans="1:112" x14ac:dyDescent="0.3">
      <c r="A388" t="s">
        <v>1387</v>
      </c>
      <c r="B388" t="s">
        <v>1388</v>
      </c>
      <c r="C388" t="s">
        <v>1387</v>
      </c>
      <c r="D388" t="s">
        <v>1389</v>
      </c>
      <c r="E388">
        <v>1</v>
      </c>
      <c r="G388">
        <v>0</v>
      </c>
      <c r="H388">
        <v>1</v>
      </c>
      <c r="I388">
        <v>1</v>
      </c>
      <c r="J388">
        <v>1</v>
      </c>
      <c r="K388">
        <v>0</v>
      </c>
      <c r="M388">
        <v>391</v>
      </c>
      <c r="N388" t="s">
        <v>481</v>
      </c>
      <c r="P388">
        <v>2018</v>
      </c>
      <c r="Q388" s="4" t="s">
        <v>26</v>
      </c>
      <c r="R388">
        <v>5710</v>
      </c>
      <c r="S388">
        <v>0</v>
      </c>
      <c r="T388">
        <v>0</v>
      </c>
      <c r="U388">
        <v>1</v>
      </c>
      <c r="V388">
        <v>26000000</v>
      </c>
      <c r="W388">
        <v>952457688</v>
      </c>
      <c r="X388">
        <v>1.8313253012048101</v>
      </c>
      <c r="Y388">
        <v>0.27435982227325401</v>
      </c>
      <c r="Z388">
        <v>-0.14289177954196899</v>
      </c>
      <c r="AA388">
        <v>-5.204738676548E-2</v>
      </c>
      <c r="AB388">
        <v>6</v>
      </c>
      <c r="AC388">
        <v>0</v>
      </c>
    </row>
    <row r="389" spans="1:112" x14ac:dyDescent="0.3">
      <c r="A389" t="s">
        <v>862</v>
      </c>
      <c r="B389" t="s">
        <v>863</v>
      </c>
      <c r="C389" t="s">
        <v>862</v>
      </c>
      <c r="D389" t="s">
        <v>864</v>
      </c>
      <c r="E389">
        <v>1</v>
      </c>
      <c r="F389">
        <v>1</v>
      </c>
      <c r="G389">
        <v>4</v>
      </c>
      <c r="H389">
        <v>0</v>
      </c>
      <c r="I389">
        <v>3</v>
      </c>
      <c r="J389">
        <v>3</v>
      </c>
      <c r="K389">
        <v>1</v>
      </c>
      <c r="M389">
        <v>29</v>
      </c>
      <c r="N389" t="s">
        <v>106</v>
      </c>
      <c r="O389">
        <v>2018</v>
      </c>
      <c r="P389">
        <v>2017</v>
      </c>
      <c r="Q389" s="4" t="s">
        <v>26</v>
      </c>
      <c r="R389">
        <v>19000</v>
      </c>
      <c r="S389">
        <v>0</v>
      </c>
      <c r="T389">
        <v>0</v>
      </c>
      <c r="U389">
        <v>0</v>
      </c>
      <c r="V389">
        <v>232000000</v>
      </c>
      <c r="W389">
        <v>749708525.34000003</v>
      </c>
      <c r="X389">
        <v>1.8271604938271599</v>
      </c>
      <c r="Y389">
        <v>0.15537990629673001</v>
      </c>
      <c r="Z389">
        <v>-3.1223237514495801E-2</v>
      </c>
      <c r="AA389">
        <v>-0.11848014593124299</v>
      </c>
      <c r="AB389">
        <v>11</v>
      </c>
      <c r="AC389">
        <v>1</v>
      </c>
      <c r="AD389">
        <v>2.9108600616000002</v>
      </c>
      <c r="AE389">
        <v>1.79225266844888</v>
      </c>
      <c r="AF389">
        <v>0.986968183037777</v>
      </c>
      <c r="AG389">
        <v>0.46601210840222201</v>
      </c>
      <c r="AH389">
        <v>1.31282162460222</v>
      </c>
      <c r="AI389">
        <v>1.1719681176288801</v>
      </c>
      <c r="AJ389">
        <v>1.1509167650133301</v>
      </c>
      <c r="AK389">
        <v>2.1640949960100002</v>
      </c>
      <c r="AL389">
        <v>2.4405107461422202</v>
      </c>
      <c r="AM389">
        <v>-0.44931415061473801</v>
      </c>
      <c r="AN389">
        <v>-0.52783472009412802</v>
      </c>
      <c r="AO389">
        <v>1.8171405869761299</v>
      </c>
      <c r="AP389">
        <v>-0.107290666404136</v>
      </c>
      <c r="AQ389">
        <v>-1.7962393600045801E-2</v>
      </c>
      <c r="AR389">
        <v>0.88032276685527899</v>
      </c>
      <c r="AS389">
        <v>0.12772810373012999</v>
      </c>
      <c r="AT389">
        <v>-0.65017326254179497</v>
      </c>
      <c r="AU389">
        <v>-0.63966539192959204</v>
      </c>
      <c r="AV389">
        <v>0.387471208329008</v>
      </c>
      <c r="AW389">
        <v>0.63336292212134204</v>
      </c>
      <c r="AX389">
        <v>-0.17189679900266999</v>
      </c>
      <c r="AY389">
        <v>0.66941063959682401</v>
      </c>
      <c r="AZ389">
        <v>0.54148832951553905</v>
      </c>
      <c r="BA389">
        <v>0.111900435073574</v>
      </c>
      <c r="BB389">
        <v>-0.57082176242796401</v>
      </c>
      <c r="BC389">
        <v>-0.32774227250278098</v>
      </c>
      <c r="BD389">
        <v>-0.125474101240831</v>
      </c>
      <c r="BE389">
        <v>0.75307068108717601</v>
      </c>
      <c r="BF389">
        <v>-3.28530338983948E-2</v>
      </c>
      <c r="BG389">
        <v>1.12840235945576E-2</v>
      </c>
      <c r="BH389">
        <v>0.20460438934709299</v>
      </c>
      <c r="BI389">
        <v>-0.114485124702047</v>
      </c>
      <c r="BJ389">
        <v>-0.76111405368831597</v>
      </c>
      <c r="BK389">
        <v>-0.68885622103169797</v>
      </c>
      <c r="BL389">
        <v>1.4531354410161901</v>
      </c>
      <c r="BM389">
        <v>0.59302999718791904</v>
      </c>
      <c r="BN389">
        <v>-8.2136308118992002E-2</v>
      </c>
      <c r="BO389">
        <v>0.93965504083962803</v>
      </c>
      <c r="BP389">
        <v>0.33181974162070799</v>
      </c>
      <c r="BQ389">
        <v>0.169548410015053</v>
      </c>
      <c r="BR389">
        <v>-0.57082176242796401</v>
      </c>
      <c r="BS389">
        <v>-0.76111405368831597</v>
      </c>
      <c r="BT389">
        <v>-0.88943544560721499</v>
      </c>
      <c r="BU389">
        <v>-0.68985500911300401</v>
      </c>
      <c r="BV389">
        <v>-0.71816865156049603</v>
      </c>
      <c r="BW389">
        <v>-0.73253003831549102</v>
      </c>
      <c r="BX389">
        <v>-0.48698936465890802</v>
      </c>
      <c r="BY389">
        <v>-0.43281155385879799</v>
      </c>
      <c r="BZ389">
        <v>-0.31127570145091699</v>
      </c>
      <c r="CA389">
        <v>-0.28932852405118098</v>
      </c>
      <c r="CB389">
        <v>-0.74630260847825103</v>
      </c>
      <c r="CC389">
        <v>-0.449656679422965</v>
      </c>
      <c r="CD389">
        <v>-0.24479748134780599</v>
      </c>
      <c r="CE389">
        <v>0.33531776088114801</v>
      </c>
      <c r="CF389">
        <v>-0.27212151645091698</v>
      </c>
      <c r="CG389">
        <v>-4.1207304051180997E-2</v>
      </c>
      <c r="CH389">
        <v>-1.2274850444782499</v>
      </c>
      <c r="CI389">
        <v>-3.9649855204229598</v>
      </c>
      <c r="CJ389">
        <v>1.4697731181670001E-2</v>
      </c>
      <c r="CK389">
        <v>-0.39905588434533901</v>
      </c>
      <c r="CL389">
        <v>0.80576679625383196</v>
      </c>
      <c r="CM389">
        <v>0.10310824048687001</v>
      </c>
      <c r="CN389">
        <v>0.45189140406947897</v>
      </c>
      <c r="CO389">
        <v>-0.257977498450917</v>
      </c>
      <c r="CP389">
        <v>-0.30782676605118098</v>
      </c>
      <c r="CQ389">
        <v>-2.2206244944782498</v>
      </c>
      <c r="CR389">
        <v>-7.5095551934229601</v>
      </c>
      <c r="CS389">
        <v>-1.84757225484207E-3</v>
      </c>
      <c r="CT389">
        <v>-0.41781562317902099</v>
      </c>
      <c r="CU389">
        <v>0.10050655926910899</v>
      </c>
      <c r="CV389">
        <v>1.40398448109407</v>
      </c>
      <c r="CW389">
        <v>1.30352514941345E-2</v>
      </c>
      <c r="CX389">
        <v>-0.29015805365296199</v>
      </c>
      <c r="CY389">
        <v>0.11018825939249299</v>
      </c>
      <c r="CZ389">
        <v>0.22021924045830399</v>
      </c>
      <c r="DA389">
        <v>6828.4663337673601</v>
      </c>
      <c r="DB389">
        <v>5292.29402912144</v>
      </c>
      <c r="DC389">
        <v>3781.2919899038802</v>
      </c>
      <c r="DD389">
        <v>6591.1418361945498</v>
      </c>
      <c r="DE389">
        <v>10684.3713178702</v>
      </c>
      <c r="DF389">
        <v>8358.4623122842204</v>
      </c>
      <c r="DG389">
        <v>8562.0110104804407</v>
      </c>
      <c r="DH389">
        <v>7839.04916460799</v>
      </c>
    </row>
    <row r="390" spans="1:112" x14ac:dyDescent="0.3">
      <c r="A390" t="s">
        <v>865</v>
      </c>
      <c r="B390" t="s">
        <v>866</v>
      </c>
      <c r="C390" t="s">
        <v>868</v>
      </c>
      <c r="D390" t="s">
        <v>867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1</v>
      </c>
      <c r="M390">
        <v>31</v>
      </c>
      <c r="N390" t="s">
        <v>106</v>
      </c>
      <c r="O390">
        <v>2018</v>
      </c>
      <c r="P390">
        <v>2017</v>
      </c>
      <c r="Q390" s="4" t="s">
        <v>26</v>
      </c>
      <c r="R390">
        <v>1936</v>
      </c>
      <c r="S390">
        <v>0</v>
      </c>
      <c r="T390">
        <v>0</v>
      </c>
      <c r="U390">
        <v>1</v>
      </c>
      <c r="V390">
        <v>11951000</v>
      </c>
      <c r="W390">
        <v>13960974963</v>
      </c>
      <c r="X390">
        <v>2.0987654320987601</v>
      </c>
      <c r="Y390">
        <v>-3.3407248556613901E-2</v>
      </c>
      <c r="Z390">
        <v>0.176608607172966</v>
      </c>
      <c r="AA390">
        <v>-0.21526235342025701</v>
      </c>
      <c r="AB390">
        <v>14</v>
      </c>
      <c r="AC390">
        <v>1</v>
      </c>
      <c r="AD390">
        <v>5.5196001194399999E-3</v>
      </c>
      <c r="AE390">
        <v>3.34213289882311E-3</v>
      </c>
      <c r="AF390">
        <v>2.70604077777777E-3</v>
      </c>
      <c r="AG390">
        <v>3.52317209264188E-3</v>
      </c>
      <c r="AH390">
        <v>2.3925764390134402E-3</v>
      </c>
      <c r="AI390">
        <v>1.11902573263544E-3</v>
      </c>
      <c r="AJ390">
        <v>5.0637140659944404E-4</v>
      </c>
      <c r="AK390">
        <v>2.8182925427866598E-4</v>
      </c>
      <c r="AL390">
        <v>2.53111619894333E-4</v>
      </c>
      <c r="AM390">
        <v>-0.19032520258824101</v>
      </c>
      <c r="AN390">
        <v>0.30196563243778801</v>
      </c>
      <c r="AO390">
        <v>-0.32090276146024199</v>
      </c>
      <c r="AP390">
        <v>-0.532292588697034</v>
      </c>
      <c r="AQ390">
        <v>-0.54748904173376101</v>
      </c>
      <c r="AR390">
        <v>-0.44343371168743201</v>
      </c>
      <c r="AS390">
        <v>-0.10189727981871601</v>
      </c>
      <c r="AT390">
        <v>-0.67302133469817005</v>
      </c>
      <c r="AU390">
        <v>0.23816264176347701</v>
      </c>
      <c r="AV390">
        <v>5.1911449188566702E-2</v>
      </c>
      <c r="AW390">
        <v>-0.41379065904530599</v>
      </c>
      <c r="AX390">
        <v>-0.62260542377988604</v>
      </c>
      <c r="AY390">
        <v>-0.24033850625224401</v>
      </c>
      <c r="AZ390">
        <v>-0.51171740035366997</v>
      </c>
      <c r="BA390">
        <v>-2.9418488452906299E-2</v>
      </c>
      <c r="BB390">
        <v>-0.482543442563727</v>
      </c>
      <c r="BC390">
        <v>0.16515821504126499</v>
      </c>
      <c r="BD390">
        <v>0.228348951467017</v>
      </c>
      <c r="BE390">
        <v>-0.208187519545764</v>
      </c>
      <c r="BF390">
        <v>-0.33206740879721502</v>
      </c>
      <c r="BG390">
        <v>-0.19900861171520901</v>
      </c>
      <c r="BH390">
        <v>-0.39075237480548403</v>
      </c>
      <c r="BI390">
        <v>5.5080206158022699E-2</v>
      </c>
      <c r="BJ390">
        <v>-0.58197130186266999</v>
      </c>
      <c r="BK390">
        <v>0.51887083368077702</v>
      </c>
      <c r="BL390">
        <v>-0.15199318111045099</v>
      </c>
      <c r="BM390">
        <v>-0.61666438098721799</v>
      </c>
      <c r="BN390">
        <v>-0.707202730824395</v>
      </c>
      <c r="BO390">
        <v>-0.54233319605206298</v>
      </c>
      <c r="BP390">
        <v>-0.47797932459079201</v>
      </c>
      <c r="BQ390">
        <v>0.66125085867602995</v>
      </c>
      <c r="BR390">
        <v>-0.482543442563727</v>
      </c>
      <c r="BS390">
        <v>-0.58197130186266999</v>
      </c>
      <c r="BT390">
        <v>-0.45506834261143703</v>
      </c>
      <c r="BU390">
        <v>-0.62379927890817</v>
      </c>
      <c r="BV390">
        <v>-0.81787211006062599</v>
      </c>
      <c r="BW390">
        <v>-0.920161780518996</v>
      </c>
      <c r="BX390">
        <v>-0.95438240251120698</v>
      </c>
      <c r="BY390">
        <v>-0.96091354636951998</v>
      </c>
      <c r="BZ390">
        <v>-0.17478622531406801</v>
      </c>
      <c r="CA390">
        <v>-0.49458270303680202</v>
      </c>
      <c r="CB390">
        <v>-0.52629176007185496</v>
      </c>
      <c r="CC390">
        <v>-0.61271001016523896</v>
      </c>
      <c r="CD390">
        <v>-0.92465945357054402</v>
      </c>
      <c r="CE390">
        <v>-0.95553033657601005</v>
      </c>
      <c r="CF390">
        <v>-0.135632040314068</v>
      </c>
      <c r="CG390">
        <v>-0.24646148303680199</v>
      </c>
      <c r="CH390">
        <v>-1.0074741960718501</v>
      </c>
      <c r="CI390">
        <v>-4.1280388511652397</v>
      </c>
      <c r="CJ390">
        <v>-0.147514634291707</v>
      </c>
      <c r="CK390">
        <v>-0.34874348461913901</v>
      </c>
      <c r="CL390">
        <v>-1.8214153430093898E-2</v>
      </c>
      <c r="CM390">
        <v>0.21060914525757099</v>
      </c>
      <c r="CN390">
        <v>0.28258248619368898</v>
      </c>
      <c r="CO390">
        <v>-0.12148802231406799</v>
      </c>
      <c r="CP390">
        <v>-0.51308094503680202</v>
      </c>
      <c r="CQ390">
        <v>-2.0006136460718502</v>
      </c>
      <c r="CR390">
        <v>-7.6726085241652404</v>
      </c>
      <c r="CS390">
        <v>-0.14479117403116501</v>
      </c>
      <c r="CT390">
        <v>-0.12896619102954299</v>
      </c>
      <c r="CU390">
        <v>-0.35413092061583901</v>
      </c>
      <c r="CV390">
        <v>0.92773043413291401</v>
      </c>
      <c r="CW390">
        <v>0.53122678759151498</v>
      </c>
      <c r="CX390">
        <v>-0.20655297575235401</v>
      </c>
      <c r="CY390">
        <v>8.5653331655851902E-4</v>
      </c>
      <c r="CZ390">
        <v>-0.16883189174247901</v>
      </c>
      <c r="DA390">
        <v>6936.9609993489703</v>
      </c>
      <c r="DB390">
        <v>6506.3909999999996</v>
      </c>
      <c r="DC390">
        <v>3776.75376952533</v>
      </c>
      <c r="DD390">
        <v>4676.4153135204397</v>
      </c>
      <c r="DE390">
        <v>9779.8023180003293</v>
      </c>
      <c r="DF390">
        <v>9447.7099182851107</v>
      </c>
      <c r="DG390">
        <v>7961.7842323271097</v>
      </c>
      <c r="DH390">
        <v>7853.1613832375497</v>
      </c>
    </row>
    <row r="391" spans="1:112" x14ac:dyDescent="0.3">
      <c r="A391" t="s">
        <v>869</v>
      </c>
      <c r="B391" t="s">
        <v>870</v>
      </c>
      <c r="C391" t="s">
        <v>872</v>
      </c>
      <c r="D391" t="s">
        <v>871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1</v>
      </c>
      <c r="M391">
        <v>1</v>
      </c>
      <c r="N391" t="s">
        <v>106</v>
      </c>
      <c r="O391">
        <v>2018</v>
      </c>
      <c r="P391">
        <v>2018</v>
      </c>
      <c r="Q391" s="4" t="s">
        <v>26</v>
      </c>
      <c r="R391">
        <v>18315</v>
      </c>
      <c r="S391">
        <v>0</v>
      </c>
      <c r="T391">
        <v>0</v>
      </c>
      <c r="U391">
        <v>0</v>
      </c>
      <c r="V391">
        <v>5000000</v>
      </c>
      <c r="W391">
        <v>520000000</v>
      </c>
      <c r="X391">
        <v>1.89743589743589</v>
      </c>
      <c r="Y391">
        <v>0.26718449592590299</v>
      </c>
      <c r="Z391">
        <v>-0.13269330561161</v>
      </c>
      <c r="AA391">
        <v>1.0658189654350199E-2</v>
      </c>
      <c r="AB391">
        <v>15</v>
      </c>
      <c r="AC391">
        <v>1</v>
      </c>
      <c r="AD391">
        <v>0.9080399871</v>
      </c>
      <c r="AE391">
        <v>0.317365409103333</v>
      </c>
      <c r="AF391">
        <v>0.110173961357777</v>
      </c>
      <c r="AG391">
        <v>2.6326554478888899E-2</v>
      </c>
      <c r="AH391">
        <v>1.4734122942072299E-2</v>
      </c>
      <c r="AI391">
        <v>1.24420418026368E-2</v>
      </c>
      <c r="AJ391">
        <v>1.6131232844600399E-2</v>
      </c>
      <c r="AK391">
        <v>7.5004539692269997E-3</v>
      </c>
      <c r="AL391">
        <v>3.0196807529241101E-3</v>
      </c>
      <c r="AM391">
        <v>-0.65284823677206205</v>
      </c>
      <c r="AN391">
        <v>-0.76104558505075104</v>
      </c>
      <c r="AO391">
        <v>-0.44033227158960198</v>
      </c>
      <c r="AP391">
        <v>-0.155562780930146</v>
      </c>
      <c r="AQ391">
        <v>0.29651009862237199</v>
      </c>
      <c r="AR391">
        <v>-0.53503529200264399</v>
      </c>
      <c r="AS391">
        <v>-0.59740026866196205</v>
      </c>
      <c r="AT391">
        <v>-0.90805838904087899</v>
      </c>
      <c r="AU391">
        <v>-0.63665146836240005</v>
      </c>
      <c r="AV391">
        <v>-0.67717458198735503</v>
      </c>
      <c r="AW391">
        <v>-9.8860495549355595E-2</v>
      </c>
      <c r="AX391">
        <v>0.26260568638186599</v>
      </c>
      <c r="AY391">
        <v>-0.39345413723608003</v>
      </c>
      <c r="AZ391">
        <v>-0.64992442401139205</v>
      </c>
      <c r="BA391">
        <v>-0.28256553317795802</v>
      </c>
      <c r="BB391">
        <v>-0.731782737159691</v>
      </c>
      <c r="BC391">
        <v>-8.5327790358343605E-2</v>
      </c>
      <c r="BD391">
        <v>-0.39626486475632899</v>
      </c>
      <c r="BE391">
        <v>-1.78909105099345E-2</v>
      </c>
      <c r="BF391">
        <v>-7.1066637133871596E-2</v>
      </c>
      <c r="BG391">
        <v>-1.2732856801369799E-2</v>
      </c>
      <c r="BH391">
        <v>-8.3045596744064795E-2</v>
      </c>
      <c r="BI391">
        <v>-1.83753651790916E-2</v>
      </c>
      <c r="BJ391">
        <v>-0.90616733009004102</v>
      </c>
      <c r="BK391">
        <v>-0.77792699588533598</v>
      </c>
      <c r="BL391">
        <v>-0.66886821322575896</v>
      </c>
      <c r="BM391">
        <v>-0.18675340275945801</v>
      </c>
      <c r="BN391">
        <v>0.23043004257008901</v>
      </c>
      <c r="BO391">
        <v>-0.486523932698467</v>
      </c>
      <c r="BP391">
        <v>-0.66483862844878705</v>
      </c>
      <c r="BQ391">
        <v>1.1608470069424</v>
      </c>
      <c r="BR391">
        <v>-0.731782737159691</v>
      </c>
      <c r="BS391">
        <v>-0.90616733009004102</v>
      </c>
      <c r="BT391">
        <v>-0.97721839291567802</v>
      </c>
      <c r="BU391">
        <v>-0.98750492754347396</v>
      </c>
      <c r="BV391">
        <v>-0.98965331319474903</v>
      </c>
      <c r="BW391">
        <v>-0.98629516949745</v>
      </c>
      <c r="BX391">
        <v>-0.99287213950351405</v>
      </c>
      <c r="BY391">
        <v>-0.99739465398525196</v>
      </c>
      <c r="BZ391">
        <v>4.3280386941452796E-3</v>
      </c>
      <c r="CA391">
        <v>-0.86872156017596402</v>
      </c>
      <c r="CB391">
        <v>-0.95798217234223004</v>
      </c>
      <c r="CC391">
        <v>-0.98693039930287496</v>
      </c>
      <c r="CD391">
        <v>-0.97943962871236401</v>
      </c>
      <c r="CE391">
        <v>-0.998132193437403</v>
      </c>
      <c r="CF391">
        <v>4.34822236941452E-2</v>
      </c>
      <c r="CG391">
        <v>-0.62060034017596399</v>
      </c>
      <c r="CH391">
        <v>-1.43916460834223</v>
      </c>
      <c r="CI391">
        <v>-4.5022592403028696</v>
      </c>
      <c r="CJ391">
        <v>-0.42211606917300099</v>
      </c>
      <c r="CK391">
        <v>-0.54928362591178204</v>
      </c>
      <c r="CL391">
        <v>-0.70873324187267195</v>
      </c>
      <c r="CM391">
        <v>-0.13448316833483401</v>
      </c>
      <c r="CN391">
        <v>-0.47947154950898602</v>
      </c>
      <c r="CO391">
        <v>5.7626241694145201E-2</v>
      </c>
      <c r="CP391">
        <v>-0.88721980217596397</v>
      </c>
      <c r="CQ391">
        <v>-2.43230405834223</v>
      </c>
      <c r="CR391">
        <v>-8.0468289133028694</v>
      </c>
      <c r="CS391">
        <v>-0.42666570135510401</v>
      </c>
      <c r="CT391">
        <v>-0.20739296470614099</v>
      </c>
      <c r="CU391">
        <v>3.0275030493191801E-2</v>
      </c>
      <c r="CV391">
        <v>-0.40278067577976501</v>
      </c>
      <c r="CW391">
        <v>7.0023740251305505E-2</v>
      </c>
      <c r="CX391">
        <v>1.6893491931536799</v>
      </c>
      <c r="CY391">
        <v>-0.21584078140906299</v>
      </c>
      <c r="CZ391">
        <v>-0.162605329053088</v>
      </c>
      <c r="DA391">
        <v>9392.2905870225695</v>
      </c>
      <c r="DB391">
        <v>7710.7315538194498</v>
      </c>
      <c r="DC391">
        <v>6823.14599609375</v>
      </c>
      <c r="DD391">
        <v>5049.0734679397701</v>
      </c>
      <c r="DE391">
        <v>3804.5486454762199</v>
      </c>
      <c r="DF391">
        <v>7253.7542698007701</v>
      </c>
      <c r="DG391">
        <v>10547.5692603606</v>
      </c>
      <c r="DH391">
        <v>8124.1057550475498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31B8-44F5-4AF5-95C6-0D3EB84E1758}">
  <dimension ref="A1:AW162"/>
  <sheetViews>
    <sheetView workbookViewId="0">
      <pane ySplit="1" topLeftCell="A7" activePane="bottomLeft" state="frozen"/>
      <selection activeCell="B1" sqref="B1"/>
      <selection pane="bottomLeft" activeCell="AQ24" sqref="AQ24"/>
    </sheetView>
  </sheetViews>
  <sheetFormatPr defaultRowHeight="16.2" x14ac:dyDescent="0.3"/>
  <cols>
    <col min="42" max="42" width="8.88671875" style="4"/>
    <col min="48" max="48" width="9" customWidth="1"/>
  </cols>
  <sheetData>
    <row r="1" spans="1:49" x14ac:dyDescent="0.3">
      <c r="A1" t="s">
        <v>0</v>
      </c>
      <c r="B1" t="s">
        <v>1</v>
      </c>
      <c r="C1" t="s">
        <v>903</v>
      </c>
      <c r="D1" t="s">
        <v>3</v>
      </c>
      <c r="E1" t="s">
        <v>918</v>
      </c>
      <c r="F1" t="s">
        <v>5</v>
      </c>
      <c r="G1" t="s">
        <v>17</v>
      </c>
      <c r="H1" t="s">
        <v>18</v>
      </c>
      <c r="I1" t="s">
        <v>19</v>
      </c>
      <c r="J1" t="s">
        <v>20</v>
      </c>
      <c r="K1" t="s">
        <v>2</v>
      </c>
      <c r="L1" t="s">
        <v>4</v>
      </c>
      <c r="M1" t="s">
        <v>905</v>
      </c>
      <c r="N1" t="s">
        <v>906</v>
      </c>
      <c r="O1" t="s">
        <v>907</v>
      </c>
      <c r="P1" t="s">
        <v>877</v>
      </c>
      <c r="Q1" t="s">
        <v>878</v>
      </c>
      <c r="R1" t="s">
        <v>879</v>
      </c>
      <c r="S1" t="s">
        <v>880</v>
      </c>
      <c r="T1" t="s">
        <v>881</v>
      </c>
      <c r="U1" t="s">
        <v>882</v>
      </c>
      <c r="V1" t="s">
        <v>883</v>
      </c>
      <c r="W1" t="s">
        <v>884</v>
      </c>
      <c r="X1" t="s">
        <v>885</v>
      </c>
      <c r="Y1" t="s">
        <v>886</v>
      </c>
      <c r="Z1" t="s">
        <v>887</v>
      </c>
      <c r="AA1" t="s">
        <v>888</v>
      </c>
      <c r="AB1" t="s">
        <v>889</v>
      </c>
      <c r="AC1" t="s">
        <v>890</v>
      </c>
      <c r="AD1" t="s">
        <v>891</v>
      </c>
      <c r="AE1" t="s">
        <v>892</v>
      </c>
      <c r="AF1" t="s">
        <v>893</v>
      </c>
      <c r="AG1" t="s">
        <v>894</v>
      </c>
      <c r="AH1" t="s">
        <v>895</v>
      </c>
      <c r="AI1" t="s">
        <v>896</v>
      </c>
      <c r="AJ1" t="s">
        <v>4</v>
      </c>
      <c r="AK1" t="s">
        <v>909</v>
      </c>
      <c r="AL1" t="s">
        <v>6</v>
      </c>
      <c r="AM1" t="s">
        <v>7</v>
      </c>
      <c r="AN1" t="s">
        <v>8</v>
      </c>
      <c r="AO1" t="s">
        <v>9</v>
      </c>
      <c r="AP1" s="4" t="s">
        <v>10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21</v>
      </c>
    </row>
    <row r="2" spans="1:49" x14ac:dyDescent="0.3">
      <c r="A2" t="s">
        <v>314</v>
      </c>
      <c r="B2" t="s">
        <v>315</v>
      </c>
      <c r="C2">
        <v>1</v>
      </c>
      <c r="D2" t="s">
        <v>314</v>
      </c>
      <c r="E2">
        <f>14/8</f>
        <v>1.75</v>
      </c>
      <c r="F2">
        <v>1</v>
      </c>
      <c r="G2">
        <v>2.16</v>
      </c>
      <c r="H2">
        <v>-2.0402289927005698E-2</v>
      </c>
      <c r="I2">
        <v>1.5128567814826899E-2</v>
      </c>
      <c r="J2">
        <v>-0.29755449295043901</v>
      </c>
      <c r="K2" t="s">
        <v>316</v>
      </c>
      <c r="L2">
        <v>1</v>
      </c>
      <c r="M2">
        <v>0</v>
      </c>
      <c r="N2">
        <v>0</v>
      </c>
      <c r="O2">
        <v>1</v>
      </c>
      <c r="P2">
        <v>38928704.799999997</v>
      </c>
      <c r="Q2">
        <v>147334276.19999999</v>
      </c>
      <c r="R2">
        <v>727429437.86666596</v>
      </c>
      <c r="S2">
        <v>1336214911.8222201</v>
      </c>
      <c r="T2">
        <v>38928704.799999997</v>
      </c>
      <c r="U2">
        <v>147334276.19999999</v>
      </c>
      <c r="V2">
        <v>727429437.86666596</v>
      </c>
      <c r="W2">
        <v>1336214911.8222201</v>
      </c>
      <c r="X2">
        <v>6.8532721031455504</v>
      </c>
      <c r="Y2">
        <v>4.5652161112633296</v>
      </c>
      <c r="Z2">
        <v>3.0244420361611102</v>
      </c>
      <c r="AA2">
        <v>5.7297886319455502</v>
      </c>
      <c r="AB2">
        <v>1.5312492496466601</v>
      </c>
      <c r="AC2">
        <v>3.2905841231333302</v>
      </c>
      <c r="AD2">
        <v>9.9463915348011103</v>
      </c>
      <c r="AE2">
        <v>12.4343216313233</v>
      </c>
      <c r="AF2">
        <v>376307648.79967701</v>
      </c>
      <c r="AG2">
        <v>1614410136.1612699</v>
      </c>
      <c r="AH2">
        <v>6077034955.7896605</v>
      </c>
      <c r="AI2">
        <v>10073482014.1047</v>
      </c>
      <c r="AJ2">
        <v>1</v>
      </c>
      <c r="AM2">
        <v>-15</v>
      </c>
      <c r="AN2" t="s">
        <v>106</v>
      </c>
      <c r="AO2">
        <v>2017</v>
      </c>
      <c r="AP2" s="4" t="s">
        <v>26</v>
      </c>
      <c r="AQ2">
        <v>7147</v>
      </c>
      <c r="AR2">
        <v>0</v>
      </c>
      <c r="AS2">
        <v>0</v>
      </c>
      <c r="AT2">
        <v>0</v>
      </c>
      <c r="AU2">
        <v>4197956135</v>
      </c>
      <c r="AV2">
        <v>1024360140</v>
      </c>
      <c r="AW2">
        <v>4</v>
      </c>
    </row>
    <row r="3" spans="1:49" x14ac:dyDescent="0.3">
      <c r="A3" t="s">
        <v>348</v>
      </c>
      <c r="B3" t="s">
        <v>349</v>
      </c>
      <c r="C3">
        <v>1</v>
      </c>
      <c r="D3" t="s">
        <v>348</v>
      </c>
      <c r="E3">
        <f>24/5</f>
        <v>4.8</v>
      </c>
      <c r="F3">
        <v>1</v>
      </c>
      <c r="G3">
        <v>1.83908045977011</v>
      </c>
      <c r="H3">
        <v>-3.5012371838092797E-2</v>
      </c>
      <c r="I3">
        <v>0.34645175933837802</v>
      </c>
      <c r="J3">
        <v>0.11606997251510601</v>
      </c>
      <c r="K3" t="s">
        <v>350</v>
      </c>
      <c r="L3">
        <v>1</v>
      </c>
      <c r="M3">
        <v>2</v>
      </c>
      <c r="N3">
        <v>1</v>
      </c>
      <c r="O3">
        <v>1</v>
      </c>
      <c r="P3">
        <v>392573.44561631902</v>
      </c>
      <c r="Q3">
        <v>582310.90225694398</v>
      </c>
      <c r="R3">
        <v>804439.9</v>
      </c>
      <c r="S3">
        <v>1101484.2931603601</v>
      </c>
      <c r="T3">
        <v>392573.44561631902</v>
      </c>
      <c r="U3">
        <v>582310.90225694398</v>
      </c>
      <c r="V3">
        <v>804439.9</v>
      </c>
      <c r="W3">
        <v>1101484.2931603601</v>
      </c>
      <c r="X3">
        <v>3.1652021234422199</v>
      </c>
      <c r="Y3">
        <v>4.7994857632999999</v>
      </c>
      <c r="Z3">
        <v>5.5684790186588904</v>
      </c>
      <c r="AA3">
        <v>4.7495811857122199</v>
      </c>
      <c r="AB3">
        <v>22.274615616271099</v>
      </c>
      <c r="AC3">
        <v>11.595579094357699</v>
      </c>
      <c r="AD3">
        <v>6.6903302159255498</v>
      </c>
      <c r="AE3">
        <v>3.9701429806866599</v>
      </c>
      <c r="AF3">
        <v>1032845726.68163</v>
      </c>
      <c r="AG3">
        <v>3497191685.8743501</v>
      </c>
      <c r="AH3">
        <v>7332093624.9918804</v>
      </c>
      <c r="AI3">
        <v>6707195475.9107704</v>
      </c>
      <c r="AJ3">
        <v>1</v>
      </c>
      <c r="AM3">
        <v>31</v>
      </c>
      <c r="AN3" t="s">
        <v>106</v>
      </c>
      <c r="AO3">
        <v>2017</v>
      </c>
      <c r="AP3" s="4" t="s">
        <v>26</v>
      </c>
      <c r="AQ3">
        <v>2693</v>
      </c>
      <c r="AR3">
        <v>0</v>
      </c>
      <c r="AS3">
        <v>0</v>
      </c>
      <c r="AT3">
        <v>0</v>
      </c>
      <c r="AU3">
        <v>257000000</v>
      </c>
      <c r="AV3">
        <v>32051580</v>
      </c>
      <c r="AW3">
        <v>13</v>
      </c>
    </row>
    <row r="4" spans="1:49" x14ac:dyDescent="0.3">
      <c r="A4" t="s">
        <v>862</v>
      </c>
      <c r="B4" t="s">
        <v>863</v>
      </c>
      <c r="C4">
        <v>1</v>
      </c>
      <c r="D4" t="s">
        <v>862</v>
      </c>
      <c r="E4">
        <f>15/7</f>
        <v>2.1428571428571428</v>
      </c>
      <c r="F4">
        <v>1</v>
      </c>
      <c r="G4">
        <v>1.8271604938271599</v>
      </c>
      <c r="H4">
        <v>0.15537990629673001</v>
      </c>
      <c r="I4">
        <v>-3.1223237514495801E-2</v>
      </c>
      <c r="J4">
        <v>-0.11848014593124299</v>
      </c>
      <c r="K4" t="s">
        <v>864</v>
      </c>
      <c r="L4">
        <v>1</v>
      </c>
      <c r="M4">
        <v>0</v>
      </c>
      <c r="N4">
        <v>0</v>
      </c>
      <c r="O4">
        <v>0</v>
      </c>
      <c r="P4">
        <v>3545345.5555555499</v>
      </c>
      <c r="Q4">
        <v>2250381.6407194301</v>
      </c>
      <c r="R4">
        <v>3150433.1508416301</v>
      </c>
      <c r="S4">
        <v>6578058.8802643605</v>
      </c>
      <c r="T4">
        <v>3545345.5555555499</v>
      </c>
      <c r="U4">
        <v>2250381.6407194301</v>
      </c>
      <c r="V4">
        <v>3150433.1508416301</v>
      </c>
      <c r="W4">
        <v>6578058.8802643605</v>
      </c>
      <c r="X4">
        <v>1.1719681176288801</v>
      </c>
      <c r="Y4">
        <v>1.1509167650133301</v>
      </c>
      <c r="Z4">
        <v>2.1640949960100002</v>
      </c>
      <c r="AA4">
        <v>2.4405107461422202</v>
      </c>
      <c r="AB4">
        <v>1.79225266844888</v>
      </c>
      <c r="AC4">
        <v>0.986968183037777</v>
      </c>
      <c r="AD4">
        <v>0.46601210840222201</v>
      </c>
      <c r="AE4">
        <v>1.31282162460222</v>
      </c>
      <c r="AF4">
        <v>1004246815.8747</v>
      </c>
      <c r="AG4">
        <v>566935339.76157498</v>
      </c>
      <c r="AH4">
        <v>283322497.56522298</v>
      </c>
      <c r="AI4">
        <v>838131591.05412102</v>
      </c>
      <c r="AJ4">
        <v>1</v>
      </c>
      <c r="AM4">
        <v>29</v>
      </c>
      <c r="AN4" t="s">
        <v>106</v>
      </c>
      <c r="AO4">
        <v>2017</v>
      </c>
      <c r="AP4" s="4" t="s">
        <v>26</v>
      </c>
      <c r="AQ4">
        <v>19000</v>
      </c>
      <c r="AR4">
        <v>0</v>
      </c>
      <c r="AS4">
        <v>0</v>
      </c>
      <c r="AT4">
        <v>0</v>
      </c>
      <c r="AU4">
        <v>232000000</v>
      </c>
      <c r="AV4">
        <v>749708525.29999995</v>
      </c>
      <c r="AW4">
        <v>11</v>
      </c>
    </row>
    <row r="5" spans="1:49" x14ac:dyDescent="0.3">
      <c r="A5" t="s">
        <v>725</v>
      </c>
      <c r="B5" t="s">
        <v>726</v>
      </c>
      <c r="C5">
        <v>1</v>
      </c>
      <c r="D5" t="s">
        <v>728</v>
      </c>
      <c r="E5">
        <f>12/7</f>
        <v>1.7142857142857142</v>
      </c>
      <c r="F5">
        <v>1</v>
      </c>
      <c r="G5">
        <v>1.8518518518518501</v>
      </c>
      <c r="H5">
        <v>0.28711336851120001</v>
      </c>
      <c r="I5">
        <v>-0.13964357972145</v>
      </c>
      <c r="J5">
        <v>0.126093700528144</v>
      </c>
      <c r="K5" t="s">
        <v>727</v>
      </c>
      <c r="L5">
        <v>1</v>
      </c>
      <c r="M5">
        <v>0</v>
      </c>
      <c r="N5">
        <v>0</v>
      </c>
      <c r="O5">
        <v>1</v>
      </c>
      <c r="P5">
        <v>14743132.666666601</v>
      </c>
      <c r="Q5">
        <v>16326149.9555555</v>
      </c>
      <c r="R5">
        <v>1241492.3</v>
      </c>
      <c r="S5">
        <v>3091386.9270476098</v>
      </c>
      <c r="T5">
        <v>14743132.666666601</v>
      </c>
      <c r="U5">
        <v>16326149.9555555</v>
      </c>
      <c r="V5">
        <v>1241492.3</v>
      </c>
      <c r="W5">
        <v>3091386.9270476098</v>
      </c>
      <c r="X5">
        <v>3.7386825036666599E-2</v>
      </c>
      <c r="Y5">
        <v>3.1263112722222201E-2</v>
      </c>
      <c r="Z5">
        <v>1.6253500973214301E-2</v>
      </c>
      <c r="AA5">
        <v>8.5902394849259999E-3</v>
      </c>
      <c r="AB5">
        <v>1.3696642938611101</v>
      </c>
      <c r="AC5">
        <v>0.35391256610999999</v>
      </c>
      <c r="AD5">
        <v>0.12356501876777699</v>
      </c>
      <c r="AE5">
        <v>9.2962846546666603E-2</v>
      </c>
      <c r="AF5">
        <v>135022961.051808</v>
      </c>
      <c r="AG5">
        <v>75573500.596642196</v>
      </c>
      <c r="AH5">
        <v>26433107.875586599</v>
      </c>
      <c r="AI5">
        <v>28093321.823227599</v>
      </c>
      <c r="AJ5">
        <v>1</v>
      </c>
      <c r="AM5">
        <v>6</v>
      </c>
      <c r="AN5" t="s">
        <v>61</v>
      </c>
      <c r="AO5">
        <v>2017</v>
      </c>
      <c r="AP5" s="4" t="s">
        <v>26</v>
      </c>
      <c r="AQ5">
        <v>2027</v>
      </c>
      <c r="AR5">
        <v>0</v>
      </c>
      <c r="AS5">
        <v>0</v>
      </c>
      <c r="AT5">
        <v>0</v>
      </c>
      <c r="AU5">
        <v>157885825</v>
      </c>
      <c r="AV5">
        <v>572166103.89999998</v>
      </c>
      <c r="AW5">
        <v>42</v>
      </c>
    </row>
    <row r="6" spans="1:49" x14ac:dyDescent="0.3">
      <c r="A6" t="s">
        <v>131</v>
      </c>
      <c r="B6" t="s">
        <v>132</v>
      </c>
      <c r="C6">
        <v>1</v>
      </c>
      <c r="D6" t="s">
        <v>131</v>
      </c>
      <c r="E6">
        <f>8/8</f>
        <v>1</v>
      </c>
      <c r="F6">
        <v>1</v>
      </c>
      <c r="G6">
        <v>2.2133333333333298</v>
      </c>
      <c r="H6">
        <v>0.214534357190132</v>
      </c>
      <c r="I6">
        <v>-0.120544359087944</v>
      </c>
      <c r="J6">
        <v>-1.5558674931526101E-2</v>
      </c>
      <c r="K6" t="s">
        <v>133</v>
      </c>
      <c r="L6">
        <v>1</v>
      </c>
      <c r="M6">
        <v>0</v>
      </c>
      <c r="N6">
        <v>0</v>
      </c>
      <c r="O6">
        <v>2</v>
      </c>
      <c r="P6">
        <v>4222859.4233289901</v>
      </c>
      <c r="Q6">
        <v>2350455.9777777698</v>
      </c>
      <c r="R6">
        <v>10053547.444444399</v>
      </c>
      <c r="S6">
        <v>11100083</v>
      </c>
      <c r="T6">
        <v>4222859.4233289901</v>
      </c>
      <c r="U6">
        <v>2350455.9777777698</v>
      </c>
      <c r="V6">
        <v>10053547.444444399</v>
      </c>
      <c r="W6">
        <v>11100083</v>
      </c>
      <c r="X6">
        <v>2.3396416681800001</v>
      </c>
      <c r="Y6">
        <v>1.2541543617222199</v>
      </c>
      <c r="Z6">
        <v>0.57572954968666601</v>
      </c>
      <c r="AA6">
        <v>0.67781367082222199</v>
      </c>
      <c r="AB6">
        <v>3.04858522945444</v>
      </c>
      <c r="AC6">
        <v>2.3850486662677701</v>
      </c>
      <c r="AD6">
        <v>6.1524896648211103</v>
      </c>
      <c r="AE6">
        <v>3.8403092145911102</v>
      </c>
      <c r="AF6">
        <v>73026576.286520004</v>
      </c>
      <c r="AG6">
        <v>72736706.840575501</v>
      </c>
      <c r="AH6">
        <v>191703936.75655499</v>
      </c>
      <c r="AI6">
        <v>183742296.68612701</v>
      </c>
      <c r="AJ6">
        <v>1</v>
      </c>
      <c r="AM6">
        <v>1</v>
      </c>
      <c r="AN6" t="s">
        <v>134</v>
      </c>
      <c r="AO6">
        <v>2017</v>
      </c>
      <c r="AP6" s="4" t="s">
        <v>26</v>
      </c>
      <c r="AQ6">
        <v>1201</v>
      </c>
      <c r="AR6">
        <v>0</v>
      </c>
      <c r="AS6">
        <v>0</v>
      </c>
      <c r="AT6">
        <v>0</v>
      </c>
      <c r="AU6">
        <v>153000000</v>
      </c>
      <c r="AV6">
        <v>70858112.909999996</v>
      </c>
      <c r="AW6">
        <v>12</v>
      </c>
    </row>
    <row r="7" spans="1:49" x14ac:dyDescent="0.3">
      <c r="A7" t="s">
        <v>364</v>
      </c>
      <c r="B7" t="s">
        <v>365</v>
      </c>
      <c r="C7">
        <v>1</v>
      </c>
      <c r="D7" t="s">
        <v>364</v>
      </c>
      <c r="E7">
        <f>14/8</f>
        <v>1.75</v>
      </c>
      <c r="F7">
        <v>1</v>
      </c>
      <c r="G7">
        <v>1.8684210526315701</v>
      </c>
      <c r="H7">
        <v>0.196167603135108</v>
      </c>
      <c r="I7">
        <v>-0.110318198800087</v>
      </c>
      <c r="J7">
        <v>-4.6484336256980903E-2</v>
      </c>
      <c r="K7" t="s">
        <v>366</v>
      </c>
      <c r="L7">
        <v>1</v>
      </c>
      <c r="M7">
        <v>1</v>
      </c>
      <c r="N7">
        <v>1</v>
      </c>
      <c r="O7">
        <v>1</v>
      </c>
      <c r="P7">
        <v>2900149.15555555</v>
      </c>
      <c r="Q7">
        <v>5230172.3333333302</v>
      </c>
      <c r="R7">
        <v>2044488.8</v>
      </c>
      <c r="S7">
        <v>444532.59884832503</v>
      </c>
      <c r="T7">
        <v>2900149.15555555</v>
      </c>
      <c r="U7">
        <v>5230172.3333333302</v>
      </c>
      <c r="V7">
        <v>2044488.8</v>
      </c>
      <c r="W7">
        <v>444532.59884832503</v>
      </c>
      <c r="X7">
        <v>0.57695372773222198</v>
      </c>
      <c r="Y7">
        <v>1.3366418040655501</v>
      </c>
      <c r="Z7">
        <v>0.59900791991777702</v>
      </c>
      <c r="AA7">
        <v>0.39201830991555497</v>
      </c>
      <c r="AB7">
        <v>4.4844318707811102</v>
      </c>
      <c r="AC7">
        <v>3.8414189870233302</v>
      </c>
      <c r="AD7">
        <v>1.02726203333333</v>
      </c>
      <c r="AE7">
        <v>0.55849080652333305</v>
      </c>
      <c r="AF7">
        <v>141961576.07068801</v>
      </c>
      <c r="AG7">
        <v>77817222.253816605</v>
      </c>
      <c r="AH7">
        <v>27449330.015076499</v>
      </c>
      <c r="AI7">
        <v>13596053.301243899</v>
      </c>
      <c r="AJ7">
        <v>1</v>
      </c>
      <c r="AM7">
        <v>10</v>
      </c>
      <c r="AN7" t="s">
        <v>25</v>
      </c>
      <c r="AO7">
        <v>2018</v>
      </c>
      <c r="AP7" s="4">
        <v>68</v>
      </c>
      <c r="AQ7">
        <v>162</v>
      </c>
      <c r="AR7">
        <v>1</v>
      </c>
      <c r="AS7">
        <v>0</v>
      </c>
      <c r="AT7">
        <v>0</v>
      </c>
      <c r="AU7">
        <v>108394802</v>
      </c>
      <c r="AV7">
        <v>65064515.149999999</v>
      </c>
      <c r="AW7">
        <v>10</v>
      </c>
    </row>
    <row r="8" spans="1:49" x14ac:dyDescent="0.3">
      <c r="A8" t="s">
        <v>628</v>
      </c>
      <c r="B8" t="s">
        <v>629</v>
      </c>
      <c r="C8">
        <v>1</v>
      </c>
      <c r="D8" t="s">
        <v>631</v>
      </c>
      <c r="E8">
        <f>10/7</f>
        <v>1.4285714285714286</v>
      </c>
      <c r="F8">
        <v>1</v>
      </c>
      <c r="G8">
        <v>2.0519480519480502</v>
      </c>
      <c r="H8">
        <v>0.20431853830814301</v>
      </c>
      <c r="I8">
        <v>-8.7479397654533303E-2</v>
      </c>
      <c r="J8">
        <v>-4.9193143844604402E-2</v>
      </c>
      <c r="K8" t="s">
        <v>630</v>
      </c>
      <c r="L8">
        <v>1</v>
      </c>
      <c r="M8">
        <v>2</v>
      </c>
      <c r="N8">
        <v>2</v>
      </c>
      <c r="O8">
        <v>2</v>
      </c>
      <c r="P8">
        <v>19776001.600000001</v>
      </c>
      <c r="Q8">
        <v>3930204.66666666</v>
      </c>
      <c r="R8">
        <v>1364844.5444444399</v>
      </c>
      <c r="S8">
        <v>950410.2</v>
      </c>
      <c r="T8">
        <v>19776001.600000001</v>
      </c>
      <c r="U8">
        <v>3930204.66666666</v>
      </c>
      <c r="V8">
        <v>1364844.5444444399</v>
      </c>
      <c r="W8">
        <v>950410.2</v>
      </c>
      <c r="X8">
        <v>0.14821425601777699</v>
      </c>
      <c r="Y8">
        <v>0.130539756906666</v>
      </c>
      <c r="Z8">
        <v>0.13534177985333301</v>
      </c>
      <c r="AA8">
        <v>8.5118238606666605E-2</v>
      </c>
      <c r="AB8">
        <v>1.2421825316233299</v>
      </c>
      <c r="AC8">
        <v>0.72056225604555502</v>
      </c>
      <c r="AD8">
        <v>0.32916287774888803</v>
      </c>
      <c r="AE8">
        <v>0.22048778888888801</v>
      </c>
      <c r="AF8">
        <v>395213932.21488798</v>
      </c>
      <c r="AG8">
        <v>229069022.77777699</v>
      </c>
      <c r="AH8">
        <v>96996915.555555493</v>
      </c>
      <c r="AI8">
        <v>76294610</v>
      </c>
      <c r="AJ8">
        <v>1</v>
      </c>
      <c r="AM8">
        <v>31</v>
      </c>
      <c r="AN8" t="s">
        <v>25</v>
      </c>
      <c r="AO8">
        <v>2017</v>
      </c>
      <c r="AP8" s="4" t="s">
        <v>26</v>
      </c>
      <c r="AQ8">
        <v>3271</v>
      </c>
      <c r="AR8">
        <v>1</v>
      </c>
      <c r="AS8">
        <v>0</v>
      </c>
      <c r="AT8">
        <v>0</v>
      </c>
      <c r="AU8">
        <v>105000000</v>
      </c>
      <c r="AV8">
        <v>1000000000</v>
      </c>
      <c r="AW8">
        <v>18</v>
      </c>
    </row>
    <row r="9" spans="1:49" x14ac:dyDescent="0.3">
      <c r="A9" t="s">
        <v>474</v>
      </c>
      <c r="B9" t="s">
        <v>475</v>
      </c>
      <c r="C9">
        <v>0</v>
      </c>
      <c r="D9" t="s">
        <v>477</v>
      </c>
      <c r="E9">
        <f>9/8</f>
        <v>1.125</v>
      </c>
      <c r="F9">
        <v>1</v>
      </c>
      <c r="G9">
        <v>1.82278481012658</v>
      </c>
      <c r="H9">
        <v>0.13966870307922299</v>
      </c>
      <c r="I9">
        <v>-5.1343932747840798E-2</v>
      </c>
      <c r="J9">
        <v>-1.04355365037918E-2</v>
      </c>
      <c r="K9" t="s">
        <v>476</v>
      </c>
      <c r="L9">
        <v>1</v>
      </c>
      <c r="M9">
        <v>0</v>
      </c>
      <c r="N9">
        <v>0</v>
      </c>
      <c r="O9">
        <v>2</v>
      </c>
      <c r="P9">
        <v>261023.75777777701</v>
      </c>
      <c r="Q9">
        <v>221919.73027418999</v>
      </c>
      <c r="R9">
        <v>505072.75341328402</v>
      </c>
      <c r="S9">
        <v>4629408.6794119803</v>
      </c>
      <c r="T9">
        <v>261023.75777777701</v>
      </c>
      <c r="U9">
        <v>221919.73027418999</v>
      </c>
      <c r="V9">
        <v>505072.75341328402</v>
      </c>
      <c r="W9">
        <v>4629408.6794119803</v>
      </c>
      <c r="X9">
        <v>3.9609907105555502E-2</v>
      </c>
      <c r="Y9">
        <v>2.4913187288888802E-2</v>
      </c>
      <c r="Z9">
        <v>9.5785448778607698E-3</v>
      </c>
      <c r="AA9">
        <v>4.4935755478967701E-3</v>
      </c>
      <c r="AB9">
        <v>1.2021187126246001E-2</v>
      </c>
      <c r="AC9">
        <v>1.39687517877777E-2</v>
      </c>
      <c r="AD9">
        <v>3.41595052244444E-2</v>
      </c>
      <c r="AE9">
        <v>6.7557102489999896E-2</v>
      </c>
      <c r="AF9">
        <v>103178545.603681</v>
      </c>
      <c r="AG9">
        <v>81360507.261816606</v>
      </c>
      <c r="AH9">
        <v>21623278.929333899</v>
      </c>
      <c r="AI9">
        <v>19726086.019841202</v>
      </c>
      <c r="AJ9">
        <v>1</v>
      </c>
      <c r="AM9">
        <v>14</v>
      </c>
      <c r="AN9" t="s">
        <v>391</v>
      </c>
      <c r="AO9">
        <v>2017</v>
      </c>
      <c r="AP9" s="4" t="s">
        <v>26</v>
      </c>
      <c r="AQ9">
        <v>2995</v>
      </c>
      <c r="AR9">
        <v>0</v>
      </c>
      <c r="AS9">
        <v>0</v>
      </c>
      <c r="AT9">
        <v>1</v>
      </c>
      <c r="AU9">
        <v>100000000</v>
      </c>
      <c r="AV9">
        <v>12000000000</v>
      </c>
      <c r="AW9">
        <v>5</v>
      </c>
    </row>
    <row r="10" spans="1:49" x14ac:dyDescent="0.3">
      <c r="A10" t="s">
        <v>482</v>
      </c>
      <c r="B10" t="s">
        <v>483</v>
      </c>
      <c r="C10">
        <v>1</v>
      </c>
      <c r="D10" t="s">
        <v>482</v>
      </c>
      <c r="E10">
        <f>17/8</f>
        <v>2.125</v>
      </c>
      <c r="F10">
        <v>1</v>
      </c>
      <c r="G10">
        <v>1.9753086419753001</v>
      </c>
      <c r="H10">
        <v>-1.5183582901954601E-2</v>
      </c>
      <c r="I10">
        <v>-5.9627339243888799E-2</v>
      </c>
      <c r="J10">
        <v>-0.25020557641982999</v>
      </c>
      <c r="K10" t="s">
        <v>484</v>
      </c>
      <c r="L10">
        <v>1</v>
      </c>
      <c r="M10">
        <v>1</v>
      </c>
      <c r="N10">
        <v>1</v>
      </c>
      <c r="O10">
        <v>1</v>
      </c>
      <c r="P10">
        <v>151155.53671874999</v>
      </c>
      <c r="Q10">
        <v>1308888.2</v>
      </c>
      <c r="R10">
        <v>882046.16666666605</v>
      </c>
      <c r="S10">
        <v>999150.366666666</v>
      </c>
      <c r="T10">
        <v>151155.53671874999</v>
      </c>
      <c r="U10">
        <v>1308888.2</v>
      </c>
      <c r="V10">
        <v>882046.16666666605</v>
      </c>
      <c r="W10">
        <v>999150.366666666</v>
      </c>
      <c r="X10" s="1">
        <v>4.9960710592555503E-5</v>
      </c>
      <c r="Y10" s="1">
        <v>3.1460260896111098E-5</v>
      </c>
      <c r="Z10" s="1">
        <v>4.6347116963777702E-5</v>
      </c>
      <c r="AA10" s="1">
        <v>1.9735866216666598E-5</v>
      </c>
      <c r="AB10" s="1">
        <v>8.7279247519222203E-5</v>
      </c>
      <c r="AC10">
        <v>4.1658058794933299E-4</v>
      </c>
      <c r="AD10">
        <v>2.03126778392777E-4</v>
      </c>
      <c r="AE10">
        <v>1.39040878079444E-4</v>
      </c>
      <c r="AF10">
        <v>57027693.252065502</v>
      </c>
      <c r="AG10">
        <v>277853336.043477</v>
      </c>
      <c r="AH10">
        <v>143437739.295495</v>
      </c>
      <c r="AI10">
        <v>98720176.287292197</v>
      </c>
      <c r="AJ10">
        <v>1</v>
      </c>
      <c r="AM10">
        <v>14</v>
      </c>
      <c r="AN10" t="s">
        <v>39</v>
      </c>
      <c r="AO10">
        <v>2018</v>
      </c>
      <c r="AP10" s="4" t="s">
        <v>26</v>
      </c>
      <c r="AQ10">
        <v>1542</v>
      </c>
      <c r="AR10">
        <v>0</v>
      </c>
      <c r="AS10">
        <v>0</v>
      </c>
      <c r="AT10">
        <v>0</v>
      </c>
      <c r="AU10">
        <v>98000000</v>
      </c>
      <c r="AV10" s="1">
        <v>10000000000000</v>
      </c>
      <c r="AW10">
        <v>7</v>
      </c>
    </row>
    <row r="11" spans="1:49" x14ac:dyDescent="0.3">
      <c r="A11" t="s">
        <v>185</v>
      </c>
      <c r="B11" t="s">
        <v>186</v>
      </c>
      <c r="C11">
        <v>1</v>
      </c>
      <c r="D11" t="s">
        <v>188</v>
      </c>
      <c r="E11">
        <f>29/6</f>
        <v>4.833333333333333</v>
      </c>
      <c r="F11">
        <v>1</v>
      </c>
      <c r="G11">
        <v>2.08</v>
      </c>
      <c r="H11">
        <v>0.21227590739727001</v>
      </c>
      <c r="I11">
        <v>-0.235750272870063</v>
      </c>
      <c r="J11">
        <v>-0.22345231473445801</v>
      </c>
      <c r="K11" t="s">
        <v>187</v>
      </c>
      <c r="L11">
        <v>1</v>
      </c>
      <c r="M11">
        <v>0</v>
      </c>
      <c r="N11">
        <v>0</v>
      </c>
      <c r="O11">
        <v>1</v>
      </c>
      <c r="P11">
        <v>223153.86111111101</v>
      </c>
      <c r="Q11">
        <v>420175.93526388903</v>
      </c>
      <c r="R11">
        <v>62197.589776841698</v>
      </c>
      <c r="S11">
        <v>20179.174044027201</v>
      </c>
      <c r="T11">
        <v>223153.86111111101</v>
      </c>
      <c r="U11">
        <v>420175.93526388903</v>
      </c>
      <c r="V11">
        <v>62197.589776841698</v>
      </c>
      <c r="W11">
        <v>20179.174044027201</v>
      </c>
      <c r="X11">
        <v>3.4034286682222199E-2</v>
      </c>
      <c r="Y11">
        <v>3.0990488788888899E-2</v>
      </c>
      <c r="Z11">
        <v>9.4728545968888897E-2</v>
      </c>
      <c r="AA11">
        <v>0.105799363581111</v>
      </c>
      <c r="AB11">
        <v>0.32994145535777702</v>
      </c>
      <c r="AC11">
        <v>9.9774666751111102E-2</v>
      </c>
      <c r="AD11">
        <v>4.4511430630000001E-2</v>
      </c>
      <c r="AE11">
        <v>3.2800076858888798E-2</v>
      </c>
      <c r="AF11">
        <v>189429566.41233501</v>
      </c>
      <c r="AG11">
        <v>55976671.3697166</v>
      </c>
      <c r="AH11">
        <v>30979279.239932399</v>
      </c>
      <c r="AI11">
        <v>21680245.070347201</v>
      </c>
      <c r="AJ11">
        <v>1</v>
      </c>
      <c r="AM11">
        <v>31</v>
      </c>
      <c r="AO11">
        <v>2018</v>
      </c>
      <c r="AP11" s="4" t="s">
        <v>26</v>
      </c>
      <c r="AQ11">
        <v>3703</v>
      </c>
      <c r="AR11">
        <v>0</v>
      </c>
      <c r="AS11">
        <v>0</v>
      </c>
      <c r="AT11">
        <v>0</v>
      </c>
      <c r="AU11">
        <v>88524000</v>
      </c>
      <c r="AV11">
        <v>1200000000</v>
      </c>
      <c r="AW11">
        <v>50</v>
      </c>
    </row>
    <row r="12" spans="1:49" x14ac:dyDescent="0.3">
      <c r="A12" t="s">
        <v>585</v>
      </c>
      <c r="B12" t="s">
        <v>586</v>
      </c>
      <c r="C12">
        <v>1</v>
      </c>
      <c r="D12" t="s">
        <v>585</v>
      </c>
      <c r="E12">
        <f>10/8</f>
        <v>1.25</v>
      </c>
      <c r="F12">
        <v>2</v>
      </c>
      <c r="G12">
        <v>2.1038961038960999</v>
      </c>
      <c r="H12">
        <v>0.153237894177436</v>
      </c>
      <c r="I12">
        <v>-3.3184751868247903E-2</v>
      </c>
      <c r="J12">
        <v>-7.2533339262008598E-2</v>
      </c>
      <c r="K12" t="s">
        <v>587</v>
      </c>
      <c r="L12">
        <v>1</v>
      </c>
      <c r="M12">
        <v>0</v>
      </c>
      <c r="N12">
        <v>0</v>
      </c>
      <c r="O12">
        <v>14961228.2025316</v>
      </c>
      <c r="P12">
        <v>14135084.3037974</v>
      </c>
      <c r="Q12">
        <v>7476152.2675437303</v>
      </c>
      <c r="R12">
        <v>7453829.5322732301</v>
      </c>
      <c r="S12">
        <v>14961228.2025316</v>
      </c>
      <c r="T12">
        <v>14135084.3037974</v>
      </c>
      <c r="U12">
        <v>7476152.2675437303</v>
      </c>
      <c r="V12">
        <v>7453829.5322732301</v>
      </c>
      <c r="W12">
        <v>0.70828542694352103</v>
      </c>
      <c r="X12">
        <v>0.41680855005962397</v>
      </c>
      <c r="Y12">
        <v>0.26722427082168998</v>
      </c>
      <c r="Z12">
        <v>0.24717790757960301</v>
      </c>
      <c r="AA12">
        <v>2.4617524333333298</v>
      </c>
      <c r="AB12">
        <v>2.5562954444444399</v>
      </c>
      <c r="AC12">
        <v>1.67129468336387</v>
      </c>
      <c r="AD12">
        <v>1.01924366688728</v>
      </c>
      <c r="AE12">
        <v>257650234.56835401</v>
      </c>
      <c r="AF12">
        <v>267545229.962587</v>
      </c>
      <c r="AG12">
        <v>174973614.56199399</v>
      </c>
      <c r="AH12">
        <v>111135374.138639</v>
      </c>
      <c r="AI12">
        <v>1</v>
      </c>
      <c r="AL12">
        <v>31</v>
      </c>
      <c r="AM12" t="s">
        <v>25</v>
      </c>
      <c r="AN12">
        <v>2018</v>
      </c>
      <c r="AO12" s="4" t="s">
        <v>26</v>
      </c>
      <c r="AP12">
        <v>2815</v>
      </c>
      <c r="AQ12">
        <v>0</v>
      </c>
      <c r="AR12">
        <v>0</v>
      </c>
      <c r="AS12">
        <v>0</v>
      </c>
      <c r="AT12">
        <v>80000000</v>
      </c>
      <c r="AU12">
        <v>205218256</v>
      </c>
      <c r="AV12">
        <v>10</v>
      </c>
    </row>
    <row r="13" spans="1:49" x14ac:dyDescent="0.3">
      <c r="A13" t="s">
        <v>845</v>
      </c>
      <c r="B13" t="s">
        <v>846</v>
      </c>
      <c r="C13">
        <v>0</v>
      </c>
      <c r="D13" t="s">
        <v>848</v>
      </c>
      <c r="E13">
        <f>17/3</f>
        <v>5.666666666666667</v>
      </c>
      <c r="F13">
        <v>2</v>
      </c>
      <c r="G13">
        <v>1.82278481012658</v>
      </c>
      <c r="H13">
        <v>0.138187706470489</v>
      </c>
      <c r="I13">
        <v>0.20666611194610601</v>
      </c>
      <c r="J13">
        <v>-8.8906452059745705E-2</v>
      </c>
      <c r="K13" t="s">
        <v>847</v>
      </c>
      <c r="L13">
        <v>1</v>
      </c>
      <c r="M13">
        <v>2</v>
      </c>
      <c r="N13">
        <v>2</v>
      </c>
      <c r="O13">
        <v>2</v>
      </c>
      <c r="P13">
        <v>281848.44450968399</v>
      </c>
      <c r="Q13">
        <v>2919.30761870477</v>
      </c>
      <c r="R13">
        <v>2557.7137422700798</v>
      </c>
      <c r="S13">
        <v>747.72228647471195</v>
      </c>
      <c r="T13">
        <v>281848.44450968399</v>
      </c>
      <c r="U13">
        <v>2919.30761870477</v>
      </c>
      <c r="V13">
        <v>2557.7137422700798</v>
      </c>
      <c r="W13">
        <v>747.72228647471195</v>
      </c>
      <c r="X13">
        <v>1.8558442891159199E-3</v>
      </c>
      <c r="Y13">
        <v>3.85253870651931E-3</v>
      </c>
      <c r="Z13">
        <v>1.9493055091772901E-3</v>
      </c>
      <c r="AA13">
        <v>2.5244772084242698E-3</v>
      </c>
      <c r="AB13">
        <v>2.9608872681612E-3</v>
      </c>
      <c r="AC13">
        <v>5.6179687503735501E-4</v>
      </c>
      <c r="AD13">
        <v>4.0155454315406701E-4</v>
      </c>
      <c r="AE13" s="1">
        <v>8.8872329579573497E-5</v>
      </c>
      <c r="AF13">
        <v>87601367.996504903</v>
      </c>
      <c r="AG13">
        <v>28192417.0208208</v>
      </c>
      <c r="AH13">
        <v>21308654.564908199</v>
      </c>
      <c r="AI13">
        <v>12913150.460616101</v>
      </c>
      <c r="AJ13">
        <v>1</v>
      </c>
      <c r="AM13">
        <v>18</v>
      </c>
      <c r="AN13" t="s">
        <v>61</v>
      </c>
      <c r="AO13">
        <v>2018</v>
      </c>
      <c r="AP13" s="4" t="s">
        <v>26</v>
      </c>
      <c r="AQ13">
        <v>30856</v>
      </c>
      <c r="AR13">
        <v>0</v>
      </c>
      <c r="AS13">
        <v>0</v>
      </c>
      <c r="AT13">
        <v>1</v>
      </c>
      <c r="AU13">
        <v>59780000</v>
      </c>
      <c r="AV13">
        <v>5000000000</v>
      </c>
      <c r="AW13">
        <v>15</v>
      </c>
    </row>
    <row r="14" spans="1:49" x14ac:dyDescent="0.3">
      <c r="A14" t="s">
        <v>216</v>
      </c>
      <c r="B14" t="s">
        <v>217</v>
      </c>
      <c r="C14">
        <v>1</v>
      </c>
      <c r="D14" t="s">
        <v>216</v>
      </c>
      <c r="E14">
        <f>7/7</f>
        <v>1</v>
      </c>
      <c r="F14">
        <v>1</v>
      </c>
      <c r="G14">
        <v>2.0493827160493798</v>
      </c>
      <c r="H14">
        <v>1.8696621060371399E-2</v>
      </c>
      <c r="I14">
        <v>-2.48239189386367E-2</v>
      </c>
      <c r="J14">
        <v>-0.29361006617545998</v>
      </c>
      <c r="K14" t="s">
        <v>218</v>
      </c>
      <c r="L14">
        <v>1</v>
      </c>
      <c r="M14">
        <v>1</v>
      </c>
      <c r="N14">
        <v>2</v>
      </c>
      <c r="O14">
        <v>2</v>
      </c>
      <c r="P14">
        <v>173005.98430989499</v>
      </c>
      <c r="Q14">
        <v>942195.14774305501</v>
      </c>
      <c r="R14">
        <v>1937279.8888888799</v>
      </c>
      <c r="S14">
        <v>1270685.02531203</v>
      </c>
      <c r="T14">
        <v>173005.98430989499</v>
      </c>
      <c r="U14">
        <v>942195.14774305501</v>
      </c>
      <c r="V14">
        <v>1937279.8888888799</v>
      </c>
      <c r="W14">
        <v>1270685.02531203</v>
      </c>
      <c r="X14">
        <v>0.15868895556111101</v>
      </c>
      <c r="Y14">
        <v>0.21655022900333301</v>
      </c>
      <c r="Z14">
        <v>0.41527363871999901</v>
      </c>
      <c r="AA14">
        <v>0.49089091806888802</v>
      </c>
      <c r="AB14">
        <v>0.80473300251555502</v>
      </c>
      <c r="AC14">
        <v>0.70684193704111098</v>
      </c>
      <c r="AD14">
        <v>0.43152716677444403</v>
      </c>
      <c r="AE14">
        <v>0.19158463280444399</v>
      </c>
      <c r="AF14">
        <v>52800795.7419888</v>
      </c>
      <c r="AG14">
        <v>40521708.203302197</v>
      </c>
      <c r="AH14">
        <v>24842249.871319398</v>
      </c>
      <c r="AI14">
        <v>9619400.4195672404</v>
      </c>
      <c r="AJ14">
        <v>1</v>
      </c>
      <c r="AM14">
        <v>75</v>
      </c>
      <c r="AN14" t="s">
        <v>78</v>
      </c>
      <c r="AO14">
        <v>2017</v>
      </c>
      <c r="AP14" s="4" t="s">
        <v>26</v>
      </c>
      <c r="AQ14">
        <v>18058</v>
      </c>
      <c r="AR14">
        <v>0</v>
      </c>
      <c r="AS14">
        <v>0</v>
      </c>
      <c r="AT14">
        <v>0</v>
      </c>
      <c r="AU14">
        <v>51656963</v>
      </c>
      <c r="AV14">
        <v>99427818</v>
      </c>
      <c r="AW14">
        <v>15</v>
      </c>
    </row>
    <row r="15" spans="1:49" x14ac:dyDescent="0.3">
      <c r="A15" t="s">
        <v>578</v>
      </c>
      <c r="B15" t="s">
        <v>579</v>
      </c>
      <c r="C15">
        <v>1</v>
      </c>
      <c r="D15" t="s">
        <v>578</v>
      </c>
      <c r="E15">
        <f>6/8</f>
        <v>0.75</v>
      </c>
      <c r="F15">
        <v>1</v>
      </c>
      <c r="G15">
        <v>2.16</v>
      </c>
      <c r="H15">
        <v>6.83138817548751E-2</v>
      </c>
      <c r="I15">
        <v>5.3210914134979199E-2</v>
      </c>
      <c r="J15">
        <v>-0.114805728197097</v>
      </c>
      <c r="K15" t="s">
        <v>580</v>
      </c>
      <c r="L15">
        <v>1</v>
      </c>
      <c r="M15">
        <v>2</v>
      </c>
      <c r="N15">
        <v>1</v>
      </c>
      <c r="O15">
        <v>1</v>
      </c>
      <c r="P15">
        <v>1084186.14774305</v>
      </c>
      <c r="Q15">
        <v>1381468.4167100601</v>
      </c>
      <c r="R15">
        <v>566998.06114583299</v>
      </c>
      <c r="S15">
        <v>61041.292602794099</v>
      </c>
      <c r="T15">
        <v>1084186.14774305</v>
      </c>
      <c r="U15">
        <v>1381468.4167100601</v>
      </c>
      <c r="V15">
        <v>566998.06114583299</v>
      </c>
      <c r="W15">
        <v>61041.292602794099</v>
      </c>
      <c r="X15">
        <v>7.4938944132222199E-2</v>
      </c>
      <c r="Y15">
        <v>6.1461654060000002E-2</v>
      </c>
      <c r="Z15">
        <v>3.3890316759999997E-2</v>
      </c>
      <c r="AA15">
        <v>2.8054793426666599E-2</v>
      </c>
      <c r="AB15">
        <v>1.56655949618777</v>
      </c>
      <c r="AC15">
        <v>0.63464482162222202</v>
      </c>
      <c r="AD15">
        <v>0.34405935529222198</v>
      </c>
      <c r="AE15">
        <v>0.23970081331333301</v>
      </c>
      <c r="AF15">
        <v>60538735.221494399</v>
      </c>
      <c r="AG15">
        <v>31061354.9147355</v>
      </c>
      <c r="AH15">
        <v>18544176.955016602</v>
      </c>
      <c r="AI15">
        <v>10693370.6357674</v>
      </c>
      <c r="AJ15">
        <v>1</v>
      </c>
      <c r="AM15">
        <v>1</v>
      </c>
      <c r="AO15">
        <v>2018</v>
      </c>
      <c r="AP15" s="4" t="s">
        <v>26</v>
      </c>
      <c r="AQ15">
        <v>7909</v>
      </c>
      <c r="AR15">
        <v>0</v>
      </c>
      <c r="AS15">
        <v>0</v>
      </c>
      <c r="AT15">
        <v>0</v>
      </c>
      <c r="AU15">
        <v>50020960</v>
      </c>
      <c r="AV15">
        <v>77910266.159999996</v>
      </c>
      <c r="AW15">
        <v>14</v>
      </c>
    </row>
    <row r="16" spans="1:49" x14ac:dyDescent="0.3">
      <c r="A16" t="s">
        <v>269</v>
      </c>
      <c r="B16" t="s">
        <v>270</v>
      </c>
      <c r="C16">
        <v>1</v>
      </c>
      <c r="D16" t="s">
        <v>269</v>
      </c>
      <c r="E16">
        <f>9/8</f>
        <v>1.125</v>
      </c>
      <c r="F16">
        <v>1</v>
      </c>
      <c r="G16">
        <v>2.02597402597402</v>
      </c>
      <c r="H16">
        <v>7.0787444710731506E-2</v>
      </c>
      <c r="I16">
        <v>-5.2409470081329302E-3</v>
      </c>
      <c r="J16">
        <v>-0.12075549364089901</v>
      </c>
      <c r="K16" t="s">
        <v>271</v>
      </c>
      <c r="L16">
        <v>1</v>
      </c>
      <c r="M16">
        <v>1</v>
      </c>
      <c r="N16">
        <v>1</v>
      </c>
      <c r="O16">
        <v>1</v>
      </c>
      <c r="P16">
        <v>84016.270156521205</v>
      </c>
      <c r="Q16">
        <v>69329.871187676297</v>
      </c>
      <c r="R16">
        <v>184134.87533365801</v>
      </c>
      <c r="S16">
        <v>86875.163333333301</v>
      </c>
      <c r="T16">
        <v>84016.270156521205</v>
      </c>
      <c r="U16">
        <v>69329.871187676297</v>
      </c>
      <c r="V16">
        <v>184134.87533365801</v>
      </c>
      <c r="W16">
        <v>86875.163333333301</v>
      </c>
      <c r="X16">
        <v>4.1746575801153299E-3</v>
      </c>
      <c r="Y16">
        <v>1.9107593528261101E-3</v>
      </c>
      <c r="Z16">
        <v>3.7226406128805498E-3</v>
      </c>
      <c r="AA16">
        <v>1.5824133527260001E-3</v>
      </c>
      <c r="AB16">
        <v>5.8749328636666598E-2</v>
      </c>
      <c r="AC16">
        <v>4.2249671045555499E-2</v>
      </c>
      <c r="AD16">
        <v>1.7312425153539701E-2</v>
      </c>
      <c r="AE16">
        <v>6.7091062427086599E-3</v>
      </c>
      <c r="AF16">
        <v>32196695.001005501</v>
      </c>
      <c r="AG16">
        <v>16501863.509444401</v>
      </c>
      <c r="AH16">
        <v>8318442.8701111097</v>
      </c>
      <c r="AI16">
        <v>3486824.0831666598</v>
      </c>
      <c r="AJ16">
        <v>1</v>
      </c>
      <c r="AM16">
        <v>27</v>
      </c>
      <c r="AN16" t="s">
        <v>119</v>
      </c>
      <c r="AO16">
        <v>2017</v>
      </c>
      <c r="AP16" s="4" t="s">
        <v>26</v>
      </c>
      <c r="AQ16">
        <v>7249</v>
      </c>
      <c r="AR16">
        <v>0</v>
      </c>
      <c r="AS16">
        <v>0</v>
      </c>
      <c r="AT16">
        <v>0</v>
      </c>
      <c r="AU16">
        <v>45000000</v>
      </c>
      <c r="AV16">
        <v>1300000000</v>
      </c>
      <c r="AW16">
        <v>33</v>
      </c>
    </row>
    <row r="17" spans="1:49" x14ac:dyDescent="0.3">
      <c r="A17" t="s">
        <v>306</v>
      </c>
      <c r="B17" t="s">
        <v>307</v>
      </c>
      <c r="C17">
        <v>1</v>
      </c>
      <c r="D17" t="s">
        <v>309</v>
      </c>
      <c r="E17">
        <f>7/8</f>
        <v>0.875</v>
      </c>
      <c r="F17">
        <v>1</v>
      </c>
      <c r="G17">
        <v>2.17948717948717</v>
      </c>
      <c r="H17">
        <v>5.6406185030937098E-2</v>
      </c>
      <c r="I17">
        <v>-4.2332619428634602E-2</v>
      </c>
      <c r="J17">
        <v>-0.30031210184097201</v>
      </c>
      <c r="K17" t="s">
        <v>308</v>
      </c>
      <c r="L17">
        <v>1</v>
      </c>
      <c r="M17">
        <v>2</v>
      </c>
      <c r="N17">
        <v>1</v>
      </c>
      <c r="O17">
        <v>1</v>
      </c>
      <c r="P17">
        <v>11892999.4555555</v>
      </c>
      <c r="Q17">
        <v>7206544.6666666605</v>
      </c>
      <c r="R17">
        <v>6203307.3333333302</v>
      </c>
      <c r="S17">
        <v>1703597.2777777701</v>
      </c>
      <c r="T17">
        <v>11892999.4555555</v>
      </c>
      <c r="U17">
        <v>7206544.6666666605</v>
      </c>
      <c r="V17">
        <v>6203307.3333333302</v>
      </c>
      <c r="W17">
        <v>1703597.2777777701</v>
      </c>
      <c r="X17">
        <v>0.46184911053</v>
      </c>
      <c r="Y17">
        <v>0.380581026835555</v>
      </c>
      <c r="Z17">
        <v>0.53870465361444397</v>
      </c>
      <c r="AA17">
        <v>0.44059573859333301</v>
      </c>
      <c r="AB17">
        <v>1.66896785199333</v>
      </c>
      <c r="AC17">
        <v>2.8839501142500001</v>
      </c>
      <c r="AD17">
        <v>2.1136671039811099</v>
      </c>
      <c r="AE17">
        <v>0.87081720161999998</v>
      </c>
      <c r="AF17">
        <v>112326776.21084701</v>
      </c>
      <c r="AG17">
        <v>196755153.355564</v>
      </c>
      <c r="AH17">
        <v>150398294.61519599</v>
      </c>
      <c r="AI17">
        <v>62070341.794665501</v>
      </c>
      <c r="AJ17">
        <v>1</v>
      </c>
      <c r="AM17">
        <v>1</v>
      </c>
      <c r="AN17" t="s">
        <v>106</v>
      </c>
      <c r="AO17">
        <v>2017</v>
      </c>
      <c r="AP17" s="4" t="s">
        <v>26</v>
      </c>
      <c r="AQ17">
        <v>3530</v>
      </c>
      <c r="AR17">
        <v>0</v>
      </c>
      <c r="AS17">
        <v>0</v>
      </c>
      <c r="AT17">
        <v>0</v>
      </c>
      <c r="AU17">
        <v>45000000</v>
      </c>
      <c r="AV17">
        <v>90517209.859999999</v>
      </c>
      <c r="AW17">
        <v>5</v>
      </c>
    </row>
    <row r="18" spans="1:49" x14ac:dyDescent="0.3">
      <c r="A18" t="s">
        <v>499</v>
      </c>
      <c r="B18" t="s">
        <v>500</v>
      </c>
      <c r="C18">
        <v>1</v>
      </c>
      <c r="D18" t="s">
        <v>499</v>
      </c>
      <c r="E18">
        <f>3/8</f>
        <v>0.375</v>
      </c>
      <c r="F18">
        <v>1</v>
      </c>
      <c r="G18">
        <v>1.6818181818181801</v>
      </c>
      <c r="H18">
        <v>0.208400443196296</v>
      </c>
      <c r="I18">
        <v>-0.13668015599250699</v>
      </c>
      <c r="J18">
        <v>0.14310622215270999</v>
      </c>
      <c r="K18" t="s">
        <v>501</v>
      </c>
      <c r="L18">
        <v>1</v>
      </c>
      <c r="M18">
        <v>2</v>
      </c>
      <c r="N18">
        <v>1</v>
      </c>
      <c r="O18">
        <v>1</v>
      </c>
      <c r="P18">
        <v>1315382.0344401</v>
      </c>
      <c r="Q18">
        <v>12324218.8444444</v>
      </c>
      <c r="R18">
        <v>14414420.3333333</v>
      </c>
      <c r="S18">
        <v>6748575.2222222202</v>
      </c>
      <c r="T18">
        <v>1315382.0344401</v>
      </c>
      <c r="U18">
        <v>12324218.8444444</v>
      </c>
      <c r="V18">
        <v>14414420.3333333</v>
      </c>
      <c r="W18">
        <v>6748575.2222222202</v>
      </c>
      <c r="X18">
        <v>0.10907902111111099</v>
      </c>
      <c r="Y18">
        <v>5.1840244818888798E-2</v>
      </c>
      <c r="Z18">
        <v>6.73735805066666E-2</v>
      </c>
      <c r="AA18">
        <v>5.7103331104444398E-2</v>
      </c>
      <c r="AB18">
        <v>0.149482620175555</v>
      </c>
      <c r="AC18">
        <v>0.76802159150111105</v>
      </c>
      <c r="AD18">
        <v>0.60225587751666598</v>
      </c>
      <c r="AE18">
        <v>0.31654459945222202</v>
      </c>
      <c r="AF18">
        <v>44488423.885722198</v>
      </c>
      <c r="AG18">
        <v>361448489.39806098</v>
      </c>
      <c r="AH18">
        <v>325253503.1383</v>
      </c>
      <c r="AI18">
        <v>170732592.08949399</v>
      </c>
      <c r="AJ18">
        <v>1</v>
      </c>
      <c r="AM18">
        <v>30</v>
      </c>
      <c r="AN18" t="s">
        <v>246</v>
      </c>
      <c r="AO18">
        <v>2017</v>
      </c>
      <c r="AP18" s="4" t="s">
        <v>26</v>
      </c>
      <c r="AQ18">
        <v>1875</v>
      </c>
      <c r="AR18">
        <v>1</v>
      </c>
      <c r="AS18">
        <v>0</v>
      </c>
      <c r="AT18">
        <v>0</v>
      </c>
      <c r="AU18">
        <v>45000000</v>
      </c>
      <c r="AV18">
        <v>1374513871</v>
      </c>
      <c r="AW18">
        <v>3</v>
      </c>
    </row>
    <row r="19" spans="1:49" x14ac:dyDescent="0.3">
      <c r="A19" t="s">
        <v>435</v>
      </c>
      <c r="B19" t="s">
        <v>436</v>
      </c>
      <c r="C19">
        <v>0</v>
      </c>
      <c r="D19" t="s">
        <v>435</v>
      </c>
      <c r="E19">
        <v>1</v>
      </c>
      <c r="F19">
        <v>1</v>
      </c>
      <c r="G19">
        <v>2.1038961038960999</v>
      </c>
      <c r="H19">
        <v>6.7819699645042406E-2</v>
      </c>
      <c r="I19">
        <v>-2.7289777994155801E-2</v>
      </c>
      <c r="J19">
        <v>-0.15316477417945801</v>
      </c>
      <c r="K19" t="s">
        <v>437</v>
      </c>
      <c r="L19">
        <v>1</v>
      </c>
      <c r="M19">
        <v>2</v>
      </c>
      <c r="N19">
        <v>2</v>
      </c>
      <c r="O19">
        <v>2</v>
      </c>
      <c r="P19">
        <v>281018.82230902702</v>
      </c>
      <c r="Q19">
        <v>41235.371763780298</v>
      </c>
      <c r="R19">
        <v>51878.941128472201</v>
      </c>
      <c r="S19">
        <v>86092.801370242203</v>
      </c>
      <c r="T19">
        <v>281018.82230902702</v>
      </c>
      <c r="U19">
        <v>41235.371763780298</v>
      </c>
      <c r="V19">
        <v>51878.941128472201</v>
      </c>
      <c r="W19">
        <v>86092.801370242203</v>
      </c>
      <c r="X19">
        <v>3.0306997301800002E-3</v>
      </c>
      <c r="Y19">
        <v>4.4784779595797696E-3</v>
      </c>
      <c r="Z19">
        <v>9.0989022071947707E-3</v>
      </c>
      <c r="AA19">
        <v>4.7289509404746599E-3</v>
      </c>
      <c r="AB19">
        <v>0.11637000156333301</v>
      </c>
      <c r="AC19">
        <v>3.3739709991111103E-2</v>
      </c>
      <c r="AD19">
        <v>9.1506392077777797E-3</v>
      </c>
      <c r="AE19">
        <v>4.5585861884306599E-3</v>
      </c>
      <c r="AF19">
        <v>36503183.872367702</v>
      </c>
      <c r="AG19">
        <v>11898512.9596605</v>
      </c>
      <c r="AH19">
        <v>3299816.5228265501</v>
      </c>
      <c r="AI19">
        <v>1717939.9303131399</v>
      </c>
      <c r="AJ19">
        <v>1</v>
      </c>
      <c r="AM19">
        <v>15</v>
      </c>
      <c r="AN19" t="s">
        <v>395</v>
      </c>
      <c r="AO19">
        <v>2017</v>
      </c>
      <c r="AP19" s="4" t="s">
        <v>26</v>
      </c>
      <c r="AQ19">
        <v>6915</v>
      </c>
      <c r="AR19">
        <v>0</v>
      </c>
      <c r="AS19">
        <v>1</v>
      </c>
      <c r="AT19">
        <v>0</v>
      </c>
      <c r="AU19">
        <v>42000000</v>
      </c>
      <c r="AV19">
        <v>400000000</v>
      </c>
      <c r="AW19">
        <v>16</v>
      </c>
    </row>
    <row r="20" spans="1:49" x14ac:dyDescent="0.3">
      <c r="A20" t="s">
        <v>324</v>
      </c>
      <c r="B20" t="s">
        <v>325</v>
      </c>
      <c r="C20">
        <v>1</v>
      </c>
      <c r="D20" t="s">
        <v>324</v>
      </c>
      <c r="E20">
        <f>14/8</f>
        <v>1.75</v>
      </c>
      <c r="F20">
        <v>1</v>
      </c>
      <c r="G20">
        <v>1.94805194805194</v>
      </c>
      <c r="H20">
        <v>2.7354672551155E-2</v>
      </c>
      <c r="I20">
        <v>9.61116552352905E-2</v>
      </c>
      <c r="J20">
        <v>-5.1820620894431998E-2</v>
      </c>
      <c r="K20" t="s">
        <v>326</v>
      </c>
      <c r="L20">
        <v>1</v>
      </c>
      <c r="M20">
        <v>0</v>
      </c>
      <c r="N20">
        <v>0</v>
      </c>
      <c r="O20">
        <v>1</v>
      </c>
      <c r="P20">
        <v>6550163.1444444396</v>
      </c>
      <c r="Q20">
        <v>1938286.4555555501</v>
      </c>
      <c r="R20">
        <v>789413.52222222195</v>
      </c>
      <c r="S20">
        <v>1100586.8</v>
      </c>
      <c r="T20">
        <v>6550163.1444444396</v>
      </c>
      <c r="U20">
        <v>1938286.4555555501</v>
      </c>
      <c r="V20">
        <v>789413.52222222195</v>
      </c>
      <c r="W20">
        <v>1100586.8</v>
      </c>
      <c r="X20">
        <v>1.0167304468274701E-2</v>
      </c>
      <c r="Y20">
        <v>6.6014249795676603E-3</v>
      </c>
      <c r="Z20">
        <v>5.2989772813702204E-3</v>
      </c>
      <c r="AA20">
        <v>4.2097978888508804E-3</v>
      </c>
      <c r="AB20">
        <v>9.5038256656666598E-2</v>
      </c>
      <c r="AC20">
        <v>4.8578154506666603E-2</v>
      </c>
      <c r="AD20">
        <v>1.7970502376406398E-2</v>
      </c>
      <c r="AE20">
        <v>1.2602931E-2</v>
      </c>
      <c r="AF20">
        <v>521003643.99199998</v>
      </c>
      <c r="AG20">
        <v>171683233.60674399</v>
      </c>
      <c r="AH20">
        <v>75227097.760088801</v>
      </c>
      <c r="AI20">
        <v>118922857.38370299</v>
      </c>
      <c r="AJ20">
        <v>1</v>
      </c>
      <c r="AM20">
        <v>36</v>
      </c>
      <c r="AN20" t="s">
        <v>30</v>
      </c>
      <c r="AO20">
        <v>2017</v>
      </c>
      <c r="AP20" s="4" t="s">
        <v>26</v>
      </c>
      <c r="AQ20">
        <v>6859</v>
      </c>
      <c r="AR20">
        <v>0</v>
      </c>
      <c r="AS20">
        <v>0</v>
      </c>
      <c r="AT20">
        <v>0</v>
      </c>
      <c r="AU20">
        <v>40000000</v>
      </c>
      <c r="AV20">
        <v>10207742279</v>
      </c>
      <c r="AW20">
        <v>12</v>
      </c>
    </row>
    <row r="21" spans="1:49" x14ac:dyDescent="0.3">
      <c r="A21" t="s">
        <v>554</v>
      </c>
      <c r="B21" t="s">
        <v>555</v>
      </c>
      <c r="C21">
        <v>1</v>
      </c>
      <c r="D21" t="s">
        <v>557</v>
      </c>
      <c r="E21">
        <f>13/10</f>
        <v>1.3</v>
      </c>
      <c r="F21">
        <v>2</v>
      </c>
      <c r="G21">
        <v>2.2972972972972898</v>
      </c>
      <c r="H21">
        <v>8.5827335715293801E-2</v>
      </c>
      <c r="I21">
        <v>-9.0147405862808193E-3</v>
      </c>
      <c r="J21">
        <v>-7.3462545871734605E-2</v>
      </c>
      <c r="K21" t="s">
        <v>556</v>
      </c>
      <c r="L21">
        <v>1</v>
      </c>
      <c r="M21">
        <v>2</v>
      </c>
      <c r="N21">
        <v>1</v>
      </c>
      <c r="O21">
        <v>1</v>
      </c>
      <c r="P21">
        <v>68378878.049150705</v>
      </c>
      <c r="Q21">
        <v>6779799.3603420099</v>
      </c>
      <c r="R21">
        <v>19897817.185843199</v>
      </c>
      <c r="S21">
        <v>1970747.8184092001</v>
      </c>
      <c r="T21">
        <v>68378878.049150705</v>
      </c>
      <c r="U21">
        <v>6779799.3603420099</v>
      </c>
      <c r="V21">
        <v>19897817.185843199</v>
      </c>
      <c r="W21">
        <v>1970747.8184092001</v>
      </c>
      <c r="X21">
        <v>1.9340358714526899E-3</v>
      </c>
      <c r="Y21">
        <v>1.9302095285785401E-3</v>
      </c>
      <c r="Z21">
        <v>1.00147228505944E-3</v>
      </c>
      <c r="AA21">
        <v>8.2490759403366703E-4</v>
      </c>
      <c r="AB21">
        <v>3.4643319399416603E-2</v>
      </c>
      <c r="AC21">
        <v>1.24473814045938E-2</v>
      </c>
      <c r="AD21">
        <v>5.0452385940464401E-3</v>
      </c>
      <c r="AE21">
        <v>1.82856355797551E-3</v>
      </c>
      <c r="AF21">
        <v>135568167.999971</v>
      </c>
      <c r="AG21">
        <v>43172254.116708003</v>
      </c>
      <c r="AH21">
        <v>14742953.822549799</v>
      </c>
      <c r="AI21">
        <v>5192748.2679524897</v>
      </c>
      <c r="AJ21">
        <v>1</v>
      </c>
      <c r="AM21">
        <v>30</v>
      </c>
      <c r="AN21" t="s">
        <v>558</v>
      </c>
      <c r="AO21">
        <v>2018</v>
      </c>
      <c r="AP21" s="4" t="s">
        <v>26</v>
      </c>
      <c r="AQ21">
        <v>9028</v>
      </c>
      <c r="AR21">
        <v>0</v>
      </c>
      <c r="AS21">
        <v>0</v>
      </c>
      <c r="AT21">
        <v>1</v>
      </c>
      <c r="AU21">
        <v>40000000</v>
      </c>
      <c r="AV21">
        <v>10000000000</v>
      </c>
      <c r="AW21">
        <v>24</v>
      </c>
    </row>
    <row r="22" spans="1:49" x14ac:dyDescent="0.3">
      <c r="A22" t="s">
        <v>849</v>
      </c>
      <c r="B22" t="s">
        <v>850</v>
      </c>
      <c r="C22">
        <v>0</v>
      </c>
      <c r="D22" t="s">
        <v>849</v>
      </c>
      <c r="E22">
        <f>9/8</f>
        <v>1.125</v>
      </c>
      <c r="F22">
        <v>1</v>
      </c>
      <c r="G22">
        <v>2.1265822784810098</v>
      </c>
      <c r="H22">
        <v>-3.07013094425201E-2</v>
      </c>
      <c r="I22">
        <v>8.2323923707008306E-2</v>
      </c>
      <c r="J22">
        <v>-1.34686380624771E-2</v>
      </c>
      <c r="K22" t="s">
        <v>851</v>
      </c>
      <c r="L22">
        <v>1</v>
      </c>
      <c r="M22">
        <v>1</v>
      </c>
      <c r="N22">
        <v>2</v>
      </c>
      <c r="O22">
        <v>2</v>
      </c>
      <c r="P22">
        <v>7089027.5555555504</v>
      </c>
      <c r="Q22">
        <v>1313669.32222222</v>
      </c>
      <c r="R22">
        <v>1260167.4555555501</v>
      </c>
      <c r="S22">
        <v>450748.95112625801</v>
      </c>
      <c r="T22">
        <v>7089027.5555555504</v>
      </c>
      <c r="U22">
        <v>1313669.32222222</v>
      </c>
      <c r="V22">
        <v>1260167.4555555501</v>
      </c>
      <c r="W22">
        <v>450748.95112625801</v>
      </c>
      <c r="X22">
        <v>1.31238277633333E-2</v>
      </c>
      <c r="Y22">
        <v>1.1745902490119E-2</v>
      </c>
      <c r="Z22">
        <v>7.1657116620474403E-3</v>
      </c>
      <c r="AA22">
        <v>7.29157163420255E-3</v>
      </c>
      <c r="AB22">
        <v>0.13877632196</v>
      </c>
      <c r="AC22">
        <v>6.0816054641111103E-2</v>
      </c>
      <c r="AD22">
        <v>2.6996812222222201E-2</v>
      </c>
      <c r="AE22">
        <v>1.7535051794444399E-2</v>
      </c>
      <c r="AF22">
        <v>49711200.410688803</v>
      </c>
      <c r="AG22">
        <v>23432584.860692199</v>
      </c>
      <c r="AH22">
        <v>12642744.630385499</v>
      </c>
      <c r="AI22">
        <v>7826856.8047126699</v>
      </c>
      <c r="AJ22">
        <v>1</v>
      </c>
      <c r="AM22">
        <v>54</v>
      </c>
      <c r="AN22" t="s">
        <v>127</v>
      </c>
      <c r="AO22">
        <v>2018</v>
      </c>
      <c r="AP22" s="4" t="s">
        <v>26</v>
      </c>
      <c r="AQ22">
        <v>3289</v>
      </c>
      <c r="AR22">
        <v>0</v>
      </c>
      <c r="AS22">
        <v>0</v>
      </c>
      <c r="AT22">
        <v>1</v>
      </c>
      <c r="AU22">
        <v>40000000</v>
      </c>
      <c r="AV22">
        <v>745248183.10000002</v>
      </c>
      <c r="AW22">
        <v>20</v>
      </c>
    </row>
    <row r="23" spans="1:49" x14ac:dyDescent="0.3">
      <c r="A23" t="s">
        <v>444</v>
      </c>
      <c r="B23" t="s">
        <v>445</v>
      </c>
      <c r="C23">
        <v>1</v>
      </c>
      <c r="D23" t="s">
        <v>447</v>
      </c>
      <c r="E23">
        <f>14/8</f>
        <v>1.75</v>
      </c>
      <c r="F23">
        <v>1</v>
      </c>
      <c r="G23">
        <v>1.87179487179487</v>
      </c>
      <c r="H23">
        <v>0.130859375</v>
      </c>
      <c r="I23">
        <v>-7.65234529972076E-2</v>
      </c>
      <c r="J23">
        <v>3.0733078718185401E-2</v>
      </c>
      <c r="K23" t="s">
        <v>446</v>
      </c>
      <c r="L23">
        <v>1</v>
      </c>
      <c r="M23">
        <v>1</v>
      </c>
      <c r="N23">
        <v>1</v>
      </c>
      <c r="O23">
        <v>1</v>
      </c>
      <c r="P23">
        <v>8431032.7111111097</v>
      </c>
      <c r="Q23">
        <v>3426611.3166666599</v>
      </c>
      <c r="R23">
        <v>1410875.0666666599</v>
      </c>
      <c r="S23">
        <v>152287.71112429199</v>
      </c>
      <c r="T23">
        <v>8431032.7111111097</v>
      </c>
      <c r="U23">
        <v>3426611.3166666599</v>
      </c>
      <c r="V23">
        <v>1410875.0666666599</v>
      </c>
      <c r="W23">
        <v>152287.71112429199</v>
      </c>
      <c r="X23">
        <v>1.7784072558318199E-2</v>
      </c>
      <c r="Y23">
        <v>2.1820630694724799E-2</v>
      </c>
      <c r="Z23">
        <v>3.1504237088838798E-3</v>
      </c>
      <c r="AA23">
        <v>1.60794914419744E-3</v>
      </c>
      <c r="AB23">
        <v>0.14469684064111099</v>
      </c>
      <c r="AC23">
        <v>7.3722287053333294E-2</v>
      </c>
      <c r="AD23">
        <v>2.2340124444444401E-2</v>
      </c>
      <c r="AE23">
        <v>1.2133049488105299E-2</v>
      </c>
      <c r="AF23">
        <v>57623107.374898799</v>
      </c>
      <c r="AG23">
        <v>28879239.2641466</v>
      </c>
      <c r="AH23">
        <v>10841771.3765139</v>
      </c>
      <c r="AI23">
        <v>6361694.3256164696</v>
      </c>
      <c r="AJ23">
        <v>1</v>
      </c>
      <c r="AM23">
        <v>1</v>
      </c>
      <c r="AN23" t="s">
        <v>246</v>
      </c>
      <c r="AO23">
        <v>2016</v>
      </c>
      <c r="AP23" s="4" t="s">
        <v>26</v>
      </c>
      <c r="AQ23">
        <v>1911</v>
      </c>
      <c r="AR23">
        <v>1</v>
      </c>
      <c r="AS23">
        <v>0</v>
      </c>
      <c r="AT23">
        <v>1</v>
      </c>
      <c r="AU23">
        <v>39999600</v>
      </c>
      <c r="AV23">
        <v>996491162</v>
      </c>
      <c r="AW23">
        <v>11</v>
      </c>
    </row>
    <row r="24" spans="1:49" x14ac:dyDescent="0.3">
      <c r="A24" t="s">
        <v>367</v>
      </c>
      <c r="B24" t="s">
        <v>368</v>
      </c>
      <c r="C24">
        <v>1</v>
      </c>
      <c r="D24" t="s">
        <v>367</v>
      </c>
      <c r="E24">
        <f>15/7</f>
        <v>2.1428571428571428</v>
      </c>
      <c r="F24">
        <v>1</v>
      </c>
      <c r="G24">
        <v>2.0779220779220702</v>
      </c>
      <c r="H24">
        <v>-1.37021988630294E-2</v>
      </c>
      <c r="I24">
        <v>-7.4335619807243306E-2</v>
      </c>
      <c r="J24">
        <v>-0.10267792642116499</v>
      </c>
      <c r="K24" t="s">
        <v>369</v>
      </c>
      <c r="L24">
        <v>1</v>
      </c>
      <c r="M24">
        <v>2</v>
      </c>
      <c r="N24">
        <v>2</v>
      </c>
      <c r="O24">
        <v>2</v>
      </c>
      <c r="P24">
        <v>1511255.73013789</v>
      </c>
      <c r="Q24">
        <v>2408234.2968075201</v>
      </c>
      <c r="R24">
        <v>11190197.6605774</v>
      </c>
      <c r="S24">
        <v>5894307.4673414603</v>
      </c>
      <c r="T24">
        <v>1511255.73013789</v>
      </c>
      <c r="U24">
        <v>2408234.2968075201</v>
      </c>
      <c r="V24">
        <v>11190197.6605774</v>
      </c>
      <c r="W24">
        <v>5894307.4673414603</v>
      </c>
      <c r="X24">
        <v>1.1943249795633401E-2</v>
      </c>
      <c r="Y24">
        <v>6.8774039974269898E-3</v>
      </c>
      <c r="Z24">
        <v>6.7117263213042197E-3</v>
      </c>
      <c r="AA24">
        <v>2.94942368711111E-2</v>
      </c>
      <c r="AB24">
        <v>9.4616519110370008E-3</v>
      </c>
      <c r="AC24">
        <v>8.2189069471958892E-3</v>
      </c>
      <c r="AD24">
        <v>2.13175735073073E-2</v>
      </c>
      <c r="AE24">
        <v>1.66453913322222E-2</v>
      </c>
      <c r="AF24">
        <v>7304620.8042755798</v>
      </c>
      <c r="AG24">
        <v>12309794.8047996</v>
      </c>
      <c r="AH24">
        <v>40298251.242599398</v>
      </c>
      <c r="AI24">
        <v>25544532.075977702</v>
      </c>
      <c r="AJ24">
        <v>1</v>
      </c>
      <c r="AM24">
        <v>1</v>
      </c>
      <c r="AN24" t="s">
        <v>370</v>
      </c>
      <c r="AO24">
        <v>2018</v>
      </c>
      <c r="AP24" s="4" t="s">
        <v>26</v>
      </c>
      <c r="AQ24">
        <v>2612</v>
      </c>
      <c r="AR24">
        <v>1</v>
      </c>
      <c r="AS24">
        <v>0</v>
      </c>
      <c r="AT24">
        <v>1</v>
      </c>
      <c r="AU24">
        <v>39400000</v>
      </c>
      <c r="AV24">
        <v>2138153791</v>
      </c>
      <c r="AW24">
        <v>27</v>
      </c>
    </row>
    <row r="25" spans="1:49" x14ac:dyDescent="0.3">
      <c r="A25" t="s">
        <v>161</v>
      </c>
      <c r="B25" t="s">
        <v>162</v>
      </c>
      <c r="C25">
        <v>0</v>
      </c>
      <c r="D25" t="s">
        <v>161</v>
      </c>
      <c r="E25">
        <v>1</v>
      </c>
      <c r="F25">
        <v>1</v>
      </c>
      <c r="G25">
        <v>2.1315789473684199</v>
      </c>
      <c r="H25">
        <v>6.3046053051948506E-2</v>
      </c>
      <c r="I25">
        <v>2.3128703236579898E-2</v>
      </c>
      <c r="J25">
        <v>-0.112407714128494</v>
      </c>
      <c r="K25" t="s">
        <v>163</v>
      </c>
      <c r="L25">
        <v>1</v>
      </c>
      <c r="M25">
        <v>1</v>
      </c>
      <c r="N25">
        <v>1</v>
      </c>
      <c r="O25">
        <v>1</v>
      </c>
      <c r="P25">
        <v>2904700.2222222202</v>
      </c>
      <c r="Q25">
        <v>992440.18902994797</v>
      </c>
      <c r="R25">
        <v>39237.127821180497</v>
      </c>
      <c r="S25">
        <v>12965.678402174401</v>
      </c>
      <c r="T25">
        <v>2904700.2222222202</v>
      </c>
      <c r="U25">
        <v>992440.18902994797</v>
      </c>
      <c r="V25">
        <v>39237.127821180497</v>
      </c>
      <c r="W25">
        <v>12965.678402174401</v>
      </c>
      <c r="X25">
        <v>0.43533967889333303</v>
      </c>
      <c r="Y25">
        <v>0.76095492194666603</v>
      </c>
      <c r="Z25">
        <v>0.55841236322222199</v>
      </c>
      <c r="AA25">
        <v>0.44528728161111097</v>
      </c>
      <c r="AB25">
        <v>1.9223857826655499</v>
      </c>
      <c r="AC25">
        <v>1.39821872446333</v>
      </c>
      <c r="AD25">
        <v>0.77675134577333305</v>
      </c>
      <c r="AE25">
        <v>0.48976540691777698</v>
      </c>
      <c r="AF25">
        <v>65186230.157009996</v>
      </c>
      <c r="AG25">
        <v>47919804.842001103</v>
      </c>
      <c r="AH25">
        <v>27911729.8804744</v>
      </c>
      <c r="AI25">
        <v>16837312.814881299</v>
      </c>
      <c r="AJ25">
        <v>1</v>
      </c>
      <c r="AM25">
        <v>45</v>
      </c>
      <c r="AN25" t="s">
        <v>106</v>
      </c>
      <c r="AO25">
        <v>2017</v>
      </c>
      <c r="AP25" s="4" t="s">
        <v>26</v>
      </c>
      <c r="AQ25">
        <v>22854</v>
      </c>
      <c r="AR25">
        <v>0</v>
      </c>
      <c r="AS25">
        <v>0</v>
      </c>
      <c r="AT25">
        <v>0</v>
      </c>
      <c r="AU25">
        <v>38000000</v>
      </c>
      <c r="AV25">
        <v>40656081.979999997</v>
      </c>
      <c r="AW25">
        <v>6</v>
      </c>
    </row>
    <row r="26" spans="1:49" x14ac:dyDescent="0.3">
      <c r="A26" t="s">
        <v>542</v>
      </c>
      <c r="B26" t="s">
        <v>543</v>
      </c>
      <c r="C26">
        <v>1</v>
      </c>
      <c r="D26" t="s">
        <v>542</v>
      </c>
      <c r="E26">
        <f>10/8</f>
        <v>1.25</v>
      </c>
      <c r="F26">
        <v>1</v>
      </c>
      <c r="G26">
        <v>2.23684210526315</v>
      </c>
      <c r="H26">
        <v>0.151283875107765</v>
      </c>
      <c r="I26">
        <v>-6.1588808894157403E-2</v>
      </c>
      <c r="J26">
        <v>-0.28835028409957802</v>
      </c>
      <c r="K26" t="s">
        <v>544</v>
      </c>
      <c r="L26">
        <v>1</v>
      </c>
      <c r="M26">
        <v>2</v>
      </c>
      <c r="N26">
        <v>1</v>
      </c>
      <c r="O26">
        <v>1</v>
      </c>
      <c r="P26">
        <v>620270.11111111101</v>
      </c>
      <c r="Q26">
        <v>4299788.1177951302</v>
      </c>
      <c r="R26">
        <v>1241477.8</v>
      </c>
      <c r="S26">
        <v>392114.36333333299</v>
      </c>
      <c r="T26">
        <v>620270.11111111101</v>
      </c>
      <c r="U26">
        <v>4299788.1177951302</v>
      </c>
      <c r="V26">
        <v>1241477.8</v>
      </c>
      <c r="W26">
        <v>392114.36333333299</v>
      </c>
      <c r="X26">
        <v>3.4751133333333302E-2</v>
      </c>
      <c r="Y26">
        <v>1.87757376422222E-2</v>
      </c>
      <c r="Z26">
        <v>2.28946064233333E-2</v>
      </c>
      <c r="AA26">
        <v>2.192981406E-2</v>
      </c>
      <c r="AB26">
        <v>0.12561794648222199</v>
      </c>
      <c r="AC26">
        <v>0.25670845724222202</v>
      </c>
      <c r="AD26">
        <v>0.108977256717777</v>
      </c>
      <c r="AE26">
        <v>4.1229584471111101E-2</v>
      </c>
      <c r="AF26">
        <v>22838962.506071098</v>
      </c>
      <c r="AG26">
        <v>49423640.494331099</v>
      </c>
      <c r="AH26">
        <v>22175645.8227944</v>
      </c>
      <c r="AI26">
        <v>8252917.5409017699</v>
      </c>
      <c r="AJ26">
        <v>1</v>
      </c>
      <c r="AM26">
        <v>60</v>
      </c>
      <c r="AN26" t="s">
        <v>123</v>
      </c>
      <c r="AO26">
        <v>2017</v>
      </c>
      <c r="AP26" s="4" t="s">
        <v>26</v>
      </c>
      <c r="AQ26">
        <v>9449</v>
      </c>
      <c r="AR26">
        <v>0</v>
      </c>
      <c r="AS26">
        <v>0</v>
      </c>
      <c r="AT26">
        <v>0</v>
      </c>
      <c r="AU26">
        <v>37000000</v>
      </c>
      <c r="AV26">
        <v>402400000</v>
      </c>
      <c r="AW26">
        <v>11</v>
      </c>
    </row>
    <row r="27" spans="1:49" x14ac:dyDescent="0.3">
      <c r="A27" t="s">
        <v>58</v>
      </c>
      <c r="B27" t="s">
        <v>59</v>
      </c>
      <c r="C27">
        <v>1</v>
      </c>
      <c r="D27" t="s">
        <v>58</v>
      </c>
      <c r="E27">
        <v>2</v>
      </c>
      <c r="F27">
        <v>1</v>
      </c>
      <c r="G27">
        <v>1.875</v>
      </c>
      <c r="H27">
        <v>0.18526010215282401</v>
      </c>
      <c r="I27">
        <v>1.4093279838562E-2</v>
      </c>
      <c r="J27">
        <v>0.101824447512626</v>
      </c>
      <c r="K27" t="s">
        <v>60</v>
      </c>
      <c r="L27">
        <v>1</v>
      </c>
      <c r="M27">
        <v>2</v>
      </c>
      <c r="N27">
        <v>1</v>
      </c>
      <c r="O27">
        <v>1</v>
      </c>
      <c r="P27">
        <v>1267146.2</v>
      </c>
      <c r="Q27">
        <v>1889333.0777777701</v>
      </c>
      <c r="R27">
        <v>826807.12222222204</v>
      </c>
      <c r="S27">
        <v>800151.17365468305</v>
      </c>
      <c r="T27">
        <v>1267146.2</v>
      </c>
      <c r="U27">
        <v>1889333.0777777701</v>
      </c>
      <c r="V27">
        <v>826807.12222222204</v>
      </c>
      <c r="W27">
        <v>800151.17365468305</v>
      </c>
      <c r="X27">
        <v>4.9720482279999999E-2</v>
      </c>
      <c r="Y27">
        <v>4.5799372041111099E-2</v>
      </c>
      <c r="Z27">
        <v>2.98543879122222E-2</v>
      </c>
      <c r="AA27">
        <v>2.0990841747777701E-2</v>
      </c>
      <c r="AB27">
        <v>0.36540041176222199</v>
      </c>
      <c r="AC27">
        <v>0.16366758884999999</v>
      </c>
      <c r="AD27">
        <v>5.60166834322222E-2</v>
      </c>
      <c r="AE27">
        <v>5.2105118557777698E-2</v>
      </c>
      <c r="AF27">
        <v>130807394.399647</v>
      </c>
      <c r="AG27">
        <v>76329997.757633299</v>
      </c>
      <c r="AH27">
        <v>26758901.087925501</v>
      </c>
      <c r="AI27">
        <v>26253386.385908499</v>
      </c>
      <c r="AJ27">
        <v>1</v>
      </c>
      <c r="AM27">
        <v>1</v>
      </c>
      <c r="AN27" t="s">
        <v>61</v>
      </c>
      <c r="AO27">
        <v>2017</v>
      </c>
      <c r="AP27" s="4" t="s">
        <v>26</v>
      </c>
      <c r="AQ27">
        <v>12041</v>
      </c>
      <c r="AR27">
        <v>0</v>
      </c>
      <c r="AS27">
        <v>0</v>
      </c>
      <c r="AT27">
        <v>1</v>
      </c>
      <c r="AU27">
        <v>36000000</v>
      </c>
      <c r="AV27">
        <v>1000000000</v>
      </c>
      <c r="AW27">
        <v>10</v>
      </c>
    </row>
    <row r="28" spans="1:49" x14ac:dyDescent="0.3">
      <c r="A28" t="s">
        <v>171</v>
      </c>
      <c r="B28" t="s">
        <v>172</v>
      </c>
      <c r="C28">
        <v>1</v>
      </c>
      <c r="D28" t="s">
        <v>171</v>
      </c>
      <c r="E28">
        <f>10/8</f>
        <v>1.25</v>
      </c>
      <c r="F28">
        <v>1</v>
      </c>
      <c r="G28">
        <v>1.89873417721519</v>
      </c>
      <c r="H28">
        <v>0.20684699714183799</v>
      </c>
      <c r="I28">
        <v>5.08856624364852E-2</v>
      </c>
      <c r="J28">
        <v>9.5228940248489297E-2</v>
      </c>
      <c r="K28" t="s">
        <v>173</v>
      </c>
      <c r="L28">
        <v>1</v>
      </c>
      <c r="M28">
        <v>1</v>
      </c>
      <c r="N28">
        <v>1</v>
      </c>
      <c r="O28">
        <v>1</v>
      </c>
      <c r="P28">
        <v>569810.11111111101</v>
      </c>
      <c r="Q28">
        <v>241993.730825598</v>
      </c>
      <c r="R28">
        <v>165460.25410644701</v>
      </c>
      <c r="S28">
        <v>166903.704451139</v>
      </c>
      <c r="T28">
        <v>569810.11111111101</v>
      </c>
      <c r="U28">
        <v>241993.730825598</v>
      </c>
      <c r="V28">
        <v>165460.25410644701</v>
      </c>
      <c r="W28">
        <v>166903.704451139</v>
      </c>
      <c r="X28">
        <v>6.5189417882766598E-4</v>
      </c>
      <c r="Y28">
        <v>3.22996299466555E-4</v>
      </c>
      <c r="Z28">
        <v>4.1299889769966599E-4</v>
      </c>
      <c r="AA28">
        <v>6.7575201092155495E-4</v>
      </c>
      <c r="AB28">
        <v>3.5338590089924399E-3</v>
      </c>
      <c r="AC28">
        <v>1.42882160212066E-3</v>
      </c>
      <c r="AD28">
        <v>1.0333311428103299E-3</v>
      </c>
      <c r="AE28">
        <v>9.2172905789333296E-4</v>
      </c>
      <c r="AF28">
        <v>4224410.1270775897</v>
      </c>
      <c r="AG28">
        <v>2086752.61683737</v>
      </c>
      <c r="AH28">
        <v>2101545.7632150599</v>
      </c>
      <c r="AI28">
        <v>1759528.03742856</v>
      </c>
      <c r="AJ28">
        <v>1</v>
      </c>
      <c r="AM28">
        <v>30</v>
      </c>
      <c r="AN28" t="s">
        <v>61</v>
      </c>
      <c r="AO28">
        <v>2018</v>
      </c>
      <c r="AP28" s="4" t="s">
        <v>26</v>
      </c>
      <c r="AQ28">
        <v>2054</v>
      </c>
      <c r="AR28">
        <v>1</v>
      </c>
      <c r="AS28">
        <v>0</v>
      </c>
      <c r="AT28">
        <v>1</v>
      </c>
      <c r="AU28">
        <v>35000000</v>
      </c>
      <c r="AV28">
        <v>6000000000</v>
      </c>
      <c r="AW28">
        <v>18</v>
      </c>
    </row>
    <row r="29" spans="1:49" x14ac:dyDescent="0.3">
      <c r="A29" t="s">
        <v>207</v>
      </c>
      <c r="B29" t="s">
        <v>208</v>
      </c>
      <c r="C29">
        <v>1</v>
      </c>
      <c r="D29" t="s">
        <v>207</v>
      </c>
      <c r="E29">
        <f>6/8</f>
        <v>0.75</v>
      </c>
      <c r="F29">
        <v>1</v>
      </c>
      <c r="G29">
        <v>1.9012345679012299</v>
      </c>
      <c r="H29">
        <v>0.247225686907768</v>
      </c>
      <c r="I29">
        <v>4.6570152044296202E-2</v>
      </c>
      <c r="J29">
        <v>-0.28706973791122398</v>
      </c>
      <c r="K29" t="s">
        <v>209</v>
      </c>
      <c r="L29">
        <v>1</v>
      </c>
      <c r="M29">
        <v>1</v>
      </c>
      <c r="N29">
        <v>2</v>
      </c>
      <c r="O29">
        <v>2</v>
      </c>
      <c r="P29">
        <v>307789.97680121497</v>
      </c>
      <c r="Q29">
        <v>99845.672092013803</v>
      </c>
      <c r="R29">
        <v>42110.382906250001</v>
      </c>
      <c r="S29">
        <v>30893.9741730971</v>
      </c>
      <c r="T29">
        <v>307789.97680121497</v>
      </c>
      <c r="U29">
        <v>99845.672092013803</v>
      </c>
      <c r="V29">
        <v>42110.382906250001</v>
      </c>
      <c r="W29">
        <v>30893.9741730971</v>
      </c>
      <c r="X29">
        <v>0.16196083245222201</v>
      </c>
      <c r="Y29">
        <v>0.21279060053888799</v>
      </c>
      <c r="Z29">
        <v>0.107509269161111</v>
      </c>
      <c r="AA29">
        <v>7.8514437328888798E-2</v>
      </c>
      <c r="AB29">
        <v>1.1737917045722199</v>
      </c>
      <c r="AC29">
        <v>0.94336886670444398</v>
      </c>
      <c r="AD29">
        <v>0.84900653408555504</v>
      </c>
      <c r="AE29">
        <v>0.57274377194555504</v>
      </c>
      <c r="AF29">
        <v>18455526.25</v>
      </c>
      <c r="AG29">
        <v>15454297.0555555</v>
      </c>
      <c r="AH29">
        <v>13922271.611111101</v>
      </c>
      <c r="AI29">
        <v>9299305.5678452197</v>
      </c>
      <c r="AJ29">
        <v>1</v>
      </c>
      <c r="AM29">
        <v>52</v>
      </c>
      <c r="AN29" t="s">
        <v>127</v>
      </c>
      <c r="AO29">
        <v>2017</v>
      </c>
      <c r="AP29" s="4" t="s">
        <v>26</v>
      </c>
      <c r="AQ29">
        <v>754</v>
      </c>
      <c r="AR29">
        <v>0</v>
      </c>
      <c r="AS29">
        <v>0</v>
      </c>
      <c r="AT29">
        <v>0</v>
      </c>
      <c r="AU29">
        <v>33241750</v>
      </c>
      <c r="AV29">
        <v>20000000</v>
      </c>
      <c r="AW29">
        <v>12</v>
      </c>
    </row>
    <row r="30" spans="1:49" x14ac:dyDescent="0.3">
      <c r="A30" t="s">
        <v>225</v>
      </c>
      <c r="B30" t="s">
        <v>226</v>
      </c>
      <c r="C30">
        <v>1</v>
      </c>
      <c r="D30" t="s">
        <v>225</v>
      </c>
      <c r="E30">
        <v>5</v>
      </c>
      <c r="F30">
        <v>1</v>
      </c>
      <c r="G30">
        <v>2.1333333333333302</v>
      </c>
      <c r="H30">
        <v>0.27734881639480502</v>
      </c>
      <c r="I30">
        <v>-0.255444645881652</v>
      </c>
      <c r="J30">
        <v>-5.2346244454383802E-2</v>
      </c>
      <c r="K30" t="s">
        <v>227</v>
      </c>
      <c r="L30">
        <v>1</v>
      </c>
      <c r="M30">
        <v>1</v>
      </c>
      <c r="N30">
        <v>1</v>
      </c>
      <c r="O30">
        <v>1</v>
      </c>
      <c r="P30">
        <v>5469907.1111111101</v>
      </c>
      <c r="Q30">
        <v>14012361.5222222</v>
      </c>
      <c r="R30">
        <v>8965249.7777777705</v>
      </c>
      <c r="S30">
        <v>8189035.4444444403</v>
      </c>
      <c r="T30">
        <v>5469907.1111111101</v>
      </c>
      <c r="U30">
        <v>14012361.5222222</v>
      </c>
      <c r="V30">
        <v>8965249.7777777705</v>
      </c>
      <c r="W30">
        <v>8189035.4444444403</v>
      </c>
      <c r="X30">
        <v>0.14970785583333299</v>
      </c>
      <c r="Y30">
        <v>9.6066921431111105E-2</v>
      </c>
      <c r="Z30">
        <v>6.38457048622222E-2</v>
      </c>
      <c r="AA30">
        <v>8.2672427063333304E-2</v>
      </c>
      <c r="AB30">
        <v>0.40264913274000003</v>
      </c>
      <c r="AC30">
        <v>0.56296843786888795</v>
      </c>
      <c r="AD30">
        <v>0.43214509967888798</v>
      </c>
      <c r="AE30">
        <v>0.31675909989333301</v>
      </c>
      <c r="AF30">
        <v>126990368.181058</v>
      </c>
      <c r="AG30">
        <v>175839956.395688</v>
      </c>
      <c r="AH30">
        <v>134931200.49649301</v>
      </c>
      <c r="AI30">
        <v>103089857.631115</v>
      </c>
      <c r="AJ30">
        <v>1</v>
      </c>
      <c r="AM30">
        <v>1</v>
      </c>
      <c r="AN30" t="s">
        <v>106</v>
      </c>
      <c r="AO30">
        <v>2017</v>
      </c>
      <c r="AP30" s="4" t="s">
        <v>26</v>
      </c>
      <c r="AQ30">
        <v>26554</v>
      </c>
      <c r="AR30">
        <v>1</v>
      </c>
      <c r="AS30">
        <v>0</v>
      </c>
      <c r="AT30">
        <v>0</v>
      </c>
      <c r="AU30">
        <v>33000000</v>
      </c>
      <c r="AV30">
        <v>1000000000</v>
      </c>
      <c r="AW30">
        <v>2</v>
      </c>
    </row>
    <row r="31" spans="1:49" x14ac:dyDescent="0.3">
      <c r="A31" t="s">
        <v>375</v>
      </c>
      <c r="B31" t="s">
        <v>376</v>
      </c>
      <c r="C31">
        <v>0</v>
      </c>
      <c r="D31" t="s">
        <v>375</v>
      </c>
      <c r="E31">
        <f>18/7</f>
        <v>2.5714285714285716</v>
      </c>
      <c r="F31">
        <v>1</v>
      </c>
      <c r="G31">
        <v>2.0779220779220702</v>
      </c>
      <c r="H31">
        <v>1.19231939315795E-2</v>
      </c>
      <c r="I31">
        <v>-0.10101823508739401</v>
      </c>
      <c r="J31">
        <v>-0.222453653812408</v>
      </c>
      <c r="K31" t="s">
        <v>377</v>
      </c>
      <c r="L31">
        <v>1</v>
      </c>
      <c r="M31">
        <v>1</v>
      </c>
      <c r="N31">
        <v>2</v>
      </c>
      <c r="O31">
        <v>2</v>
      </c>
      <c r="P31">
        <v>5501860.0632812502</v>
      </c>
      <c r="Q31">
        <v>2144796.9611111102</v>
      </c>
      <c r="R31">
        <v>1026625.78776041</v>
      </c>
      <c r="S31">
        <v>991902.20333333302</v>
      </c>
      <c r="T31">
        <v>5501860.0632812502</v>
      </c>
      <c r="U31">
        <v>2144796.9611111102</v>
      </c>
      <c r="V31">
        <v>1026625.78776041</v>
      </c>
      <c r="W31">
        <v>991902.20333333302</v>
      </c>
      <c r="X31">
        <v>1.4023927991722401E-2</v>
      </c>
      <c r="Y31">
        <v>1.04404416967368E-2</v>
      </c>
      <c r="Z31">
        <v>9.0201970405575493E-3</v>
      </c>
      <c r="AA31">
        <v>3.9858996412327702E-3</v>
      </c>
      <c r="AB31">
        <v>0.14437499538444401</v>
      </c>
      <c r="AC31">
        <v>0.10516006615</v>
      </c>
      <c r="AD31">
        <v>5.6748773085555503E-2</v>
      </c>
      <c r="AE31">
        <v>1.8123781121111099E-2</v>
      </c>
      <c r="AF31">
        <v>71524193.550102204</v>
      </c>
      <c r="AG31">
        <v>43035462.909407698</v>
      </c>
      <c r="AH31">
        <v>18673537.0022345</v>
      </c>
      <c r="AI31">
        <v>9206446.1822516806</v>
      </c>
      <c r="AJ31">
        <v>1</v>
      </c>
      <c r="AM31">
        <v>1</v>
      </c>
      <c r="AN31" t="s">
        <v>39</v>
      </c>
      <c r="AO31">
        <v>2017</v>
      </c>
      <c r="AP31" s="4" t="s">
        <v>26</v>
      </c>
      <c r="AQ31">
        <v>9291</v>
      </c>
      <c r="AR31">
        <v>0</v>
      </c>
      <c r="AS31">
        <v>0</v>
      </c>
      <c r="AT31">
        <v>0</v>
      </c>
      <c r="AU31">
        <v>33000000</v>
      </c>
      <c r="AV31">
        <v>1000000000</v>
      </c>
      <c r="AW31">
        <v>26</v>
      </c>
    </row>
    <row r="32" spans="1:49" x14ac:dyDescent="0.3">
      <c r="A32" t="s">
        <v>735</v>
      </c>
      <c r="B32" t="s">
        <v>736</v>
      </c>
      <c r="C32">
        <v>0</v>
      </c>
      <c r="D32" t="s">
        <v>735</v>
      </c>
      <c r="E32">
        <f>5/8</f>
        <v>0.625</v>
      </c>
      <c r="F32">
        <v>1</v>
      </c>
      <c r="G32">
        <v>2.1333333333333302</v>
      </c>
      <c r="H32">
        <v>0.114045336842536</v>
      </c>
      <c r="I32">
        <v>4.9797326326370198E-2</v>
      </c>
      <c r="J32">
        <v>1.45286172628402E-2</v>
      </c>
      <c r="K32" t="s">
        <v>737</v>
      </c>
      <c r="L32">
        <v>1</v>
      </c>
      <c r="M32">
        <v>1</v>
      </c>
      <c r="N32">
        <v>2</v>
      </c>
      <c r="O32">
        <v>2</v>
      </c>
      <c r="P32">
        <v>1032904.77777777</v>
      </c>
      <c r="Q32">
        <v>1561036.84444444</v>
      </c>
      <c r="R32">
        <v>885853.51111111103</v>
      </c>
      <c r="S32">
        <v>2032074.4444444401</v>
      </c>
      <c r="T32">
        <v>1032904.77777777</v>
      </c>
      <c r="U32">
        <v>1561036.84444444</v>
      </c>
      <c r="V32">
        <v>885853.51111111103</v>
      </c>
      <c r="W32">
        <v>2032074.4444444401</v>
      </c>
      <c r="X32">
        <v>9.9915845555555494E-2</v>
      </c>
      <c r="Y32">
        <v>2.5013299016666601E-2</v>
      </c>
      <c r="Z32">
        <v>2.0277561998888801E-2</v>
      </c>
      <c r="AA32">
        <v>2.49140381355555E-2</v>
      </c>
      <c r="AB32">
        <v>1.1042921188766599</v>
      </c>
      <c r="AC32">
        <v>0.81085244682111102</v>
      </c>
      <c r="AD32">
        <v>0.35935714675444402</v>
      </c>
      <c r="AE32">
        <v>0.41671552106888898</v>
      </c>
      <c r="AF32">
        <v>29294762.826666601</v>
      </c>
      <c r="AG32">
        <v>30978186.9938122</v>
      </c>
      <c r="AH32">
        <v>14357079.029384499</v>
      </c>
      <c r="AI32">
        <v>17108712.1532906</v>
      </c>
      <c r="AJ32">
        <v>1</v>
      </c>
      <c r="AM32">
        <v>162</v>
      </c>
      <c r="AN32" t="s">
        <v>127</v>
      </c>
      <c r="AO32">
        <v>2018</v>
      </c>
      <c r="AP32" s="4" t="s">
        <v>26</v>
      </c>
      <c r="AQ32">
        <v>3866</v>
      </c>
      <c r="AR32">
        <v>0</v>
      </c>
      <c r="AS32">
        <v>0</v>
      </c>
      <c r="AT32">
        <v>0</v>
      </c>
      <c r="AU32">
        <v>33000000</v>
      </c>
      <c r="AV32">
        <v>54623056.219999999</v>
      </c>
      <c r="AW32">
        <v>20</v>
      </c>
    </row>
    <row r="33" spans="1:49" x14ac:dyDescent="0.3">
      <c r="A33" t="s">
        <v>151</v>
      </c>
      <c r="B33" t="s">
        <v>152</v>
      </c>
      <c r="C33">
        <v>0</v>
      </c>
      <c r="D33" t="s">
        <v>899</v>
      </c>
      <c r="E33">
        <v>1</v>
      </c>
      <c r="F33">
        <v>1</v>
      </c>
      <c r="G33">
        <v>2.0987654320987601</v>
      </c>
      <c r="H33">
        <v>8.5842087864875793E-3</v>
      </c>
      <c r="I33">
        <v>-3.4889355301856897E-2</v>
      </c>
      <c r="J33">
        <v>-0.21458762884140001</v>
      </c>
      <c r="K33" t="s">
        <v>153</v>
      </c>
      <c r="L33">
        <v>1</v>
      </c>
      <c r="M33">
        <v>2</v>
      </c>
      <c r="N33">
        <v>1</v>
      </c>
      <c r="O33">
        <v>1</v>
      </c>
      <c r="P33">
        <v>10801091.3544487</v>
      </c>
      <c r="Q33">
        <v>2526565.9333333299</v>
      </c>
      <c r="R33">
        <v>818207.64444444398</v>
      </c>
      <c r="S33">
        <v>350129.32103344298</v>
      </c>
      <c r="T33">
        <v>10801091.3544487</v>
      </c>
      <c r="U33">
        <v>2526565.9333333299</v>
      </c>
      <c r="V33">
        <v>818207.64444444398</v>
      </c>
      <c r="W33">
        <v>350129.32103344298</v>
      </c>
      <c r="X33">
        <v>0.22197447105555501</v>
      </c>
      <c r="Y33">
        <v>0.38619610782111102</v>
      </c>
      <c r="Z33">
        <v>0.32981170407111099</v>
      </c>
      <c r="AA33">
        <v>0.28846912327777702</v>
      </c>
      <c r="AB33">
        <v>1.34642535216111</v>
      </c>
      <c r="AC33">
        <v>0.60214208861111096</v>
      </c>
      <c r="AD33">
        <v>0.39419792305000001</v>
      </c>
      <c r="AE33">
        <v>0.32993210417444402</v>
      </c>
      <c r="AF33">
        <v>77574505.657862201</v>
      </c>
      <c r="AG33">
        <v>48038807.006018803</v>
      </c>
      <c r="AH33">
        <v>33264858.982448801</v>
      </c>
      <c r="AI33">
        <v>27465011.362833399</v>
      </c>
      <c r="AJ33">
        <v>1</v>
      </c>
      <c r="AM33">
        <v>1</v>
      </c>
      <c r="AN33" t="s">
        <v>61</v>
      </c>
      <c r="AO33">
        <v>2017</v>
      </c>
      <c r="AP33" s="4" t="s">
        <v>26</v>
      </c>
      <c r="AQ33">
        <v>2113</v>
      </c>
      <c r="AR33">
        <v>0</v>
      </c>
      <c r="AS33">
        <v>0</v>
      </c>
      <c r="AT33">
        <v>0</v>
      </c>
      <c r="AU33">
        <v>32000000</v>
      </c>
      <c r="AV33">
        <v>88862718</v>
      </c>
      <c r="AW33">
        <v>6</v>
      </c>
    </row>
    <row r="34" spans="1:49" x14ac:dyDescent="0.3">
      <c r="A34" t="s">
        <v>601</v>
      </c>
      <c r="B34" t="s">
        <v>602</v>
      </c>
      <c r="C34">
        <v>1</v>
      </c>
      <c r="D34" t="s">
        <v>601</v>
      </c>
      <c r="E34">
        <f>9/8</f>
        <v>1.125</v>
      </c>
      <c r="F34">
        <v>2</v>
      </c>
      <c r="G34">
        <v>1.9466666666666601</v>
      </c>
      <c r="H34">
        <v>0.199338808655738</v>
      </c>
      <c r="I34">
        <v>-8.5168287158012307E-2</v>
      </c>
      <c r="J34">
        <v>-0.109717696905136</v>
      </c>
      <c r="K34" t="s">
        <v>603</v>
      </c>
      <c r="L34">
        <v>1</v>
      </c>
      <c r="M34">
        <v>2</v>
      </c>
      <c r="N34">
        <v>2</v>
      </c>
      <c r="O34">
        <v>121944.97758620601</v>
      </c>
      <c r="P34">
        <v>498587.22086206899</v>
      </c>
      <c r="Q34">
        <v>106320.86165777</v>
      </c>
      <c r="R34">
        <v>31864.628324547801</v>
      </c>
      <c r="S34">
        <v>121944.97758620601</v>
      </c>
      <c r="T34">
        <v>498587.22086206899</v>
      </c>
      <c r="U34">
        <v>106320.86165777</v>
      </c>
      <c r="V34">
        <v>31864.628324547801</v>
      </c>
      <c r="W34">
        <v>2.14913497471243</v>
      </c>
      <c r="X34">
        <v>1.34655811513654</v>
      </c>
      <c r="Y34">
        <v>1.1600284363301101</v>
      </c>
      <c r="Z34">
        <v>1.2710491093987499</v>
      </c>
      <c r="AA34">
        <v>5.0877618888888803</v>
      </c>
      <c r="AB34">
        <v>4.7949836666666599</v>
      </c>
      <c r="AC34">
        <v>3.8890416009524902</v>
      </c>
      <c r="AD34">
        <v>3.6015936242802402</v>
      </c>
      <c r="AE34">
        <v>19269747.964119699</v>
      </c>
      <c r="AF34">
        <v>18310598.5710846</v>
      </c>
      <c r="AG34">
        <v>14933104.697406599</v>
      </c>
      <c r="AH34">
        <v>14296759.995166</v>
      </c>
      <c r="AI34">
        <v>1</v>
      </c>
      <c r="AL34">
        <v>37</v>
      </c>
      <c r="AM34" t="s">
        <v>78</v>
      </c>
      <c r="AN34">
        <v>2018</v>
      </c>
      <c r="AO34" s="4" t="s">
        <v>26</v>
      </c>
      <c r="AP34">
        <v>953</v>
      </c>
      <c r="AQ34">
        <v>0</v>
      </c>
      <c r="AR34">
        <v>0</v>
      </c>
      <c r="AS34">
        <v>0</v>
      </c>
      <c r="AT34">
        <v>31000000</v>
      </c>
      <c r="AU34">
        <v>3969565</v>
      </c>
      <c r="AV34">
        <v>11</v>
      </c>
    </row>
    <row r="35" spans="1:49" x14ac:dyDescent="0.3">
      <c r="A35" t="s">
        <v>70</v>
      </c>
      <c r="B35" t="s">
        <v>71</v>
      </c>
      <c r="C35">
        <v>1</v>
      </c>
      <c r="D35" t="s">
        <v>73</v>
      </c>
      <c r="E35">
        <f>9/8</f>
        <v>1.125</v>
      </c>
      <c r="F35">
        <v>1</v>
      </c>
      <c r="G35">
        <v>2.0506329113924</v>
      </c>
      <c r="H35">
        <v>3.5447880625724702E-2</v>
      </c>
      <c r="I35">
        <v>5.3769201040267903E-2</v>
      </c>
      <c r="J35">
        <v>-0.11289645731449099</v>
      </c>
      <c r="K35" t="s">
        <v>72</v>
      </c>
      <c r="L35">
        <v>1</v>
      </c>
      <c r="M35">
        <v>2</v>
      </c>
      <c r="N35">
        <v>2</v>
      </c>
      <c r="O35">
        <v>2</v>
      </c>
      <c r="P35">
        <v>4536798.5900607603</v>
      </c>
      <c r="Q35">
        <v>2844219.0655598901</v>
      </c>
      <c r="R35">
        <v>1757811.2111111099</v>
      </c>
      <c r="S35">
        <v>347427.496666666</v>
      </c>
      <c r="T35">
        <v>4536798.5900607603</v>
      </c>
      <c r="U35">
        <v>2844219.0655598901</v>
      </c>
      <c r="V35">
        <v>1757811.2111111099</v>
      </c>
      <c r="W35">
        <v>347427.496666666</v>
      </c>
      <c r="X35">
        <v>0.121398077273333</v>
      </c>
      <c r="Y35">
        <v>6.23009449111111E-2</v>
      </c>
      <c r="Z35">
        <v>4.6489227950000003E-2</v>
      </c>
      <c r="AA35">
        <v>2.46860877122222E-2</v>
      </c>
      <c r="AB35">
        <v>0.50060023234999895</v>
      </c>
      <c r="AC35">
        <v>0.52724445528666597</v>
      </c>
      <c r="AD35">
        <v>0.46107490029777698</v>
      </c>
      <c r="AE35">
        <v>0.17409831035444401</v>
      </c>
      <c r="AF35">
        <v>68127882.384646595</v>
      </c>
      <c r="AG35">
        <v>67628604.928227693</v>
      </c>
      <c r="AH35">
        <v>60645962.940286599</v>
      </c>
      <c r="AI35">
        <v>23164762.661248799</v>
      </c>
      <c r="AJ35">
        <v>1</v>
      </c>
      <c r="AL35" t="s">
        <v>74</v>
      </c>
      <c r="AM35">
        <v>30</v>
      </c>
      <c r="AN35" t="s">
        <v>61</v>
      </c>
      <c r="AO35">
        <v>2017</v>
      </c>
      <c r="AP35" s="4" t="s">
        <v>26</v>
      </c>
      <c r="AQ35">
        <v>13180</v>
      </c>
      <c r="AR35">
        <v>0</v>
      </c>
      <c r="AS35">
        <v>0</v>
      </c>
      <c r="AT35">
        <v>0</v>
      </c>
      <c r="AU35">
        <v>30000000</v>
      </c>
      <c r="AV35">
        <v>428459761</v>
      </c>
      <c r="AW35">
        <v>20</v>
      </c>
    </row>
    <row r="36" spans="1:49" x14ac:dyDescent="0.3">
      <c r="A36" t="s">
        <v>158</v>
      </c>
      <c r="B36" t="s">
        <v>159</v>
      </c>
      <c r="C36">
        <v>0</v>
      </c>
      <c r="D36" t="s">
        <v>158</v>
      </c>
      <c r="E36">
        <f>13/8</f>
        <v>1.625</v>
      </c>
      <c r="F36">
        <v>1</v>
      </c>
      <c r="G36">
        <v>2.0243902439024302</v>
      </c>
      <c r="H36">
        <v>0.16423462331295</v>
      </c>
      <c r="I36">
        <v>-0.11573527753353099</v>
      </c>
      <c r="J36">
        <v>9.4349890947341905E-2</v>
      </c>
      <c r="K36" t="s">
        <v>160</v>
      </c>
      <c r="L36">
        <v>1</v>
      </c>
      <c r="M36">
        <v>1</v>
      </c>
      <c r="N36">
        <v>2</v>
      </c>
      <c r="O36">
        <v>2</v>
      </c>
      <c r="P36">
        <v>1352416.4111111099</v>
      </c>
      <c r="Q36">
        <v>556071.61111111101</v>
      </c>
      <c r="R36">
        <v>723272.458734566</v>
      </c>
      <c r="S36">
        <v>656133.68069160904</v>
      </c>
      <c r="T36">
        <v>1352416.4111111099</v>
      </c>
      <c r="U36">
        <v>556071.61111111101</v>
      </c>
      <c r="V36">
        <v>723272.458734566</v>
      </c>
      <c r="W36">
        <v>656133.68069160904</v>
      </c>
      <c r="X36">
        <v>2.9401029718888801E-2</v>
      </c>
      <c r="Y36">
        <v>8.7231157529985507E-3</v>
      </c>
      <c r="Z36">
        <v>4.7162641744007703E-3</v>
      </c>
      <c r="AA36">
        <v>5.4517545664757704E-3</v>
      </c>
      <c r="AB36">
        <v>0.10027160793777699</v>
      </c>
      <c r="AC36">
        <v>2.7488325555555498E-2</v>
      </c>
      <c r="AD36">
        <v>3.0032073271111102E-2</v>
      </c>
      <c r="AE36">
        <v>2.95372217888888E-2</v>
      </c>
      <c r="AF36">
        <v>9663821.5098454393</v>
      </c>
      <c r="AG36">
        <v>13151425.3199066</v>
      </c>
      <c r="AH36">
        <v>13597975.921430601</v>
      </c>
      <c r="AI36">
        <v>13241798.3109046</v>
      </c>
      <c r="AJ36">
        <v>1</v>
      </c>
      <c r="AM36">
        <v>8</v>
      </c>
      <c r="AN36" t="s">
        <v>25</v>
      </c>
      <c r="AO36">
        <v>2018</v>
      </c>
      <c r="AP36" s="4" t="s">
        <v>26</v>
      </c>
      <c r="AQ36">
        <v>1051</v>
      </c>
      <c r="AR36">
        <v>1</v>
      </c>
      <c r="AS36">
        <v>0</v>
      </c>
      <c r="AT36">
        <v>1</v>
      </c>
      <c r="AU36">
        <v>30000000</v>
      </c>
      <c r="AV36">
        <v>999999820</v>
      </c>
      <c r="AW36">
        <v>23</v>
      </c>
    </row>
    <row r="37" spans="1:49" x14ac:dyDescent="0.3">
      <c r="A37" t="s">
        <v>298</v>
      </c>
      <c r="B37" t="s">
        <v>299</v>
      </c>
      <c r="C37">
        <v>1</v>
      </c>
      <c r="D37" t="s">
        <v>301</v>
      </c>
      <c r="E37">
        <f>13/8</f>
        <v>1.625</v>
      </c>
      <c r="F37">
        <v>1</v>
      </c>
      <c r="G37">
        <v>1.7692307692307601</v>
      </c>
      <c r="H37">
        <v>3.4003093838691698E-2</v>
      </c>
      <c r="I37">
        <v>-1.7702922224998401E-2</v>
      </c>
      <c r="J37">
        <v>-0.159135282039642</v>
      </c>
      <c r="K37" t="s">
        <v>300</v>
      </c>
      <c r="L37">
        <v>1</v>
      </c>
      <c r="M37">
        <v>1</v>
      </c>
      <c r="N37">
        <v>1</v>
      </c>
      <c r="O37">
        <v>1</v>
      </c>
      <c r="P37">
        <v>979766.2</v>
      </c>
      <c r="Q37">
        <v>396102.614427083</v>
      </c>
      <c r="R37">
        <v>62365.5473212297</v>
      </c>
      <c r="S37">
        <v>25774.653464526698</v>
      </c>
      <c r="T37">
        <v>979766.2</v>
      </c>
      <c r="U37">
        <v>396102.614427083</v>
      </c>
      <c r="V37">
        <v>62365.5473212297</v>
      </c>
      <c r="W37">
        <v>25774.653464526698</v>
      </c>
      <c r="X37">
        <v>3.1075238444795501E-3</v>
      </c>
      <c r="Y37">
        <v>2.4578173081792202E-3</v>
      </c>
      <c r="Z37">
        <v>1.04952517013655E-3</v>
      </c>
      <c r="AA37">
        <v>6.7976777228744402E-4</v>
      </c>
      <c r="AB37">
        <v>0.10147416802888801</v>
      </c>
      <c r="AC37">
        <v>2.54663816266666E-2</v>
      </c>
      <c r="AD37">
        <v>9.6123874535759997E-3</v>
      </c>
      <c r="AE37">
        <v>4.0545178351684402E-3</v>
      </c>
      <c r="AF37">
        <v>31245404.716877699</v>
      </c>
      <c r="AG37">
        <v>9592910.3029223308</v>
      </c>
      <c r="AH37">
        <v>4014130.00911042</v>
      </c>
      <c r="AI37">
        <v>1838067.4558685001</v>
      </c>
      <c r="AJ37">
        <v>1</v>
      </c>
      <c r="AM37">
        <v>10</v>
      </c>
      <c r="AN37" t="s">
        <v>25</v>
      </c>
      <c r="AO37">
        <v>2018</v>
      </c>
      <c r="AP37" s="4" t="s">
        <v>26</v>
      </c>
      <c r="AQ37">
        <v>2427</v>
      </c>
      <c r="AR37">
        <v>1</v>
      </c>
      <c r="AS37">
        <v>0</v>
      </c>
      <c r="AT37">
        <v>1</v>
      </c>
      <c r="AU37">
        <v>30000000</v>
      </c>
      <c r="AV37">
        <v>749999945.29999995</v>
      </c>
      <c r="AW37">
        <v>9</v>
      </c>
    </row>
    <row r="38" spans="1:49" x14ac:dyDescent="0.3">
      <c r="A38" t="s">
        <v>404</v>
      </c>
      <c r="B38" t="s">
        <v>405</v>
      </c>
      <c r="C38">
        <v>1</v>
      </c>
      <c r="D38" t="s">
        <v>407</v>
      </c>
      <c r="E38">
        <v>1</v>
      </c>
      <c r="F38">
        <v>1</v>
      </c>
      <c r="G38">
        <v>2.19753086419753</v>
      </c>
      <c r="H38">
        <v>-3.70244532823562E-2</v>
      </c>
      <c r="I38">
        <v>0.26420646905898998</v>
      </c>
      <c r="J38">
        <v>1.2522488832473699E-2</v>
      </c>
      <c r="K38" t="s">
        <v>406</v>
      </c>
      <c r="L38">
        <v>1</v>
      </c>
      <c r="M38">
        <v>1</v>
      </c>
      <c r="N38">
        <v>1</v>
      </c>
      <c r="O38">
        <v>1</v>
      </c>
      <c r="P38">
        <v>797547.52443576395</v>
      </c>
      <c r="Q38">
        <v>493718.78888888803</v>
      </c>
      <c r="R38">
        <v>355389.70930108899</v>
      </c>
      <c r="S38">
        <v>30273.521327792299</v>
      </c>
      <c r="T38">
        <v>797547.52443576395</v>
      </c>
      <c r="U38">
        <v>493718.78888888803</v>
      </c>
      <c r="V38">
        <v>355389.70930108899</v>
      </c>
      <c r="W38">
        <v>30273.521327792299</v>
      </c>
      <c r="X38">
        <v>0.10717282575777699</v>
      </c>
      <c r="Y38">
        <v>0.309061182147777</v>
      </c>
      <c r="Z38">
        <v>0.73491978944111103</v>
      </c>
      <c r="AA38">
        <v>1.17084827724777</v>
      </c>
      <c r="AB38">
        <v>0.53390640781888798</v>
      </c>
      <c r="AC38">
        <v>0.23111276221666599</v>
      </c>
      <c r="AD38">
        <v>0.106238593647777</v>
      </c>
      <c r="AE38">
        <v>5.0649421620000003E-2</v>
      </c>
      <c r="AF38">
        <v>29669450.505294401</v>
      </c>
      <c r="AG38">
        <v>13463052.7691446</v>
      </c>
      <c r="AH38">
        <v>6398179.1299338704</v>
      </c>
      <c r="AI38">
        <v>3144580.0592824598</v>
      </c>
      <c r="AJ38">
        <v>1</v>
      </c>
      <c r="AL38" t="s">
        <v>408</v>
      </c>
      <c r="AM38">
        <v>28</v>
      </c>
      <c r="AN38" t="s">
        <v>409</v>
      </c>
      <c r="AO38">
        <v>2018</v>
      </c>
      <c r="AP38" s="4" t="s">
        <v>26</v>
      </c>
      <c r="AQ38">
        <v>12710</v>
      </c>
      <c r="AR38">
        <v>0</v>
      </c>
      <c r="AS38">
        <v>0</v>
      </c>
      <c r="AT38">
        <v>1</v>
      </c>
      <c r="AU38">
        <v>30000000</v>
      </c>
      <c r="AV38">
        <v>207895467.69999999</v>
      </c>
      <c r="AW38">
        <v>15</v>
      </c>
    </row>
    <row r="39" spans="1:49" x14ac:dyDescent="0.3">
      <c r="A39" t="s">
        <v>643</v>
      </c>
      <c r="B39" t="s">
        <v>644</v>
      </c>
      <c r="C39">
        <v>1</v>
      </c>
      <c r="D39" t="s">
        <v>643</v>
      </c>
      <c r="E39">
        <f>6/5</f>
        <v>1.2</v>
      </c>
      <c r="F39">
        <v>1</v>
      </c>
      <c r="G39">
        <v>2</v>
      </c>
      <c r="H39">
        <v>0.21130995452404</v>
      </c>
      <c r="I39">
        <v>-0.146054461598396</v>
      </c>
      <c r="J39">
        <v>-9.9942877888679504E-2</v>
      </c>
      <c r="K39" t="s">
        <v>645</v>
      </c>
      <c r="L39">
        <v>1</v>
      </c>
      <c r="M39">
        <v>1</v>
      </c>
      <c r="N39">
        <v>1</v>
      </c>
      <c r="O39">
        <v>1</v>
      </c>
      <c r="P39">
        <v>19973701.888888799</v>
      </c>
      <c r="Q39">
        <v>5539794.3333333302</v>
      </c>
      <c r="R39">
        <v>1147505.31111111</v>
      </c>
      <c r="S39">
        <v>682565.57666666596</v>
      </c>
      <c r="T39">
        <v>19973701.888888799</v>
      </c>
      <c r="U39">
        <v>5539794.3333333302</v>
      </c>
      <c r="V39">
        <v>1147505.31111111</v>
      </c>
      <c r="W39">
        <v>682565.57666666596</v>
      </c>
      <c r="X39">
        <v>1.7378047574444399E-2</v>
      </c>
      <c r="Y39">
        <v>2.2408420370000001E-2</v>
      </c>
      <c r="Z39">
        <v>2.2768601803333299E-2</v>
      </c>
      <c r="AA39">
        <v>1.18480927766666E-2</v>
      </c>
      <c r="AB39">
        <v>0.333807188267777</v>
      </c>
      <c r="AC39">
        <v>0.19090948891333301</v>
      </c>
      <c r="AD39">
        <v>9.7697587747777703E-2</v>
      </c>
      <c r="AE39">
        <v>4.0020878888888799E-2</v>
      </c>
      <c r="AF39">
        <v>186653996.231785</v>
      </c>
      <c r="AG39">
        <v>110805973.12893</v>
      </c>
      <c r="AH39">
        <v>56594854.925306603</v>
      </c>
      <c r="AI39">
        <v>23568013.8386195</v>
      </c>
      <c r="AJ39">
        <v>1</v>
      </c>
      <c r="AM39">
        <v>14</v>
      </c>
      <c r="AN39" t="s">
        <v>106</v>
      </c>
      <c r="AO39">
        <v>2017</v>
      </c>
      <c r="AP39" s="4" t="s">
        <v>26</v>
      </c>
      <c r="AQ39">
        <v>9129</v>
      </c>
      <c r="AR39">
        <v>1</v>
      </c>
      <c r="AS39">
        <v>0</v>
      </c>
      <c r="AT39">
        <v>0</v>
      </c>
      <c r="AU39">
        <v>30000000</v>
      </c>
      <c r="AV39">
        <v>976442388.29999995</v>
      </c>
      <c r="AW39">
        <v>10</v>
      </c>
    </row>
    <row r="40" spans="1:49" x14ac:dyDescent="0.3">
      <c r="A40" t="s">
        <v>729</v>
      </c>
      <c r="B40" t="s">
        <v>730</v>
      </c>
      <c r="C40">
        <v>1</v>
      </c>
      <c r="D40" t="s">
        <v>729</v>
      </c>
      <c r="E40">
        <f>8/6</f>
        <v>1.3333333333333333</v>
      </c>
      <c r="F40">
        <v>1</v>
      </c>
      <c r="G40">
        <v>2.3199999999999998</v>
      </c>
      <c r="H40">
        <v>0.27457445859909002</v>
      </c>
      <c r="I40">
        <v>-0.20168326795101099</v>
      </c>
      <c r="J40">
        <v>0.10678930580616</v>
      </c>
      <c r="K40" t="s">
        <v>731</v>
      </c>
      <c r="L40">
        <v>1</v>
      </c>
      <c r="M40">
        <v>1</v>
      </c>
      <c r="N40">
        <v>1</v>
      </c>
      <c r="O40">
        <v>1</v>
      </c>
      <c r="P40">
        <v>2736313.2777777701</v>
      </c>
      <c r="Q40">
        <v>8760161.65555555</v>
      </c>
      <c r="R40">
        <v>14310585.7777777</v>
      </c>
      <c r="S40">
        <v>9526154.7777777705</v>
      </c>
      <c r="T40">
        <v>2736313.2777777701</v>
      </c>
      <c r="U40">
        <v>8760161.65555555</v>
      </c>
      <c r="V40">
        <v>14310585.7777777</v>
      </c>
      <c r="W40">
        <v>9526154.7777777705</v>
      </c>
      <c r="X40">
        <v>0.39669521125333301</v>
      </c>
      <c r="Y40">
        <v>0.25613484127333302</v>
      </c>
      <c r="Z40">
        <v>0.18854053240777699</v>
      </c>
      <c r="AA40">
        <v>0.28704585671111099</v>
      </c>
      <c r="AB40">
        <v>0.70636668801555502</v>
      </c>
      <c r="AC40">
        <v>0.80785171886111096</v>
      </c>
      <c r="AD40">
        <v>1.4084336201344401</v>
      </c>
      <c r="AE40">
        <v>0.88024826877555495</v>
      </c>
      <c r="AF40">
        <v>50561169.487704404</v>
      </c>
      <c r="AG40">
        <v>78915547.128221095</v>
      </c>
      <c r="AH40">
        <v>172376015.54401001</v>
      </c>
      <c r="AI40">
        <v>114014041.334438</v>
      </c>
      <c r="AJ40">
        <v>1</v>
      </c>
      <c r="AM40">
        <v>2</v>
      </c>
      <c r="AN40" t="s">
        <v>106</v>
      </c>
      <c r="AO40">
        <v>2017</v>
      </c>
      <c r="AP40" s="4" t="s">
        <v>26</v>
      </c>
      <c r="AQ40">
        <v>1127</v>
      </c>
      <c r="AR40">
        <v>1</v>
      </c>
      <c r="AS40">
        <v>0</v>
      </c>
      <c r="AT40">
        <v>0</v>
      </c>
      <c r="AU40">
        <v>30000000</v>
      </c>
      <c r="AV40">
        <v>424999998</v>
      </c>
      <c r="AW40">
        <v>15</v>
      </c>
    </row>
    <row r="41" spans="1:49" x14ac:dyDescent="0.3">
      <c r="A41" t="s">
        <v>565</v>
      </c>
      <c r="B41" t="s">
        <v>566</v>
      </c>
      <c r="C41">
        <v>1</v>
      </c>
      <c r="D41" t="s">
        <v>565</v>
      </c>
      <c r="E41">
        <f>17/6</f>
        <v>2.8333333333333335</v>
      </c>
      <c r="F41">
        <v>1</v>
      </c>
      <c r="G41">
        <v>2.0499999999999998</v>
      </c>
      <c r="H41">
        <v>-5.5429168045520699E-2</v>
      </c>
      <c r="I41">
        <v>6.9929465651512104E-2</v>
      </c>
      <c r="J41">
        <v>-0.22020702064037301</v>
      </c>
      <c r="K41" t="s">
        <v>567</v>
      </c>
      <c r="L41">
        <v>1</v>
      </c>
      <c r="M41">
        <v>1</v>
      </c>
      <c r="N41">
        <v>1</v>
      </c>
      <c r="O41">
        <v>1</v>
      </c>
      <c r="P41">
        <v>115159.341163804</v>
      </c>
      <c r="Q41">
        <v>56855.270322672499</v>
      </c>
      <c r="R41">
        <v>1657196.20772569</v>
      </c>
      <c r="S41">
        <v>75043895.133333296</v>
      </c>
      <c r="T41">
        <v>115159.341163804</v>
      </c>
      <c r="U41">
        <v>56855.270322672499</v>
      </c>
      <c r="V41">
        <v>1657196.20772569</v>
      </c>
      <c r="W41">
        <v>75043895.133333296</v>
      </c>
      <c r="X41">
        <v>30.668500985040001</v>
      </c>
      <c r="Y41">
        <v>108.91623064677</v>
      </c>
      <c r="Z41">
        <v>72.8391799926722</v>
      </c>
      <c r="AA41">
        <v>34.822946695758802</v>
      </c>
      <c r="AB41">
        <v>0.201910263545555</v>
      </c>
      <c r="AC41">
        <v>0.13543581027333301</v>
      </c>
      <c r="AD41">
        <v>0.482643008893333</v>
      </c>
      <c r="AE41">
        <v>17.530244600774399</v>
      </c>
      <c r="AF41">
        <v>7381648.8888888797</v>
      </c>
      <c r="AG41">
        <v>7478745.5555555504</v>
      </c>
      <c r="AH41">
        <v>149911051.666666</v>
      </c>
      <c r="AI41">
        <v>1269836944.4444399</v>
      </c>
      <c r="AJ41">
        <v>1</v>
      </c>
      <c r="AM41">
        <v>63</v>
      </c>
      <c r="AN41" t="s">
        <v>246</v>
      </c>
      <c r="AO41">
        <v>2018</v>
      </c>
      <c r="AP41" s="4">
        <v>384</v>
      </c>
      <c r="AQ41">
        <v>1191</v>
      </c>
      <c r="AR41">
        <v>1</v>
      </c>
      <c r="AS41">
        <v>0</v>
      </c>
      <c r="AT41">
        <v>0</v>
      </c>
      <c r="AU41">
        <v>28056944</v>
      </c>
      <c r="AV41">
        <v>100000000</v>
      </c>
      <c r="AW41">
        <v>16</v>
      </c>
    </row>
    <row r="42" spans="1:49" x14ac:dyDescent="0.3">
      <c r="A42" t="s">
        <v>285</v>
      </c>
      <c r="B42" t="s">
        <v>286</v>
      </c>
      <c r="C42">
        <v>1</v>
      </c>
      <c r="D42" t="s">
        <v>288</v>
      </c>
      <c r="E42">
        <v>6</v>
      </c>
      <c r="F42">
        <v>1</v>
      </c>
      <c r="G42">
        <v>2.3456790123456699</v>
      </c>
      <c r="H42">
        <v>0.24083547294139801</v>
      </c>
      <c r="I42">
        <v>-0.11751607060432399</v>
      </c>
      <c r="J42">
        <v>-2.60762423276901E-2</v>
      </c>
      <c r="K42" t="s">
        <v>287</v>
      </c>
      <c r="L42">
        <v>1</v>
      </c>
      <c r="M42">
        <v>0</v>
      </c>
      <c r="N42">
        <v>0</v>
      </c>
      <c r="O42">
        <v>1</v>
      </c>
      <c r="P42">
        <v>4057970.5192843</v>
      </c>
      <c r="Q42">
        <v>1752628.3856665499</v>
      </c>
      <c r="R42">
        <v>19521590.693569899</v>
      </c>
      <c r="S42">
        <v>26429180.684444401</v>
      </c>
      <c r="T42">
        <v>4057970.5192843</v>
      </c>
      <c r="U42">
        <v>1752628.3856665499</v>
      </c>
      <c r="V42">
        <v>19521590.693569899</v>
      </c>
      <c r="W42">
        <v>26429180.684444401</v>
      </c>
      <c r="X42">
        <v>0.98169731915333303</v>
      </c>
      <c r="Y42">
        <v>1.1161673244633299</v>
      </c>
      <c r="Z42">
        <v>0.75432439556555497</v>
      </c>
      <c r="AA42">
        <v>0.45234868428777703</v>
      </c>
      <c r="AB42">
        <v>0.92991941441777703</v>
      </c>
      <c r="AC42">
        <v>0.41933036155555498</v>
      </c>
      <c r="AD42">
        <v>1.2673854582222199</v>
      </c>
      <c r="AE42">
        <v>1.88977598233333</v>
      </c>
      <c r="AF42">
        <v>32335635.264857601</v>
      </c>
      <c r="AG42">
        <v>8625998.8143840507</v>
      </c>
      <c r="AH42">
        <v>33563707.100820303</v>
      </c>
      <c r="AI42">
        <v>48157078.028777704</v>
      </c>
      <c r="AJ42">
        <v>1</v>
      </c>
      <c r="AL42" t="s">
        <v>289</v>
      </c>
      <c r="AM42">
        <v>12</v>
      </c>
      <c r="AN42" t="s">
        <v>61</v>
      </c>
      <c r="AO42">
        <v>2017</v>
      </c>
      <c r="AP42" s="4" t="s">
        <v>26</v>
      </c>
      <c r="AQ42">
        <v>29741</v>
      </c>
      <c r="AR42">
        <v>0</v>
      </c>
      <c r="AS42">
        <v>0</v>
      </c>
      <c r="AT42">
        <v>0</v>
      </c>
      <c r="AU42">
        <v>28000000</v>
      </c>
      <c r="AV42">
        <v>59634176.07</v>
      </c>
      <c r="AW42">
        <v>5</v>
      </c>
    </row>
    <row r="43" spans="1:49" x14ac:dyDescent="0.3">
      <c r="A43" t="s">
        <v>692</v>
      </c>
      <c r="B43" t="s">
        <v>693</v>
      </c>
      <c r="C43">
        <v>0</v>
      </c>
      <c r="D43" t="s">
        <v>692</v>
      </c>
      <c r="E43">
        <f>11/7</f>
        <v>1.5714285714285714</v>
      </c>
      <c r="F43">
        <v>1</v>
      </c>
      <c r="G43">
        <v>2.0987654320987601</v>
      </c>
      <c r="H43">
        <v>0.24843819439411099</v>
      </c>
      <c r="I43">
        <v>-0.213646605610847</v>
      </c>
      <c r="J43">
        <v>-7.3900789022445595E-2</v>
      </c>
      <c r="K43" t="s">
        <v>694</v>
      </c>
      <c r="L43">
        <v>1</v>
      </c>
      <c r="M43">
        <v>2</v>
      </c>
      <c r="N43">
        <v>2</v>
      </c>
      <c r="O43">
        <v>2</v>
      </c>
      <c r="P43">
        <v>176329.19103868201</v>
      </c>
      <c r="Q43">
        <v>25317.237802046398</v>
      </c>
      <c r="R43">
        <v>4500.6922412163403</v>
      </c>
      <c r="S43">
        <v>166.38038141632799</v>
      </c>
      <c r="T43">
        <v>176329.19103868201</v>
      </c>
      <c r="U43">
        <v>25317.237802046398</v>
      </c>
      <c r="V43">
        <v>4500.6922412163403</v>
      </c>
      <c r="W43">
        <v>166.38038141632799</v>
      </c>
      <c r="X43">
        <v>4.5879161707777699E-2</v>
      </c>
      <c r="Y43">
        <v>3.1517775915555497E-2</v>
      </c>
      <c r="Z43">
        <v>3.50165975277777E-2</v>
      </c>
      <c r="AA43">
        <v>3.2457868666666598E-2</v>
      </c>
      <c r="AB43">
        <v>0.34477452155999999</v>
      </c>
      <c r="AC43">
        <v>0.177918574044444</v>
      </c>
      <c r="AD43">
        <v>9.4442614444444406E-2</v>
      </c>
      <c r="AE43">
        <v>4.7631304293333301E-2</v>
      </c>
      <c r="AF43">
        <v>4986289.0257151099</v>
      </c>
      <c r="AG43">
        <v>2692998.35130854</v>
      </c>
      <c r="AH43">
        <v>1350805.8277678301</v>
      </c>
      <c r="AI43">
        <v>722144.019385222</v>
      </c>
      <c r="AJ43">
        <v>1</v>
      </c>
      <c r="AM43">
        <v>14</v>
      </c>
      <c r="AN43" t="s">
        <v>413</v>
      </c>
      <c r="AO43">
        <v>2018</v>
      </c>
      <c r="AP43" s="4" t="s">
        <v>26</v>
      </c>
      <c r="AQ43">
        <v>4260</v>
      </c>
      <c r="AR43">
        <v>0</v>
      </c>
      <c r="AS43">
        <v>0</v>
      </c>
      <c r="AT43">
        <v>0</v>
      </c>
      <c r="AU43">
        <v>28000000</v>
      </c>
      <c r="AV43">
        <v>20136682.870000001</v>
      </c>
      <c r="AW43">
        <v>15</v>
      </c>
    </row>
    <row r="44" spans="1:49" x14ac:dyDescent="0.3">
      <c r="A44" t="s">
        <v>562</v>
      </c>
      <c r="B44" t="s">
        <v>563</v>
      </c>
      <c r="C44">
        <v>1</v>
      </c>
      <c r="D44" t="s">
        <v>562</v>
      </c>
      <c r="E44">
        <v>1</v>
      </c>
      <c r="F44">
        <v>1</v>
      </c>
      <c r="G44">
        <v>1.925</v>
      </c>
      <c r="H44">
        <v>-1.0299183428287499E-2</v>
      </c>
      <c r="I44">
        <v>-0.12684743106365201</v>
      </c>
      <c r="J44">
        <v>-0.345821142196655</v>
      </c>
      <c r="K44" t="s">
        <v>564</v>
      </c>
      <c r="L44">
        <v>1</v>
      </c>
      <c r="M44">
        <v>1</v>
      </c>
      <c r="N44">
        <v>1</v>
      </c>
      <c r="O44">
        <v>1</v>
      </c>
      <c r="P44">
        <v>48164.490104166602</v>
      </c>
      <c r="Q44">
        <v>38818.381427517299</v>
      </c>
      <c r="R44">
        <v>95114.315761117105</v>
      </c>
      <c r="S44">
        <v>86472.556450650402</v>
      </c>
      <c r="T44">
        <v>48164.490104166602</v>
      </c>
      <c r="U44">
        <v>38818.381427517299</v>
      </c>
      <c r="V44">
        <v>95114.315761117105</v>
      </c>
      <c r="W44">
        <v>86472.556450650402</v>
      </c>
      <c r="X44">
        <v>2.4021353128546598E-3</v>
      </c>
      <c r="Y44">
        <v>1.6056154683325499E-3</v>
      </c>
      <c r="Z44">
        <v>2.0221985027255502E-3</v>
      </c>
      <c r="AA44">
        <v>1.90950069615444E-3</v>
      </c>
      <c r="AB44">
        <v>8.2600298538120006E-3</v>
      </c>
      <c r="AC44">
        <v>3.9891272214141096E-3</v>
      </c>
      <c r="AD44">
        <v>2.6037111726855502E-3</v>
      </c>
      <c r="AE44">
        <v>2.1445046930217699E-3</v>
      </c>
      <c r="AF44">
        <v>10598565.4342381</v>
      </c>
      <c r="AG44">
        <v>5830447.6866490003</v>
      </c>
      <c r="AH44">
        <v>3549460.0852576802</v>
      </c>
      <c r="AI44">
        <v>3096680.2595629599</v>
      </c>
      <c r="AJ44">
        <v>1</v>
      </c>
      <c r="AM44">
        <v>10</v>
      </c>
      <c r="AN44" t="s">
        <v>106</v>
      </c>
      <c r="AO44">
        <v>2017</v>
      </c>
      <c r="AP44" s="4">
        <v>196</v>
      </c>
      <c r="AQ44">
        <v>254</v>
      </c>
      <c r="AR44">
        <v>0</v>
      </c>
      <c r="AS44">
        <v>0</v>
      </c>
      <c r="AT44">
        <v>0</v>
      </c>
      <c r="AU44">
        <v>25940000</v>
      </c>
      <c r="AV44">
        <v>1885913076</v>
      </c>
      <c r="AW44">
        <v>7</v>
      </c>
    </row>
    <row r="45" spans="1:49" x14ac:dyDescent="0.3">
      <c r="A45" t="s">
        <v>79</v>
      </c>
      <c r="B45" t="s">
        <v>80</v>
      </c>
      <c r="C45">
        <v>1</v>
      </c>
      <c r="D45" t="s">
        <v>79</v>
      </c>
      <c r="E45">
        <f>9/8</f>
        <v>1.125</v>
      </c>
      <c r="F45">
        <v>1</v>
      </c>
      <c r="G45">
        <v>1.8441558441558401</v>
      </c>
      <c r="H45">
        <v>1.21177956461906E-2</v>
      </c>
      <c r="I45">
        <v>6.3383281230926496E-3</v>
      </c>
      <c r="J45">
        <v>5.7489216327667202E-2</v>
      </c>
      <c r="K45" t="s">
        <v>81</v>
      </c>
      <c r="L45">
        <v>1</v>
      </c>
      <c r="M45">
        <v>0</v>
      </c>
      <c r="N45">
        <v>0</v>
      </c>
      <c r="O45">
        <v>1</v>
      </c>
      <c r="P45">
        <v>903609.72222222202</v>
      </c>
      <c r="Q45">
        <v>561260.45555555495</v>
      </c>
      <c r="R45">
        <v>1992073.2888888801</v>
      </c>
      <c r="S45">
        <v>1355772.66666666</v>
      </c>
      <c r="T45">
        <v>903609.72222222202</v>
      </c>
      <c r="U45">
        <v>561260.45555555495</v>
      </c>
      <c r="V45">
        <v>1992073.2888888801</v>
      </c>
      <c r="W45">
        <v>1355772.66666666</v>
      </c>
      <c r="X45">
        <v>2.4260628928811099</v>
      </c>
      <c r="Y45">
        <v>0.90925701111111101</v>
      </c>
      <c r="Z45">
        <v>0.48652520804333299</v>
      </c>
      <c r="AA45">
        <v>0.54048779266000002</v>
      </c>
      <c r="AB45">
        <v>2.4983856770788799</v>
      </c>
      <c r="AC45">
        <v>1.99506444666</v>
      </c>
      <c r="AD45">
        <v>4.3179161349866604</v>
      </c>
      <c r="AE45">
        <v>3.9740398936800001</v>
      </c>
      <c r="AF45">
        <v>78093449.478914395</v>
      </c>
      <c r="AG45">
        <v>61803016.098534398</v>
      </c>
      <c r="AH45">
        <v>118386343.085181</v>
      </c>
      <c r="AI45">
        <v>98649778.156580999</v>
      </c>
      <c r="AJ45">
        <v>1</v>
      </c>
      <c r="AM45">
        <v>1</v>
      </c>
      <c r="AN45" t="s">
        <v>82</v>
      </c>
      <c r="AO45">
        <v>2017</v>
      </c>
      <c r="AP45" s="4" t="s">
        <v>26</v>
      </c>
      <c r="AQ45">
        <v>3204</v>
      </c>
      <c r="AR45">
        <v>0</v>
      </c>
      <c r="AS45">
        <v>0</v>
      </c>
      <c r="AT45">
        <v>0</v>
      </c>
      <c r="AU45">
        <v>25000000</v>
      </c>
      <c r="AV45">
        <v>39609523.810000002</v>
      </c>
      <c r="AW45">
        <v>2</v>
      </c>
    </row>
    <row r="46" spans="1:49" x14ac:dyDescent="0.3">
      <c r="A46" t="s">
        <v>371</v>
      </c>
      <c r="B46" t="s">
        <v>372</v>
      </c>
      <c r="C46">
        <v>0</v>
      </c>
      <c r="D46" t="s">
        <v>374</v>
      </c>
      <c r="E46">
        <f>13/8</f>
        <v>1.625</v>
      </c>
      <c r="F46">
        <v>1</v>
      </c>
      <c r="G46">
        <v>2.1558441558441501</v>
      </c>
      <c r="H46">
        <v>0.25123912096023499</v>
      </c>
      <c r="I46">
        <v>-9.6361324191093403E-2</v>
      </c>
      <c r="J46">
        <v>7.1394205093383706E-2</v>
      </c>
      <c r="K46" t="s">
        <v>373</v>
      </c>
      <c r="L46">
        <v>1</v>
      </c>
      <c r="M46">
        <v>2</v>
      </c>
      <c r="N46">
        <v>2</v>
      </c>
      <c r="O46">
        <v>2</v>
      </c>
      <c r="P46">
        <v>214680.63778211799</v>
      </c>
      <c r="Q46">
        <v>21915.586184895801</v>
      </c>
      <c r="R46">
        <v>4764.5294153036002</v>
      </c>
      <c r="S46">
        <v>11483.5867506139</v>
      </c>
      <c r="T46">
        <v>214680.63778211799</v>
      </c>
      <c r="U46">
        <v>21915.586184895801</v>
      </c>
      <c r="V46">
        <v>4764.5294153036002</v>
      </c>
      <c r="W46">
        <v>11483.5867506139</v>
      </c>
      <c r="X46">
        <v>3.8702139391111098E-2</v>
      </c>
      <c r="Y46">
        <v>1.964786495E-2</v>
      </c>
      <c r="Z46">
        <v>9.0541941343848797E-3</v>
      </c>
      <c r="AA46">
        <v>9.9435834949864396E-3</v>
      </c>
      <c r="AB46">
        <v>0.12245461993111099</v>
      </c>
      <c r="AC46">
        <v>1.8434727800000002E-2</v>
      </c>
      <c r="AD46">
        <v>1.2381649605545801E-2</v>
      </c>
      <c r="AE46">
        <v>2.8748222755666401E-2</v>
      </c>
      <c r="AF46">
        <v>5865631.5775471097</v>
      </c>
      <c r="AG46">
        <v>1488570.4333333301</v>
      </c>
      <c r="AH46">
        <v>995223.41349202499</v>
      </c>
      <c r="AI46">
        <v>2320337.0195455998</v>
      </c>
      <c r="AJ46">
        <v>1</v>
      </c>
      <c r="AM46">
        <v>28</v>
      </c>
      <c r="AN46" t="s">
        <v>25</v>
      </c>
      <c r="AO46">
        <v>2017</v>
      </c>
      <c r="AP46" s="4" t="s">
        <v>26</v>
      </c>
      <c r="AQ46">
        <v>609</v>
      </c>
      <c r="AR46">
        <v>0</v>
      </c>
      <c r="AS46">
        <v>0</v>
      </c>
      <c r="AT46">
        <v>0</v>
      </c>
      <c r="AU46">
        <v>25000000</v>
      </c>
      <c r="AV46">
        <v>100000000</v>
      </c>
      <c r="AW46">
        <v>6</v>
      </c>
    </row>
    <row r="47" spans="1:49" x14ac:dyDescent="0.3">
      <c r="A47" t="s">
        <v>732</v>
      </c>
      <c r="B47" t="s">
        <v>733</v>
      </c>
      <c r="C47">
        <v>0</v>
      </c>
      <c r="D47" t="s">
        <v>732</v>
      </c>
      <c r="E47">
        <f>7/8</f>
        <v>0.875</v>
      </c>
      <c r="F47">
        <v>2</v>
      </c>
      <c r="G47">
        <v>1.9753086419753001</v>
      </c>
      <c r="H47">
        <v>0.28597378730773898</v>
      </c>
      <c r="I47">
        <v>-0.19073714315891199</v>
      </c>
      <c r="J47">
        <v>6.3720524311065604E-2</v>
      </c>
      <c r="K47" t="s">
        <v>734</v>
      </c>
      <c r="L47">
        <v>1</v>
      </c>
      <c r="M47">
        <v>1</v>
      </c>
      <c r="N47">
        <v>2</v>
      </c>
      <c r="O47">
        <v>2</v>
      </c>
      <c r="P47">
        <v>6391590.8081258796</v>
      </c>
      <c r="Q47">
        <v>5952102.6418516999</v>
      </c>
      <c r="R47">
        <v>5480026.9038113598</v>
      </c>
      <c r="S47">
        <v>1667699.0948707799</v>
      </c>
      <c r="T47">
        <v>6391590.8081258796</v>
      </c>
      <c r="U47">
        <v>5952102.6418516999</v>
      </c>
      <c r="V47">
        <v>5480026.9038113598</v>
      </c>
      <c r="W47">
        <v>1667699.0948707799</v>
      </c>
      <c r="X47">
        <v>1.6678490196659799E-4</v>
      </c>
      <c r="Y47" s="1">
        <v>9.6257932770974498E-5</v>
      </c>
      <c r="Z47" s="1">
        <v>3.3480233936311198E-5</v>
      </c>
      <c r="AA47" s="1">
        <v>2.6917164110553201E-5</v>
      </c>
      <c r="AB47">
        <v>4.1519226499874802E-3</v>
      </c>
      <c r="AC47">
        <v>3.7222866476305599E-3</v>
      </c>
      <c r="AD47">
        <v>1.91106475095548E-3</v>
      </c>
      <c r="AE47">
        <v>3.4712203568892399E-4</v>
      </c>
      <c r="AF47">
        <v>31844242.722445801</v>
      </c>
      <c r="AG47">
        <v>30686478.3717447</v>
      </c>
      <c r="AH47">
        <v>17443884.0109974</v>
      </c>
      <c r="AI47">
        <v>3346661.25527527</v>
      </c>
      <c r="AJ47">
        <v>1</v>
      </c>
      <c r="AM47">
        <v>31</v>
      </c>
      <c r="AN47" t="s">
        <v>48</v>
      </c>
      <c r="AO47">
        <v>2017</v>
      </c>
      <c r="AP47" s="4" t="s">
        <v>26</v>
      </c>
      <c r="AQ47">
        <v>1707</v>
      </c>
      <c r="AR47">
        <v>0</v>
      </c>
      <c r="AS47">
        <v>0</v>
      </c>
      <c r="AT47">
        <v>0</v>
      </c>
      <c r="AU47">
        <v>25000000</v>
      </c>
      <c r="AV47">
        <v>11287544272</v>
      </c>
      <c r="AW47">
        <v>11</v>
      </c>
    </row>
    <row r="48" spans="1:49" x14ac:dyDescent="0.3">
      <c r="A48" t="s">
        <v>49</v>
      </c>
      <c r="B48" t="s">
        <v>50</v>
      </c>
      <c r="C48">
        <v>1</v>
      </c>
      <c r="D48" t="s">
        <v>897</v>
      </c>
      <c r="E48">
        <f>9/8</f>
        <v>1.125</v>
      </c>
      <c r="F48">
        <v>1</v>
      </c>
      <c r="G48">
        <v>1.92771084337349</v>
      </c>
      <c r="H48">
        <v>0.21561111509799899</v>
      </c>
      <c r="I48">
        <v>-0.25559633970260598</v>
      </c>
      <c r="J48">
        <v>-0.21744646131992301</v>
      </c>
      <c r="K48" t="s">
        <v>51</v>
      </c>
      <c r="L48">
        <v>1</v>
      </c>
      <c r="M48">
        <v>1</v>
      </c>
      <c r="N48">
        <v>1</v>
      </c>
      <c r="O48">
        <v>1</v>
      </c>
      <c r="P48">
        <v>17982.769156900998</v>
      </c>
      <c r="Q48">
        <v>857494.60108506901</v>
      </c>
      <c r="R48">
        <v>3992001.2222222202</v>
      </c>
      <c r="S48">
        <v>16073044.288888801</v>
      </c>
      <c r="T48">
        <v>17982.769156900998</v>
      </c>
      <c r="U48">
        <v>857494.60108506901</v>
      </c>
      <c r="V48">
        <v>3992001.2222222202</v>
      </c>
      <c r="W48">
        <v>16073044.288888801</v>
      </c>
      <c r="X48">
        <v>2.1961173549122202</v>
      </c>
      <c r="Y48">
        <v>1.1329503777777701</v>
      </c>
      <c r="Z48">
        <v>0.44676423468555498</v>
      </c>
      <c r="AA48">
        <v>0.51306510966111096</v>
      </c>
      <c r="AB48">
        <v>1.24652103550111</v>
      </c>
      <c r="AC48">
        <v>0.4770587691</v>
      </c>
      <c r="AD48">
        <v>1.94276074038444</v>
      </c>
      <c r="AE48">
        <v>2.6967855652155501</v>
      </c>
      <c r="AF48">
        <v>91926622.853061095</v>
      </c>
      <c r="AG48">
        <v>453669170.17827702</v>
      </c>
      <c r="AH48">
        <v>609533759.96228802</v>
      </c>
      <c r="AI48">
        <v>451553572.13370001</v>
      </c>
      <c r="AJ48">
        <v>1</v>
      </c>
      <c r="AM48">
        <v>21</v>
      </c>
      <c r="AN48" t="s">
        <v>52</v>
      </c>
      <c r="AO48">
        <v>2017</v>
      </c>
      <c r="AP48" s="4" t="s">
        <v>26</v>
      </c>
      <c r="AQ48">
        <v>1666</v>
      </c>
      <c r="AR48">
        <v>0</v>
      </c>
      <c r="AS48">
        <v>0</v>
      </c>
      <c r="AT48">
        <v>0</v>
      </c>
      <c r="AU48">
        <v>24426689</v>
      </c>
      <c r="AV48">
        <v>370531362.5</v>
      </c>
      <c r="AW48">
        <v>15</v>
      </c>
    </row>
    <row r="49" spans="1:49" x14ac:dyDescent="0.3">
      <c r="A49" t="s">
        <v>508</v>
      </c>
      <c r="B49" t="s">
        <v>509</v>
      </c>
      <c r="C49">
        <v>1</v>
      </c>
      <c r="D49" t="s">
        <v>508</v>
      </c>
      <c r="E49">
        <f>10/8</f>
        <v>1.25</v>
      </c>
      <c r="F49">
        <v>1</v>
      </c>
      <c r="G49">
        <v>1.9750000000000001</v>
      </c>
      <c r="H49">
        <v>0.28923064470291099</v>
      </c>
      <c r="I49">
        <v>-0.14209841191768599</v>
      </c>
      <c r="J49">
        <v>5.3366929292678798E-2</v>
      </c>
      <c r="K49" t="s">
        <v>510</v>
      </c>
      <c r="L49">
        <v>1</v>
      </c>
      <c r="M49">
        <v>1</v>
      </c>
      <c r="N49">
        <v>1</v>
      </c>
      <c r="O49">
        <v>2</v>
      </c>
      <c r="P49">
        <v>8361863.7999999998</v>
      </c>
      <c r="Q49">
        <v>24632559.822222199</v>
      </c>
      <c r="R49">
        <v>10039094.111111101</v>
      </c>
      <c r="S49">
        <v>7493428.3333333302</v>
      </c>
      <c r="T49">
        <v>8361863.7999999998</v>
      </c>
      <c r="U49">
        <v>24632559.822222199</v>
      </c>
      <c r="V49">
        <v>10039094.111111101</v>
      </c>
      <c r="W49">
        <v>7493428.3333333302</v>
      </c>
      <c r="X49">
        <v>7.5725187373333294E-2</v>
      </c>
      <c r="Y49">
        <v>4.37899155511111E-2</v>
      </c>
      <c r="Z49">
        <v>5.6786617144444398E-2</v>
      </c>
      <c r="AA49">
        <v>4.7533550648888798E-2</v>
      </c>
      <c r="AB49">
        <v>2.8395714835502101E-2</v>
      </c>
      <c r="AC49">
        <v>0.13218987426444401</v>
      </c>
      <c r="AD49">
        <v>0.115369581513333</v>
      </c>
      <c r="AE49">
        <v>9.8511078541111102E-2</v>
      </c>
      <c r="AF49">
        <v>71049589.851563305</v>
      </c>
      <c r="AG49">
        <v>137350808.51093</v>
      </c>
      <c r="AH49">
        <v>115937645.91328201</v>
      </c>
      <c r="AI49">
        <v>94194128.748500004</v>
      </c>
      <c r="AJ49">
        <v>1</v>
      </c>
      <c r="AM49">
        <v>2</v>
      </c>
      <c r="AN49" t="s">
        <v>357</v>
      </c>
      <c r="AO49">
        <v>2019</v>
      </c>
      <c r="AP49" s="4" t="s">
        <v>26</v>
      </c>
      <c r="AQ49">
        <v>1292</v>
      </c>
      <c r="AR49">
        <v>0</v>
      </c>
      <c r="AS49">
        <v>0</v>
      </c>
      <c r="AT49">
        <v>0</v>
      </c>
      <c r="AU49">
        <v>24000000</v>
      </c>
      <c r="AV49">
        <v>2195090706</v>
      </c>
      <c r="AW49">
        <v>12</v>
      </c>
    </row>
    <row r="50" spans="1:49" x14ac:dyDescent="0.3">
      <c r="A50" t="s">
        <v>716</v>
      </c>
      <c r="B50" t="s">
        <v>717</v>
      </c>
      <c r="C50">
        <v>1</v>
      </c>
      <c r="D50" t="s">
        <v>716</v>
      </c>
      <c r="E50">
        <f>7/8</f>
        <v>0.875</v>
      </c>
      <c r="F50">
        <v>2</v>
      </c>
      <c r="G50">
        <v>2.0246913580246901</v>
      </c>
      <c r="H50">
        <v>4.3594136834144502E-2</v>
      </c>
      <c r="I50">
        <v>1.9175082445144601E-2</v>
      </c>
      <c r="J50">
        <v>-2.10800468921661E-2</v>
      </c>
      <c r="K50" t="s">
        <v>718</v>
      </c>
      <c r="L50">
        <v>1</v>
      </c>
      <c r="M50">
        <v>1</v>
      </c>
      <c r="N50">
        <v>1</v>
      </c>
      <c r="O50">
        <v>1</v>
      </c>
      <c r="P50">
        <v>525052.97810065805</v>
      </c>
      <c r="Q50">
        <v>73763.643105654104</v>
      </c>
      <c r="R50">
        <v>86554.908802772203</v>
      </c>
      <c r="S50">
        <v>48252.450219801001</v>
      </c>
      <c r="T50">
        <v>525052.97810065805</v>
      </c>
      <c r="U50">
        <v>73763.643105654104</v>
      </c>
      <c r="V50">
        <v>86554.908802772203</v>
      </c>
      <c r="W50">
        <v>48252.450219801001</v>
      </c>
      <c r="X50">
        <v>1.1258146445441699E-2</v>
      </c>
      <c r="Y50">
        <v>1.26640386224336E-2</v>
      </c>
      <c r="Z50">
        <v>7.5163001571375504E-3</v>
      </c>
      <c r="AA50">
        <v>5.0820271463654998E-3</v>
      </c>
      <c r="AB50">
        <v>0.235220622578383</v>
      </c>
      <c r="AC50">
        <v>0.138410497957558</v>
      </c>
      <c r="AD50">
        <v>5.6229269252428403E-2</v>
      </c>
      <c r="AE50">
        <v>3.2015798262836098E-2</v>
      </c>
      <c r="AF50">
        <v>70576392.055446297</v>
      </c>
      <c r="AG50">
        <v>41529154.465131797</v>
      </c>
      <c r="AH50">
        <v>18950841.775371701</v>
      </c>
      <c r="AI50">
        <v>13028442.2622457</v>
      </c>
      <c r="AJ50">
        <v>1</v>
      </c>
      <c r="AM50">
        <v>14</v>
      </c>
      <c r="AN50" t="s">
        <v>106</v>
      </c>
      <c r="AO50">
        <v>2017</v>
      </c>
      <c r="AP50" s="4" t="s">
        <v>26</v>
      </c>
      <c r="AQ50">
        <v>1516</v>
      </c>
      <c r="AR50">
        <v>0</v>
      </c>
      <c r="AS50">
        <v>0</v>
      </c>
      <c r="AT50">
        <v>0</v>
      </c>
      <c r="AU50">
        <v>23750000</v>
      </c>
      <c r="AV50">
        <v>1000000000</v>
      </c>
      <c r="AW50">
        <v>5</v>
      </c>
    </row>
    <row r="51" spans="1:49" x14ac:dyDescent="0.3">
      <c r="A51" t="s">
        <v>310</v>
      </c>
      <c r="B51" t="s">
        <v>311</v>
      </c>
      <c r="C51">
        <v>1</v>
      </c>
      <c r="D51" t="s">
        <v>313</v>
      </c>
      <c r="E51">
        <v>1</v>
      </c>
      <c r="F51">
        <v>1</v>
      </c>
      <c r="G51">
        <v>2.0547945205479401</v>
      </c>
      <c r="H51">
        <v>0.15051992237567899</v>
      </c>
      <c r="I51">
        <v>1.8695309758186299E-2</v>
      </c>
      <c r="J51">
        <v>1.6941711306571901E-2</v>
      </c>
      <c r="K51" t="s">
        <v>312</v>
      </c>
      <c r="L51">
        <v>1</v>
      </c>
      <c r="M51">
        <v>1</v>
      </c>
      <c r="N51">
        <v>1</v>
      </c>
      <c r="O51">
        <v>1</v>
      </c>
      <c r="P51">
        <v>7322570.4222222203</v>
      </c>
      <c r="Q51">
        <v>7345490.8444444397</v>
      </c>
      <c r="R51">
        <v>4513012.8888888797</v>
      </c>
      <c r="S51">
        <v>2260395.9111111099</v>
      </c>
      <c r="T51">
        <v>7322570.4222222203</v>
      </c>
      <c r="U51">
        <v>7345490.8444444397</v>
      </c>
      <c r="V51">
        <v>4513012.8888888797</v>
      </c>
      <c r="W51">
        <v>2260395.9111111099</v>
      </c>
      <c r="X51">
        <v>3.8934337106666599E-2</v>
      </c>
      <c r="Y51">
        <v>0.116223954151111</v>
      </c>
      <c r="Z51">
        <v>0.145745889774444</v>
      </c>
      <c r="AA51">
        <v>7.33125543722222E-2</v>
      </c>
      <c r="AB51">
        <v>0.156282475631111</v>
      </c>
      <c r="AC51">
        <v>0.15175382677666599</v>
      </c>
      <c r="AD51">
        <v>9.8104522377777795E-2</v>
      </c>
      <c r="AE51">
        <v>4.8714728888888802E-2</v>
      </c>
      <c r="AF51">
        <v>116567358.23117501</v>
      </c>
      <c r="AG51">
        <v>107908584.850765</v>
      </c>
      <c r="AH51">
        <v>61010952.147389904</v>
      </c>
      <c r="AI51">
        <v>35005506.1149377</v>
      </c>
      <c r="AJ51">
        <v>1</v>
      </c>
      <c r="AM51">
        <v>28</v>
      </c>
      <c r="AN51" t="s">
        <v>25</v>
      </c>
      <c r="AO51">
        <v>2017</v>
      </c>
      <c r="AP51" s="4">
        <v>227</v>
      </c>
      <c r="AQ51">
        <v>624</v>
      </c>
      <c r="AR51">
        <v>0</v>
      </c>
      <c r="AS51">
        <v>0</v>
      </c>
      <c r="AT51">
        <v>0</v>
      </c>
      <c r="AU51">
        <v>23000000</v>
      </c>
      <c r="AV51">
        <v>1000000000</v>
      </c>
      <c r="AW51">
        <v>8</v>
      </c>
    </row>
    <row r="52" spans="1:49" x14ac:dyDescent="0.3">
      <c r="A52" t="s">
        <v>757</v>
      </c>
      <c r="B52" t="s">
        <v>758</v>
      </c>
      <c r="C52">
        <v>0</v>
      </c>
      <c r="D52" t="s">
        <v>757</v>
      </c>
      <c r="E52">
        <f>12/7</f>
        <v>1.7142857142857142</v>
      </c>
      <c r="F52">
        <v>1</v>
      </c>
      <c r="G52">
        <v>1.8313253012048101</v>
      </c>
      <c r="H52">
        <v>0.20833571255207001</v>
      </c>
      <c r="I52">
        <v>-0.10442227125167799</v>
      </c>
      <c r="J52">
        <v>2.23641395568847E-2</v>
      </c>
      <c r="K52" t="s">
        <v>759</v>
      </c>
      <c r="L52">
        <v>1</v>
      </c>
      <c r="M52">
        <v>1</v>
      </c>
      <c r="N52">
        <v>1</v>
      </c>
      <c r="O52">
        <v>2</v>
      </c>
      <c r="P52">
        <v>1618446.9</v>
      </c>
      <c r="Q52">
        <v>852932.13333333295</v>
      </c>
      <c r="R52">
        <v>4163723.6424593502</v>
      </c>
      <c r="S52">
        <v>543397.75309425395</v>
      </c>
      <c r="T52">
        <v>1618446.9</v>
      </c>
      <c r="U52">
        <v>852932.13333333295</v>
      </c>
      <c r="V52">
        <v>4163723.6424593502</v>
      </c>
      <c r="W52">
        <v>543397.75309425395</v>
      </c>
      <c r="X52">
        <v>5.2002214626666599E-2</v>
      </c>
      <c r="Y52">
        <v>4.4005286413333303E-2</v>
      </c>
      <c r="Z52">
        <v>3.71878381733333E-2</v>
      </c>
      <c r="AA52">
        <v>3.1609155591111097E-2</v>
      </c>
      <c r="AB52">
        <v>0.29019625435444402</v>
      </c>
      <c r="AC52">
        <v>0.22356447794666601</v>
      </c>
      <c r="AD52">
        <v>0.15442254656333301</v>
      </c>
      <c r="AE52">
        <v>7.0375788871111095E-2</v>
      </c>
      <c r="AF52">
        <v>34335350.962613299</v>
      </c>
      <c r="AG52">
        <v>32332903.288888801</v>
      </c>
      <c r="AH52">
        <v>20939704.588440601</v>
      </c>
      <c r="AI52">
        <v>11004340.1837215</v>
      </c>
      <c r="AJ52">
        <v>1</v>
      </c>
      <c r="AM52">
        <v>35</v>
      </c>
      <c r="AN52" t="s">
        <v>627</v>
      </c>
      <c r="AO52">
        <v>2017</v>
      </c>
      <c r="AP52" s="4" t="s">
        <v>26</v>
      </c>
      <c r="AQ52">
        <v>2136</v>
      </c>
      <c r="AR52">
        <v>1</v>
      </c>
      <c r="AS52">
        <v>0</v>
      </c>
      <c r="AT52">
        <v>0</v>
      </c>
      <c r="AU52">
        <v>22869000</v>
      </c>
      <c r="AV52">
        <v>200000000</v>
      </c>
      <c r="AW52">
        <v>6</v>
      </c>
    </row>
    <row r="53" spans="1:49" x14ac:dyDescent="0.3">
      <c r="A53" t="s">
        <v>219</v>
      </c>
      <c r="B53" t="s">
        <v>220</v>
      </c>
      <c r="C53">
        <v>1</v>
      </c>
      <c r="D53" t="s">
        <v>219</v>
      </c>
      <c r="E53">
        <f>6/8</f>
        <v>0.75</v>
      </c>
      <c r="F53">
        <v>1</v>
      </c>
      <c r="G53">
        <v>1.7804878048780399</v>
      </c>
      <c r="H53">
        <v>7.1535691618919303E-2</v>
      </c>
      <c r="I53">
        <v>0.10048416256904601</v>
      </c>
      <c r="J53">
        <v>9.2738747596740695E-2</v>
      </c>
      <c r="K53" t="s">
        <v>221</v>
      </c>
      <c r="L53">
        <v>1</v>
      </c>
      <c r="M53">
        <v>1</v>
      </c>
      <c r="N53">
        <v>2</v>
      </c>
      <c r="O53">
        <v>2</v>
      </c>
      <c r="P53">
        <v>3077898.2444444401</v>
      </c>
      <c r="Q53">
        <v>1531771.2555555501</v>
      </c>
      <c r="R53">
        <v>1153913.10627828</v>
      </c>
      <c r="S53">
        <v>1296976.41178182</v>
      </c>
      <c r="T53">
        <v>3077898.2444444401</v>
      </c>
      <c r="U53">
        <v>1531771.2555555501</v>
      </c>
      <c r="V53">
        <v>1153913.10627828</v>
      </c>
      <c r="W53">
        <v>1296976.41178182</v>
      </c>
      <c r="X53">
        <v>8.6115131637777703E-2</v>
      </c>
      <c r="Y53">
        <v>7.2301881634444398E-2</v>
      </c>
      <c r="Z53">
        <v>9.7823898574444401E-2</v>
      </c>
      <c r="AA53">
        <v>7.2280515211111104E-2</v>
      </c>
      <c r="AB53">
        <v>0.66678537958666595</v>
      </c>
      <c r="AC53">
        <v>0.28319726766999997</v>
      </c>
      <c r="AD53">
        <v>0.17109401532555499</v>
      </c>
      <c r="AE53">
        <v>8.9720856845555502E-2</v>
      </c>
      <c r="AF53">
        <v>83677379.901555493</v>
      </c>
      <c r="AG53">
        <v>36766466.763659999</v>
      </c>
      <c r="AH53">
        <v>23256939.87779</v>
      </c>
      <c r="AI53">
        <v>12505601.1776611</v>
      </c>
      <c r="AJ53">
        <v>1</v>
      </c>
      <c r="AM53">
        <v>17</v>
      </c>
      <c r="AN53" t="s">
        <v>25</v>
      </c>
      <c r="AO53">
        <v>2018</v>
      </c>
      <c r="AP53" s="4" t="s">
        <v>26</v>
      </c>
      <c r="AQ53">
        <v>21147</v>
      </c>
      <c r="AR53">
        <v>0</v>
      </c>
      <c r="AS53">
        <v>0</v>
      </c>
      <c r="AT53">
        <v>0</v>
      </c>
      <c r="AU53">
        <v>22570000</v>
      </c>
      <c r="AV53">
        <v>249471071.19999999</v>
      </c>
      <c r="AW53">
        <v>9</v>
      </c>
    </row>
    <row r="54" spans="1:49" x14ac:dyDescent="0.3">
      <c r="A54" t="s">
        <v>598</v>
      </c>
      <c r="B54" t="s">
        <v>599</v>
      </c>
      <c r="C54">
        <v>0</v>
      </c>
      <c r="D54" t="s">
        <v>598</v>
      </c>
      <c r="E54">
        <f>19/8</f>
        <v>2.375</v>
      </c>
      <c r="F54">
        <v>1</v>
      </c>
      <c r="G54">
        <v>1.9</v>
      </c>
      <c r="H54">
        <v>7.6465263962745597E-2</v>
      </c>
      <c r="I54">
        <v>5.2479729056358303E-2</v>
      </c>
      <c r="J54">
        <v>-0.25416514277458102</v>
      </c>
      <c r="K54" t="s">
        <v>600</v>
      </c>
      <c r="L54">
        <v>1</v>
      </c>
      <c r="M54">
        <v>1</v>
      </c>
      <c r="N54">
        <v>0</v>
      </c>
      <c r="O54">
        <v>1</v>
      </c>
      <c r="P54">
        <v>61020.676886062902</v>
      </c>
      <c r="Q54">
        <v>37334.329423222996</v>
      </c>
      <c r="R54">
        <v>71592.018200087696</v>
      </c>
      <c r="S54">
        <v>28943.151711460101</v>
      </c>
      <c r="T54">
        <v>61020.676886062902</v>
      </c>
      <c r="U54">
        <v>37334.329423222996</v>
      </c>
      <c r="V54">
        <v>71592.018200087696</v>
      </c>
      <c r="W54">
        <v>28943.151711460101</v>
      </c>
      <c r="X54" s="1">
        <v>4.7972300878999999E-5</v>
      </c>
      <c r="Y54" s="1">
        <v>2.29013245575555E-5</v>
      </c>
      <c r="Z54">
        <v>1.3943187082655499E-4</v>
      </c>
      <c r="AA54" s="1">
        <v>5.5807333333333303E-5</v>
      </c>
      <c r="AB54">
        <v>1.5055447847544401E-4</v>
      </c>
      <c r="AC54" s="1">
        <v>9.7290850575999904E-5</v>
      </c>
      <c r="AD54" s="1">
        <v>6.5439212789666606E-5</v>
      </c>
      <c r="AE54" s="1">
        <v>5.3844381546777701E-5</v>
      </c>
      <c r="AF54">
        <v>2823823.8895996599</v>
      </c>
      <c r="AG54">
        <v>1618228.7943817901</v>
      </c>
      <c r="AH54">
        <v>1223651.68645939</v>
      </c>
      <c r="AI54">
        <v>960529.61923247098</v>
      </c>
      <c r="AJ54">
        <v>1</v>
      </c>
      <c r="AM54">
        <v>2</v>
      </c>
      <c r="AN54" t="s">
        <v>481</v>
      </c>
      <c r="AO54">
        <v>2017</v>
      </c>
      <c r="AP54" s="4" t="s">
        <v>26</v>
      </c>
      <c r="AQ54">
        <v>917</v>
      </c>
      <c r="AR54">
        <v>1</v>
      </c>
      <c r="AS54">
        <v>0</v>
      </c>
      <c r="AT54">
        <v>1</v>
      </c>
      <c r="AU54">
        <v>22000000</v>
      </c>
      <c r="AV54" s="1">
        <v>100000000000</v>
      </c>
      <c r="AW54">
        <v>7</v>
      </c>
    </row>
    <row r="55" spans="1:49" x14ac:dyDescent="0.3">
      <c r="A55" t="s">
        <v>478</v>
      </c>
      <c r="B55" t="s">
        <v>479</v>
      </c>
      <c r="C55">
        <v>1</v>
      </c>
      <c r="D55" t="s">
        <v>478</v>
      </c>
      <c r="E55">
        <f>9/8</f>
        <v>1.125</v>
      </c>
      <c r="F55">
        <v>1</v>
      </c>
      <c r="G55">
        <v>1.88095238095238</v>
      </c>
      <c r="H55">
        <v>8.5760459303855896E-2</v>
      </c>
      <c r="I55">
        <v>5.4153099656105E-2</v>
      </c>
      <c r="J55">
        <v>-6.2189981341362E-2</v>
      </c>
      <c r="K55" t="s">
        <v>480</v>
      </c>
      <c r="L55">
        <v>1</v>
      </c>
      <c r="M55">
        <v>1</v>
      </c>
      <c r="N55">
        <v>1</v>
      </c>
      <c r="O55">
        <v>1</v>
      </c>
      <c r="P55">
        <v>758220.42005208298</v>
      </c>
      <c r="Q55">
        <v>15953355.524392299</v>
      </c>
      <c r="R55">
        <v>4916765.9111111099</v>
      </c>
      <c r="S55">
        <v>1938565.0000200199</v>
      </c>
      <c r="T55">
        <v>758220.42005208298</v>
      </c>
      <c r="U55">
        <v>15953355.524392299</v>
      </c>
      <c r="V55">
        <v>4916765.9111111099</v>
      </c>
      <c r="W55">
        <v>1938565.0000200199</v>
      </c>
      <c r="X55">
        <v>2.94293098916644E-3</v>
      </c>
      <c r="Y55">
        <v>3.4152566034033301E-3</v>
      </c>
      <c r="Z55">
        <v>1.8659566801161099E-3</v>
      </c>
      <c r="AA55">
        <v>1.8448061521493301E-3</v>
      </c>
      <c r="AB55">
        <v>1.86261105141152E-2</v>
      </c>
      <c r="AC55">
        <v>1.2354581935238401E-2</v>
      </c>
      <c r="AD55">
        <v>8.2681869722222197E-3</v>
      </c>
      <c r="AE55">
        <v>4.7849247619315503E-3</v>
      </c>
      <c r="AF55">
        <v>27207800.491054401</v>
      </c>
      <c r="AG55">
        <v>22658262.641306601</v>
      </c>
      <c r="AH55">
        <v>17769368.932917699</v>
      </c>
      <c r="AI55">
        <v>10808621.5446133</v>
      </c>
      <c r="AJ55">
        <v>1</v>
      </c>
      <c r="AM55">
        <v>15</v>
      </c>
      <c r="AN55" t="s">
        <v>481</v>
      </c>
      <c r="AO55">
        <v>2017</v>
      </c>
      <c r="AP55" s="4" t="s">
        <v>26</v>
      </c>
      <c r="AQ55">
        <v>11365</v>
      </c>
      <c r="AR55">
        <v>0</v>
      </c>
      <c r="AS55">
        <v>0</v>
      </c>
      <c r="AT55">
        <v>0</v>
      </c>
      <c r="AU55">
        <v>21780000</v>
      </c>
      <c r="AV55">
        <v>5999999954</v>
      </c>
      <c r="AW55">
        <v>48</v>
      </c>
    </row>
    <row r="56" spans="1:49" x14ac:dyDescent="0.3">
      <c r="A56" t="s">
        <v>812</v>
      </c>
      <c r="B56" t="s">
        <v>813</v>
      </c>
      <c r="C56">
        <v>1</v>
      </c>
      <c r="D56" t="s">
        <v>812</v>
      </c>
      <c r="E56">
        <f>7/8</f>
        <v>0.875</v>
      </c>
      <c r="F56">
        <v>1</v>
      </c>
      <c r="G56">
        <v>1.94936708860759</v>
      </c>
      <c r="H56">
        <v>0.102482855319976</v>
      </c>
      <c r="I56">
        <v>0.10998661816120101</v>
      </c>
      <c r="J56">
        <v>-1.7052859067916801E-2</v>
      </c>
      <c r="K56" t="s">
        <v>814</v>
      </c>
      <c r="L56">
        <v>1</v>
      </c>
      <c r="M56">
        <v>1</v>
      </c>
      <c r="N56">
        <v>2</v>
      </c>
      <c r="O56">
        <v>2</v>
      </c>
      <c r="P56">
        <v>3942155.9633246502</v>
      </c>
      <c r="Q56">
        <v>1141057.5777777701</v>
      </c>
      <c r="R56">
        <v>515292.12888888799</v>
      </c>
      <c r="S56">
        <v>57957.331555555502</v>
      </c>
      <c r="T56">
        <v>3942155.9633246502</v>
      </c>
      <c r="U56">
        <v>1141057.5777777701</v>
      </c>
      <c r="V56">
        <v>515292.12888888799</v>
      </c>
      <c r="W56">
        <v>57957.331555555502</v>
      </c>
      <c r="X56">
        <v>4.7741224380032201E-3</v>
      </c>
      <c r="Y56">
        <v>4.9342598830158799E-3</v>
      </c>
      <c r="Z56">
        <v>3.78035677339855E-3</v>
      </c>
      <c r="AA56">
        <v>1.9538908345494402E-3</v>
      </c>
      <c r="AB56">
        <v>0.101596525267777</v>
      </c>
      <c r="AC56">
        <v>4.6658810975555499E-2</v>
      </c>
      <c r="AD56">
        <v>2.017091838E-2</v>
      </c>
      <c r="AE56">
        <v>1.0407652999999999E-2</v>
      </c>
      <c r="AF56">
        <v>137686917.33445701</v>
      </c>
      <c r="AG56">
        <v>63825074.8755266</v>
      </c>
      <c r="AH56">
        <v>34498158.705597699</v>
      </c>
      <c r="AI56">
        <v>18840180.718945902</v>
      </c>
      <c r="AJ56">
        <v>1</v>
      </c>
      <c r="AM56">
        <v>1</v>
      </c>
      <c r="AN56" t="s">
        <v>106</v>
      </c>
      <c r="AO56">
        <v>2017</v>
      </c>
      <c r="AP56" s="4" t="s">
        <v>26</v>
      </c>
      <c r="AQ56">
        <v>1963</v>
      </c>
      <c r="AR56">
        <v>0</v>
      </c>
      <c r="AS56">
        <v>0</v>
      </c>
      <c r="AT56">
        <v>0</v>
      </c>
      <c r="AU56">
        <v>21500000</v>
      </c>
      <c r="AV56">
        <v>3646271241</v>
      </c>
      <c r="AW56">
        <v>4</v>
      </c>
    </row>
    <row r="57" spans="1:49" x14ac:dyDescent="0.3">
      <c r="A57" t="s">
        <v>592</v>
      </c>
      <c r="B57" t="s">
        <v>593</v>
      </c>
      <c r="C57">
        <v>1</v>
      </c>
      <c r="D57" t="s">
        <v>592</v>
      </c>
      <c r="E57">
        <f>22/4</f>
        <v>5.5</v>
      </c>
      <c r="F57">
        <v>2</v>
      </c>
      <c r="G57">
        <v>1.94871794871794</v>
      </c>
      <c r="H57">
        <v>0.23068083822727201</v>
      </c>
      <c r="I57">
        <v>-1.01394951343536E-2</v>
      </c>
      <c r="J57">
        <v>-0.220977127552032</v>
      </c>
      <c r="K57" t="s">
        <v>594</v>
      </c>
      <c r="L57">
        <v>1</v>
      </c>
      <c r="M57">
        <v>2</v>
      </c>
      <c r="N57">
        <v>2</v>
      </c>
      <c r="O57">
        <v>777912.27560781594</v>
      </c>
      <c r="P57">
        <v>261988.59837453801</v>
      </c>
      <c r="Q57">
        <v>294848.276887624</v>
      </c>
      <c r="R57">
        <v>767913.35629296105</v>
      </c>
      <c r="S57">
        <v>777912.27560781594</v>
      </c>
      <c r="T57">
        <v>261988.59837453801</v>
      </c>
      <c r="U57">
        <v>294848.276887624</v>
      </c>
      <c r="V57">
        <v>767913.35629296105</v>
      </c>
      <c r="W57">
        <v>2.10150132900436E-4</v>
      </c>
      <c r="X57">
        <v>1.19183797389352E-4</v>
      </c>
      <c r="Y57">
        <v>1.05202453804691E-4</v>
      </c>
      <c r="Z57">
        <v>1.03817525255507E-4</v>
      </c>
      <c r="AA57">
        <v>1.5943786432478001E-3</v>
      </c>
      <c r="AB57">
        <v>6.2704590298201599E-4</v>
      </c>
      <c r="AC57">
        <v>5.5975971901083704E-4</v>
      </c>
      <c r="AD57">
        <v>5.2764576142969304E-4</v>
      </c>
      <c r="AE57">
        <v>2694327.3188717598</v>
      </c>
      <c r="AF57">
        <v>2545961.7771103699</v>
      </c>
      <c r="AG57">
        <v>1127310.21984363</v>
      </c>
      <c r="AH57">
        <v>972668.74868053803</v>
      </c>
      <c r="AI57">
        <v>1</v>
      </c>
      <c r="AL57">
        <v>30</v>
      </c>
      <c r="AM57" t="s">
        <v>25</v>
      </c>
      <c r="AN57">
        <v>2017</v>
      </c>
      <c r="AO57" s="4" t="s">
        <v>26</v>
      </c>
      <c r="AP57">
        <v>714</v>
      </c>
      <c r="AQ57">
        <v>1</v>
      </c>
      <c r="AR57">
        <v>1</v>
      </c>
      <c r="AS57">
        <v>1</v>
      </c>
      <c r="AT57">
        <v>21299632</v>
      </c>
      <c r="AU57">
        <v>30000000000</v>
      </c>
      <c r="AV57">
        <v>8</v>
      </c>
    </row>
    <row r="58" spans="1:49" x14ac:dyDescent="0.3">
      <c r="A58" t="s">
        <v>101</v>
      </c>
      <c r="B58" t="s">
        <v>102</v>
      </c>
      <c r="C58">
        <v>1</v>
      </c>
      <c r="D58" t="s">
        <v>104</v>
      </c>
      <c r="E58">
        <f>6/8</f>
        <v>0.75</v>
      </c>
      <c r="F58">
        <v>1</v>
      </c>
      <c r="G58">
        <v>1.97402597402597</v>
      </c>
      <c r="H58">
        <v>1.5190243721008301E-4</v>
      </c>
      <c r="I58">
        <v>2.6427000761032101E-2</v>
      </c>
      <c r="J58">
        <v>-0.27763193845748901</v>
      </c>
      <c r="K58" t="s">
        <v>103</v>
      </c>
      <c r="L58">
        <v>1</v>
      </c>
      <c r="M58">
        <v>2</v>
      </c>
      <c r="N58">
        <v>2</v>
      </c>
      <c r="O58">
        <v>2</v>
      </c>
      <c r="P58">
        <v>169454.21876085</v>
      </c>
      <c r="Q58">
        <v>63556.9972059461</v>
      </c>
      <c r="R58">
        <v>128753.585108941</v>
      </c>
      <c r="S58">
        <v>194828.421562654</v>
      </c>
      <c r="T58">
        <v>169454.21876085</v>
      </c>
      <c r="U58">
        <v>63556.9972059461</v>
      </c>
      <c r="V58">
        <v>128753.585108941</v>
      </c>
      <c r="W58">
        <v>194828.421562654</v>
      </c>
      <c r="X58">
        <v>7.4302512528887704E-3</v>
      </c>
      <c r="Y58">
        <v>7.8334741556402195E-3</v>
      </c>
      <c r="Z58">
        <v>8.2966498537302199E-3</v>
      </c>
      <c r="AA58">
        <v>4.0280240345554399E-3</v>
      </c>
      <c r="AB58">
        <v>5.7952730360000003E-2</v>
      </c>
      <c r="AC58">
        <v>4.0107356574444399E-2</v>
      </c>
      <c r="AD58">
        <v>1.87808E-2</v>
      </c>
      <c r="AE58">
        <v>1.02649006971668E-2</v>
      </c>
      <c r="AF58">
        <v>13264827.7618255</v>
      </c>
      <c r="AG58">
        <v>6871527.1444444396</v>
      </c>
      <c r="AH58">
        <v>4441261.7926145401</v>
      </c>
      <c r="AI58">
        <v>1878468.59764714</v>
      </c>
      <c r="AJ58">
        <v>1</v>
      </c>
      <c r="AL58" t="s">
        <v>105</v>
      </c>
      <c r="AM58">
        <v>4</v>
      </c>
      <c r="AN58" t="s">
        <v>106</v>
      </c>
      <c r="AO58">
        <v>2018</v>
      </c>
      <c r="AP58" s="4" t="s">
        <v>26</v>
      </c>
      <c r="AQ58">
        <v>17520</v>
      </c>
      <c r="AR58">
        <v>0</v>
      </c>
      <c r="AS58">
        <v>0</v>
      </c>
      <c r="AT58">
        <v>1</v>
      </c>
      <c r="AU58">
        <v>20000000</v>
      </c>
      <c r="AV58">
        <v>344674001.39999998</v>
      </c>
      <c r="AW58">
        <v>4</v>
      </c>
    </row>
    <row r="59" spans="1:49" x14ac:dyDescent="0.3">
      <c r="A59" t="s">
        <v>111</v>
      </c>
      <c r="B59" t="s">
        <v>112</v>
      </c>
      <c r="C59">
        <v>1</v>
      </c>
      <c r="D59" t="s">
        <v>111</v>
      </c>
      <c r="E59">
        <f>10/8</f>
        <v>1.25</v>
      </c>
      <c r="F59">
        <v>1</v>
      </c>
      <c r="G59">
        <v>2.2469135802469098</v>
      </c>
      <c r="H59">
        <v>-3.2719559967517797E-2</v>
      </c>
      <c r="I59">
        <v>0.10350821912288601</v>
      </c>
      <c r="J59">
        <v>-0.203005671501159</v>
      </c>
      <c r="K59" t="s">
        <v>113</v>
      </c>
      <c r="L59">
        <v>1</v>
      </c>
      <c r="M59">
        <v>2</v>
      </c>
      <c r="N59">
        <v>1</v>
      </c>
      <c r="O59">
        <v>1</v>
      </c>
      <c r="P59">
        <v>591584.46434461803</v>
      </c>
      <c r="Q59">
        <v>170507.63660590199</v>
      </c>
      <c r="R59">
        <v>120849.823027359</v>
      </c>
      <c r="S59">
        <v>56013.978534174399</v>
      </c>
      <c r="T59">
        <v>591584.46434461803</v>
      </c>
      <c r="U59">
        <v>170507.63660590199</v>
      </c>
      <c r="V59">
        <v>120849.823027359</v>
      </c>
      <c r="W59">
        <v>56013.978534174399</v>
      </c>
      <c r="X59">
        <v>2.0180141223411101E-4</v>
      </c>
      <c r="Y59">
        <v>1.22352847335333E-4</v>
      </c>
      <c r="Z59" s="1">
        <v>9.2392764859111097E-5</v>
      </c>
      <c r="AA59">
        <v>3.1906287557366598E-4</v>
      </c>
      <c r="AB59">
        <v>1.6049088512469999E-3</v>
      </c>
      <c r="AC59">
        <v>9.6836935578044402E-4</v>
      </c>
      <c r="AD59">
        <v>6.2472082934155501E-4</v>
      </c>
      <c r="AE59">
        <v>3.55158514362333E-4</v>
      </c>
      <c r="AF59">
        <v>29623912.566330701</v>
      </c>
      <c r="AG59">
        <v>17125954.614436001</v>
      </c>
      <c r="AH59">
        <v>12053080.135831101</v>
      </c>
      <c r="AI59">
        <v>6716014.0909650503</v>
      </c>
      <c r="AJ59">
        <v>1</v>
      </c>
      <c r="AM59">
        <v>15</v>
      </c>
      <c r="AN59" t="s">
        <v>30</v>
      </c>
      <c r="AO59">
        <v>2018</v>
      </c>
      <c r="AP59" s="4" t="s">
        <v>26</v>
      </c>
      <c r="AQ59">
        <v>14624</v>
      </c>
      <c r="AR59">
        <v>0</v>
      </c>
      <c r="AS59">
        <v>0</v>
      </c>
      <c r="AT59">
        <v>1</v>
      </c>
      <c r="AU59">
        <v>20000000</v>
      </c>
      <c r="AV59">
        <v>50000000000</v>
      </c>
      <c r="AW59">
        <v>13</v>
      </c>
    </row>
    <row r="60" spans="1:49" x14ac:dyDescent="0.3">
      <c r="A60" t="s">
        <v>259</v>
      </c>
      <c r="B60" t="s">
        <v>260</v>
      </c>
      <c r="C60">
        <v>1</v>
      </c>
      <c r="D60" t="s">
        <v>262</v>
      </c>
      <c r="E60">
        <f>9/6</f>
        <v>1.5</v>
      </c>
      <c r="F60">
        <v>1</v>
      </c>
      <c r="G60">
        <v>2.1219512195121899</v>
      </c>
      <c r="H60">
        <v>0.16440214216709101</v>
      </c>
      <c r="I60">
        <v>6.5180957317352295E-2</v>
      </c>
      <c r="J60">
        <v>-4.2290225625038098E-2</v>
      </c>
      <c r="K60" t="s">
        <v>261</v>
      </c>
      <c r="L60">
        <v>1</v>
      </c>
      <c r="M60">
        <v>0</v>
      </c>
      <c r="N60">
        <v>0</v>
      </c>
      <c r="O60">
        <v>2</v>
      </c>
      <c r="P60">
        <v>2351498.4666666598</v>
      </c>
      <c r="Q60">
        <v>2159019.7777777701</v>
      </c>
      <c r="R60">
        <v>2183034.2321443902</v>
      </c>
      <c r="S60">
        <v>1091949.9847289301</v>
      </c>
      <c r="T60">
        <v>2351498.4666666598</v>
      </c>
      <c r="U60">
        <v>2159019.7777777701</v>
      </c>
      <c r="V60">
        <v>2183034.2321443902</v>
      </c>
      <c r="W60">
        <v>1091949.9847289301</v>
      </c>
      <c r="X60">
        <v>1.41494466666666E-2</v>
      </c>
      <c r="Y60">
        <v>9.2558623250979903E-3</v>
      </c>
      <c r="Z60">
        <v>9.7933118488826593E-3</v>
      </c>
      <c r="AA60">
        <v>7.0134310435262196E-3</v>
      </c>
      <c r="AB60">
        <v>0.10071407473555501</v>
      </c>
      <c r="AC60">
        <v>2.4275143294444398E-2</v>
      </c>
      <c r="AD60">
        <v>1.61339773458678E-2</v>
      </c>
      <c r="AE60">
        <v>1.15132958640947E-2</v>
      </c>
      <c r="AF60">
        <v>24928327.645841099</v>
      </c>
      <c r="AG60">
        <v>9349973.6027142201</v>
      </c>
      <c r="AH60">
        <v>6451035.9658135399</v>
      </c>
      <c r="AI60">
        <v>4793740.7199597396</v>
      </c>
      <c r="AJ60">
        <v>1</v>
      </c>
      <c r="AM60">
        <v>13</v>
      </c>
      <c r="AN60" t="s">
        <v>106</v>
      </c>
      <c r="AO60">
        <v>2018</v>
      </c>
      <c r="AP60" s="4" t="s">
        <v>26</v>
      </c>
      <c r="AQ60">
        <v>2384</v>
      </c>
      <c r="AR60">
        <v>0</v>
      </c>
      <c r="AS60">
        <v>0</v>
      </c>
      <c r="AT60">
        <v>1</v>
      </c>
      <c r="AU60">
        <v>20000000</v>
      </c>
      <c r="AV60">
        <v>1000000000</v>
      </c>
      <c r="AW60">
        <v>12</v>
      </c>
    </row>
    <row r="61" spans="1:49" x14ac:dyDescent="0.3">
      <c r="A61" t="s">
        <v>489</v>
      </c>
      <c r="B61" t="s">
        <v>490</v>
      </c>
      <c r="C61">
        <v>0</v>
      </c>
      <c r="D61" t="s">
        <v>489</v>
      </c>
      <c r="E61">
        <f>7/8</f>
        <v>0.875</v>
      </c>
      <c r="F61">
        <v>1</v>
      </c>
      <c r="G61">
        <v>1.925</v>
      </c>
      <c r="H61">
        <v>3.4028977155685397E-2</v>
      </c>
      <c r="I61">
        <v>-2.2025257349014199E-2</v>
      </c>
      <c r="J61">
        <v>-5.7119429111480704E-3</v>
      </c>
      <c r="K61" t="s">
        <v>491</v>
      </c>
      <c r="L61">
        <v>1</v>
      </c>
      <c r="M61">
        <v>2</v>
      </c>
      <c r="N61">
        <v>2</v>
      </c>
      <c r="O61">
        <v>2</v>
      </c>
      <c r="P61">
        <v>942803.00334201299</v>
      </c>
      <c r="Q61">
        <v>1384079.18888888</v>
      </c>
      <c r="R61">
        <v>1985769.2444444399</v>
      </c>
      <c r="S61">
        <v>3636882.2111111102</v>
      </c>
      <c r="T61">
        <v>942803.00334201299</v>
      </c>
      <c r="U61">
        <v>1384079.18888888</v>
      </c>
      <c r="V61">
        <v>1985769.2444444399</v>
      </c>
      <c r="W61">
        <v>3636882.2111111102</v>
      </c>
      <c r="X61">
        <v>7.0392144066666607E-2</v>
      </c>
      <c r="Y61">
        <v>8.1181555342222197E-2</v>
      </c>
      <c r="Z61">
        <v>0.133318771285555</v>
      </c>
      <c r="AA61">
        <v>8.8198195604444404E-2</v>
      </c>
      <c r="AB61">
        <v>0.46387378887444403</v>
      </c>
      <c r="AC61">
        <v>0.30875079913111098</v>
      </c>
      <c r="AD61">
        <v>0.164735799453333</v>
      </c>
      <c r="AE61">
        <v>8.8369938800000006E-2</v>
      </c>
      <c r="AF61">
        <v>31145797.623339299</v>
      </c>
      <c r="AG61">
        <v>19458741.750202201</v>
      </c>
      <c r="AH61">
        <v>11831360.2979858</v>
      </c>
      <c r="AI61">
        <v>6468702.1446681097</v>
      </c>
      <c r="AJ61">
        <v>1</v>
      </c>
      <c r="AM61">
        <v>13</v>
      </c>
      <c r="AN61" t="s">
        <v>25</v>
      </c>
      <c r="AO61">
        <v>2018</v>
      </c>
      <c r="AP61" s="4" t="s">
        <v>26</v>
      </c>
      <c r="AQ61">
        <v>30393</v>
      </c>
      <c r="AR61">
        <v>0</v>
      </c>
      <c r="AS61">
        <v>0</v>
      </c>
      <c r="AT61">
        <v>0</v>
      </c>
      <c r="AU61">
        <v>20000000</v>
      </c>
      <c r="AV61">
        <v>400000000</v>
      </c>
      <c r="AW61">
        <v>26</v>
      </c>
    </row>
    <row r="62" spans="1:49" x14ac:dyDescent="0.3">
      <c r="A62" t="s">
        <v>604</v>
      </c>
      <c r="B62" t="s">
        <v>605</v>
      </c>
      <c r="C62">
        <v>1</v>
      </c>
      <c r="D62" t="s">
        <v>604</v>
      </c>
      <c r="E62">
        <f>5/6</f>
        <v>0.83333333333333337</v>
      </c>
      <c r="F62">
        <v>1</v>
      </c>
      <c r="G62">
        <v>1.8117647058823501</v>
      </c>
      <c r="H62">
        <v>9.1318294405937195E-2</v>
      </c>
      <c r="I62">
        <v>-9.6059218049049294E-2</v>
      </c>
      <c r="J62">
        <v>-7.17976540327072E-2</v>
      </c>
      <c r="K62" t="s">
        <v>606</v>
      </c>
      <c r="L62">
        <v>1</v>
      </c>
      <c r="M62">
        <v>2</v>
      </c>
      <c r="N62">
        <v>1</v>
      </c>
      <c r="O62">
        <v>1</v>
      </c>
      <c r="P62">
        <v>100549.52108289899</v>
      </c>
      <c r="Q62">
        <v>364919.67890624999</v>
      </c>
      <c r="R62">
        <v>446708.248784722</v>
      </c>
      <c r="S62">
        <v>89915.3470811632</v>
      </c>
      <c r="T62">
        <v>100549.52108289899</v>
      </c>
      <c r="U62">
        <v>364919.67890624999</v>
      </c>
      <c r="V62">
        <v>446708.248784722</v>
      </c>
      <c r="W62">
        <v>89915.3470811632</v>
      </c>
      <c r="X62">
        <v>0.100894861997777</v>
      </c>
      <c r="Y62">
        <v>7.8115586473333304E-2</v>
      </c>
      <c r="Z62">
        <v>3.5639596302222201E-2</v>
      </c>
      <c r="AA62">
        <v>3.2730780393333297E-2</v>
      </c>
      <c r="AB62">
        <v>0.104978040273333</v>
      </c>
      <c r="AC62">
        <v>0.39123315471333298</v>
      </c>
      <c r="AD62">
        <v>0.81446914440999996</v>
      </c>
      <c r="AE62">
        <v>0.24887955519888799</v>
      </c>
      <c r="AF62">
        <v>41898993.1630366</v>
      </c>
      <c r="AG62">
        <v>81553606.499094397</v>
      </c>
      <c r="AH62">
        <v>169574144.84431699</v>
      </c>
      <c r="AI62">
        <v>55977711.121271104</v>
      </c>
      <c r="AJ62">
        <v>1</v>
      </c>
      <c r="AM62">
        <v>15</v>
      </c>
      <c r="AN62" t="s">
        <v>30</v>
      </c>
      <c r="AO62">
        <v>2018</v>
      </c>
      <c r="AP62" s="4" t="s">
        <v>26</v>
      </c>
      <c r="AQ62">
        <v>26569</v>
      </c>
      <c r="AR62">
        <v>0</v>
      </c>
      <c r="AS62">
        <v>0</v>
      </c>
      <c r="AT62">
        <v>0</v>
      </c>
      <c r="AU62">
        <v>20000000</v>
      </c>
      <c r="AV62">
        <v>800000000</v>
      </c>
      <c r="AW62">
        <v>30</v>
      </c>
    </row>
    <row r="63" spans="1:49" x14ac:dyDescent="0.3">
      <c r="A63" t="s">
        <v>652</v>
      </c>
      <c r="B63" t="s">
        <v>653</v>
      </c>
      <c r="C63">
        <v>1</v>
      </c>
      <c r="D63" t="s">
        <v>652</v>
      </c>
      <c r="E63">
        <f>9/6</f>
        <v>1.5</v>
      </c>
      <c r="F63">
        <v>1</v>
      </c>
      <c r="G63">
        <v>1.92771084337349</v>
      </c>
      <c r="H63">
        <v>3.5296797752380302E-2</v>
      </c>
      <c r="I63">
        <v>9.9951714277267401E-2</v>
      </c>
      <c r="J63">
        <v>-2.6697695255279499E-2</v>
      </c>
      <c r="K63" t="s">
        <v>654</v>
      </c>
      <c r="L63">
        <v>1</v>
      </c>
      <c r="M63">
        <v>2</v>
      </c>
      <c r="N63">
        <v>2</v>
      </c>
      <c r="O63">
        <v>2</v>
      </c>
      <c r="P63">
        <v>312265.883246527</v>
      </c>
      <c r="Q63">
        <v>716107.93111111096</v>
      </c>
      <c r="R63">
        <v>277923.63333333301</v>
      </c>
      <c r="S63">
        <v>251513.026756326</v>
      </c>
      <c r="T63">
        <v>312265.883246527</v>
      </c>
      <c r="U63">
        <v>716107.93111111096</v>
      </c>
      <c r="V63">
        <v>277923.63333333301</v>
      </c>
      <c r="W63">
        <v>251513.026756326</v>
      </c>
      <c r="X63">
        <v>6.0174409405691102E-3</v>
      </c>
      <c r="Y63">
        <v>7.1266058854897703E-3</v>
      </c>
      <c r="Z63">
        <v>3.63689017096066E-3</v>
      </c>
      <c r="AA63">
        <v>3.91536464176666E-3</v>
      </c>
      <c r="AB63">
        <v>1.8877768465404399E-2</v>
      </c>
      <c r="AC63">
        <v>1.4706863166666599E-2</v>
      </c>
      <c r="AD63">
        <v>6.5681231111111103E-3</v>
      </c>
      <c r="AE63">
        <v>4.4854826235901099E-3</v>
      </c>
      <c r="AF63">
        <v>9965062.2573978808</v>
      </c>
      <c r="AG63">
        <v>7585434.6941246605</v>
      </c>
      <c r="AH63">
        <v>3659035.40476513</v>
      </c>
      <c r="AI63">
        <v>2696413.2229788401</v>
      </c>
      <c r="AJ63">
        <v>1</v>
      </c>
      <c r="AM63">
        <v>1</v>
      </c>
      <c r="AN63" t="s">
        <v>69</v>
      </c>
      <c r="AO63">
        <v>2018</v>
      </c>
      <c r="AP63" s="4" t="s">
        <v>26</v>
      </c>
      <c r="AQ63">
        <v>6022</v>
      </c>
      <c r="AR63">
        <v>0</v>
      </c>
      <c r="AS63">
        <v>0</v>
      </c>
      <c r="AT63">
        <v>0</v>
      </c>
      <c r="AU63">
        <v>20000000</v>
      </c>
      <c r="AV63">
        <v>1000000000</v>
      </c>
      <c r="AW63">
        <v>11</v>
      </c>
    </row>
    <row r="64" spans="1:49" x14ac:dyDescent="0.3">
      <c r="A64" t="s">
        <v>768</v>
      </c>
      <c r="B64" t="s">
        <v>769</v>
      </c>
      <c r="C64">
        <v>1</v>
      </c>
      <c r="D64" t="s">
        <v>771</v>
      </c>
      <c r="E64">
        <v>1</v>
      </c>
      <c r="F64">
        <v>1</v>
      </c>
      <c r="G64">
        <v>1.91891891891891</v>
      </c>
      <c r="H64">
        <v>0.25274497270584101</v>
      </c>
      <c r="I64">
        <v>-2.8546035289764401E-2</v>
      </c>
      <c r="J64">
        <v>-0.31858012080192499</v>
      </c>
      <c r="K64" t="s">
        <v>770</v>
      </c>
      <c r="L64">
        <v>1</v>
      </c>
      <c r="M64">
        <v>2</v>
      </c>
      <c r="N64">
        <v>2</v>
      </c>
      <c r="O64">
        <v>2</v>
      </c>
      <c r="P64">
        <v>19408769.4888888</v>
      </c>
      <c r="Q64">
        <v>17218299.844444402</v>
      </c>
      <c r="R64">
        <v>3701551</v>
      </c>
      <c r="S64">
        <v>3239677.2199145602</v>
      </c>
      <c r="T64">
        <v>19408769.4888888</v>
      </c>
      <c r="U64">
        <v>17218299.844444402</v>
      </c>
      <c r="V64">
        <v>3701551</v>
      </c>
      <c r="W64">
        <v>3239677.2199145602</v>
      </c>
      <c r="X64">
        <v>0.100324138855555</v>
      </c>
      <c r="Y64">
        <v>0.123221035452222</v>
      </c>
      <c r="Z64">
        <v>0.12059364442888799</v>
      </c>
      <c r="AA64">
        <v>9.2781761549999994E-2</v>
      </c>
      <c r="AB64">
        <v>0.166150712224444</v>
      </c>
      <c r="AC64">
        <v>0.18769916776444401</v>
      </c>
      <c r="AD64">
        <v>0.106334594503333</v>
      </c>
      <c r="AE64">
        <v>7.0044085110000001E-2</v>
      </c>
      <c r="AF64">
        <v>88597224.693077698</v>
      </c>
      <c r="AG64">
        <v>113581148.668042</v>
      </c>
      <c r="AH64">
        <v>65932188.499219999</v>
      </c>
      <c r="AI64">
        <v>45570331.211746603</v>
      </c>
      <c r="AJ64">
        <v>1</v>
      </c>
      <c r="AM64">
        <v>18</v>
      </c>
      <c r="AN64" t="s">
        <v>106</v>
      </c>
      <c r="AO64">
        <v>2017</v>
      </c>
      <c r="AP64" s="4" t="s">
        <v>26</v>
      </c>
      <c r="AQ64">
        <v>623</v>
      </c>
      <c r="AR64">
        <v>1</v>
      </c>
      <c r="AS64">
        <v>0</v>
      </c>
      <c r="AT64">
        <v>0</v>
      </c>
      <c r="AU64">
        <v>20000000</v>
      </c>
      <c r="AV64">
        <v>1000000000</v>
      </c>
      <c r="AW64">
        <v>4</v>
      </c>
    </row>
    <row r="65" spans="1:49" x14ac:dyDescent="0.3">
      <c r="A65" t="s">
        <v>802</v>
      </c>
      <c r="B65" t="s">
        <v>803</v>
      </c>
      <c r="C65">
        <v>1</v>
      </c>
      <c r="D65" t="s">
        <v>802</v>
      </c>
      <c r="F65">
        <v>1</v>
      </c>
      <c r="G65">
        <v>2.1772151898734098</v>
      </c>
      <c r="H65">
        <v>1.0615743696689601E-2</v>
      </c>
      <c r="I65">
        <v>0.13633669912815</v>
      </c>
      <c r="J65">
        <v>5.2160918712615897E-2</v>
      </c>
      <c r="K65" t="s">
        <v>804</v>
      </c>
      <c r="L65">
        <v>1</v>
      </c>
      <c r="M65">
        <v>1</v>
      </c>
      <c r="N65">
        <v>1</v>
      </c>
      <c r="O65">
        <v>1</v>
      </c>
      <c r="P65">
        <v>3921356.2666666601</v>
      </c>
      <c r="Q65">
        <v>1174938.3622395799</v>
      </c>
      <c r="R65">
        <v>217298.402170138</v>
      </c>
      <c r="S65">
        <v>133416.46984023499</v>
      </c>
      <c r="T65">
        <v>3921356.2666666601</v>
      </c>
      <c r="U65">
        <v>1174938.3622395799</v>
      </c>
      <c r="V65">
        <v>217298.402170138</v>
      </c>
      <c r="W65">
        <v>133416.46984023499</v>
      </c>
      <c r="X65">
        <v>2.4848294431111102E-2</v>
      </c>
      <c r="Y65">
        <v>5.0758431732222199E-2</v>
      </c>
      <c r="Z65">
        <v>3.2940850228888797E-2</v>
      </c>
      <c r="AA65">
        <v>2.0041724868888802E-2</v>
      </c>
      <c r="AB65">
        <v>0.40803076641555502</v>
      </c>
      <c r="AC65">
        <v>0.14602656554888799</v>
      </c>
      <c r="AD65">
        <v>5.0914289808888798E-2</v>
      </c>
      <c r="AE65">
        <v>3.2502362573333297E-2</v>
      </c>
      <c r="AF65">
        <v>101474198.90570401</v>
      </c>
      <c r="AG65">
        <v>40403195.592634402</v>
      </c>
      <c r="AH65">
        <v>16036749.5317726</v>
      </c>
      <c r="AI65">
        <v>14140625.439265501</v>
      </c>
      <c r="AJ65">
        <v>1</v>
      </c>
      <c r="AM65">
        <v>3</v>
      </c>
      <c r="AN65" t="s">
        <v>61</v>
      </c>
      <c r="AO65">
        <v>2019</v>
      </c>
      <c r="AP65" s="4" t="s">
        <v>26</v>
      </c>
      <c r="AQ65">
        <v>3945</v>
      </c>
      <c r="AR65">
        <v>0</v>
      </c>
      <c r="AS65">
        <v>0</v>
      </c>
      <c r="AT65">
        <v>0</v>
      </c>
      <c r="AU65">
        <v>20000000</v>
      </c>
      <c r="AV65">
        <v>500000000</v>
      </c>
      <c r="AW65">
        <v>26</v>
      </c>
    </row>
    <row r="66" spans="1:49" x14ac:dyDescent="0.3">
      <c r="A66" t="s">
        <v>128</v>
      </c>
      <c r="B66" t="s">
        <v>129</v>
      </c>
      <c r="C66">
        <v>1</v>
      </c>
      <c r="D66" t="s">
        <v>128</v>
      </c>
      <c r="F66">
        <v>1</v>
      </c>
      <c r="G66">
        <v>2.0266666666666602</v>
      </c>
      <c r="H66">
        <v>0.19382561743259399</v>
      </c>
      <c r="I66">
        <v>6.9330930709838798E-3</v>
      </c>
      <c r="J66">
        <v>-0.1348607391119</v>
      </c>
      <c r="K66" t="s">
        <v>130</v>
      </c>
      <c r="L66">
        <v>1</v>
      </c>
      <c r="M66">
        <v>1</v>
      </c>
      <c r="N66">
        <v>2</v>
      </c>
      <c r="O66">
        <v>1</v>
      </c>
      <c r="P66">
        <v>7174638.8111111103</v>
      </c>
      <c r="Q66">
        <v>6325869.2222222202</v>
      </c>
      <c r="R66">
        <v>1122821.7888888801</v>
      </c>
      <c r="S66">
        <v>653283.27988183894</v>
      </c>
      <c r="T66">
        <v>7174638.8111111103</v>
      </c>
      <c r="U66">
        <v>6325869.2222222202</v>
      </c>
      <c r="V66">
        <v>1122821.7888888801</v>
      </c>
      <c r="W66">
        <v>653283.27988183894</v>
      </c>
      <c r="X66">
        <v>5.7784070280000002E-2</v>
      </c>
      <c r="Y66">
        <v>5.7685218578888801E-2</v>
      </c>
      <c r="Z66">
        <v>3.2722522513333303E-2</v>
      </c>
      <c r="AA66">
        <v>2.2074281221111099E-2</v>
      </c>
      <c r="AB66">
        <v>0.50936563512111099</v>
      </c>
      <c r="AC66">
        <v>0.379669388015555</v>
      </c>
      <c r="AD66">
        <v>0.13745476666666601</v>
      </c>
      <c r="AE66">
        <v>6.3809478918888801E-2</v>
      </c>
      <c r="AF66">
        <v>78868240.149266601</v>
      </c>
      <c r="AG66">
        <v>64540840.626268797</v>
      </c>
      <c r="AH66">
        <v>24849702.960936598</v>
      </c>
      <c r="AI66">
        <v>11866915.876650499</v>
      </c>
      <c r="AJ66">
        <v>1</v>
      </c>
      <c r="AM66">
        <v>15</v>
      </c>
      <c r="AN66" t="s">
        <v>25</v>
      </c>
      <c r="AO66">
        <v>2018</v>
      </c>
      <c r="AP66" s="4" t="s">
        <v>26</v>
      </c>
      <c r="AQ66">
        <v>3295</v>
      </c>
      <c r="AR66">
        <v>0</v>
      </c>
      <c r="AS66">
        <v>0</v>
      </c>
      <c r="AT66">
        <v>0</v>
      </c>
      <c r="AU66">
        <v>19500000</v>
      </c>
      <c r="AV66">
        <v>500000000</v>
      </c>
      <c r="AW66">
        <v>12</v>
      </c>
    </row>
    <row r="67" spans="1:49" x14ac:dyDescent="0.3">
      <c r="A67" t="s">
        <v>421</v>
      </c>
      <c r="B67" t="s">
        <v>422</v>
      </c>
      <c r="C67">
        <v>1</v>
      </c>
      <c r="D67" t="s">
        <v>421</v>
      </c>
      <c r="F67">
        <v>1</v>
      </c>
      <c r="G67">
        <v>1.88505747126436</v>
      </c>
      <c r="H67">
        <v>0.28449892997741699</v>
      </c>
      <c r="I67">
        <v>-0.19690065085887901</v>
      </c>
      <c r="J67">
        <v>1.5832319855689999E-2</v>
      </c>
      <c r="K67" t="s">
        <v>423</v>
      </c>
      <c r="L67">
        <v>1</v>
      </c>
      <c r="M67">
        <v>1</v>
      </c>
      <c r="N67">
        <v>1</v>
      </c>
      <c r="O67">
        <v>1</v>
      </c>
      <c r="P67">
        <v>2875736.7111111102</v>
      </c>
      <c r="Q67">
        <v>7338658.2222222202</v>
      </c>
      <c r="R67">
        <v>3328127.7107984098</v>
      </c>
      <c r="S67">
        <v>11597280.273534199</v>
      </c>
      <c r="T67">
        <v>2875736.7111111102</v>
      </c>
      <c r="U67">
        <v>7338658.2222222202</v>
      </c>
      <c r="V67">
        <v>3328127.7107984098</v>
      </c>
      <c r="W67">
        <v>11597280.273534199</v>
      </c>
      <c r="X67">
        <v>1.72407006837755E-3</v>
      </c>
      <c r="Y67">
        <v>9.0807993679088803E-4</v>
      </c>
      <c r="Z67">
        <v>8.1978341840411098E-4</v>
      </c>
      <c r="AA67">
        <v>5.8215681627377699E-4</v>
      </c>
      <c r="AB67">
        <v>9.0661311284099904E-4</v>
      </c>
      <c r="AC67">
        <v>9.9372756666666609E-4</v>
      </c>
      <c r="AD67">
        <v>7.0104318581344399E-4</v>
      </c>
      <c r="AE67">
        <v>1.27941056816877E-3</v>
      </c>
      <c r="AF67">
        <v>103129787.745665</v>
      </c>
      <c r="AG67">
        <v>128457567.046416</v>
      </c>
      <c r="AH67">
        <v>90035545.961145297</v>
      </c>
      <c r="AI67">
        <v>162076437.34461999</v>
      </c>
      <c r="AJ67">
        <v>1</v>
      </c>
      <c r="AM67">
        <v>91</v>
      </c>
      <c r="AN67" t="s">
        <v>127</v>
      </c>
      <c r="AO67">
        <v>2017</v>
      </c>
      <c r="AP67" s="4" t="s">
        <v>26</v>
      </c>
      <c r="AQ67">
        <v>2051</v>
      </c>
      <c r="AR67">
        <v>0</v>
      </c>
      <c r="AS67">
        <v>0</v>
      </c>
      <c r="AT67">
        <v>1</v>
      </c>
      <c r="AU67">
        <v>19389382</v>
      </c>
      <c r="AV67" s="1">
        <v>178000000000</v>
      </c>
      <c r="AW67">
        <v>10</v>
      </c>
    </row>
    <row r="68" spans="1:49" x14ac:dyDescent="0.3">
      <c r="A68" t="s">
        <v>255</v>
      </c>
      <c r="B68" t="s">
        <v>256</v>
      </c>
      <c r="C68">
        <v>1</v>
      </c>
      <c r="D68" t="s">
        <v>255</v>
      </c>
      <c r="F68">
        <v>1</v>
      </c>
      <c r="G68">
        <v>2.0499999999999998</v>
      </c>
      <c r="H68">
        <v>0.119084909558296</v>
      </c>
      <c r="I68">
        <v>-0.14005853235721499</v>
      </c>
      <c r="J68">
        <v>1.9872218370437601E-2</v>
      </c>
      <c r="K68" t="s">
        <v>257</v>
      </c>
      <c r="L68">
        <v>1</v>
      </c>
      <c r="M68">
        <v>2</v>
      </c>
      <c r="N68">
        <v>2</v>
      </c>
      <c r="O68">
        <v>1</v>
      </c>
      <c r="P68">
        <v>1919549.6481723301</v>
      </c>
      <c r="Q68">
        <v>4047950.9256727402</v>
      </c>
      <c r="R68">
        <v>2982696.4122222201</v>
      </c>
      <c r="S68">
        <v>1813274.03490195</v>
      </c>
      <c r="T68">
        <v>1919549.6481723301</v>
      </c>
      <c r="U68">
        <v>4047950.9256727402</v>
      </c>
      <c r="V68">
        <v>2982696.4122222201</v>
      </c>
      <c r="W68">
        <v>1813274.03490195</v>
      </c>
      <c r="X68">
        <v>0.22946676668777699</v>
      </c>
      <c r="Y68">
        <v>0.19611734284444399</v>
      </c>
      <c r="Z68">
        <v>8.5533659537777695E-2</v>
      </c>
      <c r="AA68">
        <v>0.171582948552222</v>
      </c>
      <c r="AB68">
        <v>0.59148031207777696</v>
      </c>
      <c r="AC68">
        <v>0.27907884579888798</v>
      </c>
      <c r="AD68">
        <v>0.252894233333333</v>
      </c>
      <c r="AE68">
        <v>0.25056557623777698</v>
      </c>
      <c r="AF68">
        <v>20376525.487915002</v>
      </c>
      <c r="AG68">
        <v>9792152.0471651107</v>
      </c>
      <c r="AH68">
        <v>13938732.4397937</v>
      </c>
      <c r="AI68">
        <v>11071048.3178315</v>
      </c>
      <c r="AJ68">
        <v>1</v>
      </c>
      <c r="AM68">
        <v>17</v>
      </c>
      <c r="AN68" t="s">
        <v>258</v>
      </c>
      <c r="AO68">
        <v>2017</v>
      </c>
      <c r="AP68" s="4" t="s">
        <v>26</v>
      </c>
      <c r="AQ68">
        <v>7790</v>
      </c>
      <c r="AR68">
        <v>0</v>
      </c>
      <c r="AS68">
        <v>0</v>
      </c>
      <c r="AT68">
        <v>0</v>
      </c>
      <c r="AU68">
        <v>19069000</v>
      </c>
      <c r="AV68">
        <v>56921773.170000002</v>
      </c>
      <c r="AW68">
        <v>4</v>
      </c>
    </row>
    <row r="69" spans="1:49" x14ac:dyDescent="0.3">
      <c r="A69" t="s">
        <v>635</v>
      </c>
      <c r="B69" t="s">
        <v>636</v>
      </c>
      <c r="C69">
        <v>1</v>
      </c>
      <c r="D69" t="s">
        <v>638</v>
      </c>
      <c r="F69">
        <v>1</v>
      </c>
      <c r="G69">
        <v>2.3235294117646998</v>
      </c>
      <c r="H69">
        <v>0.23225907981395699</v>
      </c>
      <c r="I69">
        <v>-0.207860723137855</v>
      </c>
      <c r="J69">
        <v>-0.31548759341239901</v>
      </c>
      <c r="K69" t="s">
        <v>637</v>
      </c>
      <c r="L69">
        <v>1</v>
      </c>
      <c r="M69">
        <v>2</v>
      </c>
      <c r="N69">
        <v>2</v>
      </c>
      <c r="O69">
        <v>2</v>
      </c>
      <c r="P69">
        <v>5620268.6444444396</v>
      </c>
      <c r="Q69">
        <v>6866445.0333333304</v>
      </c>
      <c r="R69">
        <v>939207.26666666602</v>
      </c>
      <c r="S69">
        <v>551375.45244029898</v>
      </c>
      <c r="T69">
        <v>5620268.6444444396</v>
      </c>
      <c r="U69">
        <v>6866445.0333333304</v>
      </c>
      <c r="V69">
        <v>939207.26666666602</v>
      </c>
      <c r="W69">
        <v>551375.45244029898</v>
      </c>
      <c r="X69">
        <v>2.82007685622222E-2</v>
      </c>
      <c r="Y69">
        <v>4.0894427647777697E-2</v>
      </c>
      <c r="Z69">
        <v>2.29993991511111E-2</v>
      </c>
      <c r="AA69">
        <v>1.7473693235555501E-2</v>
      </c>
      <c r="AB69">
        <v>0.337014125035555</v>
      </c>
      <c r="AC69">
        <v>0.14895458113666599</v>
      </c>
      <c r="AD69">
        <v>5.7394283356666603E-2</v>
      </c>
      <c r="AE69">
        <v>4.3458189535555497E-2</v>
      </c>
      <c r="AF69">
        <v>49523567.200000003</v>
      </c>
      <c r="AG69">
        <v>30863864.800000001</v>
      </c>
      <c r="AH69">
        <v>12581061.3333333</v>
      </c>
      <c r="AI69">
        <v>8610307.4174749292</v>
      </c>
      <c r="AJ69">
        <v>1</v>
      </c>
      <c r="AL69" t="s">
        <v>902</v>
      </c>
      <c r="AM69">
        <v>29</v>
      </c>
      <c r="AN69" t="s">
        <v>25</v>
      </c>
      <c r="AO69">
        <v>2017</v>
      </c>
      <c r="AP69" s="4" t="s">
        <v>26</v>
      </c>
      <c r="AQ69">
        <v>1920</v>
      </c>
      <c r="AR69">
        <v>1</v>
      </c>
      <c r="AS69">
        <v>1</v>
      </c>
      <c r="AT69">
        <v>1</v>
      </c>
      <c r="AU69">
        <v>19000000</v>
      </c>
      <c r="AV69">
        <v>600000000</v>
      </c>
      <c r="AW69">
        <v>7</v>
      </c>
    </row>
    <row r="70" spans="1:49" x14ac:dyDescent="0.3">
      <c r="A70" t="s">
        <v>232</v>
      </c>
      <c r="B70" t="s">
        <v>233</v>
      </c>
      <c r="C70">
        <v>0</v>
      </c>
      <c r="D70" t="s">
        <v>235</v>
      </c>
      <c r="F70">
        <v>1</v>
      </c>
      <c r="G70">
        <v>1.84615384615384</v>
      </c>
      <c r="H70">
        <v>7.3381841182708699E-2</v>
      </c>
      <c r="I70">
        <v>1.5245929360389701E-2</v>
      </c>
      <c r="J70">
        <v>-0.16029205918312001</v>
      </c>
      <c r="K70" t="s">
        <v>234</v>
      </c>
      <c r="L70">
        <v>1</v>
      </c>
      <c r="M70">
        <v>1</v>
      </c>
      <c r="N70">
        <v>1</v>
      </c>
      <c r="O70">
        <v>1</v>
      </c>
      <c r="P70">
        <v>224951.39444444401</v>
      </c>
      <c r="Q70">
        <v>70176.890544212001</v>
      </c>
      <c r="R70">
        <v>28555.879449766198</v>
      </c>
      <c r="S70">
        <v>24646.655222313399</v>
      </c>
      <c r="T70">
        <v>224951.39444444401</v>
      </c>
      <c r="U70">
        <v>70176.890544212001</v>
      </c>
      <c r="V70">
        <v>28555.879449766198</v>
      </c>
      <c r="W70">
        <v>24646.655222313399</v>
      </c>
      <c r="X70">
        <v>4.63247594369555E-4</v>
      </c>
      <c r="Y70">
        <v>1.95565955317333E-4</v>
      </c>
      <c r="Z70">
        <v>2.15525082521777E-4</v>
      </c>
      <c r="AA70">
        <v>3.94448732767222E-4</v>
      </c>
      <c r="AB70">
        <v>7.7917553333333297E-3</v>
      </c>
      <c r="AC70">
        <v>3.0274708060294398E-3</v>
      </c>
      <c r="AD70">
        <v>1.82486816828677E-3</v>
      </c>
      <c r="AE70">
        <v>1.3841774166435501E-3</v>
      </c>
      <c r="AF70">
        <v>2155093.8885969901</v>
      </c>
      <c r="AG70">
        <v>1129313.6945376</v>
      </c>
      <c r="AH70">
        <v>863079.66395319905</v>
      </c>
      <c r="AI70">
        <v>584251.810563231</v>
      </c>
      <c r="AJ70">
        <v>1</v>
      </c>
      <c r="AM70">
        <v>14</v>
      </c>
      <c r="AN70" t="s">
        <v>61</v>
      </c>
      <c r="AO70">
        <v>2018</v>
      </c>
      <c r="AP70" s="4" t="s">
        <v>26</v>
      </c>
      <c r="AQ70">
        <v>12032</v>
      </c>
      <c r="AR70">
        <v>0</v>
      </c>
      <c r="AS70">
        <v>0</v>
      </c>
      <c r="AT70">
        <v>1</v>
      </c>
      <c r="AU70">
        <v>18559653</v>
      </c>
      <c r="AV70">
        <v>1380276938</v>
      </c>
      <c r="AW70">
        <v>16</v>
      </c>
    </row>
    <row r="71" spans="1:49" x14ac:dyDescent="0.3">
      <c r="A71" t="s">
        <v>174</v>
      </c>
      <c r="B71" t="s">
        <v>175</v>
      </c>
      <c r="C71">
        <v>1</v>
      </c>
      <c r="D71" t="s">
        <v>174</v>
      </c>
      <c r="F71">
        <v>1</v>
      </c>
      <c r="G71">
        <v>2.2400000000000002</v>
      </c>
      <c r="H71">
        <v>-4.4590510427951799E-2</v>
      </c>
      <c r="I71">
        <v>4.0739014744758599E-2</v>
      </c>
      <c r="J71">
        <v>-0.24143871665000899</v>
      </c>
      <c r="K71" t="s">
        <v>176</v>
      </c>
      <c r="L71">
        <v>1</v>
      </c>
      <c r="M71">
        <v>2</v>
      </c>
      <c r="N71">
        <v>1</v>
      </c>
      <c r="O71">
        <v>1</v>
      </c>
      <c r="P71">
        <v>38062.406391058998</v>
      </c>
      <c r="Q71">
        <v>432273.868880208</v>
      </c>
      <c r="R71">
        <v>106574.091111111</v>
      </c>
      <c r="S71">
        <v>226487.31718198501</v>
      </c>
      <c r="T71">
        <v>38062.406391058998</v>
      </c>
      <c r="U71">
        <v>432273.868880208</v>
      </c>
      <c r="V71">
        <v>106574.091111111</v>
      </c>
      <c r="W71">
        <v>226487.31718198501</v>
      </c>
      <c r="X71">
        <v>7.8736181492528798E-3</v>
      </c>
      <c r="Y71">
        <v>8.3518033840462198E-3</v>
      </c>
      <c r="Z71">
        <v>5.8811720439244401E-3</v>
      </c>
      <c r="AA71">
        <v>5.36992793294566E-3</v>
      </c>
      <c r="AB71">
        <v>5.6989072365555497E-2</v>
      </c>
      <c r="AC71">
        <v>4.2055779933333301E-2</v>
      </c>
      <c r="AD71">
        <v>1.4876071111111101E-2</v>
      </c>
      <c r="AE71">
        <v>1.17870453813986E-2</v>
      </c>
      <c r="AF71">
        <v>15586762.983014099</v>
      </c>
      <c r="AG71">
        <v>11515315.840361301</v>
      </c>
      <c r="AH71">
        <v>6707561.6129911803</v>
      </c>
      <c r="AI71">
        <v>5241760.1023671003</v>
      </c>
      <c r="AJ71">
        <v>1</v>
      </c>
      <c r="AM71">
        <v>30</v>
      </c>
      <c r="AN71" t="s">
        <v>30</v>
      </c>
      <c r="AO71">
        <v>2017</v>
      </c>
      <c r="AP71" s="4" t="s">
        <v>26</v>
      </c>
      <c r="AQ71">
        <v>14794</v>
      </c>
      <c r="AR71">
        <v>1</v>
      </c>
      <c r="AS71">
        <v>0</v>
      </c>
      <c r="AT71">
        <v>0</v>
      </c>
      <c r="AU71">
        <v>18530000</v>
      </c>
      <c r="AV71">
        <v>1000000000</v>
      </c>
      <c r="AW71">
        <v>11</v>
      </c>
    </row>
    <row r="72" spans="1:49" x14ac:dyDescent="0.3">
      <c r="A72" t="s">
        <v>455</v>
      </c>
      <c r="B72" t="s">
        <v>456</v>
      </c>
      <c r="C72">
        <v>0</v>
      </c>
      <c r="D72" t="s">
        <v>458</v>
      </c>
      <c r="F72">
        <v>1</v>
      </c>
      <c r="G72">
        <v>1.73170731707317</v>
      </c>
      <c r="H72">
        <v>0.10683214664459199</v>
      </c>
      <c r="I72">
        <v>8.5350468754768302E-2</v>
      </c>
      <c r="J72">
        <v>-8.1542506814002894E-2</v>
      </c>
      <c r="K72" t="s">
        <v>457</v>
      </c>
      <c r="L72">
        <v>1</v>
      </c>
      <c r="M72">
        <v>2</v>
      </c>
      <c r="N72">
        <v>2</v>
      </c>
      <c r="O72">
        <v>2</v>
      </c>
      <c r="P72">
        <v>96221.879421657897</v>
      </c>
      <c r="Q72">
        <v>384047.32222222199</v>
      </c>
      <c r="R72">
        <v>607809.9</v>
      </c>
      <c r="S72">
        <v>210520.298886784</v>
      </c>
      <c r="T72">
        <v>96221.879421657897</v>
      </c>
      <c r="U72">
        <v>384047.32222222199</v>
      </c>
      <c r="V72">
        <v>607809.9</v>
      </c>
      <c r="W72">
        <v>210520.298886784</v>
      </c>
      <c r="X72">
        <v>4.6466815710124402E-3</v>
      </c>
      <c r="Y72">
        <v>5.9221728501814399E-3</v>
      </c>
      <c r="Z72">
        <v>5.0680008624643296E-3</v>
      </c>
      <c r="AA72">
        <v>3.0810805653116598E-3</v>
      </c>
      <c r="AB72">
        <v>0.13717178632222199</v>
      </c>
      <c r="AC72">
        <v>3.93512133544444E-2</v>
      </c>
      <c r="AD72">
        <v>1.6753127136666601E-2</v>
      </c>
      <c r="AE72">
        <v>6.9580172257553297E-3</v>
      </c>
      <c r="AF72">
        <v>16257830.2833333</v>
      </c>
      <c r="AG72">
        <v>6324151.4399999902</v>
      </c>
      <c r="AH72">
        <v>2611596.8859999999</v>
      </c>
      <c r="AI72">
        <v>1081554.01203214</v>
      </c>
      <c r="AJ72">
        <v>1</v>
      </c>
      <c r="AL72" t="s">
        <v>459</v>
      </c>
      <c r="AM72">
        <v>42</v>
      </c>
      <c r="AN72" t="s">
        <v>460</v>
      </c>
      <c r="AO72">
        <v>2018</v>
      </c>
      <c r="AP72" s="4" t="s">
        <v>26</v>
      </c>
      <c r="AQ72">
        <v>12774</v>
      </c>
      <c r="AR72">
        <v>0</v>
      </c>
      <c r="AS72">
        <v>0</v>
      </c>
      <c r="AT72">
        <v>0</v>
      </c>
      <c r="AU72">
        <v>18000000</v>
      </c>
      <c r="AV72">
        <v>300000000</v>
      </c>
      <c r="AW72">
        <v>10</v>
      </c>
    </row>
    <row r="73" spans="1:49" x14ac:dyDescent="0.3">
      <c r="A73" t="s">
        <v>167</v>
      </c>
      <c r="B73" t="s">
        <v>168</v>
      </c>
      <c r="C73">
        <v>0</v>
      </c>
      <c r="D73" t="s">
        <v>170</v>
      </c>
      <c r="F73">
        <v>2</v>
      </c>
      <c r="G73">
        <v>2</v>
      </c>
      <c r="H73">
        <v>0.206951573491096</v>
      </c>
      <c r="I73">
        <v>-0.11060874164104401</v>
      </c>
      <c r="J73">
        <v>-9.5650315284729004E-2</v>
      </c>
      <c r="K73" t="s">
        <v>169</v>
      </c>
      <c r="L73">
        <v>1</v>
      </c>
      <c r="M73">
        <v>1</v>
      </c>
      <c r="N73">
        <v>2</v>
      </c>
      <c r="O73">
        <v>2</v>
      </c>
      <c r="P73">
        <v>661760.54229818506</v>
      </c>
      <c r="Q73">
        <v>47838.6398511851</v>
      </c>
      <c r="R73">
        <v>143864.91430496701</v>
      </c>
      <c r="S73">
        <v>11860.3253008047</v>
      </c>
      <c r="T73">
        <v>661760.54229818506</v>
      </c>
      <c r="U73">
        <v>47838.6398511851</v>
      </c>
      <c r="V73">
        <v>143864.91430496701</v>
      </c>
      <c r="W73">
        <v>11860.3253008047</v>
      </c>
      <c r="X73">
        <v>7.6866559590660494E-2</v>
      </c>
      <c r="Y73">
        <v>9.2219117779297699E-2</v>
      </c>
      <c r="Z73">
        <v>0.114456981762838</v>
      </c>
      <c r="AA73">
        <v>8.1993142748453096E-2</v>
      </c>
      <c r="AB73">
        <v>0.46252629008139701</v>
      </c>
      <c r="AC73">
        <v>0.17472897249361999</v>
      </c>
      <c r="AD73">
        <v>0.123276321045516</v>
      </c>
      <c r="AE73">
        <v>9.2306569867250401E-2</v>
      </c>
      <c r="AF73">
        <v>17164298.3594498</v>
      </c>
      <c r="AG73">
        <v>6484189.7118849698</v>
      </c>
      <c r="AH73">
        <v>4575624.6933529703</v>
      </c>
      <c r="AI73">
        <v>3426707.4502294101</v>
      </c>
      <c r="AJ73">
        <v>1</v>
      </c>
      <c r="AM73">
        <v>30</v>
      </c>
      <c r="AN73" t="s">
        <v>25</v>
      </c>
      <c r="AO73">
        <v>2017</v>
      </c>
      <c r="AP73" s="4" t="s">
        <v>26</v>
      </c>
      <c r="AQ73">
        <v>9899</v>
      </c>
      <c r="AR73">
        <v>0</v>
      </c>
      <c r="AS73">
        <v>0</v>
      </c>
      <c r="AT73">
        <v>0</v>
      </c>
      <c r="AU73">
        <v>17500000</v>
      </c>
      <c r="AV73">
        <v>79184115.819999993</v>
      </c>
      <c r="AW73">
        <v>10</v>
      </c>
    </row>
    <row r="74" spans="1:49" x14ac:dyDescent="0.3">
      <c r="A74" t="s">
        <v>177</v>
      </c>
      <c r="B74" t="s">
        <v>178</v>
      </c>
      <c r="C74">
        <v>1</v>
      </c>
      <c r="D74" t="s">
        <v>180</v>
      </c>
      <c r="F74">
        <v>1</v>
      </c>
      <c r="G74">
        <v>2.2608695652173898</v>
      </c>
      <c r="H74">
        <v>0.170776978135108</v>
      </c>
      <c r="I74">
        <v>-2.0610719919204702E-2</v>
      </c>
      <c r="J74">
        <v>-0.28925174474716098</v>
      </c>
      <c r="K74" t="s">
        <v>179</v>
      </c>
      <c r="L74">
        <v>1</v>
      </c>
      <c r="M74">
        <v>2</v>
      </c>
      <c r="N74">
        <v>1</v>
      </c>
      <c r="O74">
        <v>1</v>
      </c>
      <c r="P74">
        <v>197741.25193033801</v>
      </c>
      <c r="Q74">
        <v>123867.862781497</v>
      </c>
      <c r="R74">
        <v>55495.261543260502</v>
      </c>
      <c r="S74">
        <v>22461.975370847402</v>
      </c>
      <c r="T74">
        <v>197741.25193033801</v>
      </c>
      <c r="U74">
        <v>123867.862781497</v>
      </c>
      <c r="V74">
        <v>55495.261543260502</v>
      </c>
      <c r="W74">
        <v>22461.975370847402</v>
      </c>
      <c r="X74">
        <v>3.17611746620344E-3</v>
      </c>
      <c r="Y74">
        <v>2.4562017891323301E-3</v>
      </c>
      <c r="Z74">
        <v>2.5907738922338799E-3</v>
      </c>
      <c r="AA74">
        <v>1.9541328233412202E-3</v>
      </c>
      <c r="AB74">
        <v>3.0385881752222201E-2</v>
      </c>
      <c r="AC74">
        <v>8.2658328640759903E-3</v>
      </c>
      <c r="AD74">
        <v>4.3512911845148801E-3</v>
      </c>
      <c r="AE74">
        <v>4.4315532407228804E-3</v>
      </c>
      <c r="AF74">
        <v>7751845.9804722201</v>
      </c>
      <c r="AG74">
        <v>3398648.2175157801</v>
      </c>
      <c r="AH74">
        <v>2274165.9740627399</v>
      </c>
      <c r="AI74">
        <v>2041852.61903881</v>
      </c>
      <c r="AJ74">
        <v>1</v>
      </c>
      <c r="AM74">
        <v>12</v>
      </c>
      <c r="AN74" t="s">
        <v>106</v>
      </c>
      <c r="AO74">
        <v>2018</v>
      </c>
      <c r="AP74" s="4" t="s">
        <v>26</v>
      </c>
      <c r="AQ74">
        <v>49057</v>
      </c>
      <c r="AR74">
        <v>1</v>
      </c>
      <c r="AS74">
        <v>1</v>
      </c>
      <c r="AT74">
        <v>1</v>
      </c>
      <c r="AU74">
        <v>17344575</v>
      </c>
      <c r="AV74">
        <v>1000000000</v>
      </c>
      <c r="AW74">
        <v>7</v>
      </c>
    </row>
    <row r="75" spans="1:49" x14ac:dyDescent="0.3">
      <c r="A75" t="s">
        <v>27</v>
      </c>
      <c r="B75" t="s">
        <v>28</v>
      </c>
      <c r="C75">
        <v>0</v>
      </c>
      <c r="D75" t="s">
        <v>27</v>
      </c>
      <c r="F75">
        <v>1</v>
      </c>
      <c r="G75">
        <v>2.0759493670886</v>
      </c>
      <c r="H75">
        <v>-9.41458344459533E-3</v>
      </c>
      <c r="I75">
        <v>5.1098823547363198E-2</v>
      </c>
      <c r="J75">
        <v>-0.21018728613853399</v>
      </c>
      <c r="K75" t="s">
        <v>29</v>
      </c>
      <c r="L75">
        <v>1</v>
      </c>
      <c r="M75">
        <v>1</v>
      </c>
      <c r="N75">
        <v>2</v>
      </c>
      <c r="O75">
        <v>2</v>
      </c>
      <c r="P75">
        <v>266016.56777777697</v>
      </c>
      <c r="Q75">
        <v>58764.564049394699</v>
      </c>
      <c r="R75">
        <v>50940.424502197697</v>
      </c>
      <c r="S75">
        <v>64482.824811508501</v>
      </c>
      <c r="T75">
        <v>266016.56777777697</v>
      </c>
      <c r="U75">
        <v>58764.564049394699</v>
      </c>
      <c r="V75">
        <v>50940.424502197697</v>
      </c>
      <c r="W75">
        <v>64482.824811508501</v>
      </c>
      <c r="X75">
        <v>1.1134996428681499E-2</v>
      </c>
      <c r="Y75">
        <v>5.9961203217789999E-3</v>
      </c>
      <c r="Z75">
        <v>6.0216114153602198E-3</v>
      </c>
      <c r="AA75">
        <v>1.5791493743082499E-2</v>
      </c>
      <c r="AB75">
        <v>8.3333072222222193E-2</v>
      </c>
      <c r="AC75">
        <v>4.6382394911111097E-2</v>
      </c>
      <c r="AD75">
        <v>3.1032485902222198E-2</v>
      </c>
      <c r="AE75">
        <v>1.7361081875631301E-2</v>
      </c>
      <c r="AF75">
        <v>1437153.1691683601</v>
      </c>
      <c r="AG75">
        <v>724243.81334080605</v>
      </c>
      <c r="AH75">
        <v>445517.39316990302</v>
      </c>
      <c r="AI75">
        <v>250980.67350317101</v>
      </c>
      <c r="AJ75">
        <v>1</v>
      </c>
      <c r="AM75">
        <v>18</v>
      </c>
      <c r="AN75" t="s">
        <v>30</v>
      </c>
      <c r="AO75">
        <v>2018</v>
      </c>
      <c r="AP75" s="4" t="s">
        <v>26</v>
      </c>
      <c r="AQ75">
        <v>770</v>
      </c>
      <c r="AR75">
        <v>0</v>
      </c>
      <c r="AS75">
        <v>1</v>
      </c>
      <c r="AT75">
        <v>0</v>
      </c>
      <c r="AU75">
        <v>16239980</v>
      </c>
      <c r="AV75">
        <v>25000000</v>
      </c>
      <c r="AW75">
        <v>6</v>
      </c>
    </row>
    <row r="76" spans="1:49" x14ac:dyDescent="0.3">
      <c r="A76" t="s">
        <v>317</v>
      </c>
      <c r="B76" t="s">
        <v>318</v>
      </c>
      <c r="C76">
        <v>1</v>
      </c>
      <c r="D76" t="s">
        <v>320</v>
      </c>
      <c r="F76">
        <v>1</v>
      </c>
      <c r="G76">
        <v>1.9750000000000001</v>
      </c>
      <c r="H76">
        <v>5.6059703230857801E-2</v>
      </c>
      <c r="I76">
        <v>0.168866887688636</v>
      </c>
      <c r="J76">
        <v>-0.121300145983696</v>
      </c>
      <c r="K76" t="s">
        <v>319</v>
      </c>
      <c r="L76">
        <v>1</v>
      </c>
      <c r="M76">
        <v>1</v>
      </c>
      <c r="N76">
        <v>1</v>
      </c>
      <c r="O76">
        <v>1</v>
      </c>
      <c r="P76">
        <v>68323.928581965098</v>
      </c>
      <c r="Q76">
        <v>307015.80856755399</v>
      </c>
      <c r="R76">
        <v>488259.52209118998</v>
      </c>
      <c r="S76">
        <v>619430.57594924897</v>
      </c>
      <c r="T76">
        <v>68323.928581965098</v>
      </c>
      <c r="U76">
        <v>307015.80856755399</v>
      </c>
      <c r="V76">
        <v>488259.52209118998</v>
      </c>
      <c r="W76">
        <v>619430.57594924897</v>
      </c>
      <c r="X76">
        <v>1.45290584510144E-3</v>
      </c>
      <c r="Y76">
        <v>1.253190427701E-3</v>
      </c>
      <c r="Z76">
        <v>2.7186669016484402E-3</v>
      </c>
      <c r="AA76">
        <v>2.4022610856104399E-3</v>
      </c>
      <c r="AB76">
        <v>1.30187944657244E-3</v>
      </c>
      <c r="AC76">
        <v>2.2850570955762202E-3</v>
      </c>
      <c r="AD76">
        <v>2.5842103711014399E-3</v>
      </c>
      <c r="AE76">
        <v>1.7082744373276601E-3</v>
      </c>
      <c r="AF76">
        <v>370092.527500019</v>
      </c>
      <c r="AG76">
        <v>660619.93685527099</v>
      </c>
      <c r="AH76">
        <v>787070.45453364705</v>
      </c>
      <c r="AI76">
        <v>538718.28503517597</v>
      </c>
      <c r="AJ76">
        <v>1</v>
      </c>
      <c r="AM76">
        <v>1</v>
      </c>
      <c r="AO76">
        <v>2018</v>
      </c>
      <c r="AP76" s="4" t="s">
        <v>26</v>
      </c>
      <c r="AQ76">
        <v>15309</v>
      </c>
      <c r="AR76">
        <v>0</v>
      </c>
      <c r="AS76">
        <v>0</v>
      </c>
      <c r="AT76">
        <v>1</v>
      </c>
      <c r="AU76">
        <v>16000000</v>
      </c>
      <c r="AV76">
        <v>1000000000</v>
      </c>
      <c r="AW76">
        <v>7</v>
      </c>
    </row>
    <row r="77" spans="1:49" x14ac:dyDescent="0.3">
      <c r="A77" t="s">
        <v>62</v>
      </c>
      <c r="B77" t="s">
        <v>63</v>
      </c>
      <c r="C77">
        <v>0</v>
      </c>
      <c r="D77" t="s">
        <v>62</v>
      </c>
      <c r="F77">
        <v>1</v>
      </c>
      <c r="G77">
        <v>1.74025974025974</v>
      </c>
      <c r="H77">
        <v>6.9951936602592399E-2</v>
      </c>
      <c r="I77">
        <v>6.1157792806625297E-3</v>
      </c>
      <c r="J77">
        <v>3.5281836986541699E-2</v>
      </c>
      <c r="K77" t="s">
        <v>64</v>
      </c>
      <c r="L77">
        <v>1</v>
      </c>
      <c r="M77">
        <v>1</v>
      </c>
      <c r="N77">
        <v>2</v>
      </c>
      <c r="O77">
        <v>2</v>
      </c>
      <c r="P77">
        <v>271823.81667751702</v>
      </c>
      <c r="Q77">
        <v>766009.75736762094</v>
      </c>
      <c r="R77">
        <v>131942.40088888799</v>
      </c>
      <c r="S77">
        <v>145845.978443028</v>
      </c>
      <c r="T77">
        <v>271823.81667751702</v>
      </c>
      <c r="U77">
        <v>766009.75736762094</v>
      </c>
      <c r="V77">
        <v>131942.40088888799</v>
      </c>
      <c r="W77">
        <v>145845.978443028</v>
      </c>
      <c r="X77">
        <v>4.6617477052222203E-2</v>
      </c>
      <c r="Y77">
        <v>5.0247107238888797E-2</v>
      </c>
      <c r="Z77">
        <v>1.35523111176632E-2</v>
      </c>
      <c r="AA77">
        <v>1.0822426046799101E-2</v>
      </c>
      <c r="AB77">
        <v>0.276371378703333</v>
      </c>
      <c r="AC77">
        <v>0.150971466714444</v>
      </c>
      <c r="AD77">
        <v>7.4224194644444394E-2</v>
      </c>
      <c r="AE77">
        <v>3.734806651E-2</v>
      </c>
      <c r="AF77">
        <v>6893829.8706372203</v>
      </c>
      <c r="AG77">
        <v>4898177.6785739996</v>
      </c>
      <c r="AH77">
        <v>2519471.2583222799</v>
      </c>
      <c r="AI77">
        <v>1188477.56577561</v>
      </c>
      <c r="AJ77">
        <v>1</v>
      </c>
      <c r="AM77">
        <v>16</v>
      </c>
      <c r="AN77" t="s">
        <v>61</v>
      </c>
      <c r="AO77">
        <v>2018</v>
      </c>
      <c r="AP77" s="4" t="s">
        <v>26</v>
      </c>
      <c r="AQ77">
        <v>5632</v>
      </c>
      <c r="AR77">
        <v>0</v>
      </c>
      <c r="AS77">
        <v>0</v>
      </c>
      <c r="AT77">
        <v>0</v>
      </c>
      <c r="AU77">
        <v>15854304.619999999</v>
      </c>
      <c r="AV77">
        <v>44800978.700000003</v>
      </c>
      <c r="AW77">
        <v>36</v>
      </c>
    </row>
    <row r="78" spans="1:49" x14ac:dyDescent="0.3">
      <c r="A78" t="s">
        <v>89</v>
      </c>
      <c r="B78" t="s">
        <v>90</v>
      </c>
      <c r="C78">
        <v>0</v>
      </c>
      <c r="D78" t="s">
        <v>89</v>
      </c>
      <c r="F78">
        <v>1</v>
      </c>
      <c r="G78">
        <v>1.875</v>
      </c>
      <c r="H78">
        <v>9.5138743519783006E-2</v>
      </c>
      <c r="I78">
        <v>0.17449210584163599</v>
      </c>
      <c r="J78">
        <v>0.13361667096614799</v>
      </c>
      <c r="K78" t="s">
        <v>91</v>
      </c>
      <c r="L78">
        <v>1</v>
      </c>
      <c r="M78">
        <v>1</v>
      </c>
      <c r="N78">
        <v>1</v>
      </c>
      <c r="O78">
        <v>1</v>
      </c>
      <c r="P78">
        <v>21989.3177225748</v>
      </c>
      <c r="Q78">
        <v>6284.5268604702496</v>
      </c>
      <c r="R78">
        <v>22238.4545986546</v>
      </c>
      <c r="S78">
        <v>7907.5750405326398</v>
      </c>
      <c r="T78">
        <v>21989.3177225748</v>
      </c>
      <c r="U78">
        <v>6284.5268604702496</v>
      </c>
      <c r="V78">
        <v>22238.4545986546</v>
      </c>
      <c r="W78">
        <v>7907.5750405326398</v>
      </c>
      <c r="X78">
        <v>9.4224726795555505E-2</v>
      </c>
      <c r="Y78">
        <v>3.2807361236666603E-2</v>
      </c>
      <c r="Z78">
        <v>0.11350464907222201</v>
      </c>
      <c r="AA78">
        <v>7.7005077217777704E-2</v>
      </c>
      <c r="AB78">
        <v>0.71431036392888803</v>
      </c>
      <c r="AC78">
        <v>0.84018285804111104</v>
      </c>
      <c r="AD78">
        <v>0.54785691035888895</v>
      </c>
      <c r="AE78">
        <v>0.18106201632666599</v>
      </c>
      <c r="AF78">
        <v>18496334.886671498</v>
      </c>
      <c r="AG78">
        <v>22077877.252741002</v>
      </c>
      <c r="AH78">
        <v>14635211.243783301</v>
      </c>
      <c r="AI78">
        <v>6246242.8226856599</v>
      </c>
      <c r="AJ78">
        <v>1</v>
      </c>
      <c r="AM78">
        <v>31</v>
      </c>
      <c r="AN78" t="s">
        <v>30</v>
      </c>
      <c r="AO78">
        <v>2017</v>
      </c>
      <c r="AP78" s="4" t="s">
        <v>26</v>
      </c>
      <c r="AQ78">
        <v>6374</v>
      </c>
      <c r="AR78">
        <v>0</v>
      </c>
      <c r="AS78">
        <v>0</v>
      </c>
      <c r="AT78">
        <v>0</v>
      </c>
      <c r="AU78">
        <v>15750000</v>
      </c>
      <c r="AV78">
        <v>100000000</v>
      </c>
      <c r="AW78">
        <v>8</v>
      </c>
    </row>
    <row r="79" spans="1:49" x14ac:dyDescent="0.3">
      <c r="A79" t="s">
        <v>83</v>
      </c>
      <c r="B79" t="s">
        <v>84</v>
      </c>
      <c r="C79">
        <v>0</v>
      </c>
      <c r="D79" t="s">
        <v>83</v>
      </c>
      <c r="F79">
        <v>1</v>
      </c>
      <c r="G79">
        <v>2.0246913580246901</v>
      </c>
      <c r="H79">
        <v>3.4451454877853303E-2</v>
      </c>
      <c r="I79">
        <v>0.18411368131637501</v>
      </c>
      <c r="J79">
        <v>-0.18934990465641</v>
      </c>
      <c r="K79" t="s">
        <v>85</v>
      </c>
      <c r="L79">
        <v>1</v>
      </c>
      <c r="M79">
        <v>3</v>
      </c>
      <c r="N79">
        <v>1</v>
      </c>
      <c r="O79">
        <v>1</v>
      </c>
      <c r="P79">
        <v>11021226.822222199</v>
      </c>
      <c r="Q79">
        <v>2719743.2555555501</v>
      </c>
      <c r="R79">
        <v>718375.73333333305</v>
      </c>
      <c r="S79">
        <v>417505.95578288601</v>
      </c>
      <c r="T79">
        <v>11021226.822222199</v>
      </c>
      <c r="U79">
        <v>2719743.2555555501</v>
      </c>
      <c r="V79">
        <v>718375.73333333305</v>
      </c>
      <c r="W79">
        <v>417505.95578288601</v>
      </c>
      <c r="X79">
        <v>6.3365291592222206E-2</v>
      </c>
      <c r="Y79">
        <v>8.8542509640000003E-2</v>
      </c>
      <c r="Z79">
        <v>4.8734142546666602E-2</v>
      </c>
      <c r="AA79">
        <v>3.4294340047777698E-2</v>
      </c>
      <c r="AB79">
        <v>0.91989437971333299</v>
      </c>
      <c r="AC79">
        <v>0.41158754693222199</v>
      </c>
      <c r="AD79">
        <v>0.13646183778333301</v>
      </c>
      <c r="AE79">
        <v>7.9161950113333296E-2</v>
      </c>
      <c r="AF79">
        <v>78918731.195085496</v>
      </c>
      <c r="AG79">
        <v>38622898.755517699</v>
      </c>
      <c r="AH79">
        <v>12630511.417396801</v>
      </c>
      <c r="AI79">
        <v>7422391.8021154003</v>
      </c>
      <c r="AJ79">
        <v>1</v>
      </c>
      <c r="AM79">
        <v>7</v>
      </c>
      <c r="AN79" t="s">
        <v>25</v>
      </c>
      <c r="AO79">
        <v>2017</v>
      </c>
      <c r="AP79" s="4" t="s">
        <v>26</v>
      </c>
      <c r="AQ79">
        <v>5417</v>
      </c>
      <c r="AR79">
        <v>0</v>
      </c>
      <c r="AS79">
        <v>0</v>
      </c>
      <c r="AT79">
        <v>0</v>
      </c>
      <c r="AU79">
        <v>15300000</v>
      </c>
      <c r="AV79">
        <v>246203093</v>
      </c>
      <c r="AW79">
        <v>18</v>
      </c>
    </row>
    <row r="80" spans="1:49" x14ac:dyDescent="0.3">
      <c r="A80" t="s">
        <v>145</v>
      </c>
      <c r="B80" t="s">
        <v>146</v>
      </c>
      <c r="C80">
        <v>1</v>
      </c>
      <c r="D80" t="s">
        <v>148</v>
      </c>
      <c r="F80">
        <v>1</v>
      </c>
      <c r="G80">
        <v>1.97468354430379</v>
      </c>
      <c r="H80">
        <v>-6.2663123011588995E-2</v>
      </c>
      <c r="I80">
        <v>0.43060010671615601</v>
      </c>
      <c r="J80">
        <v>8.3916172385215704E-2</v>
      </c>
      <c r="K80" t="s">
        <v>147</v>
      </c>
      <c r="L80">
        <v>1</v>
      </c>
      <c r="M80">
        <v>2</v>
      </c>
      <c r="N80">
        <v>2</v>
      </c>
      <c r="O80">
        <v>2</v>
      </c>
      <c r="P80">
        <v>483348.93083304202</v>
      </c>
      <c r="Q80">
        <v>530366.56499999994</v>
      </c>
      <c r="R80">
        <v>127246.431666666</v>
      </c>
      <c r="S80">
        <v>575377.47266666603</v>
      </c>
      <c r="T80">
        <v>483348.93083304202</v>
      </c>
      <c r="U80">
        <v>530366.56499999994</v>
      </c>
      <c r="V80">
        <v>127246.431666666</v>
      </c>
      <c r="W80">
        <v>575377.47266666603</v>
      </c>
      <c r="X80">
        <v>0.44527375456333301</v>
      </c>
      <c r="Y80">
        <v>0.36056952379666601</v>
      </c>
      <c r="Z80">
        <v>0.16747262763666601</v>
      </c>
      <c r="AA80">
        <v>0.177840248915</v>
      </c>
      <c r="AB80">
        <v>0.178334968555555</v>
      </c>
      <c r="AC80">
        <v>0.52086141500000005</v>
      </c>
      <c r="AD80">
        <v>0.237940013222222</v>
      </c>
      <c r="AE80">
        <v>0.50526280895222198</v>
      </c>
      <c r="AF80">
        <v>9198321.1497282907</v>
      </c>
      <c r="AG80">
        <v>27722559.830111101</v>
      </c>
      <c r="AH80">
        <v>12979954.1022222</v>
      </c>
      <c r="AI80">
        <v>27560420.325333301</v>
      </c>
      <c r="AJ80">
        <v>1</v>
      </c>
      <c r="AL80" t="s">
        <v>149</v>
      </c>
      <c r="AM80">
        <v>35</v>
      </c>
      <c r="AN80" t="s">
        <v>150</v>
      </c>
      <c r="AO80">
        <v>2018</v>
      </c>
      <c r="AP80" s="4" t="s">
        <v>26</v>
      </c>
      <c r="AQ80">
        <v>16781</v>
      </c>
      <c r="AR80">
        <v>0</v>
      </c>
      <c r="AS80">
        <v>0</v>
      </c>
      <c r="AT80">
        <v>0</v>
      </c>
      <c r="AU80">
        <v>15118350</v>
      </c>
      <c r="AV80">
        <v>69434799.629999995</v>
      </c>
      <c r="AW80">
        <v>9</v>
      </c>
    </row>
    <row r="81" spans="1:49" x14ac:dyDescent="0.3">
      <c r="A81" t="s">
        <v>618</v>
      </c>
      <c r="B81" t="s">
        <v>619</v>
      </c>
      <c r="C81">
        <v>1</v>
      </c>
      <c r="D81" t="s">
        <v>618</v>
      </c>
      <c r="F81">
        <v>1</v>
      </c>
      <c r="G81">
        <v>2.1351351351351302</v>
      </c>
      <c r="H81">
        <v>3.9300933480262701E-2</v>
      </c>
      <c r="I81">
        <v>4.2997822165489197E-2</v>
      </c>
      <c r="J81">
        <v>-0.29474651813507002</v>
      </c>
      <c r="K81" t="s">
        <v>620</v>
      </c>
      <c r="L81">
        <v>1</v>
      </c>
      <c r="M81">
        <v>2</v>
      </c>
      <c r="N81">
        <v>2</v>
      </c>
      <c r="O81">
        <v>2</v>
      </c>
      <c r="P81">
        <v>118436.794487847</v>
      </c>
      <c r="Q81">
        <v>10335786.2222222</v>
      </c>
      <c r="R81">
        <v>8015079.1222222196</v>
      </c>
      <c r="S81">
        <v>763721.61111111101</v>
      </c>
      <c r="T81">
        <v>118436.794487847</v>
      </c>
      <c r="U81">
        <v>10335786.2222222</v>
      </c>
      <c r="V81">
        <v>8015079.1222222196</v>
      </c>
      <c r="W81">
        <v>763721.61111111101</v>
      </c>
      <c r="X81">
        <v>0.32882265150000001</v>
      </c>
      <c r="Y81">
        <v>0.12750506510444401</v>
      </c>
      <c r="Z81">
        <v>0.20476665172</v>
      </c>
      <c r="AA81">
        <v>0.198702116888888</v>
      </c>
      <c r="AB81">
        <v>0.44345927735444401</v>
      </c>
      <c r="AC81">
        <v>2.1498907923655501</v>
      </c>
      <c r="AD81">
        <v>1.29037263525777</v>
      </c>
      <c r="AE81">
        <v>0.54227666474999903</v>
      </c>
      <c r="AF81">
        <v>5693292.2205966599</v>
      </c>
      <c r="AG81">
        <v>32189489.2095326</v>
      </c>
      <c r="AH81">
        <v>22034959.5417744</v>
      </c>
      <c r="AI81">
        <v>9883214.9942023307</v>
      </c>
      <c r="AJ81">
        <v>1</v>
      </c>
      <c r="AM81">
        <v>3</v>
      </c>
      <c r="AN81" t="s">
        <v>106</v>
      </c>
      <c r="AO81">
        <v>2017</v>
      </c>
      <c r="AP81" s="4" t="s">
        <v>26</v>
      </c>
      <c r="AQ81">
        <v>12370</v>
      </c>
      <c r="AR81">
        <v>0</v>
      </c>
      <c r="AS81">
        <v>1</v>
      </c>
      <c r="AT81">
        <v>0</v>
      </c>
      <c r="AU81">
        <v>15077000</v>
      </c>
      <c r="AV81">
        <v>100000000</v>
      </c>
      <c r="AW81">
        <v>11</v>
      </c>
    </row>
    <row r="82" spans="1:49" x14ac:dyDescent="0.3">
      <c r="A82" t="s">
        <v>36</v>
      </c>
      <c r="B82" t="s">
        <v>37</v>
      </c>
      <c r="C82">
        <v>0</v>
      </c>
      <c r="D82" t="s">
        <v>36</v>
      </c>
      <c r="F82">
        <v>1</v>
      </c>
      <c r="G82">
        <v>1.9753086419753001</v>
      </c>
      <c r="H82">
        <v>0.13574601709842599</v>
      </c>
      <c r="I82">
        <v>4.3288484215736299E-2</v>
      </c>
      <c r="J82">
        <v>-2.3947715759277299E-2</v>
      </c>
      <c r="K82" t="s">
        <v>38</v>
      </c>
      <c r="L82">
        <v>1</v>
      </c>
      <c r="M82">
        <v>1</v>
      </c>
      <c r="N82">
        <v>1</v>
      </c>
      <c r="O82">
        <v>1</v>
      </c>
      <c r="P82">
        <v>62425.674007161397</v>
      </c>
      <c r="Q82">
        <v>43741.082255588102</v>
      </c>
      <c r="R82">
        <v>56171.514444444401</v>
      </c>
      <c r="S82">
        <v>37403.680708515501</v>
      </c>
      <c r="T82">
        <v>62425.674007161397</v>
      </c>
      <c r="U82">
        <v>43741.082255588102</v>
      </c>
      <c r="V82">
        <v>56171.514444444401</v>
      </c>
      <c r="W82">
        <v>37403.680708515501</v>
      </c>
      <c r="X82">
        <v>1.9788448035048798E-3</v>
      </c>
      <c r="Y82">
        <v>1.28820411484777E-3</v>
      </c>
      <c r="Z82">
        <v>6.4253425209700001E-4</v>
      </c>
      <c r="AA82">
        <v>4.2388929619311099E-4</v>
      </c>
      <c r="AB82">
        <v>1.8801584382222201E-2</v>
      </c>
      <c r="AC82">
        <v>1.1801089252337501E-2</v>
      </c>
      <c r="AD82">
        <v>3.686075E-3</v>
      </c>
      <c r="AE82">
        <v>1.5717267768605499E-3</v>
      </c>
      <c r="AF82">
        <v>6830665.5018234402</v>
      </c>
      <c r="AG82">
        <v>4567205.148821</v>
      </c>
      <c r="AH82">
        <v>1898254.4805721701</v>
      </c>
      <c r="AI82">
        <v>738808.32962266996</v>
      </c>
      <c r="AJ82">
        <v>1</v>
      </c>
      <c r="AM82">
        <v>31</v>
      </c>
      <c r="AN82" t="s">
        <v>39</v>
      </c>
      <c r="AO82">
        <v>2017</v>
      </c>
      <c r="AP82" s="4" t="s">
        <v>26</v>
      </c>
      <c r="AQ82">
        <v>1163</v>
      </c>
      <c r="AR82">
        <v>0</v>
      </c>
      <c r="AS82">
        <v>0</v>
      </c>
      <c r="AT82">
        <v>0</v>
      </c>
      <c r="AU82">
        <v>15000000</v>
      </c>
      <c r="AV82">
        <v>1000000000</v>
      </c>
      <c r="AW82">
        <v>5</v>
      </c>
    </row>
    <row r="83" spans="1:49" x14ac:dyDescent="0.3">
      <c r="A83" t="s">
        <v>107</v>
      </c>
      <c r="B83" t="s">
        <v>108</v>
      </c>
      <c r="C83">
        <v>1</v>
      </c>
      <c r="D83" t="s">
        <v>110</v>
      </c>
      <c r="F83">
        <v>1</v>
      </c>
      <c r="G83">
        <v>2.2250000000000001</v>
      </c>
      <c r="H83">
        <v>0.175835445523262</v>
      </c>
      <c r="I83">
        <v>-0.13990671932697299</v>
      </c>
      <c r="J83">
        <v>-2.5088176131248401E-2</v>
      </c>
      <c r="K83" t="s">
        <v>109</v>
      </c>
      <c r="L83">
        <v>1</v>
      </c>
      <c r="M83">
        <v>2</v>
      </c>
      <c r="N83">
        <v>1</v>
      </c>
      <c r="O83">
        <v>1</v>
      </c>
      <c r="P83">
        <v>4157125.5333333299</v>
      </c>
      <c r="Q83">
        <v>3185801.4444444398</v>
      </c>
      <c r="R83">
        <v>18541947</v>
      </c>
      <c r="S83">
        <v>7378343.8888888797</v>
      </c>
      <c r="T83">
        <v>4157125.5333333299</v>
      </c>
      <c r="U83">
        <v>3185801.4444444398</v>
      </c>
      <c r="V83">
        <v>18541947</v>
      </c>
      <c r="W83">
        <v>7378343.8888888797</v>
      </c>
      <c r="X83">
        <v>0.27865192111222198</v>
      </c>
      <c r="Y83">
        <v>0.219022477777777</v>
      </c>
      <c r="Z83">
        <v>0.139931585413333</v>
      </c>
      <c r="AA83">
        <v>0.28375478673555499</v>
      </c>
      <c r="AB83">
        <v>0.18140064842</v>
      </c>
      <c r="AC83">
        <v>0.197603844938888</v>
      </c>
      <c r="AD83">
        <v>0.467334189518889</v>
      </c>
      <c r="AE83">
        <v>0.32933403319999999</v>
      </c>
      <c r="AF83">
        <v>167614304.444444</v>
      </c>
      <c r="AG83">
        <v>185068055.55555499</v>
      </c>
      <c r="AH83">
        <v>430070922.22222197</v>
      </c>
      <c r="AI83">
        <v>312311411.11111099</v>
      </c>
      <c r="AJ83">
        <v>1</v>
      </c>
      <c r="AM83">
        <v>1</v>
      </c>
      <c r="AN83" t="s">
        <v>106</v>
      </c>
      <c r="AO83">
        <v>2017</v>
      </c>
      <c r="AP83" s="4" t="s">
        <v>26</v>
      </c>
      <c r="AQ83">
        <v>4944</v>
      </c>
      <c r="AR83">
        <v>0</v>
      </c>
      <c r="AS83">
        <v>0</v>
      </c>
      <c r="AT83">
        <v>0</v>
      </c>
      <c r="AU83">
        <v>15000000</v>
      </c>
      <c r="AV83">
        <v>1500000000</v>
      </c>
      <c r="AW83">
        <v>12</v>
      </c>
    </row>
    <row r="84" spans="1:49" x14ac:dyDescent="0.3">
      <c r="A84" t="s">
        <v>124</v>
      </c>
      <c r="B84" t="s">
        <v>125</v>
      </c>
      <c r="C84">
        <v>1</v>
      </c>
      <c r="D84" t="s">
        <v>124</v>
      </c>
      <c r="F84">
        <v>1</v>
      </c>
      <c r="G84">
        <v>2.0253164556962</v>
      </c>
      <c r="H84">
        <v>0.243820145726203</v>
      </c>
      <c r="I84">
        <v>9.3422442674636799E-2</v>
      </c>
      <c r="J84">
        <v>8.2729548215866006E-2</v>
      </c>
      <c r="K84" t="s">
        <v>126</v>
      </c>
      <c r="L84">
        <v>1</v>
      </c>
      <c r="M84">
        <v>1</v>
      </c>
      <c r="N84">
        <v>2</v>
      </c>
      <c r="O84">
        <v>2</v>
      </c>
      <c r="P84">
        <v>93448.715831163194</v>
      </c>
      <c r="Q84">
        <v>5064.0528457682303</v>
      </c>
      <c r="R84">
        <v>7905.2260675790203</v>
      </c>
      <c r="S84">
        <v>2282.5420768561999</v>
      </c>
      <c r="T84">
        <v>93448.715831163194</v>
      </c>
      <c r="U84">
        <v>5064.0528457682303</v>
      </c>
      <c r="V84">
        <v>7905.2260675790203</v>
      </c>
      <c r="W84">
        <v>2282.5420768561999</v>
      </c>
      <c r="X84">
        <v>1.77969879523722E-3</v>
      </c>
      <c r="Y84">
        <v>6.28804168836333E-4</v>
      </c>
      <c r="Z84">
        <v>3.55341853411666E-4</v>
      </c>
      <c r="AA84">
        <v>2.4495151156722199E-4</v>
      </c>
      <c r="AB84">
        <v>4.91418421855555E-2</v>
      </c>
      <c r="AC84">
        <v>1.21651600033333E-2</v>
      </c>
      <c r="AD84">
        <v>4.8605261693327696E-3</v>
      </c>
      <c r="AE84">
        <v>2.03996921698255E-3</v>
      </c>
      <c r="AF84">
        <v>11503974.285473701</v>
      </c>
      <c r="AG84">
        <v>3423472.4702150002</v>
      </c>
      <c r="AH84">
        <v>1341764.02234227</v>
      </c>
      <c r="AI84">
        <v>578773.72163675295</v>
      </c>
      <c r="AJ84">
        <v>1</v>
      </c>
      <c r="AM84">
        <v>85</v>
      </c>
      <c r="AN84" t="s">
        <v>127</v>
      </c>
      <c r="AO84">
        <v>2017</v>
      </c>
      <c r="AP84" s="4" t="s">
        <v>26</v>
      </c>
      <c r="AQ84">
        <v>13115</v>
      </c>
      <c r="AR84">
        <v>0</v>
      </c>
      <c r="AS84">
        <v>0</v>
      </c>
      <c r="AT84">
        <v>0</v>
      </c>
      <c r="AU84">
        <v>15000000</v>
      </c>
      <c r="AV84">
        <v>301473027.69999999</v>
      </c>
      <c r="AW84">
        <v>25</v>
      </c>
    </row>
    <row r="85" spans="1:49" x14ac:dyDescent="0.3">
      <c r="A85" t="s">
        <v>358</v>
      </c>
      <c r="B85" t="s">
        <v>359</v>
      </c>
      <c r="C85">
        <v>1</v>
      </c>
      <c r="D85" t="s">
        <v>358</v>
      </c>
      <c r="F85">
        <v>2</v>
      </c>
      <c r="G85">
        <v>1.925</v>
      </c>
      <c r="H85">
        <v>5.4921597242355298E-2</v>
      </c>
      <c r="I85">
        <v>0.22131958603858901</v>
      </c>
      <c r="J85">
        <v>-5.7182714343070901E-2</v>
      </c>
      <c r="K85" t="s">
        <v>360</v>
      </c>
      <c r="L85">
        <v>1</v>
      </c>
      <c r="M85">
        <v>2</v>
      </c>
      <c r="N85">
        <v>2</v>
      </c>
      <c r="O85">
        <v>2</v>
      </c>
      <c r="P85">
        <v>1665442.9070989499</v>
      </c>
      <c r="Q85">
        <v>88670.516981900801</v>
      </c>
      <c r="R85">
        <v>59417.357618404698</v>
      </c>
      <c r="S85">
        <v>33655.429136377301</v>
      </c>
      <c r="T85">
        <v>1665442.9070989499</v>
      </c>
      <c r="U85">
        <v>88670.516981900801</v>
      </c>
      <c r="V85">
        <v>59417.357618404698</v>
      </c>
      <c r="W85">
        <v>33655.429136377301</v>
      </c>
      <c r="X85">
        <v>9.8129661772491904E-3</v>
      </c>
      <c r="Y85">
        <v>1.0878179681415899E-2</v>
      </c>
      <c r="Z85">
        <v>7.7847181737712903E-3</v>
      </c>
      <c r="AA85">
        <v>5.03761387169681E-3</v>
      </c>
      <c r="AB85">
        <v>2.7972568351668999E-2</v>
      </c>
      <c r="AC85">
        <v>1.5172039596936601E-2</v>
      </c>
      <c r="AD85">
        <v>1.21387925271497E-2</v>
      </c>
      <c r="AE85">
        <v>1.1553685437718E-2</v>
      </c>
      <c r="AF85">
        <v>1521614.3805887599</v>
      </c>
      <c r="AG85">
        <v>825599.11893908703</v>
      </c>
      <c r="AH85">
        <v>663885.60589653405</v>
      </c>
      <c r="AI85">
        <v>651107.14589112403</v>
      </c>
      <c r="AJ85">
        <v>1</v>
      </c>
      <c r="AM85">
        <v>56</v>
      </c>
      <c r="AN85" t="s">
        <v>106</v>
      </c>
      <c r="AO85">
        <v>2017</v>
      </c>
      <c r="AP85" s="4" t="s">
        <v>26</v>
      </c>
      <c r="AQ85">
        <v>1998</v>
      </c>
      <c r="AR85">
        <v>1</v>
      </c>
      <c r="AS85">
        <v>0</v>
      </c>
      <c r="AT85">
        <v>0</v>
      </c>
      <c r="AU85">
        <v>15000000</v>
      </c>
      <c r="AV85">
        <v>100000000</v>
      </c>
      <c r="AW85">
        <v>7</v>
      </c>
    </row>
    <row r="86" spans="1:49" x14ac:dyDescent="0.3">
      <c r="A86" t="s">
        <v>424</v>
      </c>
      <c r="B86" t="s">
        <v>425</v>
      </c>
      <c r="C86">
        <v>0</v>
      </c>
      <c r="D86" t="s">
        <v>424</v>
      </c>
      <c r="F86">
        <v>2</v>
      </c>
      <c r="G86">
        <v>2.1333333333333302</v>
      </c>
      <c r="H86">
        <v>0.117881074547767</v>
      </c>
      <c r="I86">
        <v>-0.12690998613834301</v>
      </c>
      <c r="J86">
        <v>-0.15270756185054701</v>
      </c>
      <c r="K86" t="s">
        <v>426</v>
      </c>
      <c r="L86">
        <v>1</v>
      </c>
      <c r="M86">
        <v>0</v>
      </c>
      <c r="N86">
        <v>0</v>
      </c>
      <c r="O86">
        <v>0</v>
      </c>
      <c r="P86">
        <v>200332.50398133599</v>
      </c>
      <c r="Q86">
        <v>592749.391897858</v>
      </c>
      <c r="R86">
        <v>1194999.49454029</v>
      </c>
      <c r="S86">
        <v>788952.42121294898</v>
      </c>
      <c r="T86">
        <v>200332.50398133599</v>
      </c>
      <c r="U86">
        <v>592749.391897858</v>
      </c>
      <c r="V86">
        <v>1194999.49454029</v>
      </c>
      <c r="W86">
        <v>788952.42121294898</v>
      </c>
      <c r="X86">
        <v>7.3309743119685999E-3</v>
      </c>
      <c r="Y86">
        <v>5.8386303664685803E-3</v>
      </c>
      <c r="Z86">
        <v>1.9300040640009401E-3</v>
      </c>
      <c r="AA86">
        <v>1.9348058236737999E-3</v>
      </c>
      <c r="AB86">
        <v>3.9665577415265503E-2</v>
      </c>
      <c r="AC86">
        <v>1.3606711923632799E-2</v>
      </c>
      <c r="AD86">
        <v>7.0041338437145002E-3</v>
      </c>
      <c r="AE86">
        <v>8.5033467634932792E-3</v>
      </c>
      <c r="AF86">
        <v>10368061.0256072</v>
      </c>
      <c r="AG86">
        <v>1696657.9189297501</v>
      </c>
      <c r="AH86">
        <v>1103244.5827997101</v>
      </c>
      <c r="AI86">
        <v>1455684.3312010099</v>
      </c>
      <c r="AJ86">
        <v>1</v>
      </c>
      <c r="AM86">
        <v>14</v>
      </c>
      <c r="AN86" t="s">
        <v>30</v>
      </c>
      <c r="AO86">
        <v>2017</v>
      </c>
      <c r="AP86" s="4" t="s">
        <v>26</v>
      </c>
      <c r="AQ86">
        <v>6772</v>
      </c>
      <c r="AR86">
        <v>0</v>
      </c>
      <c r="AS86">
        <v>0</v>
      </c>
      <c r="AT86">
        <v>0</v>
      </c>
      <c r="AU86">
        <v>15000000</v>
      </c>
      <c r="AV86">
        <v>275854380</v>
      </c>
      <c r="AW86">
        <v>5</v>
      </c>
    </row>
    <row r="87" spans="1:49" x14ac:dyDescent="0.3">
      <c r="A87" t="s">
        <v>581</v>
      </c>
      <c r="B87" t="s">
        <v>582</v>
      </c>
      <c r="C87">
        <v>1</v>
      </c>
      <c r="D87" t="s">
        <v>584</v>
      </c>
      <c r="F87">
        <v>1</v>
      </c>
      <c r="G87">
        <v>1.86666666666666</v>
      </c>
      <c r="H87">
        <v>3.5897523164749097E-2</v>
      </c>
      <c r="I87">
        <v>-7.6024390757083796E-2</v>
      </c>
      <c r="J87">
        <v>-5.7712465524673399E-2</v>
      </c>
      <c r="K87" t="s">
        <v>583</v>
      </c>
      <c r="L87">
        <v>1</v>
      </c>
      <c r="M87">
        <v>1</v>
      </c>
      <c r="N87">
        <v>1</v>
      </c>
      <c r="O87">
        <v>1</v>
      </c>
      <c r="P87">
        <v>2273213.6222222201</v>
      </c>
      <c r="Q87">
        <v>384965.307456012</v>
      </c>
      <c r="R87">
        <v>252819.51957491701</v>
      </c>
      <c r="S87">
        <v>161094.52654202899</v>
      </c>
      <c r="T87">
        <v>2273213.6222222201</v>
      </c>
      <c r="U87">
        <v>384965.307456012</v>
      </c>
      <c r="V87">
        <v>252819.51957491701</v>
      </c>
      <c r="W87">
        <v>161094.52654202899</v>
      </c>
      <c r="X87">
        <v>8.7877524254054394E-3</v>
      </c>
      <c r="Y87">
        <v>7.1507120561191103E-3</v>
      </c>
      <c r="Z87">
        <v>6.02341638487589E-3</v>
      </c>
      <c r="AA87">
        <v>4.3951585262274398E-3</v>
      </c>
      <c r="AB87">
        <v>1.8927822399999999E-2</v>
      </c>
      <c r="AC87">
        <v>5.9787774773717699E-3</v>
      </c>
      <c r="AD87">
        <v>3.5042862549606599E-3</v>
      </c>
      <c r="AE87">
        <v>4.0601135738674403E-3</v>
      </c>
      <c r="AF87">
        <v>3786385.8661907702</v>
      </c>
      <c r="AG87">
        <v>1617956.4482795501</v>
      </c>
      <c r="AH87">
        <v>1060753.94835442</v>
      </c>
      <c r="AI87">
        <v>1322086.5371934799</v>
      </c>
      <c r="AJ87">
        <v>1</v>
      </c>
      <c r="AM87">
        <v>1</v>
      </c>
      <c r="AO87">
        <v>2018</v>
      </c>
      <c r="AP87" s="4" t="s">
        <v>26</v>
      </c>
      <c r="AQ87">
        <v>1863</v>
      </c>
      <c r="AR87">
        <v>1</v>
      </c>
      <c r="AS87">
        <v>0</v>
      </c>
      <c r="AT87">
        <v>0</v>
      </c>
      <c r="AU87">
        <v>15000000</v>
      </c>
      <c r="AV87">
        <v>1000000000</v>
      </c>
      <c r="AW87">
        <v>9</v>
      </c>
    </row>
    <row r="88" spans="1:49" x14ac:dyDescent="0.3">
      <c r="A88" t="s">
        <v>646</v>
      </c>
      <c r="B88" t="s">
        <v>647</v>
      </c>
      <c r="C88">
        <v>1</v>
      </c>
      <c r="D88" t="s">
        <v>646</v>
      </c>
      <c r="F88">
        <v>1</v>
      </c>
      <c r="G88">
        <v>2.23684210526315</v>
      </c>
      <c r="H88">
        <v>0.15393890440464</v>
      </c>
      <c r="I88">
        <v>-4.2177066206931998E-2</v>
      </c>
      <c r="J88">
        <v>-0.102301239967346</v>
      </c>
      <c r="K88" t="s">
        <v>648</v>
      </c>
      <c r="L88">
        <v>1</v>
      </c>
      <c r="M88">
        <v>3</v>
      </c>
      <c r="N88">
        <v>1</v>
      </c>
      <c r="O88">
        <v>1</v>
      </c>
      <c r="P88">
        <v>26855469.711111099</v>
      </c>
      <c r="Q88">
        <v>93827156.6222222</v>
      </c>
      <c r="R88">
        <v>579130528.62222195</v>
      </c>
      <c r="S88">
        <v>179475651.28888801</v>
      </c>
      <c r="T88">
        <v>26855469.711111099</v>
      </c>
      <c r="U88">
        <v>93827156.6222222</v>
      </c>
      <c r="V88">
        <v>579130528.62222195</v>
      </c>
      <c r="W88">
        <v>179475651.28888801</v>
      </c>
      <c r="X88">
        <v>10.0490616704255</v>
      </c>
      <c r="Y88">
        <v>4.1030222222222203</v>
      </c>
      <c r="Z88">
        <v>2.2565983086388801</v>
      </c>
      <c r="AA88">
        <v>2.5772053951477698</v>
      </c>
      <c r="AB88">
        <v>10.50629553265</v>
      </c>
      <c r="AC88">
        <v>12.360570123464401</v>
      </c>
      <c r="AD88">
        <v>40.063709841833301</v>
      </c>
      <c r="AE88">
        <v>20.5935799598711</v>
      </c>
      <c r="AF88">
        <v>620583315.11111104</v>
      </c>
      <c r="AG88">
        <v>1610617930.0243299</v>
      </c>
      <c r="AH88">
        <v>2294029538.2045498</v>
      </c>
      <c r="AI88">
        <v>1340911675.2887199</v>
      </c>
      <c r="AJ88">
        <v>1</v>
      </c>
      <c r="AM88">
        <v>26</v>
      </c>
      <c r="AN88" t="s">
        <v>25</v>
      </c>
      <c r="AO88">
        <v>2017</v>
      </c>
      <c r="AP88" s="4" t="s">
        <v>26</v>
      </c>
      <c r="AQ88">
        <v>5243</v>
      </c>
      <c r="AR88">
        <v>1</v>
      </c>
      <c r="AS88">
        <v>0</v>
      </c>
      <c r="AT88">
        <v>0</v>
      </c>
      <c r="AU88">
        <v>15000000</v>
      </c>
      <c r="AV88">
        <v>102900584</v>
      </c>
      <c r="AW88">
        <v>18</v>
      </c>
    </row>
    <row r="89" spans="1:49" x14ac:dyDescent="0.3">
      <c r="A89" t="s">
        <v>707</v>
      </c>
      <c r="B89" t="s">
        <v>708</v>
      </c>
      <c r="C89">
        <v>1</v>
      </c>
      <c r="D89" t="s">
        <v>707</v>
      </c>
      <c r="F89">
        <v>1</v>
      </c>
      <c r="G89">
        <v>1.80246913580246</v>
      </c>
      <c r="H89">
        <v>9.8828673362731899E-3</v>
      </c>
      <c r="I89">
        <v>0.122430726885795</v>
      </c>
      <c r="J89">
        <v>-2.02078819274902E-2</v>
      </c>
      <c r="K89" t="s">
        <v>709</v>
      </c>
      <c r="L89">
        <v>1</v>
      </c>
      <c r="M89">
        <v>0</v>
      </c>
      <c r="N89">
        <v>0</v>
      </c>
      <c r="O89">
        <v>0</v>
      </c>
      <c r="P89">
        <v>12502606.666666601</v>
      </c>
      <c r="Q89">
        <v>5224424.4444444403</v>
      </c>
      <c r="R89">
        <v>648387.16999999899</v>
      </c>
      <c r="S89">
        <v>217593.800692138</v>
      </c>
      <c r="T89">
        <v>12502606.666666601</v>
      </c>
      <c r="U89">
        <v>5224424.4444444403</v>
      </c>
      <c r="V89">
        <v>648387.16999999899</v>
      </c>
      <c r="W89">
        <v>217593.800692138</v>
      </c>
      <c r="X89">
        <v>7.4189605229372201E-3</v>
      </c>
      <c r="Y89">
        <v>1.11890581145585E-2</v>
      </c>
      <c r="Z89">
        <v>6.9455659332568797E-3</v>
      </c>
      <c r="AA89">
        <v>4.1410901202868899E-3</v>
      </c>
      <c r="AB89">
        <v>8.3457566508888803E-2</v>
      </c>
      <c r="AC89">
        <v>6.1418126648888897E-2</v>
      </c>
      <c r="AD89">
        <v>2.95031211433333E-2</v>
      </c>
      <c r="AE89">
        <v>1.5482644929357499E-2</v>
      </c>
      <c r="AF89">
        <v>78664749.610824406</v>
      </c>
      <c r="AG89">
        <v>42776841.337505497</v>
      </c>
      <c r="AH89">
        <v>22341167.333673902</v>
      </c>
      <c r="AI89">
        <v>9836220.5843864195</v>
      </c>
      <c r="AJ89">
        <v>1</v>
      </c>
      <c r="AM89">
        <v>1</v>
      </c>
      <c r="AN89" t="s">
        <v>25</v>
      </c>
      <c r="AO89">
        <v>2016</v>
      </c>
      <c r="AP89" s="4" t="s">
        <v>26</v>
      </c>
      <c r="AQ89">
        <v>19000</v>
      </c>
      <c r="AR89">
        <v>1</v>
      </c>
      <c r="AS89">
        <v>0</v>
      </c>
      <c r="AT89">
        <v>0</v>
      </c>
      <c r="AU89">
        <v>15000000</v>
      </c>
      <c r="AV89">
        <v>3141592653</v>
      </c>
      <c r="AW89">
        <v>6</v>
      </c>
    </row>
    <row r="90" spans="1:49" x14ac:dyDescent="0.3">
      <c r="A90" t="s">
        <v>775</v>
      </c>
      <c r="B90" t="s">
        <v>776</v>
      </c>
      <c r="C90">
        <v>0</v>
      </c>
      <c r="D90" t="s">
        <v>775</v>
      </c>
      <c r="F90">
        <v>1</v>
      </c>
      <c r="G90">
        <v>2.2133333333333298</v>
      </c>
      <c r="H90" s="1">
        <v>6.2085688114166206E-5</v>
      </c>
      <c r="I90">
        <v>0.13544517755508401</v>
      </c>
      <c r="J90">
        <v>-0.14606878161430301</v>
      </c>
      <c r="K90" t="s">
        <v>777</v>
      </c>
      <c r="L90">
        <v>1</v>
      </c>
      <c r="M90">
        <v>1</v>
      </c>
      <c r="N90">
        <v>2</v>
      </c>
      <c r="O90">
        <v>2</v>
      </c>
      <c r="P90">
        <v>798292.72229166597</v>
      </c>
      <c r="Q90">
        <v>282183.06441047898</v>
      </c>
      <c r="R90">
        <v>75059.119631811802</v>
      </c>
      <c r="S90">
        <v>56102.426050806003</v>
      </c>
      <c r="T90">
        <v>798292.72229166597</v>
      </c>
      <c r="U90">
        <v>282183.06441047898</v>
      </c>
      <c r="V90">
        <v>75059.119631811802</v>
      </c>
      <c r="W90">
        <v>56102.426050806003</v>
      </c>
      <c r="X90">
        <v>2.0707982305060001E-3</v>
      </c>
      <c r="Y90">
        <v>1.8042477799678799E-3</v>
      </c>
      <c r="Z90">
        <v>6.4847482571644402E-4</v>
      </c>
      <c r="AA90">
        <v>1.9657092125911101E-4</v>
      </c>
      <c r="AB90">
        <v>2.13494210988888E-2</v>
      </c>
      <c r="AC90">
        <v>8.9148002004783306E-3</v>
      </c>
      <c r="AD90">
        <v>4.0252245468472203E-3</v>
      </c>
      <c r="AE90">
        <v>3.8739237877787702E-3</v>
      </c>
      <c r="AF90">
        <v>5208375.4126598798</v>
      </c>
      <c r="AG90">
        <v>2284481.4401968401</v>
      </c>
      <c r="AH90">
        <v>2011580.83213834</v>
      </c>
      <c r="AI90">
        <v>1061888.8184477801</v>
      </c>
      <c r="AJ90">
        <v>1</v>
      </c>
      <c r="AM90">
        <v>2</v>
      </c>
      <c r="AN90" t="s">
        <v>61</v>
      </c>
      <c r="AO90">
        <v>2018</v>
      </c>
      <c r="AP90" s="4" t="s">
        <v>26</v>
      </c>
      <c r="AQ90">
        <v>2579</v>
      </c>
      <c r="AR90">
        <v>0</v>
      </c>
      <c r="AS90">
        <v>0</v>
      </c>
      <c r="AT90">
        <v>1</v>
      </c>
      <c r="AU90">
        <v>15000000</v>
      </c>
      <c r="AV90">
        <v>1000000000</v>
      </c>
      <c r="AW90">
        <v>11</v>
      </c>
    </row>
    <row r="91" spans="1:49" x14ac:dyDescent="0.3">
      <c r="A91" t="s">
        <v>685</v>
      </c>
      <c r="B91" t="s">
        <v>686</v>
      </c>
      <c r="C91">
        <v>0</v>
      </c>
      <c r="D91" t="s">
        <v>688</v>
      </c>
      <c r="F91">
        <v>1</v>
      </c>
      <c r="G91">
        <v>1.80722891566265</v>
      </c>
      <c r="H91">
        <v>0.18703629076480799</v>
      </c>
      <c r="I91">
        <v>4.9561247229576097E-2</v>
      </c>
      <c r="J91">
        <v>-9.2872262001037598E-2</v>
      </c>
      <c r="K91" t="s">
        <v>687</v>
      </c>
      <c r="L91">
        <v>1</v>
      </c>
      <c r="M91">
        <v>1</v>
      </c>
      <c r="N91">
        <v>1</v>
      </c>
      <c r="O91">
        <v>1</v>
      </c>
      <c r="P91">
        <v>1793278.8166666599</v>
      </c>
      <c r="Q91">
        <v>232399.41800000001</v>
      </c>
      <c r="R91">
        <v>85332.9017782968</v>
      </c>
      <c r="S91">
        <v>78019.978442993597</v>
      </c>
      <c r="T91">
        <v>1793278.8166666599</v>
      </c>
      <c r="U91">
        <v>232399.41800000001</v>
      </c>
      <c r="V91">
        <v>85332.9017782968</v>
      </c>
      <c r="W91">
        <v>78019.978442993597</v>
      </c>
      <c r="X91">
        <v>5.0886536387655503E-3</v>
      </c>
      <c r="Y91">
        <v>3.85473798984766E-3</v>
      </c>
      <c r="Z91">
        <v>3.1327046240962201E-3</v>
      </c>
      <c r="AA91">
        <v>1.48329648882855E-3</v>
      </c>
      <c r="AB91">
        <v>0.11345451821111099</v>
      </c>
      <c r="AC91">
        <v>1.62228394488888E-2</v>
      </c>
      <c r="AD91">
        <v>7.0545941102901103E-3</v>
      </c>
      <c r="AE91">
        <v>3.78192695184333E-3</v>
      </c>
      <c r="AF91">
        <v>19339075.191262498</v>
      </c>
      <c r="AG91">
        <v>2906554.4230567701</v>
      </c>
      <c r="AH91">
        <v>1279764.06833798</v>
      </c>
      <c r="AI91">
        <v>669299.09730442602</v>
      </c>
      <c r="AJ91">
        <v>1</v>
      </c>
      <c r="AM91">
        <v>59</v>
      </c>
      <c r="AN91" t="s">
        <v>25</v>
      </c>
      <c r="AO91">
        <v>2018</v>
      </c>
      <c r="AP91" s="4" t="s">
        <v>26</v>
      </c>
      <c r="AQ91">
        <v>3601</v>
      </c>
      <c r="AR91">
        <v>1</v>
      </c>
      <c r="AS91">
        <v>0</v>
      </c>
      <c r="AT91">
        <v>1</v>
      </c>
      <c r="AU91">
        <v>14400000</v>
      </c>
      <c r="AV91">
        <v>500000000</v>
      </c>
      <c r="AW91">
        <v>13</v>
      </c>
    </row>
    <row r="92" spans="1:49" x14ac:dyDescent="0.3">
      <c r="A92" t="s">
        <v>738</v>
      </c>
      <c r="B92" t="s">
        <v>739</v>
      </c>
      <c r="C92">
        <v>1</v>
      </c>
      <c r="D92" t="s">
        <v>738</v>
      </c>
      <c r="F92">
        <v>1</v>
      </c>
      <c r="G92">
        <v>1.87096774193548</v>
      </c>
      <c r="H92">
        <v>0.280133426189422</v>
      </c>
      <c r="I92">
        <v>-0.25003415346145602</v>
      </c>
      <c r="J92">
        <v>-0.37382993102073597</v>
      </c>
      <c r="K92" t="s">
        <v>740</v>
      </c>
      <c r="L92">
        <v>1</v>
      </c>
      <c r="M92">
        <v>1</v>
      </c>
      <c r="N92">
        <v>1</v>
      </c>
      <c r="O92">
        <v>1</v>
      </c>
      <c r="P92">
        <v>2942229.62000868</v>
      </c>
      <c r="Q92">
        <v>9747512.4111111108</v>
      </c>
      <c r="R92">
        <v>6908239.2222222202</v>
      </c>
      <c r="S92">
        <v>894660.91111111105</v>
      </c>
      <c r="T92">
        <v>2942229.62000868</v>
      </c>
      <c r="U92">
        <v>9747512.4111111108</v>
      </c>
      <c r="V92">
        <v>6908239.2222222202</v>
      </c>
      <c r="W92">
        <v>894660.91111111105</v>
      </c>
      <c r="X92">
        <v>9.4602655993333298E-2</v>
      </c>
      <c r="Y92">
        <v>3.92073385166666E-2</v>
      </c>
      <c r="Z92">
        <v>2.5709021791111099E-2</v>
      </c>
      <c r="AA92">
        <v>2.0873134870000001E-2</v>
      </c>
      <c r="AB92">
        <v>0.280617494381111</v>
      </c>
      <c r="AC92">
        <v>1.05502433544777</v>
      </c>
      <c r="AD92">
        <v>0.52973396712222198</v>
      </c>
      <c r="AE92">
        <v>0.183621600754444</v>
      </c>
      <c r="AF92">
        <v>57104294.819939896</v>
      </c>
      <c r="AG92">
        <v>215028372.847065</v>
      </c>
      <c r="AH92">
        <v>190378197.30335101</v>
      </c>
      <c r="AI92">
        <v>66174445.386883304</v>
      </c>
      <c r="AJ92">
        <v>1</v>
      </c>
      <c r="AM92">
        <v>7</v>
      </c>
      <c r="AN92" t="s">
        <v>106</v>
      </c>
      <c r="AO92">
        <v>2018</v>
      </c>
      <c r="AP92" s="4" t="s">
        <v>26</v>
      </c>
      <c r="AQ92">
        <v>2442</v>
      </c>
      <c r="AR92">
        <v>0</v>
      </c>
      <c r="AS92">
        <v>0</v>
      </c>
      <c r="AT92">
        <v>0</v>
      </c>
      <c r="AU92">
        <v>13800000</v>
      </c>
      <c r="AV92">
        <v>472000000</v>
      </c>
      <c r="AW92">
        <v>6</v>
      </c>
    </row>
    <row r="93" spans="1:49" x14ac:dyDescent="0.3">
      <c r="A93" t="s">
        <v>361</v>
      </c>
      <c r="B93" t="s">
        <v>362</v>
      </c>
      <c r="C93">
        <v>1</v>
      </c>
      <c r="D93" t="s">
        <v>361</v>
      </c>
      <c r="F93">
        <v>1</v>
      </c>
      <c r="G93">
        <v>1.9294117647058799</v>
      </c>
      <c r="H93">
        <v>0.10738772153854299</v>
      </c>
      <c r="I93">
        <v>-3.8155585527420002E-2</v>
      </c>
      <c r="J93">
        <v>-9.1565579175949097E-2</v>
      </c>
      <c r="K93" t="s">
        <v>363</v>
      </c>
      <c r="L93">
        <v>1</v>
      </c>
      <c r="M93">
        <v>1</v>
      </c>
      <c r="N93">
        <v>2</v>
      </c>
      <c r="O93">
        <v>2</v>
      </c>
      <c r="P93">
        <v>129004.85636261399</v>
      </c>
      <c r="Q93">
        <v>68704.709101027998</v>
      </c>
      <c r="R93">
        <v>26201.147858046199</v>
      </c>
      <c r="S93">
        <v>21421.9654823946</v>
      </c>
      <c r="T93">
        <v>129004.85636261399</v>
      </c>
      <c r="U93">
        <v>68704.709101027998</v>
      </c>
      <c r="V93">
        <v>26201.147858046199</v>
      </c>
      <c r="W93">
        <v>21421.9654823946</v>
      </c>
      <c r="X93">
        <v>2.1958679348888802E-2</v>
      </c>
      <c r="Y93">
        <v>1.29835642791311E-2</v>
      </c>
      <c r="Z93">
        <v>2.3916190821930298E-2</v>
      </c>
      <c r="AA93">
        <v>3.2290485036666601E-2</v>
      </c>
      <c r="AB93">
        <v>2.8770324721111101E-2</v>
      </c>
      <c r="AC93">
        <v>3.6928677899999998E-2</v>
      </c>
      <c r="AD93">
        <v>5.1197786294444401E-2</v>
      </c>
      <c r="AE93">
        <v>2.8261096964444399E-2</v>
      </c>
      <c r="AF93">
        <v>7098103.8297344502</v>
      </c>
      <c r="AG93">
        <v>11724472.9542995</v>
      </c>
      <c r="AH93">
        <v>10104336.933075599</v>
      </c>
      <c r="AI93">
        <v>6222775.9673160203</v>
      </c>
      <c r="AJ93">
        <v>1</v>
      </c>
      <c r="AM93">
        <v>10</v>
      </c>
      <c r="AN93" t="s">
        <v>106</v>
      </c>
      <c r="AO93">
        <v>2018</v>
      </c>
      <c r="AP93" s="4">
        <v>313</v>
      </c>
      <c r="AQ93">
        <v>352</v>
      </c>
      <c r="AR93">
        <v>0</v>
      </c>
      <c r="AS93">
        <v>0</v>
      </c>
      <c r="AT93">
        <v>1</v>
      </c>
      <c r="AU93">
        <v>13750000</v>
      </c>
      <c r="AV93">
        <v>1000000000</v>
      </c>
      <c r="AW93">
        <v>14</v>
      </c>
    </row>
    <row r="94" spans="1:49" x14ac:dyDescent="0.3">
      <c r="A94" t="s">
        <v>266</v>
      </c>
      <c r="B94" t="s">
        <v>267</v>
      </c>
      <c r="C94">
        <v>1</v>
      </c>
      <c r="D94" t="s">
        <v>266</v>
      </c>
      <c r="F94">
        <v>1</v>
      </c>
      <c r="G94">
        <v>2.0253164556962</v>
      </c>
      <c r="H94">
        <v>0.112308606505394</v>
      </c>
      <c r="I94">
        <v>-1.3582095503807E-2</v>
      </c>
      <c r="J94">
        <v>-0.25009477138519198</v>
      </c>
      <c r="K94" t="s">
        <v>268</v>
      </c>
      <c r="L94">
        <v>1</v>
      </c>
      <c r="M94">
        <v>1</v>
      </c>
      <c r="N94">
        <v>1</v>
      </c>
      <c r="O94">
        <v>1</v>
      </c>
      <c r="P94">
        <v>4795251.9222222203</v>
      </c>
      <c r="Q94">
        <v>2492528.2777777701</v>
      </c>
      <c r="R94">
        <v>1187046.68888888</v>
      </c>
      <c r="S94">
        <v>782214.87777777703</v>
      </c>
      <c r="T94">
        <v>4795251.9222222203</v>
      </c>
      <c r="U94">
        <v>2492528.2777777701</v>
      </c>
      <c r="V94">
        <v>1187046.68888888</v>
      </c>
      <c r="W94">
        <v>782214.87777777703</v>
      </c>
      <c r="X94">
        <v>9.3825855672222194E-2</v>
      </c>
      <c r="Y94">
        <v>0.10330533227222199</v>
      </c>
      <c r="Z94">
        <v>8.3807215528888895E-2</v>
      </c>
      <c r="AA94">
        <v>4.2995055957777702E-2</v>
      </c>
      <c r="AB94">
        <v>2.03853786852555</v>
      </c>
      <c r="AC94">
        <v>0.98135945730888796</v>
      </c>
      <c r="AD94">
        <v>0.33438829874777698</v>
      </c>
      <c r="AE94">
        <v>0.220936822222222</v>
      </c>
      <c r="AF94">
        <v>448110303.60202098</v>
      </c>
      <c r="AG94">
        <v>215864371.3601</v>
      </c>
      <c r="AH94">
        <v>72557809.873154402</v>
      </c>
      <c r="AI94">
        <v>48888665.166338399</v>
      </c>
      <c r="AJ94">
        <v>1</v>
      </c>
      <c r="AM94">
        <v>31</v>
      </c>
      <c r="AN94" t="s">
        <v>106</v>
      </c>
      <c r="AO94">
        <v>2017</v>
      </c>
      <c r="AP94" s="4" t="s">
        <v>26</v>
      </c>
      <c r="AQ94">
        <v>4507</v>
      </c>
      <c r="AR94">
        <v>0</v>
      </c>
      <c r="AS94">
        <v>0</v>
      </c>
      <c r="AT94">
        <v>0</v>
      </c>
      <c r="AU94">
        <v>13700000</v>
      </c>
      <c r="AV94">
        <v>433494437</v>
      </c>
      <c r="AW94">
        <v>8</v>
      </c>
    </row>
    <row r="95" spans="1:49" x14ac:dyDescent="0.3">
      <c r="A95" t="s">
        <v>290</v>
      </c>
      <c r="B95" t="s">
        <v>291</v>
      </c>
      <c r="C95">
        <v>1</v>
      </c>
      <c r="D95" t="s">
        <v>293</v>
      </c>
      <c r="F95">
        <v>1</v>
      </c>
      <c r="G95">
        <v>1.92592592592592</v>
      </c>
      <c r="H95">
        <v>0.29412084817886303</v>
      </c>
      <c r="I95">
        <v>-6.2558963894844E-2</v>
      </c>
      <c r="J95">
        <v>2.5689035654067899E-2</v>
      </c>
      <c r="K95" t="s">
        <v>292</v>
      </c>
      <c r="L95">
        <v>1</v>
      </c>
      <c r="M95">
        <v>1</v>
      </c>
      <c r="N95">
        <v>1</v>
      </c>
      <c r="O95">
        <v>1</v>
      </c>
      <c r="P95">
        <v>102313.67964409701</v>
      </c>
      <c r="Q95">
        <v>50507.744255555503</v>
      </c>
      <c r="R95">
        <v>3268.5810414337702</v>
      </c>
      <c r="S95">
        <v>2617.4591752450601</v>
      </c>
      <c r="T95">
        <v>102313.67964409701</v>
      </c>
      <c r="U95">
        <v>50507.744255555503</v>
      </c>
      <c r="V95">
        <v>3268.5810414337702</v>
      </c>
      <c r="W95">
        <v>2617.4591752450601</v>
      </c>
      <c r="X95">
        <v>1.5176500349005599E-2</v>
      </c>
      <c r="Y95">
        <v>8.8214892956156605E-3</v>
      </c>
      <c r="Z95">
        <v>5.3792456723737699E-3</v>
      </c>
      <c r="AA95">
        <v>6.8954782191891096E-3</v>
      </c>
      <c r="AB95">
        <v>4.4095484621111097E-2</v>
      </c>
      <c r="AC95">
        <v>1.4220259210000001E-2</v>
      </c>
      <c r="AD95">
        <v>8.324428772682E-3</v>
      </c>
      <c r="AE95">
        <v>7.3567694996544402E-3</v>
      </c>
      <c r="AF95">
        <v>8088303.1609573299</v>
      </c>
      <c r="AG95">
        <v>2699794.0859396602</v>
      </c>
      <c r="AH95">
        <v>1574942.3007265399</v>
      </c>
      <c r="AI95">
        <v>1440852.6939931801</v>
      </c>
      <c r="AJ95">
        <v>1</v>
      </c>
      <c r="AM95">
        <v>27</v>
      </c>
      <c r="AN95" t="s">
        <v>294</v>
      </c>
      <c r="AO95">
        <v>2018</v>
      </c>
      <c r="AP95" s="4" t="s">
        <v>26</v>
      </c>
      <c r="AQ95">
        <v>15688</v>
      </c>
      <c r="AR95">
        <v>0</v>
      </c>
      <c r="AS95">
        <v>0</v>
      </c>
      <c r="AT95">
        <v>1</v>
      </c>
      <c r="AU95">
        <v>13602384</v>
      </c>
      <c r="AV95">
        <v>650000000</v>
      </c>
      <c r="AW95">
        <v>8</v>
      </c>
    </row>
    <row r="96" spans="1:49" x14ac:dyDescent="0.3">
      <c r="A96" t="s">
        <v>551</v>
      </c>
      <c r="B96" t="s">
        <v>552</v>
      </c>
      <c r="C96">
        <v>1</v>
      </c>
      <c r="D96" t="s">
        <v>551</v>
      </c>
      <c r="F96">
        <v>1</v>
      </c>
      <c r="G96">
        <v>1.92</v>
      </c>
      <c r="H96">
        <v>0.17892988026142101</v>
      </c>
      <c r="I96">
        <v>-0.117043882608413</v>
      </c>
      <c r="J96">
        <v>-0.248870134353637</v>
      </c>
      <c r="K96" t="s">
        <v>553</v>
      </c>
      <c r="L96">
        <v>1</v>
      </c>
      <c r="M96">
        <v>2</v>
      </c>
      <c r="N96">
        <v>1</v>
      </c>
      <c r="O96">
        <v>1</v>
      </c>
      <c r="P96">
        <v>679701.96666666598</v>
      </c>
      <c r="Q96">
        <v>472946.08888888801</v>
      </c>
      <c r="R96">
        <v>3313328.7343315901</v>
      </c>
      <c r="S96">
        <v>164687.91553819401</v>
      </c>
      <c r="T96">
        <v>679701.96666666598</v>
      </c>
      <c r="U96">
        <v>472946.08888888801</v>
      </c>
      <c r="V96">
        <v>3313328.7343315901</v>
      </c>
      <c r="W96">
        <v>164687.91553819401</v>
      </c>
      <c r="X96">
        <v>0.16017533309000001</v>
      </c>
      <c r="Y96">
        <v>0.111920738087777</v>
      </c>
      <c r="Z96">
        <v>6.2821323644444399E-2</v>
      </c>
      <c r="AA96">
        <v>7.9231179986666594E-2</v>
      </c>
      <c r="AB96">
        <v>1.4704517987022201</v>
      </c>
      <c r="AC96">
        <v>0.72425585720666597</v>
      </c>
      <c r="AD96">
        <v>1.38770506448777</v>
      </c>
      <c r="AE96">
        <v>0.434517589869999</v>
      </c>
      <c r="AF96">
        <v>25753194.031839799</v>
      </c>
      <c r="AG96">
        <v>13173845.336668201</v>
      </c>
      <c r="AH96">
        <v>23511363.786200698</v>
      </c>
      <c r="AI96">
        <v>8123246.7162863296</v>
      </c>
      <c r="AJ96">
        <v>1</v>
      </c>
      <c r="AM96">
        <v>61</v>
      </c>
      <c r="AN96" t="s">
        <v>106</v>
      </c>
      <c r="AO96">
        <v>2018</v>
      </c>
      <c r="AP96" s="4" t="s">
        <v>26</v>
      </c>
      <c r="AQ96">
        <v>791</v>
      </c>
      <c r="AR96">
        <v>0</v>
      </c>
      <c r="AS96">
        <v>0</v>
      </c>
      <c r="AT96">
        <v>0</v>
      </c>
      <c r="AU96">
        <v>13325693</v>
      </c>
      <c r="AV96">
        <v>17318357.420000002</v>
      </c>
      <c r="AW96">
        <v>6</v>
      </c>
    </row>
    <row r="97" spans="1:49" x14ac:dyDescent="0.3">
      <c r="A97" t="s">
        <v>611</v>
      </c>
      <c r="B97" t="s">
        <v>612</v>
      </c>
      <c r="C97">
        <v>1</v>
      </c>
      <c r="D97" t="s">
        <v>614</v>
      </c>
      <c r="F97">
        <v>1</v>
      </c>
      <c r="G97">
        <v>2.07894736842105</v>
      </c>
      <c r="H97">
        <v>4.4520780444145203E-2</v>
      </c>
      <c r="I97">
        <v>-6.4476117491722107E-2</v>
      </c>
      <c r="J97">
        <v>-0.21950855851173401</v>
      </c>
      <c r="K97" t="s">
        <v>613</v>
      </c>
      <c r="L97">
        <v>1</v>
      </c>
      <c r="M97">
        <v>3</v>
      </c>
      <c r="N97">
        <v>2</v>
      </c>
      <c r="O97">
        <v>2</v>
      </c>
      <c r="P97">
        <v>46686416.4888888</v>
      </c>
      <c r="Q97">
        <v>11877495.3333333</v>
      </c>
      <c r="R97">
        <v>9987535.7333333306</v>
      </c>
      <c r="S97">
        <v>5993050.7777777696</v>
      </c>
      <c r="T97">
        <v>46686416.4888888</v>
      </c>
      <c r="U97">
        <v>11877495.3333333</v>
      </c>
      <c r="V97">
        <v>9987535.7333333306</v>
      </c>
      <c r="W97">
        <v>5993050.7777777696</v>
      </c>
      <c r="X97">
        <v>0.105641089565555</v>
      </c>
      <c r="Y97">
        <v>0.10675895959999999</v>
      </c>
      <c r="Z97">
        <v>0.11502792849</v>
      </c>
      <c r="AA97">
        <v>5.94300710655555E-2</v>
      </c>
      <c r="AB97">
        <v>0.93517202933222199</v>
      </c>
      <c r="AC97">
        <v>0.52907662126777699</v>
      </c>
      <c r="AD97">
        <v>0.34995213291222199</v>
      </c>
      <c r="AE97">
        <v>0.18819207777777699</v>
      </c>
      <c r="AF97">
        <v>304989045.62562102</v>
      </c>
      <c r="AG97">
        <v>181268762.46755999</v>
      </c>
      <c r="AH97">
        <v>123579886.62964401</v>
      </c>
      <c r="AI97">
        <v>68682161.127376601</v>
      </c>
      <c r="AJ97">
        <v>1</v>
      </c>
      <c r="AM97">
        <v>1</v>
      </c>
      <c r="AN97" t="s">
        <v>409</v>
      </c>
      <c r="AO97">
        <v>2017</v>
      </c>
      <c r="AP97" s="4" t="s">
        <v>26</v>
      </c>
      <c r="AQ97">
        <v>27852</v>
      </c>
      <c r="AR97">
        <v>0</v>
      </c>
      <c r="AS97">
        <v>1</v>
      </c>
      <c r="AT97">
        <v>0</v>
      </c>
      <c r="AU97">
        <v>13232290</v>
      </c>
      <c r="AV97">
        <v>999506123</v>
      </c>
      <c r="AW97">
        <v>17</v>
      </c>
    </row>
    <row r="98" spans="1:49" x14ac:dyDescent="0.3">
      <c r="A98" t="s">
        <v>859</v>
      </c>
      <c r="B98" t="s">
        <v>860</v>
      </c>
      <c r="C98">
        <v>0</v>
      </c>
      <c r="D98" t="s">
        <v>859</v>
      </c>
      <c r="F98">
        <v>1</v>
      </c>
      <c r="G98">
        <v>1.94805194805194</v>
      </c>
      <c r="H98">
        <v>-3.4449160099029499E-2</v>
      </c>
      <c r="I98">
        <v>0.14350578188896099</v>
      </c>
      <c r="J98">
        <v>-0.16019523143768299</v>
      </c>
      <c r="K98" t="s">
        <v>861</v>
      </c>
      <c r="L98">
        <v>1</v>
      </c>
      <c r="M98">
        <v>1</v>
      </c>
      <c r="N98">
        <v>2</v>
      </c>
      <c r="O98">
        <v>2</v>
      </c>
      <c r="P98">
        <v>4379.99442615312</v>
      </c>
      <c r="Q98">
        <v>5050.7739621185401</v>
      </c>
      <c r="R98">
        <v>2709.71846170969</v>
      </c>
      <c r="S98">
        <v>1222.82744389242</v>
      </c>
      <c r="T98">
        <v>4379.99442615312</v>
      </c>
      <c r="U98">
        <v>5050.7739621185401</v>
      </c>
      <c r="V98">
        <v>2709.71846170969</v>
      </c>
      <c r="W98">
        <v>1222.82744389242</v>
      </c>
      <c r="X98">
        <v>8.6710575282355502E-3</v>
      </c>
      <c r="Y98">
        <v>6.6517946233652196E-3</v>
      </c>
      <c r="Z98">
        <v>5.6909974557631101E-3</v>
      </c>
      <c r="AA98">
        <v>6.0620822222222197E-3</v>
      </c>
      <c r="AB98">
        <v>4.28099361211111E-2</v>
      </c>
      <c r="AC98">
        <v>2.5812621987777701E-2</v>
      </c>
      <c r="AD98">
        <v>1.81309901714976E-2</v>
      </c>
      <c r="AE98">
        <v>1.02508721034817E-2</v>
      </c>
      <c r="AF98">
        <v>2217388.6759294099</v>
      </c>
      <c r="AG98">
        <v>1674038.45183901</v>
      </c>
      <c r="AH98">
        <v>1306262.4138418799</v>
      </c>
      <c r="AI98">
        <v>872834.335837472</v>
      </c>
      <c r="AJ98">
        <v>1</v>
      </c>
      <c r="AM98">
        <v>30</v>
      </c>
      <c r="AN98" t="s">
        <v>30</v>
      </c>
      <c r="AO98">
        <v>2017</v>
      </c>
      <c r="AP98" s="4" t="s">
        <v>26</v>
      </c>
      <c r="AQ98">
        <v>11114</v>
      </c>
      <c r="AR98">
        <v>0</v>
      </c>
      <c r="AS98">
        <v>0</v>
      </c>
      <c r="AT98">
        <v>1</v>
      </c>
      <c r="AU98">
        <v>12600000</v>
      </c>
      <c r="AV98">
        <v>275000000</v>
      </c>
      <c r="AW98">
        <v>9</v>
      </c>
    </row>
    <row r="99" spans="1:49" x14ac:dyDescent="0.3">
      <c r="A99" t="s">
        <v>649</v>
      </c>
      <c r="B99" t="s">
        <v>650</v>
      </c>
      <c r="C99">
        <v>1</v>
      </c>
      <c r="D99" t="s">
        <v>649</v>
      </c>
      <c r="F99">
        <v>1</v>
      </c>
      <c r="G99">
        <v>1.94805194805194</v>
      </c>
      <c r="H99">
        <v>0.12536080181598599</v>
      </c>
      <c r="I99">
        <v>-7.2252601385116499E-3</v>
      </c>
      <c r="J99">
        <v>-9.9485829472541795E-2</v>
      </c>
      <c r="K99" t="s">
        <v>651</v>
      </c>
      <c r="L99">
        <v>1</v>
      </c>
      <c r="M99">
        <v>2</v>
      </c>
      <c r="N99">
        <v>2</v>
      </c>
      <c r="O99">
        <v>0</v>
      </c>
      <c r="P99">
        <v>1245094.34781901</v>
      </c>
      <c r="Q99">
        <v>8288146.2222222202</v>
      </c>
      <c r="R99">
        <v>3471619.2666666601</v>
      </c>
      <c r="S99">
        <v>2551074.8444444402</v>
      </c>
      <c r="T99">
        <v>1245094.34781901</v>
      </c>
      <c r="U99">
        <v>8288146.2222222202</v>
      </c>
      <c r="V99">
        <v>3471619.2666666601</v>
      </c>
      <c r="W99">
        <v>2551074.8444444402</v>
      </c>
      <c r="X99">
        <v>0.19660678312666599</v>
      </c>
      <c r="Y99">
        <v>0.154179590972222</v>
      </c>
      <c r="Z99">
        <v>0.11606943861777699</v>
      </c>
      <c r="AA99">
        <v>7.5401298629999905E-2</v>
      </c>
      <c r="AB99">
        <v>0.66464265824888802</v>
      </c>
      <c r="AC99">
        <v>1.58718189994333</v>
      </c>
      <c r="AD99">
        <v>0.52450652238666595</v>
      </c>
      <c r="AE99">
        <v>0.141588666666666</v>
      </c>
      <c r="AF99">
        <v>112111824.950611</v>
      </c>
      <c r="AG99">
        <v>268685247.948888</v>
      </c>
      <c r="AH99">
        <v>93265683.390000001</v>
      </c>
      <c r="AI99">
        <v>30190703.5522222</v>
      </c>
      <c r="AJ99">
        <v>1</v>
      </c>
      <c r="AM99">
        <v>30</v>
      </c>
      <c r="AN99" t="s">
        <v>48</v>
      </c>
      <c r="AO99">
        <v>2017</v>
      </c>
      <c r="AP99" s="4" t="s">
        <v>26</v>
      </c>
      <c r="AQ99">
        <v>11356</v>
      </c>
      <c r="AR99">
        <v>0</v>
      </c>
      <c r="AS99">
        <v>0</v>
      </c>
      <c r="AT99">
        <v>0</v>
      </c>
      <c r="AU99">
        <v>12513346</v>
      </c>
      <c r="AV99">
        <v>12484410729</v>
      </c>
      <c r="AW99">
        <v>12</v>
      </c>
    </row>
    <row r="100" spans="1:49" x14ac:dyDescent="0.3">
      <c r="A100" t="s">
        <v>388</v>
      </c>
      <c r="B100" t="s">
        <v>389</v>
      </c>
      <c r="C100">
        <v>1</v>
      </c>
      <c r="D100" t="s">
        <v>388</v>
      </c>
      <c r="F100">
        <v>1</v>
      </c>
      <c r="G100">
        <v>1.9750000000000001</v>
      </c>
      <c r="H100">
        <v>0.26771509647369301</v>
      </c>
      <c r="I100">
        <v>-1.00375860929489E-2</v>
      </c>
      <c r="J100">
        <v>-0.29421928524971003</v>
      </c>
      <c r="K100" t="s">
        <v>390</v>
      </c>
      <c r="L100">
        <v>1</v>
      </c>
      <c r="M100">
        <v>1</v>
      </c>
      <c r="N100">
        <v>1</v>
      </c>
      <c r="O100">
        <v>1</v>
      </c>
      <c r="P100">
        <v>2890179.2888888801</v>
      </c>
      <c r="Q100">
        <v>998012.9</v>
      </c>
      <c r="R100">
        <v>3643314.7555555501</v>
      </c>
      <c r="S100">
        <v>1095436.6000000001</v>
      </c>
      <c r="T100">
        <v>2890179.2888888801</v>
      </c>
      <c r="U100">
        <v>998012.9</v>
      </c>
      <c r="V100">
        <v>3643314.7555555501</v>
      </c>
      <c r="W100">
        <v>1095436.6000000001</v>
      </c>
      <c r="X100">
        <v>72.801217608984402</v>
      </c>
      <c r="Y100">
        <v>32.5506844215911</v>
      </c>
      <c r="Z100">
        <v>14.61060925154</v>
      </c>
      <c r="AA100">
        <v>14.195092829429999</v>
      </c>
      <c r="AB100">
        <v>227.15491443210399</v>
      </c>
      <c r="AC100">
        <v>144.70295011732301</v>
      </c>
      <c r="AD100">
        <v>184.59261834886499</v>
      </c>
      <c r="AE100">
        <v>122.894323179455</v>
      </c>
      <c r="AF100">
        <v>237031410.360488</v>
      </c>
      <c r="AG100">
        <v>150603520.613655</v>
      </c>
      <c r="AH100">
        <v>187881149.067</v>
      </c>
      <c r="AI100">
        <v>126934677.8335</v>
      </c>
      <c r="AJ100">
        <v>1</v>
      </c>
      <c r="AM100">
        <v>1</v>
      </c>
      <c r="AN100" t="s">
        <v>391</v>
      </c>
      <c r="AO100">
        <v>2016</v>
      </c>
      <c r="AP100" s="4" t="s">
        <v>26</v>
      </c>
      <c r="AQ100">
        <v>716</v>
      </c>
      <c r="AR100">
        <v>0</v>
      </c>
      <c r="AS100">
        <v>0</v>
      </c>
      <c r="AT100">
        <v>0</v>
      </c>
      <c r="AU100">
        <v>12500000</v>
      </c>
      <c r="AV100">
        <v>10000000</v>
      </c>
      <c r="AW100">
        <v>10</v>
      </c>
    </row>
    <row r="101" spans="1:49" x14ac:dyDescent="0.3">
      <c r="A101" t="s">
        <v>607</v>
      </c>
      <c r="B101" t="s">
        <v>608</v>
      </c>
      <c r="C101">
        <v>1</v>
      </c>
      <c r="D101" t="s">
        <v>610</v>
      </c>
      <c r="F101">
        <v>1</v>
      </c>
      <c r="G101">
        <v>1.9518072289156601</v>
      </c>
      <c r="H101">
        <v>-1.82105749845504E-2</v>
      </c>
      <c r="I101">
        <v>0.22666561603546101</v>
      </c>
      <c r="J101">
        <v>-0.14816440641879999</v>
      </c>
      <c r="K101" t="s">
        <v>609</v>
      </c>
      <c r="L101">
        <v>1</v>
      </c>
      <c r="M101">
        <v>1</v>
      </c>
      <c r="N101">
        <v>1</v>
      </c>
      <c r="O101">
        <v>1</v>
      </c>
      <c r="P101">
        <v>8370043.1111111101</v>
      </c>
      <c r="Q101">
        <v>1140196.1222222201</v>
      </c>
      <c r="R101">
        <v>939997.07777777698</v>
      </c>
      <c r="S101">
        <v>308847.09762232</v>
      </c>
      <c r="T101">
        <v>8370043.1111111101</v>
      </c>
      <c r="U101">
        <v>1140196.1222222201</v>
      </c>
      <c r="V101">
        <v>939997.07777777698</v>
      </c>
      <c r="W101">
        <v>308847.09762232</v>
      </c>
      <c r="X101">
        <v>3.51162826677777E-2</v>
      </c>
      <c r="Y101">
        <v>3.03592494677777E-2</v>
      </c>
      <c r="Z101">
        <v>1.70247415055555E-2</v>
      </c>
      <c r="AA101">
        <v>1.38326489688888E-2</v>
      </c>
      <c r="AB101">
        <v>0.520805292992222</v>
      </c>
      <c r="AC101">
        <v>0.19340367980666601</v>
      </c>
      <c r="AD101">
        <v>8.7456966666666594E-2</v>
      </c>
      <c r="AE101">
        <v>3.0982466220000001E-2</v>
      </c>
      <c r="AF101">
        <v>97639206.181761101</v>
      </c>
      <c r="AG101">
        <v>37683965.434325501</v>
      </c>
      <c r="AH101">
        <v>17917551.865831599</v>
      </c>
      <c r="AI101">
        <v>6457497.47284381</v>
      </c>
      <c r="AJ101">
        <v>1</v>
      </c>
      <c r="AM101">
        <v>28</v>
      </c>
      <c r="AN101" t="s">
        <v>106</v>
      </c>
      <c r="AO101">
        <v>2017</v>
      </c>
      <c r="AP101" s="4" t="s">
        <v>26</v>
      </c>
      <c r="AQ101">
        <v>2181</v>
      </c>
      <c r="AR101">
        <v>0</v>
      </c>
      <c r="AS101">
        <v>0</v>
      </c>
      <c r="AT101">
        <v>0</v>
      </c>
      <c r="AU101">
        <v>12500000</v>
      </c>
      <c r="AV101">
        <v>281339254.69999999</v>
      </c>
      <c r="AW101">
        <v>15</v>
      </c>
    </row>
    <row r="102" spans="1:49" x14ac:dyDescent="0.3">
      <c r="A102" t="s">
        <v>673</v>
      </c>
      <c r="B102" t="s">
        <v>674</v>
      </c>
      <c r="C102">
        <v>1</v>
      </c>
      <c r="D102" t="s">
        <v>676</v>
      </c>
      <c r="F102">
        <v>1</v>
      </c>
      <c r="G102">
        <v>2.0816326530612201</v>
      </c>
      <c r="H102">
        <v>0.21804966032504999</v>
      </c>
      <c r="I102">
        <v>0.12851765751838601</v>
      </c>
      <c r="J102">
        <v>-8.0403193831443703E-2</v>
      </c>
      <c r="K102" t="s">
        <v>675</v>
      </c>
      <c r="L102">
        <v>1</v>
      </c>
      <c r="M102">
        <v>1</v>
      </c>
      <c r="N102">
        <v>1</v>
      </c>
      <c r="O102">
        <v>1</v>
      </c>
      <c r="P102">
        <v>1037035.0333333299</v>
      </c>
      <c r="Q102">
        <v>10516914.755555499</v>
      </c>
      <c r="R102">
        <v>5476580.6888888804</v>
      </c>
      <c r="S102">
        <v>1941871.7111111099</v>
      </c>
      <c r="T102">
        <v>1037035.0333333299</v>
      </c>
      <c r="U102">
        <v>10516914.755555499</v>
      </c>
      <c r="V102">
        <v>5476580.6888888804</v>
      </c>
      <c r="W102">
        <v>1941871.7111111099</v>
      </c>
      <c r="X102">
        <v>0.70533108743222195</v>
      </c>
      <c r="Y102">
        <v>0.37202592890777703</v>
      </c>
      <c r="Z102">
        <v>0.45272747350333298</v>
      </c>
      <c r="AA102">
        <v>0.90891074094888802</v>
      </c>
      <c r="AB102">
        <v>0.33465641140888802</v>
      </c>
      <c r="AC102">
        <v>2.8064647336866599</v>
      </c>
      <c r="AD102">
        <v>2.1197133156966599</v>
      </c>
      <c r="AE102">
        <v>1.32929522991111</v>
      </c>
      <c r="AF102">
        <v>18228643.5236177</v>
      </c>
      <c r="AG102">
        <v>157537559.87042001</v>
      </c>
      <c r="AH102">
        <v>118402481.371672</v>
      </c>
      <c r="AI102">
        <v>79058890.8061966</v>
      </c>
      <c r="AJ102">
        <v>1</v>
      </c>
      <c r="AM102">
        <v>28</v>
      </c>
      <c r="AN102" t="s">
        <v>61</v>
      </c>
      <c r="AO102">
        <v>2018</v>
      </c>
      <c r="AP102" s="4" t="s">
        <v>26</v>
      </c>
      <c r="AQ102">
        <v>3022</v>
      </c>
      <c r="AR102">
        <v>0</v>
      </c>
      <c r="AS102">
        <v>0</v>
      </c>
      <c r="AT102">
        <v>0</v>
      </c>
      <c r="AU102">
        <v>12215250</v>
      </c>
      <c r="AV102">
        <v>83337000</v>
      </c>
      <c r="AW102">
        <v>12</v>
      </c>
    </row>
    <row r="103" spans="1:49" x14ac:dyDescent="0.3">
      <c r="A103" t="s">
        <v>523</v>
      </c>
      <c r="B103" t="s">
        <v>524</v>
      </c>
      <c r="C103">
        <v>1</v>
      </c>
      <c r="D103" t="s">
        <v>523</v>
      </c>
      <c r="F103">
        <v>1</v>
      </c>
      <c r="G103">
        <v>1.9753086419753001</v>
      </c>
      <c r="H103">
        <v>0.20296810567379001</v>
      </c>
      <c r="I103">
        <v>8.2090318202972398E-2</v>
      </c>
      <c r="J103">
        <v>1.3437807559966999E-2</v>
      </c>
      <c r="K103" t="s">
        <v>525</v>
      </c>
      <c r="L103">
        <v>1</v>
      </c>
      <c r="M103">
        <v>1</v>
      </c>
      <c r="N103">
        <v>1</v>
      </c>
      <c r="O103">
        <v>1</v>
      </c>
      <c r="P103">
        <v>960042.44559027802</v>
      </c>
      <c r="Q103">
        <v>280275.31666996802</v>
      </c>
      <c r="R103">
        <v>261187.336433477</v>
      </c>
      <c r="S103">
        <v>346899.70057849598</v>
      </c>
      <c r="T103">
        <v>960042.44559027802</v>
      </c>
      <c r="U103">
        <v>280275.31666996802</v>
      </c>
      <c r="V103">
        <v>261187.336433477</v>
      </c>
      <c r="W103">
        <v>346899.70057849598</v>
      </c>
      <c r="X103">
        <v>0.93806800609999996</v>
      </c>
      <c r="Y103">
        <v>0.62471550316111102</v>
      </c>
      <c r="Z103">
        <v>0.54219856596111105</v>
      </c>
      <c r="AA103">
        <v>0.38634231932222202</v>
      </c>
      <c r="AB103">
        <v>2.2685496694755498</v>
      </c>
      <c r="AC103">
        <v>1.27540343672</v>
      </c>
      <c r="AD103">
        <v>0.84855958275111099</v>
      </c>
      <c r="AE103">
        <v>1.2104785919177701</v>
      </c>
      <c r="AF103">
        <v>12974952.910372199</v>
      </c>
      <c r="AG103">
        <v>8871208.4166069403</v>
      </c>
      <c r="AH103">
        <v>7856889.8796162801</v>
      </c>
      <c r="AI103">
        <v>11448638.3768904</v>
      </c>
      <c r="AJ103">
        <v>1</v>
      </c>
      <c r="AM103">
        <v>28</v>
      </c>
      <c r="AO103">
        <v>2018</v>
      </c>
      <c r="AP103" s="4">
        <v>279</v>
      </c>
      <c r="AQ103">
        <v>369</v>
      </c>
      <c r="AR103">
        <v>0</v>
      </c>
      <c r="AS103">
        <v>0</v>
      </c>
      <c r="AT103">
        <v>0</v>
      </c>
      <c r="AU103">
        <v>12110500</v>
      </c>
      <c r="AV103">
        <v>12506247.43</v>
      </c>
      <c r="AW103">
        <v>15</v>
      </c>
    </row>
    <row r="104" spans="1:49" x14ac:dyDescent="0.3">
      <c r="A104" t="s">
        <v>660</v>
      </c>
      <c r="B104" t="s">
        <v>661</v>
      </c>
      <c r="C104">
        <v>1</v>
      </c>
      <c r="D104" t="s">
        <v>663</v>
      </c>
      <c r="F104">
        <v>1</v>
      </c>
      <c r="G104">
        <v>1.87654320987654</v>
      </c>
      <c r="H104">
        <v>7.25072771310806E-2</v>
      </c>
      <c r="I104">
        <v>2.5491714477539002E-3</v>
      </c>
      <c r="J104">
        <v>4.5350730419158901E-2</v>
      </c>
      <c r="K104" t="s">
        <v>662</v>
      </c>
      <c r="L104">
        <v>1</v>
      </c>
      <c r="M104">
        <v>3</v>
      </c>
      <c r="N104">
        <v>1</v>
      </c>
      <c r="O104">
        <v>1</v>
      </c>
      <c r="P104">
        <v>509213.75668402697</v>
      </c>
      <c r="Q104">
        <v>381394.522222222</v>
      </c>
      <c r="R104">
        <v>3917525.0333333299</v>
      </c>
      <c r="S104">
        <v>3931295.6</v>
      </c>
      <c r="T104">
        <v>509213.75668402697</v>
      </c>
      <c r="U104">
        <v>381394.522222222</v>
      </c>
      <c r="V104">
        <v>3917525.0333333299</v>
      </c>
      <c r="W104">
        <v>3931295.6</v>
      </c>
      <c r="X104">
        <v>1.46015262869444</v>
      </c>
      <c r="Y104">
        <v>0.47930255466777699</v>
      </c>
      <c r="Z104">
        <v>0.32330786354777702</v>
      </c>
      <c r="AA104">
        <v>0.32474650734222199</v>
      </c>
      <c r="AB104">
        <v>0.63151883383555496</v>
      </c>
      <c r="AC104">
        <v>0.58292128972888801</v>
      </c>
      <c r="AD104">
        <v>1.1301744014044399</v>
      </c>
      <c r="AE104">
        <v>1.56692544684666</v>
      </c>
      <c r="AF104">
        <v>45704328.113584399</v>
      </c>
      <c r="AG104">
        <v>43042510.489772201</v>
      </c>
      <c r="AH104">
        <v>79288721.130579993</v>
      </c>
      <c r="AI104">
        <v>113759885.145962</v>
      </c>
      <c r="AJ104">
        <v>1</v>
      </c>
      <c r="AM104">
        <v>31</v>
      </c>
      <c r="AN104" t="s">
        <v>119</v>
      </c>
      <c r="AO104">
        <v>2018</v>
      </c>
      <c r="AP104" s="4" t="s">
        <v>26</v>
      </c>
      <c r="AQ104">
        <v>11222</v>
      </c>
      <c r="AR104">
        <v>0</v>
      </c>
      <c r="AS104">
        <v>0</v>
      </c>
      <c r="AT104">
        <v>0</v>
      </c>
      <c r="AU104">
        <v>12000000</v>
      </c>
      <c r="AV104">
        <v>86999784.989999995</v>
      </c>
      <c r="AW104">
        <v>10</v>
      </c>
    </row>
    <row r="105" spans="1:49" x14ac:dyDescent="0.3">
      <c r="A105" t="s">
        <v>865</v>
      </c>
      <c r="B105" t="s">
        <v>866</v>
      </c>
      <c r="C105">
        <v>1</v>
      </c>
      <c r="D105" t="s">
        <v>868</v>
      </c>
      <c r="F105">
        <v>1</v>
      </c>
      <c r="G105">
        <v>2.0987654320987601</v>
      </c>
      <c r="H105">
        <v>-3.3407248556613901E-2</v>
      </c>
      <c r="I105">
        <v>0.176608607172966</v>
      </c>
      <c r="J105">
        <v>-0.21526235342025701</v>
      </c>
      <c r="K105" t="s">
        <v>867</v>
      </c>
      <c r="L105">
        <v>1</v>
      </c>
      <c r="M105">
        <v>1</v>
      </c>
      <c r="N105">
        <v>1</v>
      </c>
      <c r="O105">
        <v>1</v>
      </c>
      <c r="P105">
        <v>41468.428783420102</v>
      </c>
      <c r="Q105">
        <v>20569.0015555555</v>
      </c>
      <c r="R105">
        <v>728906.07125686901</v>
      </c>
      <c r="S105">
        <v>48486.835666257597</v>
      </c>
      <c r="T105">
        <v>41468.428783420102</v>
      </c>
      <c r="U105">
        <v>20569.0015555555</v>
      </c>
      <c r="V105">
        <v>728906.07125686901</v>
      </c>
      <c r="W105">
        <v>48486.835666257597</v>
      </c>
      <c r="X105">
        <v>1.11902573263544E-3</v>
      </c>
      <c r="Y105">
        <v>5.0637140659944404E-4</v>
      </c>
      <c r="Z105">
        <v>2.8182925427866598E-4</v>
      </c>
      <c r="AA105">
        <v>2.53111619894333E-4</v>
      </c>
      <c r="AB105">
        <v>3.34213289882311E-3</v>
      </c>
      <c r="AC105">
        <v>2.70604077777777E-3</v>
      </c>
      <c r="AD105">
        <v>3.52317209264188E-3</v>
      </c>
      <c r="AE105">
        <v>2.3925764390134402E-3</v>
      </c>
      <c r="AF105">
        <v>10558771.7569234</v>
      </c>
      <c r="AG105">
        <v>16151661.292601399</v>
      </c>
      <c r="AH105">
        <v>15512535.9270018</v>
      </c>
      <c r="AI105">
        <v>12390573.5437802</v>
      </c>
      <c r="AJ105">
        <v>1</v>
      </c>
      <c r="AM105">
        <v>31</v>
      </c>
      <c r="AN105" t="s">
        <v>106</v>
      </c>
      <c r="AO105">
        <v>2017</v>
      </c>
      <c r="AP105" s="4" t="s">
        <v>26</v>
      </c>
      <c r="AQ105">
        <v>1936</v>
      </c>
      <c r="AR105">
        <v>0</v>
      </c>
      <c r="AS105">
        <v>0</v>
      </c>
      <c r="AT105">
        <v>1</v>
      </c>
      <c r="AU105">
        <v>11951000</v>
      </c>
      <c r="AV105">
        <v>13960974963</v>
      </c>
      <c r="AW105">
        <v>14</v>
      </c>
    </row>
    <row r="106" spans="1:49" x14ac:dyDescent="0.3">
      <c r="A106" t="s">
        <v>639</v>
      </c>
      <c r="B106" t="s">
        <v>640</v>
      </c>
      <c r="C106">
        <v>1</v>
      </c>
      <c r="D106" t="s">
        <v>642</v>
      </c>
      <c r="F106">
        <v>1</v>
      </c>
      <c r="G106">
        <v>1.4222222222222201</v>
      </c>
      <c r="H106">
        <v>-2.25958600640296E-2</v>
      </c>
      <c r="I106">
        <v>0.36060243844985901</v>
      </c>
      <c r="J106">
        <v>0.12365354597568499</v>
      </c>
      <c r="K106" t="s">
        <v>641</v>
      </c>
      <c r="L106">
        <v>1</v>
      </c>
      <c r="M106">
        <v>2</v>
      </c>
      <c r="N106">
        <v>2</v>
      </c>
      <c r="O106">
        <v>1</v>
      </c>
      <c r="P106">
        <v>394245.442666666</v>
      </c>
      <c r="Q106">
        <v>1339449.7274658401</v>
      </c>
      <c r="R106">
        <v>2366097.0491609499</v>
      </c>
      <c r="S106">
        <v>6949890.3066765498</v>
      </c>
      <c r="T106">
        <v>394245.442666666</v>
      </c>
      <c r="U106">
        <v>1339449.7274658401</v>
      </c>
      <c r="V106">
        <v>2366097.0491609499</v>
      </c>
      <c r="W106">
        <v>6949890.3066765498</v>
      </c>
      <c r="X106">
        <v>6.9027886283133304</v>
      </c>
      <c r="Y106">
        <v>4.89935327268888</v>
      </c>
      <c r="Z106">
        <v>4.3166264034799999</v>
      </c>
      <c r="AA106">
        <v>7.2104808478444404</v>
      </c>
      <c r="AB106">
        <v>1.50490113333333</v>
      </c>
      <c r="AC106">
        <v>2.03389943350333</v>
      </c>
      <c r="AD106">
        <v>3.58491800695333</v>
      </c>
      <c r="AE106">
        <v>6.5628975518155501</v>
      </c>
      <c r="AF106">
        <v>17002829.481218699</v>
      </c>
      <c r="AG106">
        <v>29606644.961238801</v>
      </c>
      <c r="AH106">
        <v>28414627.248710901</v>
      </c>
      <c r="AI106">
        <v>93897601.680152595</v>
      </c>
      <c r="AJ106">
        <v>1</v>
      </c>
      <c r="AM106">
        <v>5</v>
      </c>
      <c r="AN106" t="s">
        <v>61</v>
      </c>
      <c r="AO106">
        <v>2017</v>
      </c>
      <c r="AP106" s="4" t="s">
        <v>26</v>
      </c>
      <c r="AQ106">
        <v>7501</v>
      </c>
      <c r="AR106">
        <v>0</v>
      </c>
      <c r="AS106">
        <v>0</v>
      </c>
      <c r="AT106">
        <v>1</v>
      </c>
      <c r="AU106">
        <v>11000000</v>
      </c>
      <c r="AV106">
        <v>14612493.08</v>
      </c>
      <c r="AW106">
        <v>8</v>
      </c>
    </row>
    <row r="107" spans="1:49" x14ac:dyDescent="0.3">
      <c r="A107" t="s">
        <v>825</v>
      </c>
      <c r="B107" t="s">
        <v>826</v>
      </c>
      <c r="C107">
        <v>1</v>
      </c>
      <c r="D107" t="s">
        <v>825</v>
      </c>
      <c r="F107">
        <v>1</v>
      </c>
      <c r="G107">
        <v>1.875</v>
      </c>
      <c r="H107">
        <v>0.14636130630970001</v>
      </c>
      <c r="I107">
        <v>0.103210717439651</v>
      </c>
      <c r="J107">
        <v>-4.0575265884399397E-3</v>
      </c>
      <c r="K107" t="s">
        <v>827</v>
      </c>
      <c r="L107">
        <v>1</v>
      </c>
      <c r="M107">
        <v>1</v>
      </c>
      <c r="N107">
        <v>2</v>
      </c>
      <c r="O107">
        <v>2</v>
      </c>
      <c r="P107">
        <v>7175905.6321614496</v>
      </c>
      <c r="Q107">
        <v>19050381.4888888</v>
      </c>
      <c r="R107">
        <v>4285807.1111111101</v>
      </c>
      <c r="S107">
        <v>1795982.5666666599</v>
      </c>
      <c r="T107">
        <v>7175905.6321614496</v>
      </c>
      <c r="U107">
        <v>19050381.4888888</v>
      </c>
      <c r="V107">
        <v>4285807.1111111101</v>
      </c>
      <c r="W107">
        <v>1795982.5666666599</v>
      </c>
      <c r="X107">
        <v>3.8790595725555502E-2</v>
      </c>
      <c r="Y107">
        <v>2.5950416548888799E-2</v>
      </c>
      <c r="Z107">
        <v>4.51643473611111E-2</v>
      </c>
      <c r="AA107">
        <v>2.7298920484444399E-2</v>
      </c>
      <c r="AB107">
        <v>0.23346305572777701</v>
      </c>
      <c r="AC107">
        <v>0.31129742405111099</v>
      </c>
      <c r="AD107">
        <v>0.15520254223888799</v>
      </c>
      <c r="AE107">
        <v>5.3891279059999998E-2</v>
      </c>
      <c r="AF107">
        <v>32299873.714958798</v>
      </c>
      <c r="AG107">
        <v>45571616.320281103</v>
      </c>
      <c r="AH107">
        <v>24974904.569338899</v>
      </c>
      <c r="AI107">
        <v>8736683.9335273299</v>
      </c>
      <c r="AJ107">
        <v>1</v>
      </c>
      <c r="AM107">
        <v>21</v>
      </c>
      <c r="AN107" t="s">
        <v>231</v>
      </c>
      <c r="AO107">
        <v>2018</v>
      </c>
      <c r="AP107" s="4" t="s">
        <v>26</v>
      </c>
      <c r="AQ107">
        <v>16673</v>
      </c>
      <c r="AR107">
        <v>0</v>
      </c>
      <c r="AS107">
        <v>0</v>
      </c>
      <c r="AT107">
        <v>0</v>
      </c>
      <c r="AU107">
        <v>10714285</v>
      </c>
      <c r="AV107">
        <v>200000000</v>
      </c>
      <c r="AW107">
        <v>19</v>
      </c>
    </row>
    <row r="108" spans="1:49" x14ac:dyDescent="0.3">
      <c r="A108" t="s">
        <v>722</v>
      </c>
      <c r="B108" t="s">
        <v>723</v>
      </c>
      <c r="C108">
        <v>0</v>
      </c>
      <c r="D108" t="s">
        <v>722</v>
      </c>
      <c r="F108">
        <v>2</v>
      </c>
      <c r="G108">
        <v>2.2432432432432399</v>
      </c>
      <c r="H108">
        <v>-2.5909110903739901E-2</v>
      </c>
      <c r="I108">
        <v>3.8007438182830797E-2</v>
      </c>
      <c r="J108">
        <v>-0.19136916100978801</v>
      </c>
      <c r="K108" t="s">
        <v>724</v>
      </c>
      <c r="L108">
        <v>1</v>
      </c>
      <c r="M108">
        <v>1</v>
      </c>
      <c r="N108">
        <v>1</v>
      </c>
      <c r="O108">
        <v>1</v>
      </c>
      <c r="P108">
        <v>1844251.80333949</v>
      </c>
      <c r="Q108">
        <v>1033675.9391549</v>
      </c>
      <c r="R108">
        <v>186553.43716338999</v>
      </c>
      <c r="S108">
        <v>7655.7826576636198</v>
      </c>
      <c r="T108">
        <v>1844251.80333949</v>
      </c>
      <c r="U108">
        <v>1033675.9391549</v>
      </c>
      <c r="V108">
        <v>186553.43716338999</v>
      </c>
      <c r="W108">
        <v>7655.7826576636198</v>
      </c>
      <c r="X108">
        <v>1.44747082700032E-3</v>
      </c>
      <c r="Y108">
        <v>2.0478564299398001E-3</v>
      </c>
      <c r="Z108">
        <v>1.65745866997948E-3</v>
      </c>
      <c r="AA108">
        <v>6.0087668473045698E-3</v>
      </c>
      <c r="AB108">
        <v>4.3435614737502197E-3</v>
      </c>
      <c r="AC108">
        <v>2.7624738250140498E-3</v>
      </c>
      <c r="AD108">
        <v>1.4196976351867801E-3</v>
      </c>
      <c r="AE108">
        <v>1.2351939889831099E-3</v>
      </c>
      <c r="AF108">
        <v>1066805.50836248</v>
      </c>
      <c r="AG108">
        <v>883257.93654500495</v>
      </c>
      <c r="AH108">
        <v>449184.05924867501</v>
      </c>
      <c r="AI108">
        <v>415194.90220502799</v>
      </c>
      <c r="AJ108">
        <v>1</v>
      </c>
      <c r="AM108">
        <v>14</v>
      </c>
      <c r="AN108" t="s">
        <v>106</v>
      </c>
      <c r="AO108">
        <v>2018</v>
      </c>
      <c r="AP108" s="4" t="s">
        <v>26</v>
      </c>
      <c r="AQ108">
        <v>2835</v>
      </c>
      <c r="AR108">
        <v>0</v>
      </c>
      <c r="AS108">
        <v>0</v>
      </c>
      <c r="AT108">
        <v>0</v>
      </c>
      <c r="AU108">
        <v>10501153</v>
      </c>
      <c r="AV108">
        <v>500000000</v>
      </c>
      <c r="AW108">
        <v>6</v>
      </c>
    </row>
    <row r="109" spans="1:49" x14ac:dyDescent="0.3">
      <c r="A109" t="s">
        <v>189</v>
      </c>
      <c r="B109" t="s">
        <v>190</v>
      </c>
      <c r="C109">
        <v>0</v>
      </c>
      <c r="D109" t="s">
        <v>189</v>
      </c>
      <c r="F109">
        <v>2</v>
      </c>
      <c r="G109">
        <v>2.1842105263157801</v>
      </c>
      <c r="H109">
        <v>0.101493269205093</v>
      </c>
      <c r="I109">
        <v>-0.11622153222560801</v>
      </c>
      <c r="J109">
        <v>-5.8873683214187601E-2</v>
      </c>
      <c r="K109" t="s">
        <v>191</v>
      </c>
      <c r="L109">
        <v>1</v>
      </c>
      <c r="M109">
        <v>0</v>
      </c>
      <c r="N109">
        <v>0</v>
      </c>
      <c r="O109">
        <v>0</v>
      </c>
      <c r="P109">
        <v>70272.803566823699</v>
      </c>
      <c r="Q109">
        <v>81.296482295739196</v>
      </c>
      <c r="R109">
        <v>14.2918173702435</v>
      </c>
      <c r="S109">
        <v>3.9628061818204601</v>
      </c>
      <c r="T109">
        <v>70272.803566823699</v>
      </c>
      <c r="U109">
        <v>81.296482295739196</v>
      </c>
      <c r="V109">
        <v>14.2918173702435</v>
      </c>
      <c r="W109">
        <v>3.9628061818204601</v>
      </c>
      <c r="X109">
        <v>4.3232204094466998E-4</v>
      </c>
      <c r="Y109">
        <v>3.1411083464079998E-4</v>
      </c>
      <c r="Z109">
        <v>3.1914854880277298E-4</v>
      </c>
      <c r="AA109">
        <v>2.41855998716103E-4</v>
      </c>
      <c r="AB109">
        <v>3.1706566594313999E-2</v>
      </c>
      <c r="AC109">
        <v>2.12840696182176E-3</v>
      </c>
      <c r="AD109">
        <v>2.9248577765765002E-4</v>
      </c>
      <c r="AE109">
        <v>2.2551863027689301E-4</v>
      </c>
      <c r="AF109">
        <v>3274645.9627734101</v>
      </c>
      <c r="AG109">
        <v>270442.139848502</v>
      </c>
      <c r="AH109">
        <v>25649.340118534299</v>
      </c>
      <c r="AI109">
        <v>30103.791069937801</v>
      </c>
      <c r="AJ109">
        <v>1</v>
      </c>
      <c r="AM109">
        <v>77</v>
      </c>
      <c r="AN109" t="s">
        <v>127</v>
      </c>
      <c r="AO109">
        <v>2018</v>
      </c>
      <c r="AP109" s="4">
        <v>455</v>
      </c>
      <c r="AQ109">
        <v>461</v>
      </c>
      <c r="AR109">
        <v>0</v>
      </c>
      <c r="AS109">
        <v>0</v>
      </c>
      <c r="AT109">
        <v>0</v>
      </c>
      <c r="AU109">
        <v>10437623</v>
      </c>
      <c r="AV109">
        <v>166298156.80000001</v>
      </c>
      <c r="AW109">
        <v>24</v>
      </c>
    </row>
    <row r="110" spans="1:49" x14ac:dyDescent="0.3">
      <c r="A110" t="s">
        <v>615</v>
      </c>
      <c r="B110" t="s">
        <v>616</v>
      </c>
      <c r="C110">
        <v>1</v>
      </c>
      <c r="D110" t="s">
        <v>615</v>
      </c>
      <c r="F110">
        <v>1</v>
      </c>
      <c r="G110">
        <v>2.3142857142857101</v>
      </c>
      <c r="H110">
        <v>8.6187988519668496E-2</v>
      </c>
      <c r="I110">
        <v>-0.119247049093246</v>
      </c>
      <c r="J110">
        <v>-0.217930123209953</v>
      </c>
      <c r="K110" t="s">
        <v>617</v>
      </c>
      <c r="L110">
        <v>1</v>
      </c>
      <c r="M110">
        <v>1</v>
      </c>
      <c r="N110">
        <v>2</v>
      </c>
      <c r="O110">
        <v>0</v>
      </c>
      <c r="P110">
        <v>608036.27777777705</v>
      </c>
      <c r="Q110">
        <v>2288525.3888888801</v>
      </c>
      <c r="R110">
        <v>4920453.5444444399</v>
      </c>
      <c r="S110">
        <v>10644981.199999999</v>
      </c>
      <c r="T110">
        <v>608036.27777777705</v>
      </c>
      <c r="U110">
        <v>2288525.3888888801</v>
      </c>
      <c r="V110">
        <v>4920453.5444444399</v>
      </c>
      <c r="W110">
        <v>10644981.199999999</v>
      </c>
      <c r="X110">
        <v>4.9460804314788804</v>
      </c>
      <c r="Y110">
        <v>2.6242496545999998</v>
      </c>
      <c r="Z110">
        <v>1.37827220491666</v>
      </c>
      <c r="AA110">
        <v>1.23075289807</v>
      </c>
      <c r="AB110">
        <v>4.0263021283699896</v>
      </c>
      <c r="AC110">
        <v>21.3036235835777</v>
      </c>
      <c r="AD110">
        <v>32.319604269661099</v>
      </c>
      <c r="AE110">
        <v>15.438679514988801</v>
      </c>
      <c r="AF110">
        <v>136892644.19936299</v>
      </c>
      <c r="AG110">
        <v>766034327.69137704</v>
      </c>
      <c r="AH110">
        <v>1093534204.0475399</v>
      </c>
      <c r="AI110">
        <v>538179211.57377696</v>
      </c>
      <c r="AJ110">
        <v>1</v>
      </c>
      <c r="AM110">
        <v>31</v>
      </c>
      <c r="AN110" t="s">
        <v>30</v>
      </c>
      <c r="AO110">
        <v>2017</v>
      </c>
      <c r="AP110" s="4" t="s">
        <v>26</v>
      </c>
      <c r="AQ110">
        <v>4681</v>
      </c>
      <c r="AR110">
        <v>1</v>
      </c>
      <c r="AS110">
        <v>0</v>
      </c>
      <c r="AT110">
        <v>0</v>
      </c>
      <c r="AU110">
        <v>10220400</v>
      </c>
      <c r="AV110">
        <v>53252246</v>
      </c>
      <c r="AW110">
        <v>5</v>
      </c>
    </row>
    <row r="111" spans="1:49" x14ac:dyDescent="0.3">
      <c r="A111" t="s">
        <v>43</v>
      </c>
      <c r="B111" t="s">
        <v>44</v>
      </c>
      <c r="C111">
        <v>1</v>
      </c>
      <c r="D111" t="s">
        <v>46</v>
      </c>
      <c r="F111">
        <v>1</v>
      </c>
      <c r="G111">
        <v>1.97435897435897</v>
      </c>
      <c r="H111">
        <v>0.19694216549396501</v>
      </c>
      <c r="I111">
        <v>-0.17263402044773099</v>
      </c>
      <c r="J111">
        <v>-4.3573155999183599E-2</v>
      </c>
      <c r="K111" t="s">
        <v>45</v>
      </c>
      <c r="L111">
        <v>1</v>
      </c>
      <c r="M111">
        <v>1</v>
      </c>
      <c r="N111">
        <v>1</v>
      </c>
      <c r="O111">
        <v>1</v>
      </c>
      <c r="P111">
        <v>6736490.4111111099</v>
      </c>
      <c r="Q111">
        <v>9334851.6666666605</v>
      </c>
      <c r="R111">
        <v>15210460.111111101</v>
      </c>
      <c r="S111">
        <v>5892732.7444444401</v>
      </c>
      <c r="T111">
        <v>6736490.4111111099</v>
      </c>
      <c r="U111">
        <v>9334851.6666666605</v>
      </c>
      <c r="V111">
        <v>15210460.111111101</v>
      </c>
      <c r="W111">
        <v>5892732.7444444401</v>
      </c>
      <c r="X111">
        <v>0.29759495422888799</v>
      </c>
      <c r="Y111">
        <v>0.177476029626666</v>
      </c>
      <c r="Z111">
        <v>0.117494053172222</v>
      </c>
      <c r="AA111">
        <v>0.16511035673111099</v>
      </c>
      <c r="AB111">
        <v>0.70775984260666602</v>
      </c>
      <c r="AC111">
        <v>1.3457317411888801</v>
      </c>
      <c r="AD111">
        <v>1.71465983854333</v>
      </c>
      <c r="AE111">
        <v>0.74396351443222197</v>
      </c>
      <c r="AF111">
        <v>35381785.658383302</v>
      </c>
      <c r="AG111">
        <v>79470842.969288796</v>
      </c>
      <c r="AH111">
        <v>92712369.524971098</v>
      </c>
      <c r="AI111">
        <v>50919081.9984999</v>
      </c>
      <c r="AJ111">
        <v>1</v>
      </c>
      <c r="AL111" t="s">
        <v>47</v>
      </c>
      <c r="AM111">
        <v>1</v>
      </c>
      <c r="AN111" t="s">
        <v>48</v>
      </c>
      <c r="AO111">
        <v>2017</v>
      </c>
      <c r="AP111" s="4" t="s">
        <v>26</v>
      </c>
      <c r="AQ111">
        <v>951</v>
      </c>
      <c r="AR111">
        <v>0</v>
      </c>
      <c r="AS111">
        <v>0</v>
      </c>
      <c r="AT111">
        <v>0</v>
      </c>
      <c r="AU111">
        <v>10000000</v>
      </c>
      <c r="AV111">
        <v>114316507.59999999</v>
      </c>
      <c r="AW111">
        <v>16</v>
      </c>
    </row>
    <row r="112" spans="1:49" x14ac:dyDescent="0.3">
      <c r="A112" t="s">
        <v>448</v>
      </c>
      <c r="B112" t="s">
        <v>449</v>
      </c>
      <c r="C112">
        <v>1</v>
      </c>
      <c r="D112" t="s">
        <v>451</v>
      </c>
      <c r="F112">
        <v>1</v>
      </c>
      <c r="G112">
        <v>1.85365853658536</v>
      </c>
      <c r="H112">
        <v>0.12403436005115499</v>
      </c>
      <c r="I112">
        <v>8.9787840843200597E-3</v>
      </c>
      <c r="J112">
        <v>-6.0149788856506299E-2</v>
      </c>
      <c r="K112" t="s">
        <v>450</v>
      </c>
      <c r="L112">
        <v>1</v>
      </c>
      <c r="M112">
        <v>1</v>
      </c>
      <c r="N112">
        <v>2</v>
      </c>
      <c r="O112">
        <v>2</v>
      </c>
      <c r="P112">
        <v>137546.89930691099</v>
      </c>
      <c r="Q112">
        <v>320459.63784722198</v>
      </c>
      <c r="R112">
        <v>180226.52335069401</v>
      </c>
      <c r="S112">
        <v>77044.473524305504</v>
      </c>
      <c r="T112">
        <v>137546.89930691099</v>
      </c>
      <c r="U112">
        <v>320459.63784722198</v>
      </c>
      <c r="V112">
        <v>180226.52335069401</v>
      </c>
      <c r="W112">
        <v>77044.473524305504</v>
      </c>
      <c r="X112">
        <v>2.8814385144444399E-2</v>
      </c>
      <c r="Y112">
        <v>2.76251659302423E-2</v>
      </c>
      <c r="Z112">
        <v>1.75376912558722E-2</v>
      </c>
      <c r="AA112">
        <v>1.4322713741596001E-2</v>
      </c>
      <c r="AB112">
        <v>9.13520975233333E-2</v>
      </c>
      <c r="AC112">
        <v>0.158172765043333</v>
      </c>
      <c r="AD112">
        <v>5.3466913346666603E-2</v>
      </c>
      <c r="AE112">
        <v>6.2666560187777706E-2</v>
      </c>
      <c r="AF112">
        <v>5583869.8666177699</v>
      </c>
      <c r="AG112">
        <v>3842335.3351686602</v>
      </c>
      <c r="AH112">
        <v>2206195.7007067702</v>
      </c>
      <c r="AI112">
        <v>1950665.2096216599</v>
      </c>
      <c r="AJ112">
        <v>1</v>
      </c>
      <c r="AM112">
        <v>32</v>
      </c>
      <c r="AN112" t="s">
        <v>25</v>
      </c>
      <c r="AO112">
        <v>2018</v>
      </c>
      <c r="AP112" s="4" t="s">
        <v>26</v>
      </c>
      <c r="AQ112">
        <v>2569</v>
      </c>
      <c r="AR112">
        <v>0</v>
      </c>
      <c r="AS112">
        <v>0</v>
      </c>
      <c r="AT112">
        <v>0</v>
      </c>
      <c r="AU112">
        <v>10000000</v>
      </c>
      <c r="AV112">
        <v>170622047</v>
      </c>
      <c r="AW112">
        <v>19</v>
      </c>
    </row>
    <row r="113" spans="1:49" x14ac:dyDescent="0.3">
      <c r="A113" t="s">
        <v>568</v>
      </c>
      <c r="B113" t="s">
        <v>569</v>
      </c>
      <c r="C113">
        <v>1</v>
      </c>
      <c r="D113" t="s">
        <v>568</v>
      </c>
      <c r="F113">
        <v>1</v>
      </c>
      <c r="G113">
        <v>1.89873417721519</v>
      </c>
      <c r="H113">
        <v>1.72687470912933E-2</v>
      </c>
      <c r="I113">
        <v>9.3578025698661804E-2</v>
      </c>
      <c r="J113">
        <v>-0.10191398859024001</v>
      </c>
      <c r="K113" t="s">
        <v>570</v>
      </c>
      <c r="L113">
        <v>1</v>
      </c>
      <c r="M113">
        <v>0</v>
      </c>
      <c r="N113">
        <v>0</v>
      </c>
      <c r="O113">
        <v>0</v>
      </c>
      <c r="P113">
        <v>133366.61332465199</v>
      </c>
      <c r="Q113">
        <v>120851.73000102599</v>
      </c>
      <c r="R113">
        <v>133538.624697038</v>
      </c>
      <c r="S113">
        <v>531850.59628184896</v>
      </c>
      <c r="T113">
        <v>133366.61332465199</v>
      </c>
      <c r="U113">
        <v>120851.73000102599</v>
      </c>
      <c r="V113">
        <v>133538.624697038</v>
      </c>
      <c r="W113">
        <v>531850.59628184896</v>
      </c>
      <c r="X113">
        <v>6.9729889126388903E-4</v>
      </c>
      <c r="Y113">
        <v>4.30217396516888E-4</v>
      </c>
      <c r="Z113">
        <v>6.5425463555166604E-4</v>
      </c>
      <c r="AA113">
        <v>1.5206174308624401E-3</v>
      </c>
      <c r="AB113">
        <v>2.1089996801254402E-3</v>
      </c>
      <c r="AC113">
        <v>1.142033395944E-3</v>
      </c>
      <c r="AD113">
        <v>1.13415809415855E-3</v>
      </c>
      <c r="AE113">
        <v>1.49979760814911E-3</v>
      </c>
      <c r="AF113">
        <v>3247557.3968263301</v>
      </c>
      <c r="AG113">
        <v>2438659.6927037002</v>
      </c>
      <c r="AH113">
        <v>3850468.98581977</v>
      </c>
      <c r="AI113">
        <v>5420072.0077838805</v>
      </c>
      <c r="AJ113">
        <v>1</v>
      </c>
      <c r="AM113">
        <v>1</v>
      </c>
      <c r="AN113" t="s">
        <v>571</v>
      </c>
      <c r="AO113">
        <v>2018</v>
      </c>
      <c r="AP113" s="4" t="s">
        <v>26</v>
      </c>
      <c r="AQ113">
        <v>2527</v>
      </c>
      <c r="AR113">
        <v>0</v>
      </c>
      <c r="AS113">
        <v>0</v>
      </c>
      <c r="AT113">
        <v>0</v>
      </c>
      <c r="AU113">
        <v>10000000</v>
      </c>
      <c r="AV113">
        <v>10500000</v>
      </c>
      <c r="AW113">
        <v>13</v>
      </c>
    </row>
    <row r="114" spans="1:49" x14ac:dyDescent="0.3">
      <c r="A114" t="s">
        <v>748</v>
      </c>
      <c r="B114" t="s">
        <v>749</v>
      </c>
      <c r="C114">
        <v>0</v>
      </c>
      <c r="D114" t="s">
        <v>748</v>
      </c>
      <c r="F114">
        <v>1</v>
      </c>
      <c r="G114">
        <v>1.825</v>
      </c>
      <c r="H114">
        <v>0.226801887154579</v>
      </c>
      <c r="I114">
        <v>-6.4994394779205296E-3</v>
      </c>
      <c r="J114">
        <v>7.5156509876251207E-2</v>
      </c>
      <c r="K114" t="s">
        <v>750</v>
      </c>
      <c r="L114">
        <v>1</v>
      </c>
      <c r="M114">
        <v>1</v>
      </c>
      <c r="N114">
        <v>1</v>
      </c>
      <c r="O114">
        <v>1</v>
      </c>
      <c r="P114">
        <v>390939.88333333301</v>
      </c>
      <c r="Q114">
        <v>182108.40345052001</v>
      </c>
      <c r="R114">
        <v>32996.205615234299</v>
      </c>
      <c r="S114">
        <v>36688.2830714999</v>
      </c>
      <c r="T114">
        <v>390939.88333333301</v>
      </c>
      <c r="U114">
        <v>182108.40345052001</v>
      </c>
      <c r="V114">
        <v>32996.205615234299</v>
      </c>
      <c r="W114">
        <v>36688.2830714999</v>
      </c>
      <c r="X114">
        <v>2.7990376711111101E-2</v>
      </c>
      <c r="Y114">
        <v>2.6802625374444399E-2</v>
      </c>
      <c r="Z114">
        <v>1.39267597391407E-2</v>
      </c>
      <c r="AA114">
        <v>1.17079285507312E-2</v>
      </c>
      <c r="AB114">
        <v>0.33704656155222201</v>
      </c>
      <c r="AC114">
        <v>0.16066713267222199</v>
      </c>
      <c r="AD114">
        <v>5.2670522324444399E-2</v>
      </c>
      <c r="AE114">
        <v>3.58926196111111E-2</v>
      </c>
      <c r="AF114">
        <v>37133398.570852503</v>
      </c>
      <c r="AG114">
        <v>21090477.9279017</v>
      </c>
      <c r="AH114">
        <v>6812572.6688841097</v>
      </c>
      <c r="AI114">
        <v>4629719.2961197998</v>
      </c>
      <c r="AJ114">
        <v>1</v>
      </c>
      <c r="AM114">
        <v>19</v>
      </c>
      <c r="AN114" t="s">
        <v>61</v>
      </c>
      <c r="AO114">
        <v>2017</v>
      </c>
      <c r="AP114" s="4" t="s">
        <v>26</v>
      </c>
      <c r="AQ114">
        <v>11033</v>
      </c>
      <c r="AR114">
        <v>0</v>
      </c>
      <c r="AS114">
        <v>0</v>
      </c>
      <c r="AT114">
        <v>0</v>
      </c>
      <c r="AU114">
        <v>10000000</v>
      </c>
      <c r="AV114">
        <v>288090567.5</v>
      </c>
      <c r="AW114">
        <v>5</v>
      </c>
    </row>
    <row r="115" spans="1:49" x14ac:dyDescent="0.3">
      <c r="A115" t="s">
        <v>818</v>
      </c>
      <c r="B115" t="s">
        <v>819</v>
      </c>
      <c r="C115">
        <v>1</v>
      </c>
      <c r="D115" t="s">
        <v>818</v>
      </c>
      <c r="F115">
        <v>1</v>
      </c>
      <c r="G115">
        <v>2.0821917808219101</v>
      </c>
      <c r="H115">
        <v>8.0047830939292894E-2</v>
      </c>
      <c r="I115">
        <v>-0.13728176057338701</v>
      </c>
      <c r="J115">
        <v>0.107061296701431</v>
      </c>
      <c r="K115" t="s">
        <v>820</v>
      </c>
      <c r="L115">
        <v>1</v>
      </c>
      <c r="M115">
        <v>1</v>
      </c>
      <c r="N115">
        <v>1</v>
      </c>
      <c r="O115">
        <v>1</v>
      </c>
      <c r="P115">
        <v>1747326.7888888801</v>
      </c>
      <c r="Q115">
        <v>1098999.7516435899</v>
      </c>
      <c r="R115">
        <v>419861.69776174502</v>
      </c>
      <c r="S115">
        <v>353142.44792681001</v>
      </c>
      <c r="T115">
        <v>1747326.7888888801</v>
      </c>
      <c r="U115">
        <v>1098999.7516435899</v>
      </c>
      <c r="V115">
        <v>419861.69776174502</v>
      </c>
      <c r="W115">
        <v>353142.44792681001</v>
      </c>
      <c r="X115">
        <v>5.9738667717362196E-3</v>
      </c>
      <c r="Y115">
        <v>3.1522293613962201E-3</v>
      </c>
      <c r="Z115">
        <v>2.4330157229922201E-3</v>
      </c>
      <c r="AA115">
        <v>2.2612241200596602E-3</v>
      </c>
      <c r="AB115">
        <v>2.08893188888888E-2</v>
      </c>
      <c r="AC115">
        <v>5.8567369389743301E-3</v>
      </c>
      <c r="AD115">
        <v>5.1857814515655501E-3</v>
      </c>
      <c r="AE115">
        <v>9.1803568361894395E-3</v>
      </c>
      <c r="AF115">
        <v>2866945.4414023901</v>
      </c>
      <c r="AG115">
        <v>1494091.6853705</v>
      </c>
      <c r="AH115">
        <v>2892499.83528357</v>
      </c>
      <c r="AI115">
        <v>5688610.7612375496</v>
      </c>
      <c r="AJ115">
        <v>1</v>
      </c>
      <c r="AM115">
        <v>73</v>
      </c>
      <c r="AN115" t="s">
        <v>25</v>
      </c>
      <c r="AO115">
        <v>2018</v>
      </c>
      <c r="AP115" s="4" t="s">
        <v>26</v>
      </c>
      <c r="AQ115">
        <v>8125</v>
      </c>
      <c r="AR115">
        <v>1</v>
      </c>
      <c r="AS115">
        <v>0</v>
      </c>
      <c r="AT115">
        <v>1</v>
      </c>
      <c r="AU115">
        <v>8757600</v>
      </c>
      <c r="AV115">
        <v>703869976</v>
      </c>
      <c r="AW115">
        <v>4</v>
      </c>
    </row>
    <row r="116" spans="1:49" x14ac:dyDescent="0.3">
      <c r="A116" t="s">
        <v>505</v>
      </c>
      <c r="B116" t="s">
        <v>506</v>
      </c>
      <c r="C116">
        <v>1</v>
      </c>
      <c r="D116" t="s">
        <v>505</v>
      </c>
      <c r="F116">
        <v>1</v>
      </c>
      <c r="G116">
        <v>2</v>
      </c>
      <c r="H116">
        <v>0.21116878092288899</v>
      </c>
      <c r="I116">
        <v>-4.6297699213027899E-2</v>
      </c>
      <c r="J116">
        <v>-0.14684247970580999</v>
      </c>
      <c r="K116" t="s">
        <v>507</v>
      </c>
      <c r="L116">
        <v>1</v>
      </c>
      <c r="M116">
        <v>2</v>
      </c>
      <c r="N116">
        <v>2</v>
      </c>
      <c r="O116">
        <v>2</v>
      </c>
      <c r="P116">
        <v>2967294.0011284701</v>
      </c>
      <c r="Q116">
        <v>3698140.3444444402</v>
      </c>
      <c r="R116">
        <v>1802202.66666666</v>
      </c>
      <c r="S116">
        <v>468707.53944049502</v>
      </c>
      <c r="T116">
        <v>2967294.0011284701</v>
      </c>
      <c r="U116">
        <v>3698140.3444444402</v>
      </c>
      <c r="V116">
        <v>1802202.66666666</v>
      </c>
      <c r="W116">
        <v>468707.53944049502</v>
      </c>
      <c r="X116">
        <v>9.2996185928771093E-3</v>
      </c>
      <c r="Y116">
        <v>1.0217367939662001E-2</v>
      </c>
      <c r="Z116">
        <v>5.8005762383726601E-3</v>
      </c>
      <c r="AA116">
        <v>3.2156884470118802E-3</v>
      </c>
      <c r="AB116">
        <v>5.0962768906666601E-2</v>
      </c>
      <c r="AC116">
        <v>4.8148544531111101E-2</v>
      </c>
      <c r="AD116">
        <v>1.8447580111111101E-2</v>
      </c>
      <c r="AE116">
        <v>7.2587944971374404E-3</v>
      </c>
      <c r="AF116">
        <v>40270898.146781102</v>
      </c>
      <c r="AG116">
        <v>22682439.174073301</v>
      </c>
      <c r="AH116">
        <v>12157535.957794201</v>
      </c>
      <c r="AI116">
        <v>5052411.2814119495</v>
      </c>
      <c r="AJ116">
        <v>1</v>
      </c>
      <c r="AM116">
        <v>1</v>
      </c>
      <c r="AN116" t="s">
        <v>78</v>
      </c>
      <c r="AO116">
        <v>2018</v>
      </c>
      <c r="AP116" s="4" t="s">
        <v>26</v>
      </c>
      <c r="AQ116">
        <v>7209</v>
      </c>
      <c r="AR116">
        <v>0</v>
      </c>
      <c r="AS116">
        <v>1</v>
      </c>
      <c r="AT116">
        <v>1</v>
      </c>
      <c r="AU116">
        <v>8366627</v>
      </c>
      <c r="AV116">
        <v>999999999</v>
      </c>
      <c r="AW116">
        <v>11</v>
      </c>
    </row>
    <row r="117" spans="1:49" x14ac:dyDescent="0.3">
      <c r="A117" t="s">
        <v>511</v>
      </c>
      <c r="B117" t="s">
        <v>512</v>
      </c>
      <c r="C117">
        <v>1</v>
      </c>
      <c r="D117" t="s">
        <v>511</v>
      </c>
      <c r="F117">
        <v>1</v>
      </c>
      <c r="G117">
        <v>1.75903614457831</v>
      </c>
      <c r="H117">
        <v>8.4999158978462205E-2</v>
      </c>
      <c r="I117">
        <v>3.8865566253662102E-2</v>
      </c>
      <c r="J117">
        <v>1.29056274890899E-2</v>
      </c>
      <c r="K117" t="s">
        <v>513</v>
      </c>
      <c r="L117">
        <v>1</v>
      </c>
      <c r="M117">
        <v>3</v>
      </c>
      <c r="N117">
        <v>1</v>
      </c>
      <c r="O117">
        <v>1</v>
      </c>
      <c r="P117">
        <v>1635.80429917222</v>
      </c>
      <c r="Q117">
        <v>947.94981727510299</v>
      </c>
      <c r="R117">
        <v>2242.74258440831</v>
      </c>
      <c r="S117">
        <v>2842.9901713648101</v>
      </c>
      <c r="T117">
        <v>1635.80429917222</v>
      </c>
      <c r="U117">
        <v>947.94981727510299</v>
      </c>
      <c r="V117">
        <v>2242.74258440831</v>
      </c>
      <c r="W117">
        <v>2842.9901713648101</v>
      </c>
      <c r="X117">
        <v>2.2681990967777699</v>
      </c>
      <c r="Y117">
        <v>2.8171257648888801</v>
      </c>
      <c r="Z117">
        <v>2.4906871286666599</v>
      </c>
      <c r="AA117">
        <v>2.15498360305777</v>
      </c>
      <c r="AB117">
        <v>0.47540069210888802</v>
      </c>
      <c r="AC117">
        <v>0.47291483313555499</v>
      </c>
      <c r="AD117">
        <v>0.93998933490444403</v>
      </c>
      <c r="AE117">
        <v>1.4307383258411099</v>
      </c>
      <c r="AF117">
        <v>932236.65660360805</v>
      </c>
      <c r="AG117">
        <v>1766890.08060854</v>
      </c>
      <c r="AH117">
        <v>2362302.0733121699</v>
      </c>
      <c r="AI117">
        <v>3312282.4805742502</v>
      </c>
      <c r="AJ117">
        <v>1</v>
      </c>
      <c r="AM117">
        <v>31</v>
      </c>
      <c r="AN117" t="s">
        <v>25</v>
      </c>
      <c r="AO117">
        <v>2017</v>
      </c>
      <c r="AP117" s="4" t="s">
        <v>26</v>
      </c>
      <c r="AQ117">
        <v>11338</v>
      </c>
      <c r="AR117">
        <v>0</v>
      </c>
      <c r="AS117">
        <v>0</v>
      </c>
      <c r="AT117">
        <v>1</v>
      </c>
      <c r="AU117">
        <v>8245440</v>
      </c>
      <c r="AV117">
        <v>270540521.5</v>
      </c>
      <c r="AW117">
        <v>11</v>
      </c>
    </row>
    <row r="118" spans="1:49" x14ac:dyDescent="0.3">
      <c r="A118" t="s">
        <v>763</v>
      </c>
      <c r="B118" t="s">
        <v>764</v>
      </c>
      <c r="C118">
        <v>0</v>
      </c>
      <c r="D118" t="s">
        <v>766</v>
      </c>
      <c r="F118">
        <v>2</v>
      </c>
      <c r="G118">
        <v>2.17948717948717</v>
      </c>
      <c r="H118">
        <v>0.12222513556480399</v>
      </c>
      <c r="I118">
        <v>2.27730870246887E-2</v>
      </c>
      <c r="J118">
        <v>-0.155347034335136</v>
      </c>
      <c r="K118" t="s">
        <v>765</v>
      </c>
      <c r="L118">
        <v>1</v>
      </c>
      <c r="M118">
        <v>1</v>
      </c>
      <c r="N118">
        <v>2</v>
      </c>
      <c r="O118">
        <v>2</v>
      </c>
      <c r="P118">
        <v>204675.08816139001</v>
      </c>
      <c r="Q118">
        <v>151623.441311123</v>
      </c>
      <c r="R118">
        <v>170385.76042697599</v>
      </c>
      <c r="S118">
        <v>188242.32665233299</v>
      </c>
      <c r="T118">
        <v>204675.08816139001</v>
      </c>
      <c r="U118">
        <v>151623.441311123</v>
      </c>
      <c r="V118">
        <v>170385.76042697599</v>
      </c>
      <c r="W118">
        <v>188242.32665233299</v>
      </c>
      <c r="X118">
        <v>0.240293721733364</v>
      </c>
      <c r="Y118">
        <v>0.215175228585888</v>
      </c>
      <c r="Z118">
        <v>0.33653058251008899</v>
      </c>
      <c r="AA118">
        <v>0.18990478951099299</v>
      </c>
      <c r="AB118">
        <v>6.5536813258665001</v>
      </c>
      <c r="AC118">
        <v>0.95520277739535997</v>
      </c>
      <c r="AD118">
        <v>0.76986294555872103</v>
      </c>
      <c r="AE118">
        <v>0.45440947527108699</v>
      </c>
      <c r="AF118">
        <v>40942597.075602002</v>
      </c>
      <c r="AG118">
        <v>5967406.7895303797</v>
      </c>
      <c r="AH118">
        <v>4809539.3743117899</v>
      </c>
      <c r="AI118">
        <v>2867262.3522963598</v>
      </c>
      <c r="AJ118">
        <v>1</v>
      </c>
      <c r="AM118">
        <v>28</v>
      </c>
      <c r="AN118" t="s">
        <v>767</v>
      </c>
      <c r="AO118">
        <v>2017</v>
      </c>
      <c r="AP118" s="4" t="s">
        <v>26</v>
      </c>
      <c r="AQ118">
        <v>5464</v>
      </c>
      <c r="AR118">
        <v>0</v>
      </c>
      <c r="AS118">
        <v>0</v>
      </c>
      <c r="AT118">
        <v>0</v>
      </c>
      <c r="AU118">
        <v>8244292</v>
      </c>
      <c r="AV118">
        <v>8924667</v>
      </c>
      <c r="AW118">
        <v>23</v>
      </c>
    </row>
    <row r="119" spans="1:49" x14ac:dyDescent="0.3">
      <c r="A119" t="s">
        <v>385</v>
      </c>
      <c r="B119" t="s">
        <v>386</v>
      </c>
      <c r="C119">
        <v>0</v>
      </c>
      <c r="D119" t="s">
        <v>900</v>
      </c>
      <c r="F119">
        <v>1</v>
      </c>
      <c r="G119">
        <v>1.85365853658536</v>
      </c>
      <c r="H119">
        <v>6.3413962721824604E-2</v>
      </c>
      <c r="I119">
        <v>0.157092034816741</v>
      </c>
      <c r="J119">
        <v>-4.1302874684333801E-2</v>
      </c>
      <c r="K119" t="s">
        <v>387</v>
      </c>
      <c r="L119">
        <v>1</v>
      </c>
      <c r="M119">
        <v>2</v>
      </c>
      <c r="N119">
        <v>1</v>
      </c>
      <c r="O119">
        <v>1</v>
      </c>
      <c r="P119">
        <v>185768.82866650799</v>
      </c>
      <c r="Q119">
        <v>135941.640038949</v>
      </c>
      <c r="R119">
        <v>147957.25389703101</v>
      </c>
      <c r="S119">
        <v>92566.0717688656</v>
      </c>
      <c r="T119">
        <v>185768.82866650799</v>
      </c>
      <c r="U119">
        <v>135941.640038949</v>
      </c>
      <c r="V119">
        <v>147957.25389703101</v>
      </c>
      <c r="W119">
        <v>92566.0717688656</v>
      </c>
      <c r="X119">
        <v>1.2811442142833301E-4</v>
      </c>
      <c r="Y119">
        <v>1.8267969941577699E-4</v>
      </c>
      <c r="Z119">
        <v>1.1525301225566599E-4</v>
      </c>
      <c r="AA119">
        <v>3.8958122222222202E-4</v>
      </c>
      <c r="AB119">
        <v>2.7476871830111102E-4</v>
      </c>
      <c r="AC119">
        <v>2.12132302817333E-4</v>
      </c>
      <c r="AD119">
        <v>2.34817796474333E-4</v>
      </c>
      <c r="AE119">
        <v>1.3241587883677699E-4</v>
      </c>
      <c r="AF119">
        <v>922905.46402590105</v>
      </c>
      <c r="AG119">
        <v>481040.35436015198</v>
      </c>
      <c r="AH119">
        <v>463628.95323269302</v>
      </c>
      <c r="AI119">
        <v>603955.72092334903</v>
      </c>
      <c r="AJ119">
        <v>1</v>
      </c>
      <c r="AM119">
        <v>1</v>
      </c>
      <c r="AN119" t="s">
        <v>35</v>
      </c>
      <c r="AO119">
        <v>2017</v>
      </c>
      <c r="AP119" s="4" t="s">
        <v>26</v>
      </c>
      <c r="AQ119">
        <v>6375</v>
      </c>
      <c r="AR119">
        <v>0</v>
      </c>
      <c r="AS119">
        <v>0</v>
      </c>
      <c r="AT119">
        <v>1</v>
      </c>
      <c r="AU119">
        <v>8200000</v>
      </c>
      <c r="AV119">
        <v>5000000000</v>
      </c>
      <c r="AW119">
        <v>32</v>
      </c>
    </row>
    <row r="120" spans="1:49" x14ac:dyDescent="0.3">
      <c r="A120" t="s">
        <v>392</v>
      </c>
      <c r="B120" t="s">
        <v>393</v>
      </c>
      <c r="C120">
        <v>1</v>
      </c>
      <c r="D120" t="s">
        <v>392</v>
      </c>
      <c r="F120">
        <v>1</v>
      </c>
      <c r="G120">
        <v>2.0243902439024302</v>
      </c>
      <c r="H120">
        <v>1.9416555762290899E-2</v>
      </c>
      <c r="I120">
        <v>-7.3282517492771093E-2</v>
      </c>
      <c r="J120">
        <v>-1.65671855211257E-2</v>
      </c>
      <c r="K120" t="s">
        <v>394</v>
      </c>
      <c r="L120">
        <v>1</v>
      </c>
      <c r="M120">
        <v>2</v>
      </c>
      <c r="N120">
        <v>2</v>
      </c>
      <c r="O120">
        <v>2</v>
      </c>
      <c r="P120">
        <v>33172.500286187002</v>
      </c>
      <c r="Q120">
        <v>2954924.4555555498</v>
      </c>
      <c r="R120">
        <v>8957766.3333333302</v>
      </c>
      <c r="S120">
        <v>4093908.3333333302</v>
      </c>
      <c r="T120">
        <v>33172.500286187002</v>
      </c>
      <c r="U120">
        <v>2954924.4555555498</v>
      </c>
      <c r="V120">
        <v>8957766.3333333302</v>
      </c>
      <c r="W120">
        <v>4093908.3333333302</v>
      </c>
      <c r="X120">
        <v>0.57931582199555498</v>
      </c>
      <c r="Y120">
        <v>0.42154179860777702</v>
      </c>
      <c r="Z120">
        <v>0.42553015609</v>
      </c>
      <c r="AA120">
        <v>0.16065056666666599</v>
      </c>
      <c r="AB120">
        <v>1.8751502579611699E-2</v>
      </c>
      <c r="AC120">
        <v>0.1000350268</v>
      </c>
      <c r="AD120">
        <v>0.42901202456444398</v>
      </c>
      <c r="AE120">
        <v>0.269094377755555</v>
      </c>
      <c r="AF120">
        <v>14066628.928848</v>
      </c>
      <c r="AG120">
        <v>98633351.575111106</v>
      </c>
      <c r="AH120">
        <v>322888233.85119998</v>
      </c>
      <c r="AI120">
        <v>207085748.11368799</v>
      </c>
      <c r="AJ120">
        <v>1</v>
      </c>
      <c r="AM120">
        <v>68</v>
      </c>
      <c r="AN120" t="s">
        <v>395</v>
      </c>
      <c r="AO120">
        <v>2018</v>
      </c>
      <c r="AP120" s="4" t="s">
        <v>26</v>
      </c>
      <c r="AQ120">
        <v>728</v>
      </c>
      <c r="AR120">
        <v>0</v>
      </c>
      <c r="AS120">
        <v>0</v>
      </c>
      <c r="AT120">
        <v>0</v>
      </c>
      <c r="AU120">
        <v>8000000</v>
      </c>
      <c r="AV120">
        <v>1000000000</v>
      </c>
      <c r="AW120">
        <v>15</v>
      </c>
    </row>
    <row r="121" spans="1:49" x14ac:dyDescent="0.3">
      <c r="A121" t="s">
        <v>526</v>
      </c>
      <c r="B121" t="s">
        <v>527</v>
      </c>
      <c r="C121">
        <v>1</v>
      </c>
      <c r="D121" t="s">
        <v>526</v>
      </c>
      <c r="F121">
        <v>1</v>
      </c>
      <c r="G121">
        <v>1.9512195121951199</v>
      </c>
      <c r="H121">
        <v>3.30049693584442E-2</v>
      </c>
      <c r="I121">
        <v>8.9466601610183702E-2</v>
      </c>
      <c r="J121">
        <v>-0.224690482020378</v>
      </c>
      <c r="K121" t="s">
        <v>528</v>
      </c>
      <c r="L121">
        <v>1</v>
      </c>
      <c r="M121">
        <v>1</v>
      </c>
      <c r="N121">
        <v>0</v>
      </c>
      <c r="O121">
        <v>2</v>
      </c>
      <c r="P121">
        <v>881550.16342888295</v>
      </c>
      <c r="Q121">
        <v>2206008.0912160599</v>
      </c>
      <c r="R121">
        <v>3309165.8154135901</v>
      </c>
      <c r="S121">
        <v>514990.55165930401</v>
      </c>
      <c r="T121">
        <v>881550.16342888295</v>
      </c>
      <c r="U121">
        <v>2206008.0912160599</v>
      </c>
      <c r="V121">
        <v>3309165.8154135901</v>
      </c>
      <c r="W121">
        <v>514990.55165930401</v>
      </c>
      <c r="X121">
        <v>5.41252301794187E-3</v>
      </c>
      <c r="Y121">
        <v>5.9301213138532203E-3</v>
      </c>
      <c r="Z121">
        <v>8.8532926505012193E-3</v>
      </c>
      <c r="AA121">
        <v>8.77966981540311E-3</v>
      </c>
      <c r="AB121">
        <v>8.2317595750848894E-3</v>
      </c>
      <c r="AC121">
        <v>1.3448937423812399E-2</v>
      </c>
      <c r="AD121">
        <v>2.61325806455555E-2</v>
      </c>
      <c r="AE121">
        <v>1.3836994726153099E-2</v>
      </c>
      <c r="AF121">
        <v>5325372.1011903305</v>
      </c>
      <c r="AG121">
        <v>25637619.345045902</v>
      </c>
      <c r="AH121">
        <v>27329761.931313701</v>
      </c>
      <c r="AI121">
        <v>8790525.1803895496</v>
      </c>
      <c r="AJ121">
        <v>1</v>
      </c>
      <c r="AM121">
        <v>54</v>
      </c>
      <c r="AN121" t="s">
        <v>481</v>
      </c>
      <c r="AO121">
        <v>2018</v>
      </c>
      <c r="AP121" s="4" t="s">
        <v>26</v>
      </c>
      <c r="AQ121">
        <v>6031</v>
      </c>
      <c r="AR121">
        <v>1</v>
      </c>
      <c r="AS121">
        <v>0</v>
      </c>
      <c r="AT121">
        <v>1</v>
      </c>
      <c r="AU121">
        <v>8000000</v>
      </c>
      <c r="AV121">
        <v>2000000000</v>
      </c>
      <c r="AW121">
        <v>6</v>
      </c>
    </row>
    <row r="122" spans="1:49" x14ac:dyDescent="0.3">
      <c r="A122" t="s">
        <v>751</v>
      </c>
      <c r="B122" t="s">
        <v>752</v>
      </c>
      <c r="C122">
        <v>1</v>
      </c>
      <c r="D122" t="s">
        <v>751</v>
      </c>
      <c r="F122">
        <v>1</v>
      </c>
      <c r="G122">
        <v>2.0253164556962</v>
      </c>
      <c r="H122">
        <v>0.26672303676605202</v>
      </c>
      <c r="I122">
        <v>9.7152560949325506E-2</v>
      </c>
      <c r="J122">
        <v>-4.3414935469627297E-2</v>
      </c>
      <c r="K122" t="s">
        <v>753</v>
      </c>
      <c r="L122">
        <v>1</v>
      </c>
      <c r="M122">
        <v>2</v>
      </c>
      <c r="N122">
        <v>2</v>
      </c>
      <c r="O122">
        <v>2</v>
      </c>
      <c r="P122">
        <v>40280.454179551802</v>
      </c>
      <c r="Q122">
        <v>2219.7840130064301</v>
      </c>
      <c r="R122">
        <v>1434.9348689892799</v>
      </c>
      <c r="S122">
        <v>8595.8764504027204</v>
      </c>
      <c r="T122">
        <v>40280.454179551802</v>
      </c>
      <c r="U122">
        <v>2219.7840130064301</v>
      </c>
      <c r="V122">
        <v>1434.9348689892799</v>
      </c>
      <c r="W122">
        <v>8595.8764504027204</v>
      </c>
      <c r="X122">
        <v>2.0845542196666601E-2</v>
      </c>
      <c r="Y122">
        <v>1.2919219730629801E-2</v>
      </c>
      <c r="Z122">
        <v>1.32521037478785E-2</v>
      </c>
      <c r="AA122">
        <v>1.0979036010697401E-2</v>
      </c>
      <c r="AB122">
        <v>0.58512696723222202</v>
      </c>
      <c r="AC122">
        <v>0.21912966991555499</v>
      </c>
      <c r="AD122">
        <v>9.7255168577777704E-2</v>
      </c>
      <c r="AE122">
        <v>5.5238666656666602E-2</v>
      </c>
      <c r="AF122">
        <v>3238486.9119078801</v>
      </c>
      <c r="AG122">
        <v>1457371.8889464701</v>
      </c>
      <c r="AH122">
        <v>786215.32208610303</v>
      </c>
      <c r="AI122">
        <v>378466.10270772601</v>
      </c>
      <c r="AJ122">
        <v>1</v>
      </c>
      <c r="AM122">
        <v>21</v>
      </c>
      <c r="AN122" t="s">
        <v>48</v>
      </c>
      <c r="AO122">
        <v>2018</v>
      </c>
      <c r="AP122" s="4" t="s">
        <v>26</v>
      </c>
      <c r="AQ122">
        <v>12133</v>
      </c>
      <c r="AR122">
        <v>0</v>
      </c>
      <c r="AS122">
        <v>0</v>
      </c>
      <c r="AT122">
        <v>0</v>
      </c>
      <c r="AU122">
        <v>8000000</v>
      </c>
      <c r="AV122">
        <v>16051589.779999999</v>
      </c>
      <c r="AW122">
        <v>8</v>
      </c>
    </row>
    <row r="123" spans="1:49" x14ac:dyDescent="0.3">
      <c r="A123" t="s">
        <v>841</v>
      </c>
      <c r="B123" t="s">
        <v>842</v>
      </c>
      <c r="C123">
        <v>1</v>
      </c>
      <c r="D123" t="s">
        <v>904</v>
      </c>
      <c r="F123">
        <v>2</v>
      </c>
      <c r="G123">
        <v>1.97435897435897</v>
      </c>
      <c r="H123">
        <v>-6.0230076313018799E-2</v>
      </c>
      <c r="I123">
        <v>0.196489512920379</v>
      </c>
      <c r="J123">
        <v>-0.21827460825443201</v>
      </c>
      <c r="K123" t="s">
        <v>843</v>
      </c>
      <c r="L123">
        <v>1</v>
      </c>
      <c r="M123">
        <v>1</v>
      </c>
      <c r="N123">
        <v>0</v>
      </c>
      <c r="O123">
        <v>0</v>
      </c>
      <c r="P123">
        <v>18884.571420103399</v>
      </c>
      <c r="Q123">
        <v>7641.7873493126399</v>
      </c>
      <c r="R123">
        <v>268604.12964306399</v>
      </c>
      <c r="S123">
        <v>306564.22514987702</v>
      </c>
      <c r="T123">
        <v>18884.571420103399</v>
      </c>
      <c r="U123">
        <v>7641.7873493126399</v>
      </c>
      <c r="V123">
        <v>268604.12964306399</v>
      </c>
      <c r="W123">
        <v>306564.22514987702</v>
      </c>
      <c r="X123">
        <v>7.3794285506755099E-3</v>
      </c>
      <c r="Y123">
        <v>3.6842664144613401E-3</v>
      </c>
      <c r="Z123">
        <v>2.9260749800382201E-3</v>
      </c>
      <c r="AA123">
        <v>4.1096505473973604E-3</v>
      </c>
      <c r="AB123">
        <v>3.5658854786216498E-2</v>
      </c>
      <c r="AC123">
        <v>1.7385653754200401E-2</v>
      </c>
      <c r="AD123">
        <v>1.5243206612953499E-2</v>
      </c>
      <c r="AE123">
        <v>1.43574473078336E-2</v>
      </c>
      <c r="AF123">
        <v>8699073.0683851503</v>
      </c>
      <c r="AG123">
        <v>1106693.86417919</v>
      </c>
      <c r="AH123">
        <v>4491303.1882860698</v>
      </c>
      <c r="AI123">
        <v>29040992.2233858</v>
      </c>
      <c r="AJ123">
        <v>1</v>
      </c>
      <c r="AM123">
        <v>62</v>
      </c>
      <c r="AN123" t="s">
        <v>844</v>
      </c>
      <c r="AO123">
        <v>2017</v>
      </c>
      <c r="AP123" s="4" t="s">
        <v>26</v>
      </c>
      <c r="AQ123">
        <v>1215</v>
      </c>
      <c r="AR123">
        <v>0</v>
      </c>
      <c r="AS123">
        <v>0</v>
      </c>
      <c r="AT123">
        <v>1</v>
      </c>
      <c r="AU123">
        <v>8000000</v>
      </c>
      <c r="AV123">
        <v>5330000000</v>
      </c>
      <c r="AW123">
        <v>7</v>
      </c>
    </row>
    <row r="124" spans="1:49" x14ac:dyDescent="0.3">
      <c r="A124" t="s">
        <v>624</v>
      </c>
      <c r="B124" t="s">
        <v>625</v>
      </c>
      <c r="C124">
        <v>0</v>
      </c>
      <c r="D124" t="s">
        <v>901</v>
      </c>
      <c r="F124">
        <v>1</v>
      </c>
      <c r="G124">
        <v>2.0533333333333301</v>
      </c>
      <c r="H124">
        <v>5.2056103944778401E-2</v>
      </c>
      <c r="I124">
        <v>7.6015308499336201E-2</v>
      </c>
      <c r="J124">
        <v>1.41335427761077E-2</v>
      </c>
      <c r="K124" t="s">
        <v>626</v>
      </c>
      <c r="L124">
        <v>1</v>
      </c>
      <c r="M124">
        <v>2</v>
      </c>
      <c r="N124">
        <v>2</v>
      </c>
      <c r="O124">
        <v>2</v>
      </c>
      <c r="P124">
        <v>124944.50525464999</v>
      </c>
      <c r="Q124">
        <v>118189.30901813399</v>
      </c>
      <c r="R124">
        <v>24162.298335105999</v>
      </c>
      <c r="S124">
        <v>22145.1522179495</v>
      </c>
      <c r="T124">
        <v>124944.50525464999</v>
      </c>
      <c r="U124">
        <v>118189.30901813399</v>
      </c>
      <c r="V124">
        <v>24162.298335105999</v>
      </c>
      <c r="W124">
        <v>22145.1522179495</v>
      </c>
      <c r="X124">
        <v>3.3482717697333301E-4</v>
      </c>
      <c r="Y124">
        <v>1.9914133940088799E-4</v>
      </c>
      <c r="Z124">
        <v>1.4292913869744399E-4</v>
      </c>
      <c r="AA124" s="1">
        <v>5.8006534928999899E-5</v>
      </c>
      <c r="AB124">
        <v>3.6132678089742199E-3</v>
      </c>
      <c r="AC124">
        <v>1.8492585882327699E-3</v>
      </c>
      <c r="AD124">
        <v>9.1380236415977798E-4</v>
      </c>
      <c r="AE124">
        <v>4.4974957902322199E-4</v>
      </c>
      <c r="AF124">
        <v>1822119.1319701001</v>
      </c>
      <c r="AG124">
        <v>1160720.07691872</v>
      </c>
      <c r="AH124">
        <v>507572.08116148203</v>
      </c>
      <c r="AI124">
        <v>263577.75665041199</v>
      </c>
      <c r="AJ124">
        <v>1</v>
      </c>
      <c r="AM124">
        <v>2</v>
      </c>
      <c r="AN124" t="s">
        <v>627</v>
      </c>
      <c r="AO124">
        <v>2017</v>
      </c>
      <c r="AP124" s="4" t="s">
        <v>26</v>
      </c>
      <c r="AQ124">
        <v>1110</v>
      </c>
      <c r="AR124">
        <v>1</v>
      </c>
      <c r="AS124">
        <v>0</v>
      </c>
      <c r="AT124">
        <v>1</v>
      </c>
      <c r="AU124">
        <v>7700000</v>
      </c>
      <c r="AV124">
        <v>1000000000</v>
      </c>
      <c r="AW124">
        <v>8</v>
      </c>
    </row>
    <row r="125" spans="1:49" x14ac:dyDescent="0.3">
      <c r="A125" t="s">
        <v>719</v>
      </c>
      <c r="B125" t="s">
        <v>720</v>
      </c>
      <c r="C125">
        <v>0</v>
      </c>
      <c r="D125" t="s">
        <v>719</v>
      </c>
      <c r="F125">
        <v>2</v>
      </c>
      <c r="G125">
        <v>2.0487804878048701</v>
      </c>
      <c r="H125">
        <v>4.7881260514259297E-2</v>
      </c>
      <c r="I125">
        <v>0.13445669412612901</v>
      </c>
      <c r="J125">
        <v>-0.15642383694648701</v>
      </c>
      <c r="K125" t="s">
        <v>721</v>
      </c>
      <c r="L125">
        <v>1</v>
      </c>
      <c r="M125">
        <v>0</v>
      </c>
      <c r="N125">
        <v>0</v>
      </c>
      <c r="O125">
        <v>1</v>
      </c>
      <c r="P125">
        <v>1059614.6565833599</v>
      </c>
      <c r="Q125">
        <v>678808.01069040305</v>
      </c>
      <c r="R125">
        <v>159973.970227424</v>
      </c>
      <c r="S125">
        <v>216156.53533156801</v>
      </c>
      <c r="T125">
        <v>1059614.6565833599</v>
      </c>
      <c r="U125">
        <v>678808.01069040305</v>
      </c>
      <c r="V125">
        <v>159973.970227424</v>
      </c>
      <c r="W125">
        <v>216156.53533156801</v>
      </c>
      <c r="X125">
        <v>2.26205385023781E-2</v>
      </c>
      <c r="Y125">
        <v>7.3742753624623696E-3</v>
      </c>
      <c r="Z125">
        <v>3.6322787110032099E-3</v>
      </c>
      <c r="AA125">
        <v>1.7884221899748601E-3</v>
      </c>
      <c r="AB125">
        <v>0.688484703963263</v>
      </c>
      <c r="AC125">
        <v>0.36314090861793302</v>
      </c>
      <c r="AD125">
        <v>0.12474988639257401</v>
      </c>
      <c r="AE125">
        <v>5.36792952295524E-2</v>
      </c>
      <c r="AF125">
        <v>97481198.1305217</v>
      </c>
      <c r="AG125">
        <v>67470020.412845299</v>
      </c>
      <c r="AH125">
        <v>19198223.4253105</v>
      </c>
      <c r="AI125">
        <v>6280069.9712421596</v>
      </c>
      <c r="AJ125">
        <v>1</v>
      </c>
      <c r="AM125">
        <v>15</v>
      </c>
      <c r="AN125" t="s">
        <v>61</v>
      </c>
      <c r="AO125">
        <v>2017</v>
      </c>
      <c r="AP125" s="4" t="s">
        <v>26</v>
      </c>
      <c r="AQ125">
        <v>1992</v>
      </c>
      <c r="AR125">
        <v>0</v>
      </c>
      <c r="AS125">
        <v>0</v>
      </c>
      <c r="AT125">
        <v>0</v>
      </c>
      <c r="AU125">
        <v>7300000</v>
      </c>
      <c r="AV125">
        <v>356371575.39999998</v>
      </c>
      <c r="AW125">
        <v>8</v>
      </c>
    </row>
    <row r="126" spans="1:49" x14ac:dyDescent="0.3">
      <c r="A126" t="s">
        <v>621</v>
      </c>
      <c r="B126" t="s">
        <v>622</v>
      </c>
      <c r="C126">
        <v>1</v>
      </c>
      <c r="D126" t="s">
        <v>621</v>
      </c>
      <c r="F126">
        <v>2</v>
      </c>
      <c r="G126">
        <v>2.52173913043478</v>
      </c>
      <c r="H126">
        <v>0.12628960609435999</v>
      </c>
      <c r="I126">
        <v>-8.2956328988075201E-2</v>
      </c>
      <c r="J126">
        <v>-0.36710837483406</v>
      </c>
      <c r="K126" t="s">
        <v>623</v>
      </c>
      <c r="L126">
        <v>1</v>
      </c>
      <c r="M126">
        <v>2</v>
      </c>
      <c r="N126">
        <v>2</v>
      </c>
      <c r="O126">
        <v>2</v>
      </c>
      <c r="P126">
        <v>1283640.5369972901</v>
      </c>
      <c r="Q126">
        <v>3093175.8224947299</v>
      </c>
      <c r="R126">
        <v>1391877.6438035599</v>
      </c>
      <c r="S126">
        <v>889073.39466743998</v>
      </c>
      <c r="T126">
        <v>1283640.5369972901</v>
      </c>
      <c r="U126">
        <v>3093175.8224947299</v>
      </c>
      <c r="V126">
        <v>1391877.6438035599</v>
      </c>
      <c r="W126">
        <v>889073.39466743998</v>
      </c>
      <c r="X126">
        <v>4.6409379874217997E-2</v>
      </c>
      <c r="Y126">
        <v>2.5752068476319102E-2</v>
      </c>
      <c r="Z126">
        <v>1.5188058307607E-2</v>
      </c>
      <c r="AA126">
        <v>1.74718472421522E-2</v>
      </c>
      <c r="AB126">
        <v>0.29173772437734302</v>
      </c>
      <c r="AC126">
        <v>0.29069579339599599</v>
      </c>
      <c r="AD126">
        <v>0.25411755647848</v>
      </c>
      <c r="AE126">
        <v>0.13120048832692499</v>
      </c>
      <c r="AF126">
        <v>20421640.706413999</v>
      </c>
      <c r="AG126">
        <v>20348705.5377197</v>
      </c>
      <c r="AH126">
        <v>17788228.953493599</v>
      </c>
      <c r="AI126">
        <v>9184034.1828847993</v>
      </c>
      <c r="AJ126">
        <v>1</v>
      </c>
      <c r="AM126">
        <v>20</v>
      </c>
      <c r="AN126" t="s">
        <v>106</v>
      </c>
      <c r="AO126">
        <v>2017</v>
      </c>
      <c r="AP126" s="4" t="s">
        <v>26</v>
      </c>
      <c r="AQ126">
        <v>5204</v>
      </c>
      <c r="AR126">
        <v>1</v>
      </c>
      <c r="AS126">
        <v>1</v>
      </c>
      <c r="AT126">
        <v>0</v>
      </c>
      <c r="AU126">
        <v>7200000</v>
      </c>
      <c r="AV126">
        <v>100002000</v>
      </c>
      <c r="AW126">
        <v>6</v>
      </c>
    </row>
    <row r="127" spans="1:49" x14ac:dyDescent="0.3">
      <c r="A127" t="s">
        <v>302</v>
      </c>
      <c r="B127" t="s">
        <v>303</v>
      </c>
      <c r="C127">
        <v>1</v>
      </c>
      <c r="D127" t="s">
        <v>302</v>
      </c>
      <c r="F127">
        <v>1</v>
      </c>
      <c r="G127">
        <v>1.95294117647058</v>
      </c>
      <c r="H127">
        <v>0.24299575388431499</v>
      </c>
      <c r="I127">
        <v>0.23475489020347601</v>
      </c>
      <c r="J127">
        <v>2.6110887527465799E-2</v>
      </c>
      <c r="K127" t="s">
        <v>304</v>
      </c>
      <c r="L127">
        <v>1</v>
      </c>
      <c r="M127">
        <v>1</v>
      </c>
      <c r="N127">
        <v>2</v>
      </c>
      <c r="O127">
        <v>2</v>
      </c>
      <c r="P127">
        <v>1173621.0555555499</v>
      </c>
      <c r="Q127">
        <v>176816.40965823099</v>
      </c>
      <c r="R127">
        <v>54985.930059152102</v>
      </c>
      <c r="S127">
        <v>68051.501741895598</v>
      </c>
      <c r="T127">
        <v>1173621.0555555499</v>
      </c>
      <c r="U127">
        <v>176816.40965823099</v>
      </c>
      <c r="V127">
        <v>54985.930059152102</v>
      </c>
      <c r="W127">
        <v>68051.501741895598</v>
      </c>
      <c r="X127">
        <v>1.1066930270561099E-3</v>
      </c>
      <c r="Y127">
        <v>9.2061795150944403E-4</v>
      </c>
      <c r="Z127">
        <v>9.2081742430555498E-4</v>
      </c>
      <c r="AA127">
        <v>7.6889302386444404E-4</v>
      </c>
      <c r="AB127">
        <v>9.0625176566666594E-3</v>
      </c>
      <c r="AC127">
        <v>2.5813895330325499E-3</v>
      </c>
      <c r="AD127">
        <v>1.99704241628433E-3</v>
      </c>
      <c r="AE127">
        <v>2.0330738524948801E-3</v>
      </c>
      <c r="AF127">
        <v>613618.689883988</v>
      </c>
      <c r="AG127">
        <v>193344.65070516101</v>
      </c>
      <c r="AH127">
        <v>158572.77397825301</v>
      </c>
      <c r="AI127">
        <v>164450.02928781</v>
      </c>
      <c r="AJ127">
        <v>1</v>
      </c>
      <c r="AM127">
        <v>8</v>
      </c>
      <c r="AN127" t="s">
        <v>305</v>
      </c>
      <c r="AO127">
        <v>2018</v>
      </c>
      <c r="AP127" s="4" t="s">
        <v>26</v>
      </c>
      <c r="AQ127">
        <v>9943</v>
      </c>
      <c r="AR127">
        <v>0</v>
      </c>
      <c r="AS127">
        <v>0</v>
      </c>
      <c r="AT127">
        <v>1</v>
      </c>
      <c r="AU127">
        <v>7000000</v>
      </c>
      <c r="AV127">
        <v>260000000</v>
      </c>
      <c r="AW127">
        <v>12</v>
      </c>
    </row>
    <row r="128" spans="1:49" x14ac:dyDescent="0.3">
      <c r="A128" t="s">
        <v>809</v>
      </c>
      <c r="B128" t="s">
        <v>810</v>
      </c>
      <c r="C128">
        <v>0</v>
      </c>
      <c r="D128" t="s">
        <v>809</v>
      </c>
      <c r="F128">
        <v>1</v>
      </c>
      <c r="G128">
        <v>1.97260273972602</v>
      </c>
      <c r="H128">
        <v>-2.6499785482883401E-2</v>
      </c>
      <c r="I128">
        <v>0.30159020423889099</v>
      </c>
      <c r="J128">
        <v>5.36319613456726E-2</v>
      </c>
      <c r="K128" t="s">
        <v>811</v>
      </c>
      <c r="L128">
        <v>1</v>
      </c>
      <c r="M128">
        <v>0</v>
      </c>
      <c r="N128">
        <v>0</v>
      </c>
      <c r="O128">
        <v>2</v>
      </c>
      <c r="P128">
        <v>1536546.4918398301</v>
      </c>
      <c r="Q128">
        <v>55917.874272126399</v>
      </c>
      <c r="R128">
        <v>14258.7322425886</v>
      </c>
      <c r="S128">
        <v>13280.5963371548</v>
      </c>
      <c r="T128">
        <v>1536546.4918398301</v>
      </c>
      <c r="U128">
        <v>55917.874272126399</v>
      </c>
      <c r="V128">
        <v>14258.7322425886</v>
      </c>
      <c r="W128">
        <v>13280.5963371548</v>
      </c>
      <c r="X128">
        <v>3.6679689153115498E-3</v>
      </c>
      <c r="Y128">
        <v>6.4662552746765503E-3</v>
      </c>
      <c r="Z128">
        <v>5.4762554444444398E-3</v>
      </c>
      <c r="AA128">
        <v>9.4993525555555503E-3</v>
      </c>
      <c r="AB128">
        <v>5.1691854203333297E-2</v>
      </c>
      <c r="AC128">
        <v>1.96148130234635E-2</v>
      </c>
      <c r="AD128">
        <v>9.4243574709539993E-3</v>
      </c>
      <c r="AE128">
        <v>5.5929013444138897E-3</v>
      </c>
      <c r="AF128">
        <v>12801244.4852143</v>
      </c>
      <c r="AG128">
        <v>5830762.9748125197</v>
      </c>
      <c r="AH128">
        <v>3435550.3100407198</v>
      </c>
      <c r="AI128">
        <v>1918861.7263676701</v>
      </c>
      <c r="AJ128">
        <v>1</v>
      </c>
      <c r="AM128">
        <v>15</v>
      </c>
      <c r="AN128" t="s">
        <v>106</v>
      </c>
      <c r="AO128">
        <v>2018</v>
      </c>
      <c r="AP128" s="4" t="s">
        <v>26</v>
      </c>
      <c r="AQ128">
        <v>3306</v>
      </c>
      <c r="AR128">
        <v>0</v>
      </c>
      <c r="AS128">
        <v>0</v>
      </c>
      <c r="AT128">
        <v>0</v>
      </c>
      <c r="AU128">
        <v>7000000</v>
      </c>
      <c r="AV128">
        <v>951602089.39999998</v>
      </c>
      <c r="AW128">
        <v>6</v>
      </c>
    </row>
    <row r="129" spans="1:49" x14ac:dyDescent="0.3">
      <c r="A129" t="s">
        <v>228</v>
      </c>
      <c r="B129" t="s">
        <v>229</v>
      </c>
      <c r="C129">
        <v>1</v>
      </c>
      <c r="D129" t="s">
        <v>228</v>
      </c>
      <c r="F129">
        <v>1</v>
      </c>
      <c r="G129">
        <v>2.1481481481481399</v>
      </c>
      <c r="H129">
        <v>1.1460080742836E-2</v>
      </c>
      <c r="I129">
        <v>-4.9860797822475399E-2</v>
      </c>
      <c r="J129">
        <v>-0.28982424736022899</v>
      </c>
      <c r="K129" t="s">
        <v>230</v>
      </c>
      <c r="L129">
        <v>1</v>
      </c>
      <c r="M129">
        <v>1</v>
      </c>
      <c r="N129">
        <v>2</v>
      </c>
      <c r="O129">
        <v>2</v>
      </c>
      <c r="P129">
        <v>132557.029589843</v>
      </c>
      <c r="Q129">
        <v>31953.4408539496</v>
      </c>
      <c r="R129">
        <v>26777.120777777702</v>
      </c>
      <c r="S129">
        <v>32801.615549507398</v>
      </c>
      <c r="T129">
        <v>132557.029589843</v>
      </c>
      <c r="U129">
        <v>31953.4408539496</v>
      </c>
      <c r="V129">
        <v>26777.120777777702</v>
      </c>
      <c r="W129">
        <v>32801.615549507398</v>
      </c>
      <c r="X129">
        <v>1.5713812789357001E-2</v>
      </c>
      <c r="Y129">
        <v>1.2710316849622099E-2</v>
      </c>
      <c r="Z129">
        <v>1.0489996035214401E-2</v>
      </c>
      <c r="AA129">
        <v>8.8731483098249998E-3</v>
      </c>
      <c r="AB129">
        <v>9.4448569792222201E-2</v>
      </c>
      <c r="AC129">
        <v>5.5693952099999902E-2</v>
      </c>
      <c r="AD129">
        <v>2.7491539999999998E-2</v>
      </c>
      <c r="AE129">
        <v>2.166007599E-2</v>
      </c>
      <c r="AF129">
        <v>10312663.198263999</v>
      </c>
      <c r="AG129">
        <v>5661629.1723352196</v>
      </c>
      <c r="AH129">
        <v>3162565.3237858298</v>
      </c>
      <c r="AI129">
        <v>2428581.1088819001</v>
      </c>
      <c r="AJ129">
        <v>1</v>
      </c>
      <c r="AM129">
        <v>40</v>
      </c>
      <c r="AN129" t="s">
        <v>231</v>
      </c>
      <c r="AO129">
        <v>2018</v>
      </c>
      <c r="AP129" s="4" t="s">
        <v>26</v>
      </c>
      <c r="AQ129">
        <v>4500</v>
      </c>
      <c r="AR129">
        <v>0</v>
      </c>
      <c r="AS129">
        <v>0</v>
      </c>
      <c r="AT129">
        <v>0</v>
      </c>
      <c r="AU129">
        <v>6766164</v>
      </c>
      <c r="AV129">
        <v>215119015.59999999</v>
      </c>
      <c r="AW129">
        <v>10</v>
      </c>
    </row>
    <row r="130" spans="1:49" x14ac:dyDescent="0.3">
      <c r="A130" t="s">
        <v>92</v>
      </c>
      <c r="B130" t="s">
        <v>93</v>
      </c>
      <c r="C130">
        <v>1</v>
      </c>
      <c r="D130" t="s">
        <v>92</v>
      </c>
      <c r="F130">
        <v>1</v>
      </c>
      <c r="G130">
        <v>1.8181818181818099</v>
      </c>
      <c r="H130">
        <v>2.1646127104759199E-2</v>
      </c>
      <c r="I130">
        <v>6.9432288408279405E-2</v>
      </c>
      <c r="J130">
        <v>-0.15404880046844399</v>
      </c>
      <c r="K130" t="s">
        <v>94</v>
      </c>
      <c r="L130">
        <v>1</v>
      </c>
      <c r="M130">
        <v>1</v>
      </c>
      <c r="N130">
        <v>2</v>
      </c>
      <c r="O130">
        <v>2</v>
      </c>
      <c r="P130">
        <v>67118.559106445304</v>
      </c>
      <c r="Q130">
        <v>54172.037982855902</v>
      </c>
      <c r="R130">
        <v>25031.365700954801</v>
      </c>
      <c r="S130">
        <v>17067.738888888802</v>
      </c>
      <c r="T130">
        <v>67118.559106445304</v>
      </c>
      <c r="U130">
        <v>54172.037982855902</v>
      </c>
      <c r="V130">
        <v>25031.365700954801</v>
      </c>
      <c r="W130">
        <v>17067.738888888802</v>
      </c>
      <c r="X130">
        <v>2.5149864574444399E-2</v>
      </c>
      <c r="Y130">
        <v>2.3373413545555499E-2</v>
      </c>
      <c r="Z130">
        <v>2.78087836344444E-2</v>
      </c>
      <c r="AA130">
        <v>2.55962268E-2</v>
      </c>
      <c r="AB130">
        <v>0.59254141250666603</v>
      </c>
      <c r="AC130">
        <v>0.35724179811111101</v>
      </c>
      <c r="AD130">
        <v>0.110564537634444</v>
      </c>
      <c r="AE130">
        <v>4.6050662222222198E-2</v>
      </c>
      <c r="AF130">
        <v>6955153.6588436598</v>
      </c>
      <c r="AG130">
        <v>5550120.8112694398</v>
      </c>
      <c r="AH130">
        <v>3474055.5699464399</v>
      </c>
      <c r="AI130">
        <v>1404432.4556813301</v>
      </c>
      <c r="AJ130">
        <v>1</v>
      </c>
      <c r="AM130">
        <v>55</v>
      </c>
      <c r="AN130" t="s">
        <v>48</v>
      </c>
      <c r="AO130">
        <v>2017</v>
      </c>
      <c r="AP130" s="4" t="s">
        <v>26</v>
      </c>
      <c r="AQ130">
        <v>11000</v>
      </c>
      <c r="AR130">
        <v>0</v>
      </c>
      <c r="AS130">
        <v>0</v>
      </c>
      <c r="AT130">
        <v>0</v>
      </c>
      <c r="AU130">
        <v>6500000</v>
      </c>
      <c r="AV130">
        <v>54175040.68</v>
      </c>
      <c r="AW130">
        <v>12</v>
      </c>
    </row>
    <row r="131" spans="1:49" x14ac:dyDescent="0.3">
      <c r="A131" t="s">
        <v>815</v>
      </c>
      <c r="B131" t="s">
        <v>816</v>
      </c>
      <c r="C131">
        <v>1</v>
      </c>
      <c r="D131" t="s">
        <v>815</v>
      </c>
      <c r="F131">
        <v>1</v>
      </c>
      <c r="G131">
        <v>2.5588235294117601</v>
      </c>
      <c r="H131">
        <v>0.27250778675079301</v>
      </c>
      <c r="I131">
        <v>-0.10676661133766099</v>
      </c>
      <c r="J131">
        <v>-6.95229917764663E-2</v>
      </c>
      <c r="K131" t="s">
        <v>817</v>
      </c>
      <c r="L131">
        <v>1</v>
      </c>
      <c r="M131">
        <v>1</v>
      </c>
      <c r="N131">
        <v>2</v>
      </c>
      <c r="O131">
        <v>2</v>
      </c>
      <c r="P131">
        <v>934699.61111111101</v>
      </c>
      <c r="Q131">
        <v>456877.21111111098</v>
      </c>
      <c r="R131">
        <v>816902.46666666598</v>
      </c>
      <c r="S131">
        <v>661920.35555555497</v>
      </c>
      <c r="T131">
        <v>934699.61111111101</v>
      </c>
      <c r="U131">
        <v>456877.21111111098</v>
      </c>
      <c r="V131">
        <v>816902.46666666598</v>
      </c>
      <c r="W131">
        <v>661920.35555555497</v>
      </c>
      <c r="X131">
        <v>50.292199931436599</v>
      </c>
      <c r="Y131">
        <v>25.9419948020766</v>
      </c>
      <c r="Z131">
        <v>16.5399281860355</v>
      </c>
      <c r="AA131">
        <v>16.9385063159677</v>
      </c>
      <c r="AB131">
        <v>176.787038082544</v>
      </c>
      <c r="AC131">
        <v>87.978573099777705</v>
      </c>
      <c r="AD131">
        <v>335.44350111219802</v>
      </c>
      <c r="AE131">
        <v>123.913116370311</v>
      </c>
      <c r="AF131">
        <v>256371687.030462</v>
      </c>
      <c r="AG131">
        <v>167584114.23744801</v>
      </c>
      <c r="AH131">
        <v>628716776.05125499</v>
      </c>
      <c r="AI131">
        <v>227139620.85261101</v>
      </c>
      <c r="AJ131">
        <v>1</v>
      </c>
      <c r="AM131">
        <v>61</v>
      </c>
      <c r="AN131" t="s">
        <v>106</v>
      </c>
      <c r="AO131">
        <v>2018</v>
      </c>
      <c r="AP131" s="4" t="s">
        <v>26</v>
      </c>
      <c r="AQ131">
        <v>8324</v>
      </c>
      <c r="AR131">
        <v>1</v>
      </c>
      <c r="AS131">
        <v>0</v>
      </c>
      <c r="AT131">
        <v>0</v>
      </c>
      <c r="AU131">
        <v>6480882</v>
      </c>
      <c r="AV131">
        <v>100000000</v>
      </c>
      <c r="AW131">
        <v>3</v>
      </c>
    </row>
    <row r="132" spans="1:49" x14ac:dyDescent="0.3">
      <c r="A132" t="s">
        <v>496</v>
      </c>
      <c r="B132" t="s">
        <v>497</v>
      </c>
      <c r="C132">
        <v>0</v>
      </c>
      <c r="D132" t="s">
        <v>496</v>
      </c>
      <c r="F132">
        <v>1</v>
      </c>
      <c r="G132">
        <v>1.9178082191780801</v>
      </c>
      <c r="H132">
        <v>0.14798985421657501</v>
      </c>
      <c r="I132">
        <v>-0.10309758782386701</v>
      </c>
      <c r="J132">
        <v>-0.21401813626289301</v>
      </c>
      <c r="K132" t="s">
        <v>498</v>
      </c>
      <c r="L132">
        <v>1</v>
      </c>
      <c r="M132">
        <v>2</v>
      </c>
      <c r="N132">
        <v>1</v>
      </c>
      <c r="O132">
        <v>1</v>
      </c>
      <c r="P132">
        <v>2608.30382513629</v>
      </c>
      <c r="Q132">
        <v>2248.5036221130199</v>
      </c>
      <c r="R132">
        <v>3127.68607406197</v>
      </c>
      <c r="S132">
        <v>2965.6095273259398</v>
      </c>
      <c r="T132">
        <v>2608.30382513629</v>
      </c>
      <c r="U132">
        <v>2248.5036221130199</v>
      </c>
      <c r="V132">
        <v>3127.68607406197</v>
      </c>
      <c r="W132">
        <v>2965.6095273259398</v>
      </c>
      <c r="X132">
        <v>1.2842599115896599E-3</v>
      </c>
      <c r="Y132">
        <v>1.669594704306E-3</v>
      </c>
      <c r="Z132">
        <v>9.8203471701566593E-4</v>
      </c>
      <c r="AA132">
        <v>2.9945409943911102E-4</v>
      </c>
      <c r="AB132">
        <v>5.1642680403731099E-3</v>
      </c>
      <c r="AC132">
        <v>5.0313085887828801E-3</v>
      </c>
      <c r="AD132">
        <v>2.1618340641797701E-3</v>
      </c>
      <c r="AE132">
        <v>3.0690642874709999E-3</v>
      </c>
      <c r="AJ132">
        <v>1</v>
      </c>
      <c r="AM132">
        <v>30</v>
      </c>
      <c r="AN132" t="s">
        <v>25</v>
      </c>
      <c r="AO132">
        <v>2017</v>
      </c>
      <c r="AP132" s="4" t="s">
        <v>26</v>
      </c>
      <c r="AQ132">
        <v>1031</v>
      </c>
      <c r="AR132">
        <v>0</v>
      </c>
      <c r="AS132">
        <v>0</v>
      </c>
      <c r="AT132">
        <v>1</v>
      </c>
      <c r="AU132">
        <v>6295404</v>
      </c>
      <c r="AV132">
        <v>1600000000</v>
      </c>
      <c r="AW132">
        <v>15</v>
      </c>
    </row>
    <row r="133" spans="1:49" x14ac:dyDescent="0.3">
      <c r="A133" t="s">
        <v>821</v>
      </c>
      <c r="B133" t="s">
        <v>822</v>
      </c>
      <c r="C133">
        <v>0</v>
      </c>
      <c r="D133" t="s">
        <v>824</v>
      </c>
      <c r="F133">
        <v>1</v>
      </c>
      <c r="G133">
        <v>2.1038961038960999</v>
      </c>
      <c r="H133">
        <v>0.11147780716419201</v>
      </c>
      <c r="I133">
        <v>1.0293349623680099E-2</v>
      </c>
      <c r="J133">
        <v>0.13185144960880199</v>
      </c>
      <c r="K133" t="s">
        <v>823</v>
      </c>
      <c r="L133">
        <v>1</v>
      </c>
      <c r="M133">
        <v>2</v>
      </c>
      <c r="N133">
        <v>1</v>
      </c>
      <c r="O133">
        <v>1</v>
      </c>
      <c r="P133">
        <v>50316.456818704399</v>
      </c>
      <c r="Q133">
        <v>10528.5438439504</v>
      </c>
      <c r="R133">
        <v>5888.3910083451701</v>
      </c>
      <c r="S133">
        <v>1945.5509989289801</v>
      </c>
      <c r="T133">
        <v>50316.456818704399</v>
      </c>
      <c r="U133">
        <v>10528.5438439504</v>
      </c>
      <c r="V133">
        <v>5888.3910083451701</v>
      </c>
      <c r="W133">
        <v>1945.5509989289801</v>
      </c>
      <c r="X133">
        <v>8.9344710773333294E-2</v>
      </c>
      <c r="Y133">
        <v>6.42858532855555E-2</v>
      </c>
      <c r="Z133">
        <v>3.3191740054444398E-2</v>
      </c>
      <c r="AA133">
        <v>4.6486849222222203E-2</v>
      </c>
      <c r="AB133">
        <v>0.15266437055444401</v>
      </c>
      <c r="AC133">
        <v>0.157051982276666</v>
      </c>
      <c r="AD133">
        <v>0.13794262702999999</v>
      </c>
      <c r="AE133">
        <v>8.8711260226666602E-2</v>
      </c>
      <c r="AF133">
        <v>1651961.1649301799</v>
      </c>
      <c r="AG133">
        <v>1568527.81973452</v>
      </c>
      <c r="AH133">
        <v>1569744.1254944</v>
      </c>
      <c r="AI133">
        <v>1050028.12817962</v>
      </c>
      <c r="AJ133">
        <v>1</v>
      </c>
      <c r="AM133">
        <v>52</v>
      </c>
      <c r="AN133" t="s">
        <v>35</v>
      </c>
      <c r="AO133">
        <v>2018</v>
      </c>
      <c r="AP133" s="4" t="s">
        <v>26</v>
      </c>
      <c r="AQ133">
        <v>1700</v>
      </c>
      <c r="AR133">
        <v>0</v>
      </c>
      <c r="AS133">
        <v>0</v>
      </c>
      <c r="AT133">
        <v>1</v>
      </c>
      <c r="AU133">
        <v>6294962</v>
      </c>
      <c r="AV133">
        <v>200000000</v>
      </c>
      <c r="AW133">
        <v>13</v>
      </c>
    </row>
    <row r="134" spans="1:49" x14ac:dyDescent="0.3">
      <c r="A134" t="s">
        <v>222</v>
      </c>
      <c r="B134" t="s">
        <v>223</v>
      </c>
      <c r="C134">
        <v>0</v>
      </c>
      <c r="D134" t="s">
        <v>222</v>
      </c>
      <c r="F134">
        <v>1</v>
      </c>
      <c r="G134">
        <v>2.07407407407407</v>
      </c>
      <c r="H134">
        <v>0.10174998641014101</v>
      </c>
      <c r="I134">
        <v>7.6158791780471802E-2</v>
      </c>
      <c r="J134">
        <v>1.99438035488128E-2</v>
      </c>
      <c r="K134" t="s">
        <v>224</v>
      </c>
      <c r="L134">
        <v>1</v>
      </c>
      <c r="M134">
        <v>1</v>
      </c>
      <c r="N134">
        <v>1</v>
      </c>
      <c r="O134">
        <v>2</v>
      </c>
      <c r="P134">
        <v>656636.97560763895</v>
      </c>
      <c r="Q134">
        <v>131518.32453342</v>
      </c>
      <c r="R134">
        <v>42681.388346354099</v>
      </c>
      <c r="S134">
        <v>35429.309487523598</v>
      </c>
      <c r="T134">
        <v>656636.97560763895</v>
      </c>
      <c r="U134">
        <v>131518.32453342</v>
      </c>
      <c r="V134">
        <v>42681.388346354099</v>
      </c>
      <c r="W134">
        <v>35429.309487523598</v>
      </c>
      <c r="X134">
        <v>3.8475908284844401E-4</v>
      </c>
      <c r="Y134">
        <v>4.70633934979444E-4</v>
      </c>
      <c r="Z134">
        <v>2.7848190719366602E-4</v>
      </c>
      <c r="AA134">
        <v>3.3643725729511098E-4</v>
      </c>
      <c r="AB134">
        <v>5.6739122059346597E-3</v>
      </c>
      <c r="AC134">
        <v>2.56044810715433E-3</v>
      </c>
      <c r="AD134">
        <v>1.0011269653953301E-3</v>
      </c>
      <c r="AE134">
        <v>5.5890852477222198E-4</v>
      </c>
      <c r="AF134">
        <v>22323743.358326599</v>
      </c>
      <c r="AG134">
        <v>11984663.0631082</v>
      </c>
      <c r="AH134">
        <v>5262522.2348898798</v>
      </c>
      <c r="AI134">
        <v>3156278.5030315099</v>
      </c>
      <c r="AJ134">
        <v>1</v>
      </c>
      <c r="AM134">
        <v>99</v>
      </c>
      <c r="AN134" t="s">
        <v>78</v>
      </c>
      <c r="AO134">
        <v>2017</v>
      </c>
      <c r="AP134" s="4" t="s">
        <v>26</v>
      </c>
      <c r="AQ134">
        <v>6079</v>
      </c>
      <c r="AR134">
        <v>0</v>
      </c>
      <c r="AS134">
        <v>0</v>
      </c>
      <c r="AT134">
        <v>0</v>
      </c>
      <c r="AU134">
        <v>6256586</v>
      </c>
      <c r="AV134">
        <v>9835745292</v>
      </c>
      <c r="AW134">
        <v>14</v>
      </c>
    </row>
    <row r="135" spans="1:49" x14ac:dyDescent="0.3">
      <c r="A135" t="s">
        <v>832</v>
      </c>
      <c r="B135" t="s">
        <v>833</v>
      </c>
      <c r="C135">
        <v>0</v>
      </c>
      <c r="D135" t="s">
        <v>832</v>
      </c>
      <c r="F135">
        <v>1</v>
      </c>
      <c r="G135">
        <v>2.31168831168831</v>
      </c>
      <c r="H135">
        <v>0.152522012591362</v>
      </c>
      <c r="I135">
        <v>-0.161022618412971</v>
      </c>
      <c r="J135">
        <v>-9.8406225442886297E-2</v>
      </c>
      <c r="K135" t="s">
        <v>834</v>
      </c>
      <c r="L135">
        <v>1</v>
      </c>
      <c r="M135">
        <v>1</v>
      </c>
      <c r="N135">
        <v>1</v>
      </c>
      <c r="O135">
        <v>1</v>
      </c>
      <c r="P135">
        <v>239512.66</v>
      </c>
      <c r="Q135">
        <v>149494.32140543801</v>
      </c>
      <c r="R135">
        <v>481142.21708045399</v>
      </c>
      <c r="S135">
        <v>289483.52214947902</v>
      </c>
      <c r="T135">
        <v>239512.66</v>
      </c>
      <c r="U135">
        <v>149494.32140543801</v>
      </c>
      <c r="V135">
        <v>481142.21708045399</v>
      </c>
      <c r="W135">
        <v>289483.52214947902</v>
      </c>
      <c r="X135">
        <v>4.45291062722733E-3</v>
      </c>
      <c r="Y135">
        <v>4.5548453344907702E-3</v>
      </c>
      <c r="Z135">
        <v>3.1448449955964399E-3</v>
      </c>
      <c r="AA135">
        <v>4.4334203275551102E-3</v>
      </c>
      <c r="AB135">
        <v>7.5138942222222199E-3</v>
      </c>
      <c r="AC135">
        <v>5.1448337564492198E-3</v>
      </c>
      <c r="AD135">
        <v>6.5811319215088801E-3</v>
      </c>
      <c r="AE135">
        <v>7.0221790083977702E-3</v>
      </c>
      <c r="AF135">
        <v>3373101.2657917701</v>
      </c>
      <c r="AG135">
        <v>2280752.0688208998</v>
      </c>
      <c r="AH135">
        <v>3031362.6196686402</v>
      </c>
      <c r="AI135">
        <v>3221367.83158676</v>
      </c>
      <c r="AJ135">
        <v>1</v>
      </c>
      <c r="AM135">
        <v>29</v>
      </c>
      <c r="AN135" t="s">
        <v>106</v>
      </c>
      <c r="AO135">
        <v>2017</v>
      </c>
      <c r="AP135" s="4" t="s">
        <v>26</v>
      </c>
      <c r="AQ135">
        <v>1885</v>
      </c>
      <c r="AR135">
        <v>0</v>
      </c>
      <c r="AS135">
        <v>0</v>
      </c>
      <c r="AT135">
        <v>1</v>
      </c>
      <c r="AU135">
        <v>6197044</v>
      </c>
      <c r="AV135">
        <v>840108901</v>
      </c>
      <c r="AW135">
        <v>19</v>
      </c>
    </row>
    <row r="136" spans="1:49" x14ac:dyDescent="0.3">
      <c r="A136" t="s">
        <v>344</v>
      </c>
      <c r="B136" t="s">
        <v>345</v>
      </c>
      <c r="C136">
        <v>1</v>
      </c>
      <c r="D136" t="s">
        <v>347</v>
      </c>
      <c r="F136">
        <v>1</v>
      </c>
      <c r="G136">
        <v>2.1038961038960999</v>
      </c>
      <c r="H136">
        <v>-1.9882850348949401E-2</v>
      </c>
      <c r="I136">
        <v>9.8024562001228305E-2</v>
      </c>
      <c r="J136">
        <v>-5.4619386792182902E-2</v>
      </c>
      <c r="K136" t="s">
        <v>346</v>
      </c>
      <c r="L136">
        <v>1</v>
      </c>
      <c r="M136">
        <v>1</v>
      </c>
      <c r="N136">
        <v>1</v>
      </c>
      <c r="O136">
        <v>2</v>
      </c>
      <c r="P136">
        <v>25390691.567540899</v>
      </c>
      <c r="Q136">
        <v>18166220.7590289</v>
      </c>
      <c r="R136">
        <v>7683210.9910404198</v>
      </c>
      <c r="S136">
        <v>12840604.8395711</v>
      </c>
      <c r="T136">
        <v>25390691.567540899</v>
      </c>
      <c r="U136">
        <v>18166220.7590289</v>
      </c>
      <c r="V136">
        <v>7683210.9910404198</v>
      </c>
      <c r="W136">
        <v>12840604.8395711</v>
      </c>
      <c r="X136">
        <v>2.0645287714444401E-2</v>
      </c>
      <c r="Y136">
        <v>5.2757919186666599E-2</v>
      </c>
      <c r="Z136">
        <v>7.0623624657777703E-2</v>
      </c>
      <c r="AA136">
        <v>8.8349090222222204E-2</v>
      </c>
      <c r="AB136">
        <v>0.208024225911111</v>
      </c>
      <c r="AC136">
        <v>0.13405687929555499</v>
      </c>
      <c r="AD136">
        <v>4.60480581177777E-2</v>
      </c>
      <c r="AE136">
        <v>4.8109315114444398E-2</v>
      </c>
      <c r="AF136">
        <v>14733512.160475399</v>
      </c>
      <c r="AG136">
        <v>23820317.390778501</v>
      </c>
      <c r="AH136">
        <v>27381871.1863674</v>
      </c>
      <c r="AI136">
        <v>26669794.112204999</v>
      </c>
      <c r="AJ136">
        <v>1</v>
      </c>
      <c r="AM136">
        <v>1</v>
      </c>
      <c r="AN136" t="s">
        <v>25</v>
      </c>
      <c r="AO136">
        <v>2019</v>
      </c>
      <c r="AP136" s="4" t="s">
        <v>26</v>
      </c>
      <c r="AQ136">
        <v>5925</v>
      </c>
      <c r="AR136">
        <v>0</v>
      </c>
      <c r="AS136">
        <v>0</v>
      </c>
      <c r="AT136">
        <v>1</v>
      </c>
      <c r="AU136">
        <v>6000000</v>
      </c>
      <c r="AV136">
        <v>1151441226</v>
      </c>
      <c r="AW136">
        <v>23</v>
      </c>
    </row>
    <row r="137" spans="1:49" x14ac:dyDescent="0.3">
      <c r="A137" t="s">
        <v>805</v>
      </c>
      <c r="B137" t="s">
        <v>806</v>
      </c>
      <c r="C137">
        <v>1</v>
      </c>
      <c r="D137" t="s">
        <v>808</v>
      </c>
      <c r="F137">
        <v>1</v>
      </c>
      <c r="G137">
        <v>2.20588235294117</v>
      </c>
      <c r="H137">
        <v>0.211363300681114</v>
      </c>
      <c r="I137">
        <v>-8.9784905314445496E-2</v>
      </c>
      <c r="J137">
        <v>-0.34262847900390597</v>
      </c>
      <c r="K137" t="s">
        <v>807</v>
      </c>
      <c r="L137">
        <v>1</v>
      </c>
      <c r="M137">
        <v>1</v>
      </c>
      <c r="N137">
        <v>2</v>
      </c>
      <c r="O137">
        <v>2</v>
      </c>
      <c r="P137">
        <v>760692.75965572102</v>
      </c>
      <c r="Q137">
        <v>1759904.1581999599</v>
      </c>
      <c r="R137">
        <v>2764428.3134454601</v>
      </c>
      <c r="S137">
        <v>461900.006701832</v>
      </c>
      <c r="T137">
        <v>760692.75965572102</v>
      </c>
      <c r="U137">
        <v>1759904.1581999599</v>
      </c>
      <c r="V137">
        <v>2764428.3134454601</v>
      </c>
      <c r="W137">
        <v>461900.006701832</v>
      </c>
      <c r="X137">
        <v>0.31818714279888799</v>
      </c>
      <c r="Y137">
        <v>0.43730020158222199</v>
      </c>
      <c r="Z137">
        <v>0.32331480888888797</v>
      </c>
      <c r="AA137">
        <v>0.41199647033333298</v>
      </c>
      <c r="AB137">
        <v>3.92135714299111</v>
      </c>
      <c r="AC137">
        <v>1.22665205477777</v>
      </c>
      <c r="AD137">
        <v>0.36246179582777699</v>
      </c>
      <c r="AE137">
        <v>0.25725154790999999</v>
      </c>
      <c r="AF137">
        <v>16478769.5257804</v>
      </c>
      <c r="AG137">
        <v>5615786.6945803901</v>
      </c>
      <c r="AH137">
        <v>4541495.3454730399</v>
      </c>
      <c r="AI137">
        <v>7153495.3909158604</v>
      </c>
      <c r="AJ137">
        <v>1</v>
      </c>
      <c r="AM137">
        <v>31</v>
      </c>
      <c r="AN137" t="s">
        <v>61</v>
      </c>
      <c r="AO137">
        <v>2017</v>
      </c>
      <c r="AP137" s="4" t="s">
        <v>26</v>
      </c>
      <c r="AQ137">
        <v>33816</v>
      </c>
      <c r="AR137">
        <v>0</v>
      </c>
      <c r="AS137">
        <v>1</v>
      </c>
      <c r="AT137">
        <v>1</v>
      </c>
      <c r="AU137">
        <v>5882520</v>
      </c>
      <c r="AV137">
        <v>75000000</v>
      </c>
      <c r="AW137">
        <v>14</v>
      </c>
    </row>
    <row r="138" spans="1:49" x14ac:dyDescent="0.3">
      <c r="A138" t="s">
        <v>247</v>
      </c>
      <c r="B138" t="s">
        <v>248</v>
      </c>
      <c r="C138">
        <v>1</v>
      </c>
      <c r="D138" t="s">
        <v>247</v>
      </c>
      <c r="F138">
        <v>1</v>
      </c>
      <c r="G138">
        <v>1.95</v>
      </c>
      <c r="H138">
        <v>-3.2748393714427899E-2</v>
      </c>
      <c r="I138">
        <v>0.47892588376998901</v>
      </c>
      <c r="J138">
        <v>-5.1200270652771003E-2</v>
      </c>
      <c r="K138" t="s">
        <v>249</v>
      </c>
      <c r="L138">
        <v>1</v>
      </c>
      <c r="M138">
        <v>0</v>
      </c>
      <c r="N138">
        <v>0</v>
      </c>
      <c r="O138">
        <v>2</v>
      </c>
      <c r="P138">
        <v>62051.584117431601</v>
      </c>
      <c r="Q138">
        <v>623754.54444444401</v>
      </c>
      <c r="R138">
        <v>386954.36893527402</v>
      </c>
      <c r="S138">
        <v>1768921.6579513701</v>
      </c>
      <c r="T138">
        <v>62051.584117431601</v>
      </c>
      <c r="U138">
        <v>623754.54444444401</v>
      </c>
      <c r="V138">
        <v>386954.36893527402</v>
      </c>
      <c r="W138">
        <v>1768921.6579513701</v>
      </c>
      <c r="X138">
        <v>4.1338006006666601E-2</v>
      </c>
      <c r="Y138">
        <v>4.2879700873333301E-2</v>
      </c>
      <c r="Z138">
        <v>4.2426425322222197E-2</v>
      </c>
      <c r="AA138">
        <v>3.9587243966666602E-2</v>
      </c>
      <c r="AB138">
        <v>8.7387401896184408E-3</v>
      </c>
      <c r="AC138">
        <v>6.98471255555555E-2</v>
      </c>
      <c r="AD138">
        <v>4.5843599075555498E-2</v>
      </c>
      <c r="AE138">
        <v>7.5163077838888898E-2</v>
      </c>
      <c r="AF138">
        <v>5619803.8555555502</v>
      </c>
      <c r="AG138">
        <v>44514063.3680555</v>
      </c>
      <c r="AH138">
        <v>31498122.386326201</v>
      </c>
      <c r="AI138">
        <v>52220180.828957602</v>
      </c>
      <c r="AJ138">
        <v>1</v>
      </c>
      <c r="AM138">
        <v>31</v>
      </c>
      <c r="AN138" t="s">
        <v>250</v>
      </c>
      <c r="AO138">
        <v>2018</v>
      </c>
      <c r="AP138" s="4" t="s">
        <v>26</v>
      </c>
      <c r="AQ138">
        <v>1466</v>
      </c>
      <c r="AR138">
        <v>0</v>
      </c>
      <c r="AS138">
        <v>0</v>
      </c>
      <c r="AT138">
        <v>0</v>
      </c>
      <c r="AU138">
        <v>5200000</v>
      </c>
      <c r="AV138">
        <v>1000000000</v>
      </c>
      <c r="AW138">
        <v>5</v>
      </c>
    </row>
    <row r="139" spans="1:49" x14ac:dyDescent="0.3">
      <c r="A139" t="s">
        <v>418</v>
      </c>
      <c r="B139" t="s">
        <v>419</v>
      </c>
      <c r="C139">
        <v>1</v>
      </c>
      <c r="D139" t="s">
        <v>418</v>
      </c>
      <c r="F139">
        <v>1</v>
      </c>
      <c r="G139">
        <v>1.64556962025316</v>
      </c>
      <c r="H139">
        <v>0.22972144186496701</v>
      </c>
      <c r="I139">
        <v>2.2135615348815901E-2</v>
      </c>
      <c r="J139">
        <v>0.12617731094360299</v>
      </c>
      <c r="K139" t="s">
        <v>420</v>
      </c>
      <c r="L139">
        <v>1</v>
      </c>
      <c r="M139">
        <v>2</v>
      </c>
      <c r="N139">
        <v>2</v>
      </c>
      <c r="O139">
        <v>2</v>
      </c>
      <c r="P139">
        <v>537573.4</v>
      </c>
      <c r="Q139">
        <v>358169.25555555499</v>
      </c>
      <c r="R139">
        <v>8338892.2888888801</v>
      </c>
      <c r="S139">
        <v>1025717.9921875</v>
      </c>
      <c r="T139">
        <v>537573.4</v>
      </c>
      <c r="U139">
        <v>358169.25555555499</v>
      </c>
      <c r="V139">
        <v>8338892.2888888801</v>
      </c>
      <c r="W139">
        <v>1025717.9921875</v>
      </c>
      <c r="X139">
        <v>0.10884177857777701</v>
      </c>
      <c r="Y139">
        <v>4.1152586666666602E-2</v>
      </c>
      <c r="Z139">
        <v>1.2955016339583099E-2</v>
      </c>
      <c r="AA139">
        <v>1.03633121595185E-2</v>
      </c>
      <c r="AB139">
        <v>0.17338114591555501</v>
      </c>
      <c r="AC139">
        <v>0.12533145199111101</v>
      </c>
      <c r="AD139">
        <v>0.32762067301333297</v>
      </c>
      <c r="AE139">
        <v>0.19905814354666601</v>
      </c>
      <c r="AF139">
        <v>23760036.103791501</v>
      </c>
      <c r="AG139">
        <v>18942719.869132198</v>
      </c>
      <c r="AH139">
        <v>46019154.25457</v>
      </c>
      <c r="AI139">
        <v>30289369.764564399</v>
      </c>
      <c r="AJ139">
        <v>1</v>
      </c>
      <c r="AM139">
        <v>3</v>
      </c>
      <c r="AN139" t="s">
        <v>30</v>
      </c>
      <c r="AO139">
        <v>2018</v>
      </c>
      <c r="AP139" s="4" t="s">
        <v>26</v>
      </c>
      <c r="AQ139">
        <v>47824</v>
      </c>
      <c r="AR139">
        <v>0</v>
      </c>
      <c r="AS139">
        <v>0</v>
      </c>
      <c r="AT139">
        <v>0</v>
      </c>
      <c r="AU139">
        <v>5163000</v>
      </c>
      <c r="AV139">
        <v>207143695</v>
      </c>
      <c r="AW139">
        <v>19</v>
      </c>
    </row>
    <row r="140" spans="1:49" x14ac:dyDescent="0.3">
      <c r="A140" t="s">
        <v>514</v>
      </c>
      <c r="B140" t="s">
        <v>515</v>
      </c>
      <c r="C140">
        <v>1</v>
      </c>
      <c r="D140" t="s">
        <v>517</v>
      </c>
      <c r="F140">
        <v>1</v>
      </c>
      <c r="G140">
        <v>2.1643835616438301</v>
      </c>
      <c r="H140">
        <v>0.27719420194625799</v>
      </c>
      <c r="I140">
        <v>-0.22271360456943501</v>
      </c>
      <c r="J140">
        <v>-3.9503216743469197E-2</v>
      </c>
      <c r="K140" t="s">
        <v>516</v>
      </c>
      <c r="L140">
        <v>1</v>
      </c>
      <c r="M140">
        <v>1</v>
      </c>
      <c r="N140">
        <v>1</v>
      </c>
      <c r="O140">
        <v>1</v>
      </c>
      <c r="P140">
        <v>62031879.435766697</v>
      </c>
      <c r="Q140">
        <v>20708297.1827823</v>
      </c>
      <c r="R140">
        <v>37156590.0606075</v>
      </c>
      <c r="S140">
        <v>32821291.489865098</v>
      </c>
      <c r="T140">
        <v>62031879.435766697</v>
      </c>
      <c r="U140">
        <v>20708297.1827823</v>
      </c>
      <c r="V140">
        <v>37156590.0606075</v>
      </c>
      <c r="W140">
        <v>32821291.489865098</v>
      </c>
      <c r="X140">
        <v>2.0461899812222201E-2</v>
      </c>
      <c r="Y140">
        <v>2.2443431011111101E-2</v>
      </c>
      <c r="Z140">
        <v>1.96075685555555E-2</v>
      </c>
      <c r="AA140">
        <v>0.217731209555555</v>
      </c>
      <c r="AB140">
        <v>1.8435391388613699E-2</v>
      </c>
      <c r="AC140">
        <v>1.4046511435555501E-2</v>
      </c>
      <c r="AD140">
        <v>1.8523103927777701E-2</v>
      </c>
      <c r="AE140">
        <v>1.7428331659006101E-2</v>
      </c>
      <c r="AF140">
        <v>37769683.476868503</v>
      </c>
      <c r="AG140">
        <v>29943589.5448892</v>
      </c>
      <c r="AH140">
        <v>44581378.0275646</v>
      </c>
      <c r="AI140">
        <v>43509513.056352504</v>
      </c>
      <c r="AJ140">
        <v>1</v>
      </c>
      <c r="AL140" t="s">
        <v>518</v>
      </c>
      <c r="AM140">
        <v>13</v>
      </c>
      <c r="AN140" t="s">
        <v>519</v>
      </c>
      <c r="AO140">
        <v>2017</v>
      </c>
      <c r="AP140" s="4" t="s">
        <v>26</v>
      </c>
      <c r="AQ140">
        <v>4926</v>
      </c>
      <c r="AR140">
        <v>1</v>
      </c>
      <c r="AS140">
        <v>0</v>
      </c>
      <c r="AT140">
        <v>1</v>
      </c>
      <c r="AU140">
        <v>5000000</v>
      </c>
      <c r="AV140">
        <v>10000000000</v>
      </c>
      <c r="AW140">
        <v>3</v>
      </c>
    </row>
    <row r="141" spans="1:49" x14ac:dyDescent="0.3">
      <c r="A141" t="s">
        <v>670</v>
      </c>
      <c r="B141" t="s">
        <v>671</v>
      </c>
      <c r="C141">
        <v>1</v>
      </c>
      <c r="D141" t="s">
        <v>670</v>
      </c>
      <c r="F141">
        <v>1</v>
      </c>
      <c r="G141">
        <v>2.2631578947368398</v>
      </c>
      <c r="H141">
        <v>0.12836895883083299</v>
      </c>
      <c r="I141">
        <v>-5.9538595378398902E-2</v>
      </c>
      <c r="J141">
        <v>-0.202845528721809</v>
      </c>
      <c r="K141" t="s">
        <v>672</v>
      </c>
      <c r="L141">
        <v>1</v>
      </c>
      <c r="M141">
        <v>0</v>
      </c>
      <c r="N141">
        <v>0</v>
      </c>
      <c r="O141">
        <v>1</v>
      </c>
      <c r="P141">
        <v>52424.1871973913</v>
      </c>
      <c r="Q141">
        <v>9085.28075105467</v>
      </c>
      <c r="R141">
        <v>4613.1085290474002</v>
      </c>
      <c r="S141">
        <v>44672.307224807599</v>
      </c>
      <c r="T141">
        <v>52424.1871973913</v>
      </c>
      <c r="U141">
        <v>9085.28075105467</v>
      </c>
      <c r="V141">
        <v>4613.1085290474002</v>
      </c>
      <c r="W141">
        <v>44672.307224807599</v>
      </c>
      <c r="X141">
        <v>0.92631697187777795</v>
      </c>
      <c r="Y141">
        <v>0.93238098689333304</v>
      </c>
      <c r="Z141">
        <v>0.585704024095555</v>
      </c>
      <c r="AA141">
        <v>0.62354685788999997</v>
      </c>
      <c r="AB141">
        <v>4.1462585071777696</v>
      </c>
      <c r="AC141">
        <v>1.55284133370444</v>
      </c>
      <c r="AD141">
        <v>1.1558527348888801</v>
      </c>
      <c r="AE141">
        <v>0.69132210166444397</v>
      </c>
      <c r="AF141">
        <v>11689093.1871222</v>
      </c>
      <c r="AG141">
        <v>4607563.0725161703</v>
      </c>
      <c r="AH141">
        <v>3069227.8938303199</v>
      </c>
      <c r="AI141">
        <v>1899640.3167431101</v>
      </c>
      <c r="AJ141">
        <v>1</v>
      </c>
      <c r="AM141">
        <v>1</v>
      </c>
      <c r="AO141">
        <v>2017</v>
      </c>
      <c r="AP141" s="4" t="s">
        <v>26</v>
      </c>
      <c r="AQ141">
        <v>4011</v>
      </c>
      <c r="AR141">
        <v>0</v>
      </c>
      <c r="AS141">
        <v>0</v>
      </c>
      <c r="AT141">
        <v>0</v>
      </c>
      <c r="AU141">
        <v>5000000</v>
      </c>
      <c r="AV141">
        <v>5207470.25</v>
      </c>
      <c r="AW141">
        <v>9</v>
      </c>
    </row>
    <row r="142" spans="1:49" x14ac:dyDescent="0.3">
      <c r="A142" t="s">
        <v>869</v>
      </c>
      <c r="B142" t="s">
        <v>870</v>
      </c>
      <c r="C142">
        <v>1</v>
      </c>
      <c r="D142" t="s">
        <v>872</v>
      </c>
      <c r="F142">
        <v>1</v>
      </c>
      <c r="G142">
        <v>1.89743589743589</v>
      </c>
      <c r="H142">
        <v>0.26718449592590299</v>
      </c>
      <c r="I142">
        <v>-0.13269330561161</v>
      </c>
      <c r="J142">
        <v>1.0658189654350199E-2</v>
      </c>
      <c r="K142" t="s">
        <v>871</v>
      </c>
      <c r="L142">
        <v>1</v>
      </c>
      <c r="M142">
        <v>1</v>
      </c>
      <c r="N142">
        <v>1</v>
      </c>
      <c r="O142">
        <v>1</v>
      </c>
      <c r="P142">
        <v>54824.949438476498</v>
      </c>
      <c r="Q142">
        <v>37735.226292588901</v>
      </c>
      <c r="R142">
        <v>10416.523832421801</v>
      </c>
      <c r="S142">
        <v>9323.6584894430307</v>
      </c>
      <c r="T142">
        <v>54824.949438476498</v>
      </c>
      <c r="U142">
        <v>37735.226292588901</v>
      </c>
      <c r="V142">
        <v>10416.523832421801</v>
      </c>
      <c r="W142">
        <v>9323.6584894430307</v>
      </c>
      <c r="X142">
        <v>1.24420418026368E-2</v>
      </c>
      <c r="Y142">
        <v>1.6131232844600399E-2</v>
      </c>
      <c r="Z142">
        <v>7.5004539692269997E-3</v>
      </c>
      <c r="AA142">
        <v>3.0196807529241101E-3</v>
      </c>
      <c r="AB142">
        <v>0.317365409103333</v>
      </c>
      <c r="AC142">
        <v>0.110173961357777</v>
      </c>
      <c r="AD142">
        <v>2.6326554478888899E-2</v>
      </c>
      <c r="AE142">
        <v>1.4734122942072299E-2</v>
      </c>
      <c r="AF142">
        <v>15700160.8743541</v>
      </c>
      <c r="AG142">
        <v>4948691.9711551098</v>
      </c>
      <c r="AH142">
        <v>1975425.1945174299</v>
      </c>
      <c r="AI142">
        <v>1265653.2733261399</v>
      </c>
      <c r="AJ142">
        <v>1</v>
      </c>
      <c r="AM142">
        <v>1</v>
      </c>
      <c r="AN142" t="s">
        <v>106</v>
      </c>
      <c r="AO142">
        <v>2018</v>
      </c>
      <c r="AP142" s="4" t="s">
        <v>26</v>
      </c>
      <c r="AQ142">
        <v>18315</v>
      </c>
      <c r="AR142">
        <v>0</v>
      </c>
      <c r="AS142">
        <v>0</v>
      </c>
      <c r="AT142">
        <v>0</v>
      </c>
      <c r="AU142">
        <v>5000000</v>
      </c>
      <c r="AV142">
        <v>520000000</v>
      </c>
      <c r="AW142">
        <v>15</v>
      </c>
    </row>
    <row r="143" spans="1:49" x14ac:dyDescent="0.3">
      <c r="A143" t="s">
        <v>781</v>
      </c>
      <c r="B143" t="s">
        <v>782</v>
      </c>
      <c r="C143">
        <v>1</v>
      </c>
      <c r="D143" t="s">
        <v>781</v>
      </c>
      <c r="F143">
        <v>1</v>
      </c>
      <c r="G143">
        <v>1.74025974025974</v>
      </c>
      <c r="H143">
        <v>0.24071420729160301</v>
      </c>
      <c r="I143">
        <v>2.4531662464141801E-2</v>
      </c>
      <c r="J143">
        <v>0.12522789835929801</v>
      </c>
      <c r="K143" t="s">
        <v>783</v>
      </c>
      <c r="L143">
        <v>1</v>
      </c>
      <c r="M143">
        <v>2</v>
      </c>
      <c r="N143">
        <v>1</v>
      </c>
      <c r="O143">
        <v>1</v>
      </c>
      <c r="P143">
        <v>458889.24444444402</v>
      </c>
      <c r="Q143">
        <v>601886.64444444398</v>
      </c>
      <c r="R143">
        <v>1222232.5444444399</v>
      </c>
      <c r="S143">
        <v>531720.97777777701</v>
      </c>
      <c r="T143">
        <v>458889.24444444402</v>
      </c>
      <c r="U143">
        <v>601886.64444444398</v>
      </c>
      <c r="V143">
        <v>1222232.5444444399</v>
      </c>
      <c r="W143">
        <v>531720.97777777701</v>
      </c>
      <c r="X143">
        <v>0.15191448794111101</v>
      </c>
      <c r="Y143">
        <v>2.9051601173333299E-2</v>
      </c>
      <c r="Z143">
        <v>1.8052835735968199E-2</v>
      </c>
      <c r="AA143">
        <v>1.11394837972293E-2</v>
      </c>
      <c r="AB143">
        <v>0.25370230939777699</v>
      </c>
      <c r="AC143">
        <v>0.28910574482888801</v>
      </c>
      <c r="AD143">
        <v>0.53876863121555496</v>
      </c>
      <c r="AE143">
        <v>0.381116745875555</v>
      </c>
      <c r="AF143">
        <v>21288304.9488611</v>
      </c>
      <c r="AG143">
        <v>24331712.2166388</v>
      </c>
      <c r="AH143">
        <v>45271030.602555498</v>
      </c>
      <c r="AI143">
        <v>32272485.1462777</v>
      </c>
      <c r="AJ143">
        <v>1</v>
      </c>
      <c r="AM143">
        <v>35</v>
      </c>
      <c r="AN143" t="s">
        <v>106</v>
      </c>
      <c r="AO143">
        <v>2018</v>
      </c>
      <c r="AP143" s="4" t="s">
        <v>26</v>
      </c>
      <c r="AQ143">
        <v>2642</v>
      </c>
      <c r="AR143">
        <v>0</v>
      </c>
      <c r="AS143">
        <v>0</v>
      </c>
      <c r="AT143">
        <v>0</v>
      </c>
      <c r="AU143">
        <v>4978366</v>
      </c>
      <c r="AV143">
        <v>100000000</v>
      </c>
      <c r="AW143">
        <v>9</v>
      </c>
    </row>
    <row r="144" spans="1:49" x14ac:dyDescent="0.3">
      <c r="A144" t="s">
        <v>295</v>
      </c>
      <c r="B144" t="s">
        <v>296</v>
      </c>
      <c r="C144">
        <v>1</v>
      </c>
      <c r="D144" t="s">
        <v>295</v>
      </c>
      <c r="F144">
        <v>1</v>
      </c>
      <c r="G144">
        <v>1.94871794871794</v>
      </c>
      <c r="H144">
        <v>0.21845068037509899</v>
      </c>
      <c r="I144">
        <v>-5.5104374885558999E-2</v>
      </c>
      <c r="J144">
        <v>-0.21000964939594199</v>
      </c>
      <c r="K144" t="s">
        <v>297</v>
      </c>
      <c r="L144">
        <v>1</v>
      </c>
      <c r="M144">
        <v>1</v>
      </c>
      <c r="N144">
        <v>1</v>
      </c>
      <c r="O144">
        <v>1</v>
      </c>
      <c r="P144">
        <v>1834123.98888888</v>
      </c>
      <c r="Q144">
        <v>373954.91649436601</v>
      </c>
      <c r="R144">
        <v>580247.46371379599</v>
      </c>
      <c r="S144">
        <v>5566337.4969623797</v>
      </c>
      <c r="T144">
        <v>1834123.98888888</v>
      </c>
      <c r="U144">
        <v>373954.91649436601</v>
      </c>
      <c r="V144">
        <v>580247.46371379599</v>
      </c>
      <c r="W144">
        <v>5566337.4969623797</v>
      </c>
      <c r="X144">
        <v>4.5748198803736401E-2</v>
      </c>
      <c r="Y144">
        <v>2.3163641699317701E-3</v>
      </c>
      <c r="Z144">
        <v>1.71644753476644E-3</v>
      </c>
      <c r="AA144">
        <v>9.5258650855022196E-4</v>
      </c>
      <c r="AB144">
        <v>5.2116694634540004E-3</v>
      </c>
      <c r="AC144">
        <v>9.2186492814199999E-4</v>
      </c>
      <c r="AD144">
        <v>4.21847708811222E-4</v>
      </c>
      <c r="AE144">
        <v>6.8403610312257699E-3</v>
      </c>
      <c r="AF144">
        <v>8730816.8052370008</v>
      </c>
      <c r="AG144">
        <v>2145173.9023402701</v>
      </c>
      <c r="AH144">
        <v>1780555.36137011</v>
      </c>
      <c r="AI144">
        <v>72089813.4923971</v>
      </c>
      <c r="AJ144">
        <v>1</v>
      </c>
      <c r="AM144">
        <v>1</v>
      </c>
      <c r="AN144" t="s">
        <v>25</v>
      </c>
      <c r="AO144">
        <v>2018</v>
      </c>
      <c r="AP144" s="4">
        <v>298</v>
      </c>
      <c r="AQ144">
        <v>333</v>
      </c>
      <c r="AR144">
        <v>1</v>
      </c>
      <c r="AS144">
        <v>0</v>
      </c>
      <c r="AT144">
        <v>1</v>
      </c>
      <c r="AU144">
        <v>4803810</v>
      </c>
      <c r="AV144">
        <v>8000000000</v>
      </c>
      <c r="AW144">
        <v>4</v>
      </c>
    </row>
    <row r="145" spans="1:49" x14ac:dyDescent="0.3">
      <c r="A145" t="s">
        <v>243</v>
      </c>
      <c r="B145" t="s">
        <v>244</v>
      </c>
      <c r="C145">
        <v>1</v>
      </c>
      <c r="D145" t="s">
        <v>243</v>
      </c>
      <c r="F145">
        <v>1</v>
      </c>
      <c r="G145">
        <v>2.0240963855421601</v>
      </c>
      <c r="H145">
        <v>3.8994535803794798E-2</v>
      </c>
      <c r="I145">
        <v>0.13336022198200201</v>
      </c>
      <c r="J145">
        <v>-0.103231370449066</v>
      </c>
      <c r="K145" t="s">
        <v>245</v>
      </c>
      <c r="L145">
        <v>1</v>
      </c>
      <c r="M145">
        <v>2</v>
      </c>
      <c r="N145">
        <v>1</v>
      </c>
      <c r="O145">
        <v>1</v>
      </c>
      <c r="P145">
        <v>28106.159672037698</v>
      </c>
      <c r="Q145">
        <v>13281087.341514699</v>
      </c>
      <c r="R145">
        <v>3063275.4555555498</v>
      </c>
      <c r="S145">
        <v>6080758.6111111101</v>
      </c>
      <c r="T145">
        <v>28106.159672037698</v>
      </c>
      <c r="U145">
        <v>13281087.341514699</v>
      </c>
      <c r="V145">
        <v>3063275.4555555498</v>
      </c>
      <c r="W145">
        <v>6080758.6111111101</v>
      </c>
      <c r="X145">
        <v>2.4815050000000002E-3</v>
      </c>
      <c r="Y145">
        <v>1.37194245541222E-3</v>
      </c>
      <c r="Z145">
        <v>9.55685006565444E-4</v>
      </c>
      <c r="AA145">
        <v>1.46048682526233E-3</v>
      </c>
      <c r="AB145">
        <v>7.9828588091455498E-4</v>
      </c>
      <c r="AC145">
        <v>2.67566373766558E-2</v>
      </c>
      <c r="AD145">
        <v>1.6154477799561199E-2</v>
      </c>
      <c r="AE145">
        <v>5.7860505743716597E-3</v>
      </c>
      <c r="AF145">
        <v>6198658.0274348799</v>
      </c>
      <c r="AG145">
        <v>251447533.745179</v>
      </c>
      <c r="AH145">
        <v>158788944.28839499</v>
      </c>
      <c r="AI145">
        <v>56858912.981739998</v>
      </c>
      <c r="AJ145">
        <v>1</v>
      </c>
      <c r="AM145">
        <v>14</v>
      </c>
      <c r="AN145" t="s">
        <v>246</v>
      </c>
      <c r="AO145">
        <v>2017</v>
      </c>
      <c r="AP145" s="4">
        <v>211</v>
      </c>
      <c r="AQ145">
        <v>415</v>
      </c>
      <c r="AR145">
        <v>0</v>
      </c>
      <c r="AS145">
        <v>0</v>
      </c>
      <c r="AT145">
        <v>0</v>
      </c>
      <c r="AU145">
        <v>4300000</v>
      </c>
      <c r="AV145" s="1">
        <v>100000000000</v>
      </c>
      <c r="AW145">
        <v>8</v>
      </c>
    </row>
    <row r="146" spans="1:49" x14ac:dyDescent="0.3">
      <c r="A146" t="s">
        <v>333</v>
      </c>
      <c r="B146" t="s">
        <v>334</v>
      </c>
      <c r="C146">
        <v>1</v>
      </c>
      <c r="D146" t="s">
        <v>333</v>
      </c>
      <c r="F146">
        <v>1</v>
      </c>
      <c r="G146">
        <v>2.2564102564102502</v>
      </c>
      <c r="H146">
        <v>0.13070574402809099</v>
      </c>
      <c r="I146">
        <v>4.8011094331741298E-3</v>
      </c>
      <c r="J146">
        <v>4.1662424802780103E-2</v>
      </c>
      <c r="K146" t="s">
        <v>335</v>
      </c>
      <c r="L146">
        <v>1</v>
      </c>
      <c r="M146">
        <v>2</v>
      </c>
      <c r="N146">
        <v>2</v>
      </c>
      <c r="O146">
        <v>2</v>
      </c>
      <c r="P146">
        <v>250539.26425778301</v>
      </c>
      <c r="Q146">
        <v>391940.429648511</v>
      </c>
      <c r="R146">
        <v>278396.66183190199</v>
      </c>
      <c r="S146">
        <v>58425.416546384702</v>
      </c>
      <c r="T146">
        <v>250539.26425778301</v>
      </c>
      <c r="U146">
        <v>391940.429648511</v>
      </c>
      <c r="V146">
        <v>278396.66183190199</v>
      </c>
      <c r="W146">
        <v>58425.416546384702</v>
      </c>
      <c r="X146">
        <v>4.6912210588888798E-4</v>
      </c>
      <c r="Y146">
        <v>8.5386551967611105E-4</v>
      </c>
      <c r="Z146">
        <v>1.2726493776829999E-3</v>
      </c>
      <c r="AA146">
        <v>5.83963333333333E-4</v>
      </c>
      <c r="AB146">
        <v>4.1639073155066601E-4</v>
      </c>
      <c r="AC146">
        <v>3.6743122671211098E-4</v>
      </c>
      <c r="AD146">
        <v>1.9412035081966601E-4</v>
      </c>
      <c r="AE146">
        <v>2.4615240516522198E-4</v>
      </c>
      <c r="AF146">
        <v>3432457.3025407698</v>
      </c>
      <c r="AG146">
        <v>2865659.1533272099</v>
      </c>
      <c r="AH146">
        <v>1596385.01459573</v>
      </c>
      <c r="AI146">
        <v>2009221.47832494</v>
      </c>
      <c r="AJ146">
        <v>1</v>
      </c>
      <c r="AM146">
        <v>61</v>
      </c>
      <c r="AN146" t="s">
        <v>336</v>
      </c>
      <c r="AO146">
        <v>2018</v>
      </c>
      <c r="AP146" s="4" t="s">
        <v>26</v>
      </c>
      <c r="AQ146">
        <v>7197</v>
      </c>
      <c r="AR146">
        <v>1</v>
      </c>
      <c r="AS146">
        <v>0</v>
      </c>
      <c r="AT146">
        <v>1</v>
      </c>
      <c r="AU146">
        <v>4000000</v>
      </c>
      <c r="AV146">
        <v>88800000000</v>
      </c>
      <c r="AW146">
        <v>12</v>
      </c>
    </row>
    <row r="147" spans="1:49" x14ac:dyDescent="0.3">
      <c r="A147" t="s">
        <v>181</v>
      </c>
      <c r="B147" t="s">
        <v>182</v>
      </c>
      <c r="C147">
        <v>1</v>
      </c>
      <c r="D147" t="s">
        <v>184</v>
      </c>
      <c r="F147">
        <v>1</v>
      </c>
      <c r="G147">
        <v>1.8947368421052599</v>
      </c>
      <c r="H147">
        <v>0.211870446801185</v>
      </c>
      <c r="I147">
        <v>-5.2758052945137003E-2</v>
      </c>
      <c r="J147">
        <v>0.11759205162525101</v>
      </c>
      <c r="K147" t="s">
        <v>183</v>
      </c>
      <c r="L147">
        <v>1</v>
      </c>
      <c r="M147">
        <v>3</v>
      </c>
      <c r="N147">
        <v>1</v>
      </c>
      <c r="O147">
        <v>1</v>
      </c>
      <c r="P147">
        <v>23122550.9610973</v>
      </c>
      <c r="Q147">
        <v>7852250.5838559698</v>
      </c>
      <c r="R147">
        <v>5340932.2419354701</v>
      </c>
      <c r="S147">
        <v>4635164.7877543299</v>
      </c>
      <c r="T147">
        <v>23122550.9610973</v>
      </c>
      <c r="U147">
        <v>7852250.5838559698</v>
      </c>
      <c r="V147">
        <v>5340932.2419354701</v>
      </c>
      <c r="W147">
        <v>4635164.7877543299</v>
      </c>
      <c r="X147">
        <v>2.2455707373385501E-3</v>
      </c>
      <c r="Y147">
        <v>7.5579535028155497E-3</v>
      </c>
      <c r="Z147">
        <v>5.0200905737208803E-3</v>
      </c>
      <c r="AA147">
        <v>1.2101426E-2</v>
      </c>
      <c r="AB147">
        <v>1.70615228978311E-2</v>
      </c>
      <c r="AC147">
        <v>1.0138633542431601E-2</v>
      </c>
      <c r="AD147">
        <v>4.6749223295235497E-3</v>
      </c>
      <c r="AE147">
        <v>3.6633693040573302E-3</v>
      </c>
      <c r="AF147">
        <v>37920613.109728903</v>
      </c>
      <c r="AG147">
        <v>26083915.7203173</v>
      </c>
      <c r="AH147">
        <v>14823543.554981399</v>
      </c>
      <c r="AI147">
        <v>12042520.371785499</v>
      </c>
      <c r="AJ147">
        <v>1</v>
      </c>
      <c r="AM147">
        <v>5</v>
      </c>
      <c r="AN147" t="s">
        <v>25</v>
      </c>
      <c r="AO147">
        <v>2019</v>
      </c>
      <c r="AP147" s="4" t="s">
        <v>26</v>
      </c>
      <c r="AQ147">
        <v>1409</v>
      </c>
      <c r="AR147">
        <v>1</v>
      </c>
      <c r="AS147">
        <v>0</v>
      </c>
      <c r="AT147">
        <v>0</v>
      </c>
      <c r="AU147">
        <v>3880597</v>
      </c>
      <c r="AV147">
        <v>10000000000</v>
      </c>
      <c r="AW147">
        <v>11</v>
      </c>
    </row>
    <row r="148" spans="1:49" x14ac:dyDescent="0.3">
      <c r="A148" t="s">
        <v>588</v>
      </c>
      <c r="B148" t="s">
        <v>589</v>
      </c>
      <c r="C148">
        <v>0</v>
      </c>
      <c r="D148" t="s">
        <v>591</v>
      </c>
      <c r="F148">
        <v>1</v>
      </c>
      <c r="G148">
        <v>1.7777777777777699</v>
      </c>
      <c r="H148">
        <v>5.63630610704422E-2</v>
      </c>
      <c r="I148">
        <v>0.30126696825027399</v>
      </c>
      <c r="J148">
        <v>-0.11712111532688101</v>
      </c>
      <c r="K148" t="s">
        <v>590</v>
      </c>
      <c r="L148">
        <v>1</v>
      </c>
      <c r="M148">
        <v>1</v>
      </c>
      <c r="N148">
        <v>1</v>
      </c>
      <c r="O148">
        <v>1</v>
      </c>
      <c r="P148">
        <v>9997.7991044309401</v>
      </c>
      <c r="Q148">
        <v>920.18646996779898</v>
      </c>
      <c r="R148">
        <v>283.91862863031798</v>
      </c>
      <c r="S148">
        <v>82309.205994571399</v>
      </c>
      <c r="T148">
        <v>9997.7991044309401</v>
      </c>
      <c r="U148">
        <v>920.18646996779898</v>
      </c>
      <c r="V148">
        <v>283.91862863031798</v>
      </c>
      <c r="W148">
        <v>82309.205994571399</v>
      </c>
      <c r="X148">
        <v>0.133710891711111</v>
      </c>
      <c r="Y148">
        <v>0.10571109670666599</v>
      </c>
      <c r="Z148">
        <v>6.24481140822222E-2</v>
      </c>
      <c r="AA148">
        <v>8.4650402495555499E-2</v>
      </c>
      <c r="AB148">
        <v>0.31897720148111097</v>
      </c>
      <c r="AC148">
        <v>0.173955237855555</v>
      </c>
      <c r="AD148">
        <v>0.11473718972555499</v>
      </c>
      <c r="AE148">
        <v>0.13740938548444401</v>
      </c>
      <c r="AF148">
        <v>1110857.7824375799</v>
      </c>
      <c r="AG148">
        <v>764076.57295614795</v>
      </c>
      <c r="AH148">
        <v>529303.32967067498</v>
      </c>
      <c r="AI148">
        <v>873240.68832286401</v>
      </c>
      <c r="AJ148">
        <v>1</v>
      </c>
      <c r="AM148">
        <v>15</v>
      </c>
      <c r="AN148" t="s">
        <v>35</v>
      </c>
      <c r="AO148">
        <v>2018</v>
      </c>
      <c r="AP148" s="4" t="s">
        <v>26</v>
      </c>
      <c r="AQ148">
        <v>14778</v>
      </c>
      <c r="AR148">
        <v>0</v>
      </c>
      <c r="AS148">
        <v>0</v>
      </c>
      <c r="AT148">
        <v>0</v>
      </c>
      <c r="AU148">
        <v>3800000</v>
      </c>
      <c r="AV148">
        <v>13636660.27</v>
      </c>
      <c r="AW148">
        <v>4</v>
      </c>
    </row>
    <row r="149" spans="1:49" x14ac:dyDescent="0.3">
      <c r="A149" t="s">
        <v>427</v>
      </c>
      <c r="B149" t="s">
        <v>428</v>
      </c>
      <c r="C149">
        <v>0</v>
      </c>
      <c r="D149" t="s">
        <v>427</v>
      </c>
      <c r="F149">
        <v>1</v>
      </c>
      <c r="G149">
        <v>2.02597402597402</v>
      </c>
      <c r="H149">
        <v>0.13364237546920699</v>
      </c>
      <c r="I149">
        <v>-3.6138713359832701E-2</v>
      </c>
      <c r="J149">
        <v>-0.228508740663528</v>
      </c>
      <c r="K149" t="s">
        <v>429</v>
      </c>
      <c r="L149">
        <v>1</v>
      </c>
      <c r="M149">
        <v>0</v>
      </c>
      <c r="N149">
        <v>0</v>
      </c>
      <c r="O149">
        <v>0</v>
      </c>
      <c r="P149">
        <v>4046239.7777777701</v>
      </c>
      <c r="Q149">
        <v>2668701.61320078</v>
      </c>
      <c r="R149">
        <v>1376506.2939663599</v>
      </c>
      <c r="S149">
        <v>2169749.86285108</v>
      </c>
      <c r="T149">
        <v>4046239.7777777701</v>
      </c>
      <c r="U149">
        <v>2668701.61320078</v>
      </c>
      <c r="V149">
        <v>1376506.2939663599</v>
      </c>
      <c r="W149">
        <v>2169749.86285108</v>
      </c>
      <c r="X149">
        <v>5.5429623838123302E-3</v>
      </c>
      <c r="Y149">
        <v>3.342406343599E-3</v>
      </c>
      <c r="Z149">
        <v>1.77142864601155E-3</v>
      </c>
      <c r="AA149">
        <v>3.17366953421022E-3</v>
      </c>
      <c r="AB149">
        <v>2.6697571111111099E-2</v>
      </c>
      <c r="AC149">
        <v>2.0819614351139201E-2</v>
      </c>
      <c r="AD149">
        <v>8.6716111223837707E-3</v>
      </c>
      <c r="AE149">
        <v>9.8046232621296601E-3</v>
      </c>
      <c r="AF149">
        <v>15316356.9950692</v>
      </c>
      <c r="AG149">
        <v>17536856.356948301</v>
      </c>
      <c r="AH149">
        <v>12033947.822619701</v>
      </c>
      <c r="AI149">
        <v>8216678.0415278003</v>
      </c>
      <c r="AJ149">
        <v>1</v>
      </c>
      <c r="AM149">
        <v>20</v>
      </c>
      <c r="AN149" t="s">
        <v>430</v>
      </c>
      <c r="AO149">
        <v>2018</v>
      </c>
      <c r="AP149" s="4" t="s">
        <v>26</v>
      </c>
      <c r="AQ149">
        <v>3500</v>
      </c>
      <c r="AR149">
        <v>1</v>
      </c>
      <c r="AS149">
        <v>0</v>
      </c>
      <c r="AT149">
        <v>1</v>
      </c>
      <c r="AU149">
        <v>3648100</v>
      </c>
      <c r="AV149">
        <v>3013773353</v>
      </c>
      <c r="AW149">
        <v>14</v>
      </c>
    </row>
    <row r="150" spans="1:49" x14ac:dyDescent="0.3">
      <c r="A150" t="s">
        <v>281</v>
      </c>
      <c r="B150" t="s">
        <v>282</v>
      </c>
      <c r="C150">
        <v>1</v>
      </c>
      <c r="D150" t="s">
        <v>284</v>
      </c>
      <c r="F150">
        <v>1</v>
      </c>
      <c r="G150">
        <v>2.2105263157894699</v>
      </c>
      <c r="H150">
        <v>6.96663558483123E-3</v>
      </c>
      <c r="I150">
        <v>-0.124241277575492</v>
      </c>
      <c r="J150">
        <v>-2.9316946864128099E-2</v>
      </c>
      <c r="K150" t="s">
        <v>283</v>
      </c>
      <c r="L150">
        <v>1</v>
      </c>
      <c r="M150">
        <v>1</v>
      </c>
      <c r="N150">
        <v>1</v>
      </c>
      <c r="O150">
        <v>1</v>
      </c>
      <c r="P150">
        <v>140134.64888888801</v>
      </c>
      <c r="Q150">
        <v>140003.66104528701</v>
      </c>
      <c r="R150">
        <v>198062.756685851</v>
      </c>
      <c r="S150">
        <v>133865.39398758201</v>
      </c>
      <c r="T150">
        <v>140134.64888888801</v>
      </c>
      <c r="U150">
        <v>140003.66104528701</v>
      </c>
      <c r="V150">
        <v>198062.756685851</v>
      </c>
      <c r="W150">
        <v>133865.39398758201</v>
      </c>
      <c r="X150">
        <v>3.9622259627044399E-4</v>
      </c>
      <c r="Y150">
        <v>1.21233513714488E-3</v>
      </c>
      <c r="Z150">
        <v>1.4782433144428799E-3</v>
      </c>
      <c r="AA150">
        <v>1.87446458056188E-3</v>
      </c>
      <c r="AB150">
        <v>3.8381303333333299E-4</v>
      </c>
      <c r="AC150">
        <v>2.1491913840644399E-4</v>
      </c>
      <c r="AD150">
        <v>2.52014289916777E-4</v>
      </c>
      <c r="AE150">
        <v>3.0208943055766598E-4</v>
      </c>
      <c r="AF150">
        <v>2775695.6179782501</v>
      </c>
      <c r="AG150">
        <v>5269314.4407476503</v>
      </c>
      <c r="AH150">
        <v>10465902.814064801</v>
      </c>
      <c r="AI150">
        <v>12451016.799292101</v>
      </c>
      <c r="AJ150">
        <v>1</v>
      </c>
      <c r="AM150">
        <v>3</v>
      </c>
      <c r="AN150" t="s">
        <v>25</v>
      </c>
      <c r="AO150">
        <v>2018</v>
      </c>
      <c r="AP150" s="4" t="s">
        <v>26</v>
      </c>
      <c r="AQ150">
        <v>3964</v>
      </c>
      <c r="AR150">
        <v>1</v>
      </c>
      <c r="AS150">
        <v>0</v>
      </c>
      <c r="AT150">
        <v>1</v>
      </c>
      <c r="AU150">
        <v>3052468</v>
      </c>
      <c r="AV150" s="1">
        <v>100000000000</v>
      </c>
      <c r="AW150">
        <v>12</v>
      </c>
    </row>
    <row r="151" spans="1:49" x14ac:dyDescent="0.3">
      <c r="A151" t="s">
        <v>400</v>
      </c>
      <c r="B151" t="s">
        <v>401</v>
      </c>
      <c r="C151">
        <v>1</v>
      </c>
      <c r="D151" t="s">
        <v>403</v>
      </c>
      <c r="F151">
        <v>1</v>
      </c>
      <c r="G151">
        <v>1.87654320987654</v>
      </c>
      <c r="H151">
        <v>0.192017421126365</v>
      </c>
      <c r="I151">
        <v>2.2132247686386101E-2</v>
      </c>
      <c r="J151">
        <v>5.2524060010909999E-2</v>
      </c>
      <c r="K151" t="s">
        <v>402</v>
      </c>
      <c r="L151">
        <v>1</v>
      </c>
      <c r="M151">
        <v>1</v>
      </c>
      <c r="N151">
        <v>1</v>
      </c>
      <c r="O151">
        <v>1</v>
      </c>
      <c r="P151">
        <v>4460424.5633246498</v>
      </c>
      <c r="Q151">
        <v>11123950.3333333</v>
      </c>
      <c r="R151">
        <v>3900550.67777777</v>
      </c>
      <c r="S151">
        <v>2992687.2777777701</v>
      </c>
      <c r="T151">
        <v>4460424.5633246498</v>
      </c>
      <c r="U151">
        <v>11123950.3333333</v>
      </c>
      <c r="V151">
        <v>3900550.67777777</v>
      </c>
      <c r="W151">
        <v>2992687.2777777701</v>
      </c>
      <c r="X151">
        <v>4.7284737616177699</v>
      </c>
      <c r="Y151">
        <v>4.09605004542333</v>
      </c>
      <c r="Z151">
        <v>3.1303395935833298</v>
      </c>
      <c r="AA151">
        <v>1.2514376094444399</v>
      </c>
      <c r="AB151">
        <v>14.8767750051266</v>
      </c>
      <c r="AC151">
        <v>25.7039621988866</v>
      </c>
      <c r="AD151">
        <v>11.2473330185455</v>
      </c>
      <c r="AE151">
        <v>9.6704392222222193</v>
      </c>
      <c r="AF151">
        <v>48596755.017547101</v>
      </c>
      <c r="AG151">
        <v>89637163.617915496</v>
      </c>
      <c r="AH151">
        <v>39433857.951937698</v>
      </c>
      <c r="AI151">
        <v>38223829.254979797</v>
      </c>
      <c r="AJ151">
        <v>1</v>
      </c>
      <c r="AM151">
        <v>11</v>
      </c>
      <c r="AN151" t="s">
        <v>48</v>
      </c>
      <c r="AO151">
        <v>2017</v>
      </c>
      <c r="AP151" s="4" t="s">
        <v>26</v>
      </c>
      <c r="AQ151">
        <v>2265</v>
      </c>
      <c r="AR151">
        <v>0</v>
      </c>
      <c r="AS151">
        <v>0</v>
      </c>
      <c r="AT151">
        <v>0</v>
      </c>
      <c r="AU151">
        <v>2836724</v>
      </c>
      <c r="AV151">
        <v>4436643.93</v>
      </c>
      <c r="AW151">
        <v>10</v>
      </c>
    </row>
    <row r="152" spans="1:49" x14ac:dyDescent="0.3">
      <c r="A152" t="s">
        <v>86</v>
      </c>
      <c r="B152" t="s">
        <v>87</v>
      </c>
      <c r="C152">
        <v>0</v>
      </c>
      <c r="D152" t="s">
        <v>86</v>
      </c>
      <c r="F152">
        <v>1</v>
      </c>
      <c r="G152">
        <v>1.9736842105263099</v>
      </c>
      <c r="H152">
        <v>0.21680821478366799</v>
      </c>
      <c r="I152">
        <v>-7.6523296535015106E-2</v>
      </c>
      <c r="J152">
        <v>3.1126797199249202E-2</v>
      </c>
      <c r="K152" t="s">
        <v>88</v>
      </c>
      <c r="L152">
        <v>1</v>
      </c>
      <c r="M152">
        <v>2</v>
      </c>
      <c r="N152">
        <v>1</v>
      </c>
      <c r="O152">
        <v>1</v>
      </c>
      <c r="P152">
        <v>48861.892094148701</v>
      </c>
      <c r="Q152">
        <v>52497.441439078902</v>
      </c>
      <c r="R152">
        <v>31685.464912412801</v>
      </c>
      <c r="S152">
        <v>87.078384489305506</v>
      </c>
      <c r="T152">
        <v>48861.892094148701</v>
      </c>
      <c r="U152">
        <v>52497.441439078902</v>
      </c>
      <c r="V152">
        <v>31685.464912412801</v>
      </c>
      <c r="W152">
        <v>87.078384489305506</v>
      </c>
      <c r="X152" s="1">
        <v>6.0722941296666603E-6</v>
      </c>
      <c r="Y152" s="1">
        <v>8.8408750687777695E-6</v>
      </c>
      <c r="Z152" s="1">
        <v>4.0888428911777703E-5</v>
      </c>
      <c r="AA152">
        <v>1.20490666666666E-4</v>
      </c>
      <c r="AB152">
        <v>1.00019002179444E-4</v>
      </c>
      <c r="AC152" s="1">
        <v>2.9795441400666599E-5</v>
      </c>
      <c r="AD152" s="1">
        <v>1.5738290156555501E-5</v>
      </c>
      <c r="AE152" s="1">
        <v>9.9153625866666602E-6</v>
      </c>
      <c r="AF152">
        <v>264582.65617126098</v>
      </c>
      <c r="AG152">
        <v>77327.472381689498</v>
      </c>
      <c r="AH152">
        <v>41297.246670181303</v>
      </c>
      <c r="AI152">
        <v>24481.291966757799</v>
      </c>
      <c r="AJ152">
        <v>1</v>
      </c>
      <c r="AM152">
        <v>60</v>
      </c>
      <c r="AN152" t="s">
        <v>30</v>
      </c>
      <c r="AO152">
        <v>2018</v>
      </c>
      <c r="AP152" s="4" t="s">
        <v>26</v>
      </c>
      <c r="AQ152">
        <v>620</v>
      </c>
      <c r="AR152">
        <v>0</v>
      </c>
      <c r="AS152">
        <v>0</v>
      </c>
      <c r="AT152">
        <v>1</v>
      </c>
      <c r="AU152">
        <v>2500000</v>
      </c>
      <c r="AV152">
        <v>4665366360</v>
      </c>
      <c r="AW152">
        <v>13</v>
      </c>
    </row>
    <row r="153" spans="1:49" x14ac:dyDescent="0.3">
      <c r="A153" t="s">
        <v>236</v>
      </c>
      <c r="B153" t="s">
        <v>237</v>
      </c>
      <c r="C153">
        <v>1</v>
      </c>
      <c r="D153" t="s">
        <v>236</v>
      </c>
      <c r="F153">
        <v>1</v>
      </c>
      <c r="G153">
        <v>1.9036144578313201</v>
      </c>
      <c r="H153">
        <v>7.6533198356628404E-2</v>
      </c>
      <c r="I153">
        <v>-4.6823054552078198E-2</v>
      </c>
      <c r="J153">
        <v>-0.24150623381137801</v>
      </c>
      <c r="K153" t="s">
        <v>238</v>
      </c>
      <c r="L153">
        <v>1</v>
      </c>
      <c r="M153">
        <v>0</v>
      </c>
      <c r="N153">
        <v>0</v>
      </c>
      <c r="O153">
        <v>1</v>
      </c>
      <c r="P153">
        <v>41239.529763454797</v>
      </c>
      <c r="Q153">
        <v>2272060.8836751301</v>
      </c>
      <c r="R153">
        <v>356007.77337239502</v>
      </c>
      <c r="S153">
        <v>290161.49569444399</v>
      </c>
      <c r="T153">
        <v>41239.529763454797</v>
      </c>
      <c r="U153">
        <v>2272060.8836751301</v>
      </c>
      <c r="V153">
        <v>356007.77337239502</v>
      </c>
      <c r="W153">
        <v>290161.49569444399</v>
      </c>
      <c r="X153">
        <v>3.0892685555555501E-4</v>
      </c>
      <c r="Y153">
        <v>1.4884424441088801E-4</v>
      </c>
      <c r="Z153" s="1">
        <v>5.4778218078777702E-5</v>
      </c>
      <c r="AA153" s="1">
        <v>4.92562724481111E-5</v>
      </c>
      <c r="AB153">
        <v>1.81750467486666E-4</v>
      </c>
      <c r="AC153">
        <v>1.18020975787644E-3</v>
      </c>
      <c r="AD153">
        <v>6.8983568635322195E-4</v>
      </c>
      <c r="AE153">
        <v>5.65606377501333E-4</v>
      </c>
      <c r="AF153">
        <v>27758023.559296601</v>
      </c>
      <c r="AG153">
        <v>315812683.66572201</v>
      </c>
      <c r="AH153">
        <v>205501626.605214</v>
      </c>
      <c r="AI153">
        <v>170683205.08854401</v>
      </c>
      <c r="AJ153">
        <v>1</v>
      </c>
      <c r="AM153">
        <v>31</v>
      </c>
      <c r="AN153" t="s">
        <v>150</v>
      </c>
      <c r="AO153">
        <v>2017</v>
      </c>
      <c r="AP153" s="4">
        <v>372</v>
      </c>
      <c r="AQ153">
        <v>391</v>
      </c>
      <c r="AR153">
        <v>0</v>
      </c>
      <c r="AS153">
        <v>0</v>
      </c>
      <c r="AT153">
        <v>0</v>
      </c>
      <c r="AU153">
        <v>2100000</v>
      </c>
      <c r="AV153" s="1">
        <v>7900000000000</v>
      </c>
      <c r="AW153">
        <v>18</v>
      </c>
    </row>
    <row r="154" spans="1:49" x14ac:dyDescent="0.3">
      <c r="A154" t="s">
        <v>469</v>
      </c>
      <c r="B154" t="s">
        <v>470</v>
      </c>
      <c r="C154">
        <v>0</v>
      </c>
      <c r="D154" t="s">
        <v>472</v>
      </c>
      <c r="F154">
        <v>1</v>
      </c>
      <c r="G154">
        <v>2.07407407407407</v>
      </c>
      <c r="H154">
        <v>0.24129046499729101</v>
      </c>
      <c r="I154">
        <v>-2.8325110673904402E-2</v>
      </c>
      <c r="J154">
        <v>2.8690040111541699E-2</v>
      </c>
      <c r="K154" t="s">
        <v>471</v>
      </c>
      <c r="L154">
        <v>1</v>
      </c>
      <c r="M154">
        <v>1</v>
      </c>
      <c r="N154">
        <v>0</v>
      </c>
      <c r="O154">
        <v>2</v>
      </c>
      <c r="P154">
        <v>21306.247532896199</v>
      </c>
      <c r="Q154">
        <v>1567.7285393725199</v>
      </c>
      <c r="R154">
        <v>794.45424871724094</v>
      </c>
      <c r="S154">
        <v>849.90116343065301</v>
      </c>
      <c r="T154">
        <v>21306.247532896199</v>
      </c>
      <c r="U154">
        <v>1567.7285393725199</v>
      </c>
      <c r="V154">
        <v>794.45424871724094</v>
      </c>
      <c r="W154">
        <v>849.90116343065301</v>
      </c>
      <c r="X154">
        <v>1.8116717110272199E-3</v>
      </c>
      <c r="Y154">
        <v>1.73875286732888E-3</v>
      </c>
      <c r="Z154">
        <v>1.1961238778461099E-3</v>
      </c>
      <c r="AA154">
        <v>1.7176588111128799E-3</v>
      </c>
      <c r="AB154">
        <v>3.028453277112E-3</v>
      </c>
      <c r="AC154">
        <v>7.6977193092266603E-4</v>
      </c>
      <c r="AD154">
        <v>3.5434388337875502E-3</v>
      </c>
      <c r="AE154">
        <v>2.6724678778906599E-3</v>
      </c>
      <c r="AF154">
        <v>27367.046712791202</v>
      </c>
      <c r="AG154">
        <v>16852.864780293399</v>
      </c>
      <c r="AH154">
        <v>80803.949985486906</v>
      </c>
      <c r="AI154">
        <v>39259.973495861399</v>
      </c>
      <c r="AJ154">
        <v>1</v>
      </c>
      <c r="AM154">
        <v>59</v>
      </c>
      <c r="AN154" t="s">
        <v>473</v>
      </c>
      <c r="AO154">
        <v>2018</v>
      </c>
      <c r="AP154" s="4" t="s">
        <v>26</v>
      </c>
      <c r="AQ154">
        <v>4886</v>
      </c>
      <c r="AR154">
        <v>0</v>
      </c>
      <c r="AS154">
        <v>0</v>
      </c>
      <c r="AT154">
        <v>1</v>
      </c>
      <c r="AU154">
        <v>2000000</v>
      </c>
      <c r="AV154">
        <v>616000000</v>
      </c>
      <c r="AW154">
        <v>10</v>
      </c>
    </row>
    <row r="155" spans="1:49" x14ac:dyDescent="0.3">
      <c r="A155" t="s">
        <v>710</v>
      </c>
      <c r="B155" t="s">
        <v>711</v>
      </c>
      <c r="C155">
        <v>1</v>
      </c>
      <c r="D155" t="s">
        <v>710</v>
      </c>
      <c r="F155">
        <v>1</v>
      </c>
      <c r="G155">
        <v>2.10958904109589</v>
      </c>
      <c r="H155">
        <v>0.167698964476585</v>
      </c>
      <c r="I155">
        <v>-0.21258781850337899</v>
      </c>
      <c r="J155">
        <v>-0.31433057785034102</v>
      </c>
      <c r="K155" t="s">
        <v>712</v>
      </c>
      <c r="L155">
        <v>1</v>
      </c>
      <c r="M155">
        <v>2</v>
      </c>
      <c r="N155">
        <v>1</v>
      </c>
      <c r="O155">
        <v>1</v>
      </c>
      <c r="P155">
        <v>209702.273189306</v>
      </c>
      <c r="Q155">
        <v>606356.05027126695</v>
      </c>
      <c r="R155">
        <v>7201620.6666666605</v>
      </c>
      <c r="S155">
        <v>3589095.3333333302</v>
      </c>
      <c r="T155">
        <v>209702.273189306</v>
      </c>
      <c r="U155">
        <v>606356.05027126695</v>
      </c>
      <c r="V155">
        <v>7201620.6666666605</v>
      </c>
      <c r="W155">
        <v>3589095.3333333302</v>
      </c>
      <c r="X155">
        <v>5.9857974558888798E-2</v>
      </c>
      <c r="Y155">
        <v>2.5857433276666598E-2</v>
      </c>
      <c r="Z155">
        <v>1.6341277488888799E-2</v>
      </c>
      <c r="AA155">
        <v>4.4296795186666599E-2</v>
      </c>
      <c r="AB155">
        <v>4.6300433303333298E-2</v>
      </c>
      <c r="AC155">
        <v>0.114132765498888</v>
      </c>
      <c r="AD155">
        <v>0.31976921193888802</v>
      </c>
      <c r="AE155">
        <v>0.180579384493333</v>
      </c>
      <c r="AF155">
        <v>4298645.7811650001</v>
      </c>
      <c r="AG155">
        <v>23208024.112670999</v>
      </c>
      <c r="AH155">
        <v>25372566.999188799</v>
      </c>
      <c r="AI155">
        <v>16959398.7647551</v>
      </c>
      <c r="AJ155">
        <v>1</v>
      </c>
      <c r="AM155">
        <v>39</v>
      </c>
      <c r="AN155" t="s">
        <v>231</v>
      </c>
      <c r="AO155">
        <v>2018</v>
      </c>
      <c r="AP155" s="4" t="s">
        <v>26</v>
      </c>
      <c r="AQ155">
        <v>13043</v>
      </c>
      <c r="AR155">
        <v>0</v>
      </c>
      <c r="AS155">
        <v>0</v>
      </c>
      <c r="AT155">
        <v>0</v>
      </c>
      <c r="AU155">
        <v>2000000</v>
      </c>
      <c r="AV155">
        <v>122707502.7</v>
      </c>
      <c r="AW155">
        <v>12</v>
      </c>
    </row>
    <row r="156" spans="1:49" x14ac:dyDescent="0.3">
      <c r="A156" t="s">
        <v>75</v>
      </c>
      <c r="B156" t="s">
        <v>76</v>
      </c>
      <c r="C156">
        <v>0</v>
      </c>
      <c r="D156" t="s">
        <v>75</v>
      </c>
      <c r="F156">
        <v>1</v>
      </c>
      <c r="G156">
        <v>1.82278481012658</v>
      </c>
      <c r="H156">
        <v>0.28867369890213002</v>
      </c>
      <c r="I156">
        <v>-0.119227245450019</v>
      </c>
      <c r="J156">
        <v>-1.8428578972816401E-2</v>
      </c>
      <c r="K156" t="s">
        <v>77</v>
      </c>
      <c r="L156">
        <v>1</v>
      </c>
      <c r="M156">
        <v>2</v>
      </c>
      <c r="N156">
        <v>1</v>
      </c>
      <c r="O156">
        <v>2</v>
      </c>
      <c r="P156">
        <v>25523.2020587158</v>
      </c>
      <c r="Q156">
        <v>8767.7450666666591</v>
      </c>
      <c r="R156">
        <v>2536.8044374752499</v>
      </c>
      <c r="S156">
        <v>2547.82948552876</v>
      </c>
      <c r="T156">
        <v>25523.2020587158</v>
      </c>
      <c r="U156">
        <v>8767.7450666666591</v>
      </c>
      <c r="V156">
        <v>2536.8044374752499</v>
      </c>
      <c r="W156">
        <v>2547.82948552876</v>
      </c>
      <c r="X156">
        <v>1.62584731471966E-3</v>
      </c>
      <c r="Y156">
        <v>1.33557589273744E-3</v>
      </c>
      <c r="Z156">
        <v>1.1576904947103301E-3</v>
      </c>
      <c r="AA156">
        <v>9.8770037334488798E-4</v>
      </c>
      <c r="AB156">
        <v>1.3944704058434201E-2</v>
      </c>
      <c r="AC156">
        <v>2.00795288888888E-3</v>
      </c>
      <c r="AD156">
        <v>6.4003236394899997E-4</v>
      </c>
      <c r="AE156">
        <v>5.49317606730444E-4</v>
      </c>
      <c r="AF156">
        <v>775425.58677191101</v>
      </c>
      <c r="AG156">
        <v>308341.298187949</v>
      </c>
      <c r="AH156">
        <v>187043.805176008</v>
      </c>
      <c r="AI156">
        <v>346863.20159073902</v>
      </c>
      <c r="AJ156">
        <v>1</v>
      </c>
      <c r="AM156">
        <v>31</v>
      </c>
      <c r="AN156" t="s">
        <v>78</v>
      </c>
      <c r="AO156">
        <v>2018</v>
      </c>
      <c r="AP156" s="4" t="s">
        <v>26</v>
      </c>
      <c r="AQ156">
        <v>8902</v>
      </c>
      <c r="AR156">
        <v>0</v>
      </c>
      <c r="AS156">
        <v>0</v>
      </c>
      <c r="AT156">
        <v>1</v>
      </c>
      <c r="AU156">
        <v>1332600</v>
      </c>
      <c r="AV156">
        <v>1209963685</v>
      </c>
      <c r="AW156">
        <v>8</v>
      </c>
    </row>
    <row r="157" spans="1:49" x14ac:dyDescent="0.3">
      <c r="A157" t="s">
        <v>536</v>
      </c>
      <c r="B157" t="s">
        <v>537</v>
      </c>
      <c r="C157">
        <v>0</v>
      </c>
      <c r="D157" t="s">
        <v>539</v>
      </c>
      <c r="F157">
        <v>1</v>
      </c>
      <c r="G157">
        <v>2</v>
      </c>
      <c r="H157">
        <v>0.27537977695464999</v>
      </c>
      <c r="I157">
        <v>-0.18229712545871701</v>
      </c>
      <c r="J157">
        <v>-0.10427491366863199</v>
      </c>
      <c r="K157" t="s">
        <v>538</v>
      </c>
      <c r="L157">
        <v>1</v>
      </c>
      <c r="M157">
        <v>1</v>
      </c>
      <c r="N157">
        <v>1</v>
      </c>
      <c r="O157">
        <v>2</v>
      </c>
      <c r="P157">
        <v>1283176.7377604099</v>
      </c>
      <c r="Q157">
        <v>832764.01222222205</v>
      </c>
      <c r="R157">
        <v>170385.99502777299</v>
      </c>
      <c r="S157">
        <v>169860.475247653</v>
      </c>
      <c r="T157">
        <v>1283176.7377604099</v>
      </c>
      <c r="U157">
        <v>832764.01222222205</v>
      </c>
      <c r="V157">
        <v>170385.99502777299</v>
      </c>
      <c r="W157">
        <v>169860.475247653</v>
      </c>
      <c r="X157">
        <v>1.33969847420126E-2</v>
      </c>
      <c r="Y157">
        <v>1.1788911578155E-2</v>
      </c>
      <c r="Z157">
        <v>6.6615953818894404E-3</v>
      </c>
      <c r="AA157">
        <v>8.1449637973717692E-3</v>
      </c>
      <c r="AB157">
        <v>0.21443828078111099</v>
      </c>
      <c r="AC157">
        <v>6.7285161111111103E-2</v>
      </c>
      <c r="AD157">
        <v>1.93362104255555E-2</v>
      </c>
      <c r="AE157">
        <v>1.0078552038477399E-2</v>
      </c>
      <c r="AF157">
        <v>50244603.864278004</v>
      </c>
      <c r="AG157">
        <v>14383723.001567399</v>
      </c>
      <c r="AH157">
        <v>5719478.5442423197</v>
      </c>
      <c r="AI157">
        <v>4450319.1723015904</v>
      </c>
      <c r="AJ157">
        <v>1</v>
      </c>
      <c r="AL157" t="s">
        <v>540</v>
      </c>
      <c r="AM157">
        <v>1</v>
      </c>
      <c r="AN157" t="s">
        <v>541</v>
      </c>
      <c r="AO157">
        <v>2017</v>
      </c>
      <c r="AP157" s="4" t="s">
        <v>26</v>
      </c>
      <c r="AQ157">
        <v>1713</v>
      </c>
      <c r="AR157">
        <v>0</v>
      </c>
      <c r="AS157">
        <v>0</v>
      </c>
      <c r="AT157">
        <v>0</v>
      </c>
      <c r="AU157">
        <v>1100000</v>
      </c>
      <c r="AV157">
        <v>783285021</v>
      </c>
      <c r="AW157">
        <v>10</v>
      </c>
    </row>
    <row r="158" spans="1:49" x14ac:dyDescent="0.3">
      <c r="A158" t="s">
        <v>203</v>
      </c>
      <c r="B158" t="s">
        <v>204</v>
      </c>
      <c r="C158">
        <v>0</v>
      </c>
      <c r="D158" t="s">
        <v>203</v>
      </c>
      <c r="F158">
        <v>1</v>
      </c>
      <c r="G158">
        <v>1.85365853658536</v>
      </c>
      <c r="H158">
        <v>0.28462141752242998</v>
      </c>
      <c r="I158">
        <v>-0.15277473628520899</v>
      </c>
      <c r="J158">
        <v>1.9938573241233801E-2</v>
      </c>
      <c r="K158" t="s">
        <v>205</v>
      </c>
      <c r="L158">
        <v>1</v>
      </c>
      <c r="M158">
        <v>1</v>
      </c>
      <c r="N158">
        <v>1</v>
      </c>
      <c r="O158">
        <v>1</v>
      </c>
      <c r="P158">
        <v>82169.454145041207</v>
      </c>
      <c r="Q158">
        <v>72233.979001868196</v>
      </c>
      <c r="R158">
        <v>54449.950968526202</v>
      </c>
      <c r="S158">
        <v>64692.559840448703</v>
      </c>
      <c r="T158">
        <v>82169.454145041207</v>
      </c>
      <c r="U158">
        <v>72233.979001868196</v>
      </c>
      <c r="V158">
        <v>54449.950968526202</v>
      </c>
      <c r="W158">
        <v>64692.559840448703</v>
      </c>
      <c r="X158" s="1">
        <v>3.1562222385444397E-5</v>
      </c>
      <c r="Y158">
        <v>1.6932232965211099E-4</v>
      </c>
      <c r="Z158">
        <v>1.23624498983333E-4</v>
      </c>
      <c r="AA158">
        <v>1.47991666666666E-4</v>
      </c>
      <c r="AB158" s="1">
        <v>8.1778769974777705E-5</v>
      </c>
      <c r="AC158" s="1">
        <v>4.4484087755555497E-5</v>
      </c>
      <c r="AD158" s="1">
        <v>2.1825668059333299E-5</v>
      </c>
      <c r="AE158" s="1">
        <v>2.76625495722222E-5</v>
      </c>
      <c r="AF158">
        <v>1054640.35734452</v>
      </c>
      <c r="AG158">
        <v>561188.82968123397</v>
      </c>
      <c r="AH158">
        <v>315080.15204409597</v>
      </c>
      <c r="AI158">
        <v>419253.49115308002</v>
      </c>
      <c r="AJ158">
        <v>1</v>
      </c>
      <c r="AM158">
        <v>16</v>
      </c>
      <c r="AN158" t="s">
        <v>206</v>
      </c>
      <c r="AO158">
        <v>2018</v>
      </c>
      <c r="AP158" s="4" t="s">
        <v>26</v>
      </c>
      <c r="AQ158">
        <v>11991</v>
      </c>
      <c r="AR158">
        <v>0</v>
      </c>
      <c r="AS158">
        <v>0</v>
      </c>
      <c r="AT158">
        <v>0</v>
      </c>
      <c r="AU158">
        <v>1000000</v>
      </c>
      <c r="AV158">
        <v>20000000000</v>
      </c>
      <c r="AW158">
        <v>24</v>
      </c>
    </row>
    <row r="159" spans="1:49" x14ac:dyDescent="0.3">
      <c r="A159" t="s">
        <v>787</v>
      </c>
      <c r="B159" t="s">
        <v>788</v>
      </c>
      <c r="C159">
        <v>0</v>
      </c>
      <c r="D159" t="s">
        <v>787</v>
      </c>
      <c r="F159">
        <v>1</v>
      </c>
      <c r="G159">
        <v>1.91891891891891</v>
      </c>
      <c r="H159">
        <v>0.17261739075183799</v>
      </c>
      <c r="I159">
        <v>-6.4155399799346896E-2</v>
      </c>
      <c r="J159">
        <v>0.13277901709079701</v>
      </c>
      <c r="K159" t="s">
        <v>789</v>
      </c>
      <c r="L159">
        <v>1</v>
      </c>
      <c r="M159">
        <v>1</v>
      </c>
      <c r="N159">
        <v>2</v>
      </c>
      <c r="O159">
        <v>2</v>
      </c>
      <c r="P159">
        <v>58179.7135075478</v>
      </c>
      <c r="Q159">
        <v>12305.3242332017</v>
      </c>
      <c r="R159">
        <v>69231.283674999097</v>
      </c>
      <c r="S159">
        <v>15624.918654019601</v>
      </c>
      <c r="T159">
        <v>58179.7135075478</v>
      </c>
      <c r="U159">
        <v>12305.3242332017</v>
      </c>
      <c r="V159">
        <v>69231.283674999097</v>
      </c>
      <c r="W159">
        <v>15624.918654019601</v>
      </c>
      <c r="X159">
        <v>4.6024566858244399E-4</v>
      </c>
      <c r="Y159">
        <v>3.3072633342266599E-4</v>
      </c>
      <c r="Z159">
        <v>3.0901446122511098E-4</v>
      </c>
      <c r="AA159">
        <v>3.7115423553899998E-4</v>
      </c>
      <c r="AB159">
        <v>3.07384015073344E-3</v>
      </c>
      <c r="AC159">
        <v>6.3554235137644401E-4</v>
      </c>
      <c r="AD159">
        <v>8.1822154689777701E-4</v>
      </c>
      <c r="AE159">
        <v>1.42906615570011E-3</v>
      </c>
      <c r="AF159">
        <v>113021.10052637001</v>
      </c>
      <c r="AG159">
        <v>161317.612515602</v>
      </c>
      <c r="AH159">
        <v>668420.85584542202</v>
      </c>
      <c r="AI159">
        <v>1325097.85836538</v>
      </c>
      <c r="AJ159">
        <v>1</v>
      </c>
      <c r="AM159">
        <v>28</v>
      </c>
      <c r="AN159" t="s">
        <v>30</v>
      </c>
      <c r="AO159">
        <v>2017</v>
      </c>
      <c r="AP159" s="4" t="s">
        <v>26</v>
      </c>
      <c r="AQ159">
        <v>4983</v>
      </c>
      <c r="AR159">
        <v>0</v>
      </c>
      <c r="AS159">
        <v>0</v>
      </c>
      <c r="AT159">
        <v>1</v>
      </c>
      <c r="AU159">
        <v>500000</v>
      </c>
      <c r="AV159">
        <v>1865000000</v>
      </c>
      <c r="AW159">
        <v>12</v>
      </c>
    </row>
    <row r="160" spans="1:49" x14ac:dyDescent="0.3">
      <c r="A160" t="s">
        <v>796</v>
      </c>
      <c r="B160" t="s">
        <v>797</v>
      </c>
      <c r="C160">
        <v>1</v>
      </c>
      <c r="D160" t="s">
        <v>796</v>
      </c>
      <c r="F160">
        <v>1</v>
      </c>
      <c r="G160">
        <v>1.95061728395061</v>
      </c>
      <c r="H160">
        <v>8.1474334001541105E-4</v>
      </c>
      <c r="I160">
        <v>-1.3832658529281601E-2</v>
      </c>
      <c r="J160">
        <v>-0.12669190764427099</v>
      </c>
      <c r="K160" t="s">
        <v>798</v>
      </c>
      <c r="L160">
        <v>1</v>
      </c>
      <c r="M160">
        <v>0</v>
      </c>
      <c r="N160">
        <v>0</v>
      </c>
      <c r="O160">
        <v>0</v>
      </c>
      <c r="P160">
        <v>396767.55279992102</v>
      </c>
      <c r="Q160">
        <v>259307.943067541</v>
      </c>
      <c r="R160">
        <v>81972.406327844394</v>
      </c>
      <c r="S160">
        <v>78286.918838960803</v>
      </c>
      <c r="T160">
        <v>396767.55279992102</v>
      </c>
      <c r="U160">
        <v>259307.943067541</v>
      </c>
      <c r="V160">
        <v>81972.406327844394</v>
      </c>
      <c r="W160">
        <v>78286.918838960803</v>
      </c>
      <c r="X160">
        <v>3.3285070957777697E-2</v>
      </c>
      <c r="Y160">
        <v>5.2318244782222197E-2</v>
      </c>
      <c r="Z160">
        <v>1.7570912777777701E-2</v>
      </c>
      <c r="AA160">
        <v>4.1620391666666597E-2</v>
      </c>
      <c r="AB160">
        <v>5.3529258644444397E-2</v>
      </c>
      <c r="AC160">
        <v>4.3172741028888802E-2</v>
      </c>
      <c r="AD160">
        <v>1.6235009888450998E-2</v>
      </c>
      <c r="AE160">
        <v>1.7369313609645599E-2</v>
      </c>
      <c r="AF160">
        <v>1826176.1471383399</v>
      </c>
      <c r="AG160">
        <v>1354801.9444335799</v>
      </c>
      <c r="AH160">
        <v>579300.69864699303</v>
      </c>
      <c r="AI160">
        <v>775103.63359654602</v>
      </c>
      <c r="AJ160">
        <v>1</v>
      </c>
      <c r="AM160">
        <v>31</v>
      </c>
      <c r="AO160">
        <v>2017</v>
      </c>
      <c r="AP160" s="4">
        <v>253</v>
      </c>
      <c r="AQ160">
        <v>246</v>
      </c>
      <c r="AR160">
        <v>0</v>
      </c>
      <c r="AS160">
        <v>0</v>
      </c>
      <c r="AT160">
        <v>1</v>
      </c>
      <c r="AU160">
        <v>400000</v>
      </c>
      <c r="AV160">
        <v>120000000</v>
      </c>
      <c r="AW160">
        <v>16</v>
      </c>
    </row>
    <row r="161" spans="1:49" x14ac:dyDescent="0.3">
      <c r="A161" t="s">
        <v>452</v>
      </c>
      <c r="B161" t="s">
        <v>453</v>
      </c>
      <c r="C161">
        <v>1</v>
      </c>
      <c r="D161" t="s">
        <v>452</v>
      </c>
      <c r="F161">
        <v>1</v>
      </c>
      <c r="G161">
        <v>2.0246913580246901</v>
      </c>
      <c r="H161">
        <v>0.20555199682712499</v>
      </c>
      <c r="I161">
        <v>-4.9654364585876402E-2</v>
      </c>
      <c r="J161">
        <v>4.02668416500091E-2</v>
      </c>
      <c r="K161" t="s">
        <v>454</v>
      </c>
      <c r="L161">
        <v>1</v>
      </c>
      <c r="M161">
        <v>1</v>
      </c>
      <c r="N161">
        <v>2</v>
      </c>
      <c r="O161">
        <v>2</v>
      </c>
      <c r="P161">
        <v>53732.675470648799</v>
      </c>
      <c r="Q161">
        <v>35416.924785698699</v>
      </c>
      <c r="R161">
        <v>18439.1089619954</v>
      </c>
      <c r="S161">
        <v>8905.22812668185</v>
      </c>
      <c r="T161">
        <v>53732.675470648799</v>
      </c>
      <c r="U161">
        <v>35416.924785698699</v>
      </c>
      <c r="V161">
        <v>18439.1089619954</v>
      </c>
      <c r="W161">
        <v>8905.22812668185</v>
      </c>
      <c r="X161">
        <v>2.3242773511711099</v>
      </c>
      <c r="Y161">
        <v>1.5723324026644401</v>
      </c>
      <c r="Z161">
        <v>3.13164373069444</v>
      </c>
      <c r="AA161">
        <v>2.30708667085444</v>
      </c>
      <c r="AB161">
        <v>7.1014546553355498</v>
      </c>
      <c r="AC161">
        <v>13.780880218078799</v>
      </c>
      <c r="AD161">
        <v>7.6394195768499902</v>
      </c>
      <c r="AE161">
        <v>4.4502317893166596</v>
      </c>
      <c r="AF161">
        <v>3831175.18846195</v>
      </c>
      <c r="AG161">
        <v>7421742.9214078803</v>
      </c>
      <c r="AH161">
        <v>4400720.2608853299</v>
      </c>
      <c r="AI161">
        <v>2173518.6164058801</v>
      </c>
      <c r="AJ161">
        <v>1</v>
      </c>
      <c r="AM161">
        <v>1</v>
      </c>
      <c r="AN161" t="s">
        <v>82</v>
      </c>
      <c r="AO161">
        <v>2018</v>
      </c>
      <c r="AP161" s="4" t="s">
        <v>26</v>
      </c>
      <c r="AQ161">
        <v>7699</v>
      </c>
      <c r="AR161">
        <v>0</v>
      </c>
      <c r="AS161">
        <v>0</v>
      </c>
      <c r="AT161">
        <v>0</v>
      </c>
      <c r="AU161">
        <v>206017</v>
      </c>
      <c r="AV161">
        <v>629609.54</v>
      </c>
      <c r="AW161">
        <v>5</v>
      </c>
    </row>
    <row r="162" spans="1:49" x14ac:dyDescent="0.3">
      <c r="A162" t="s">
        <v>784</v>
      </c>
      <c r="B162" t="s">
        <v>785</v>
      </c>
      <c r="C162">
        <v>0</v>
      </c>
      <c r="D162" t="s">
        <v>784</v>
      </c>
      <c r="F162">
        <v>1</v>
      </c>
      <c r="G162">
        <v>2.1739130434782599</v>
      </c>
      <c r="H162">
        <v>5.7688906788825899E-2</v>
      </c>
      <c r="I162">
        <v>-1.52589231729507E-2</v>
      </c>
      <c r="J162">
        <v>-8.5372552275657598E-2</v>
      </c>
      <c r="K162" t="s">
        <v>786</v>
      </c>
      <c r="L162">
        <v>1</v>
      </c>
      <c r="M162">
        <v>0</v>
      </c>
      <c r="N162">
        <v>0</v>
      </c>
      <c r="O162">
        <v>0</v>
      </c>
      <c r="P162">
        <v>11113.413336023301</v>
      </c>
      <c r="Q162">
        <v>6529.3177394436398</v>
      </c>
      <c r="R162">
        <v>34.881208649104103</v>
      </c>
      <c r="S162">
        <v>1340.19970556051</v>
      </c>
      <c r="T162">
        <v>11113.413336023301</v>
      </c>
      <c r="U162">
        <v>6529.3177394436398</v>
      </c>
      <c r="V162">
        <v>34.881208649104103</v>
      </c>
      <c r="W162">
        <v>1340.19970556051</v>
      </c>
      <c r="X162">
        <v>2.9367834120269999E-3</v>
      </c>
      <c r="Y162">
        <v>5.5580081184603298E-3</v>
      </c>
      <c r="Z162">
        <v>3.5499526538985502E-3</v>
      </c>
      <c r="AA162">
        <v>7.16544710112689E-3</v>
      </c>
      <c r="AB162">
        <v>3.3730499684444401E-2</v>
      </c>
      <c r="AC162">
        <v>1.31196712096847E-2</v>
      </c>
      <c r="AD162">
        <v>2.4903895206109E-2</v>
      </c>
      <c r="AE162">
        <v>7.3385896803043298E-3</v>
      </c>
      <c r="AF162">
        <v>49316.185272966897</v>
      </c>
      <c r="AG162">
        <v>21832.050773512601</v>
      </c>
      <c r="AH162">
        <v>50363.898200784002</v>
      </c>
      <c r="AI162">
        <v>13091.8393577223</v>
      </c>
      <c r="AJ162">
        <v>1</v>
      </c>
      <c r="AM162">
        <v>12</v>
      </c>
      <c r="AN162" t="s">
        <v>627</v>
      </c>
      <c r="AO162">
        <v>2018</v>
      </c>
      <c r="AP162" s="4" t="s">
        <v>26</v>
      </c>
      <c r="AQ162">
        <v>1486</v>
      </c>
      <c r="AR162">
        <v>0</v>
      </c>
      <c r="AS162">
        <v>0</v>
      </c>
      <c r="AT162">
        <v>0</v>
      </c>
      <c r="AU162">
        <v>200000</v>
      </c>
      <c r="AV162">
        <v>2333333</v>
      </c>
      <c r="AW162">
        <v>6</v>
      </c>
    </row>
  </sheetData>
  <sortState xmlns:xlrd2="http://schemas.microsoft.com/office/spreadsheetml/2017/richdata2" ref="A2:AW162">
    <sortCondition descending="1" ref="AU1:AU162"/>
  </sortState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0"/>
  <sheetViews>
    <sheetView workbookViewId="0">
      <selection activeCell="C25" sqref="C25"/>
    </sheetView>
  </sheetViews>
  <sheetFormatPr defaultRowHeight="16.2" x14ac:dyDescent="0.3"/>
  <cols>
    <col min="1" max="4" width="8.88671875" style="3"/>
  </cols>
  <sheetData>
    <row r="1" spans="1:4" x14ac:dyDescent="0.3">
      <c r="A1" s="2" t="s">
        <v>873</v>
      </c>
      <c r="B1" s="2" t="s">
        <v>874</v>
      </c>
      <c r="C1" s="2" t="s">
        <v>875</v>
      </c>
      <c r="D1" s="2" t="s">
        <v>876</v>
      </c>
    </row>
    <row r="2" spans="1:4" x14ac:dyDescent="0.3">
      <c r="A2" s="3">
        <v>1.8918918918918921</v>
      </c>
      <c r="B2" s="3">
        <v>0.16618563234806061</v>
      </c>
      <c r="C2" s="3">
        <v>-7.5901977717876434E-2</v>
      </c>
      <c r="D2" s="3">
        <v>5.9070587158203116E-3</v>
      </c>
    </row>
    <row r="3" spans="1:4" x14ac:dyDescent="0.3">
      <c r="A3" s="3">
        <v>2.075949367088608</v>
      </c>
      <c r="B3" s="3">
        <v>-1.8010273575782779E-2</v>
      </c>
      <c r="C3" s="3">
        <v>9.165683388710022E-2</v>
      </c>
      <c r="D3" s="3">
        <v>-0.26619446277618408</v>
      </c>
    </row>
    <row r="4" spans="1:4" x14ac:dyDescent="0.3">
      <c r="A4" s="3">
        <v>1.972972972972973</v>
      </c>
      <c r="B4" s="3">
        <v>-6.0896053910255432E-3</v>
      </c>
      <c r="C4" s="3">
        <v>0.18217483162879941</v>
      </c>
      <c r="D4" s="3">
        <v>-0.11516273021697999</v>
      </c>
    </row>
    <row r="5" spans="1:4" x14ac:dyDescent="0.3">
      <c r="A5" s="3">
        <v>1.975308641975309</v>
      </c>
      <c r="B5" s="3">
        <v>0.12695562839508059</v>
      </c>
      <c r="C5" s="3">
        <v>6.9727137684822083E-2</v>
      </c>
      <c r="D5" s="3">
        <v>-3.1911939382553101E-2</v>
      </c>
    </row>
    <row r="6" spans="1:4" x14ac:dyDescent="0.3">
      <c r="A6" s="3">
        <v>1.846153846153846</v>
      </c>
      <c r="B6" s="3">
        <v>0.129534050822258</v>
      </c>
      <c r="C6" s="3">
        <v>9.3897163867950439E-2</v>
      </c>
      <c r="D6" s="3">
        <v>0.1545186638832092</v>
      </c>
    </row>
    <row r="7" spans="1:4" x14ac:dyDescent="0.3">
      <c r="A7" s="3">
        <v>1.974358974358974</v>
      </c>
      <c r="B7" s="3">
        <v>0.19548274576663971</v>
      </c>
      <c r="C7" s="3">
        <v>-0.17523552477359769</v>
      </c>
      <c r="D7" s="3">
        <v>-6.6160812973976135E-2</v>
      </c>
    </row>
    <row r="8" spans="1:4" x14ac:dyDescent="0.3">
      <c r="A8" s="3">
        <v>1.927710843373494</v>
      </c>
      <c r="B8" s="3">
        <v>0.2052032798528671</v>
      </c>
      <c r="C8" s="3">
        <v>-0.25323683023452759</v>
      </c>
      <c r="D8" s="3">
        <v>-0.2613222599029541</v>
      </c>
    </row>
    <row r="9" spans="1:4" x14ac:dyDescent="0.3">
      <c r="A9" s="3">
        <v>1.974358974358974</v>
      </c>
      <c r="B9" s="3">
        <v>1.448941975831985E-2</v>
      </c>
      <c r="C9" s="3">
        <v>-5.0865717232227332E-2</v>
      </c>
      <c r="D9" s="3">
        <v>-0.34104147553443909</v>
      </c>
    </row>
    <row r="10" spans="1:4" x14ac:dyDescent="0.3">
      <c r="A10" s="3">
        <v>1.875</v>
      </c>
      <c r="B10" s="3">
        <v>0.18582399189472201</v>
      </c>
      <c r="C10" s="3">
        <v>8.0315768718719482E-3</v>
      </c>
      <c r="D10" s="3">
        <v>9.2037081718444824E-2</v>
      </c>
    </row>
    <row r="11" spans="1:4" x14ac:dyDescent="0.3">
      <c r="A11" s="3">
        <v>1.74025974025974</v>
      </c>
      <c r="B11" s="3">
        <v>5.850498378276825E-2</v>
      </c>
      <c r="C11" s="3">
        <v>1.6503483057022091E-2</v>
      </c>
      <c r="D11" s="3">
        <v>6.1753690242767334E-3</v>
      </c>
    </row>
    <row r="12" spans="1:4" x14ac:dyDescent="0.3">
      <c r="A12" s="3">
        <v>2.2894736842105261</v>
      </c>
      <c r="B12" s="3">
        <v>-2.715659141540527E-2</v>
      </c>
      <c r="C12" s="3">
        <v>-0.1193545609712601</v>
      </c>
      <c r="D12" s="3">
        <v>-0.39516398310661321</v>
      </c>
    </row>
    <row r="13" spans="1:4" x14ac:dyDescent="0.3">
      <c r="A13" s="3">
        <v>2.0506329113924049</v>
      </c>
      <c r="B13" s="3">
        <v>1.580037176609039E-2</v>
      </c>
      <c r="C13" s="3">
        <v>0.1292383223772049</v>
      </c>
      <c r="D13" s="3">
        <v>-0.1408809423446655</v>
      </c>
    </row>
    <row r="14" spans="1:4" x14ac:dyDescent="0.3">
      <c r="A14" s="3">
        <v>1.822784810126582</v>
      </c>
      <c r="B14" s="3">
        <v>0.28855603933334351</v>
      </c>
      <c r="C14" s="3">
        <v>-0.13188885152339941</v>
      </c>
      <c r="D14" s="3">
        <v>-5.8210715651512153E-2</v>
      </c>
    </row>
    <row r="15" spans="1:4" x14ac:dyDescent="0.3">
      <c r="A15" s="3">
        <v>1.8441558441558441</v>
      </c>
      <c r="B15" s="3">
        <v>4.1247904300689697E-3</v>
      </c>
      <c r="C15" s="3">
        <v>1.8119186162948608E-2</v>
      </c>
      <c r="D15" s="3">
        <v>3.4479320049285889E-2</v>
      </c>
    </row>
    <row r="16" spans="1:4" x14ac:dyDescent="0.3">
      <c r="A16" s="3">
        <v>2.024691358024691</v>
      </c>
      <c r="B16" s="3">
        <v>2.6940003037452701E-2</v>
      </c>
      <c r="C16" s="3">
        <v>0.18210157752037051</v>
      </c>
      <c r="D16" s="3">
        <v>-0.24550704658031461</v>
      </c>
    </row>
    <row r="17" spans="1:4" x14ac:dyDescent="0.3">
      <c r="A17" s="3">
        <v>1.9736842105263159</v>
      </c>
      <c r="B17" s="3">
        <v>0.21179737150669101</v>
      </c>
      <c r="C17" s="3">
        <v>-7.7575251460075378E-2</v>
      </c>
      <c r="D17" s="3">
        <v>8.7165087461471558E-3</v>
      </c>
    </row>
    <row r="18" spans="1:4" x14ac:dyDescent="0.3">
      <c r="A18" s="3">
        <v>1.875</v>
      </c>
      <c r="B18" s="3">
        <v>8.8659748435020447E-2</v>
      </c>
      <c r="C18" s="3">
        <v>0.20503619313240051</v>
      </c>
      <c r="D18" s="3">
        <v>0.13066314160823819</v>
      </c>
    </row>
    <row r="19" spans="1:4" x14ac:dyDescent="0.3">
      <c r="A19" s="3">
        <v>1.8181818181818179</v>
      </c>
      <c r="B19" s="3">
        <v>2.1740034222602841E-2</v>
      </c>
      <c r="C19" s="3">
        <v>6.9348797202110291E-2</v>
      </c>
      <c r="D19" s="3">
        <v>-0.2183379381895065</v>
      </c>
    </row>
    <row r="20" spans="1:4" x14ac:dyDescent="0.3">
      <c r="A20" s="3">
        <v>2</v>
      </c>
      <c r="B20" s="3">
        <v>2.498231828212738E-2</v>
      </c>
      <c r="C20" s="3">
        <v>6.4200907945632926E-3</v>
      </c>
      <c r="D20" s="3">
        <v>-0.26170888543128967</v>
      </c>
    </row>
    <row r="21" spans="1:4" x14ac:dyDescent="0.3">
      <c r="A21" s="3">
        <v>1.974025974025974</v>
      </c>
      <c r="B21" s="3">
        <v>8.6759850382804871E-3</v>
      </c>
      <c r="C21" s="3">
        <v>0.13060653209686279</v>
      </c>
      <c r="D21" s="3">
        <v>-0.13893154263496399</v>
      </c>
    </row>
    <row r="22" spans="1:4" x14ac:dyDescent="0.3">
      <c r="A22" s="3">
        <v>1.974025974025974</v>
      </c>
      <c r="B22" s="3">
        <v>-1.203024387359619E-2</v>
      </c>
      <c r="C22" s="3">
        <v>6.2412679195404053E-2</v>
      </c>
      <c r="D22" s="3">
        <v>-0.31193256378173828</v>
      </c>
    </row>
    <row r="23" spans="1:4" x14ac:dyDescent="0.3">
      <c r="A23" s="3">
        <v>2.2250000000000001</v>
      </c>
      <c r="B23" s="3">
        <v>0.17147086560726171</v>
      </c>
      <c r="C23" s="3">
        <v>-0.14103610813617709</v>
      </c>
      <c r="D23" s="3">
        <v>-8.4137380123138428E-2</v>
      </c>
    </row>
    <row r="24" spans="1:4" x14ac:dyDescent="0.3">
      <c r="A24" s="3">
        <v>2.2469135802469138</v>
      </c>
      <c r="B24" s="3">
        <v>-4.4818386435508728E-2</v>
      </c>
      <c r="C24" s="3">
        <v>0.12521471083164221</v>
      </c>
      <c r="D24" s="3">
        <v>-0.26332703232765198</v>
      </c>
    </row>
    <row r="25" spans="1:4" x14ac:dyDescent="0.3">
      <c r="A25" s="3">
        <v>2.0249999999999999</v>
      </c>
      <c r="B25" s="3">
        <v>-5.052676796913147E-2</v>
      </c>
      <c r="C25" s="3">
        <v>3.406466543674469E-2</v>
      </c>
      <c r="D25" s="3">
        <v>-0.14269053936004639</v>
      </c>
    </row>
    <row r="26" spans="1:4" x14ac:dyDescent="0.3">
      <c r="A26" s="3">
        <v>2.023255813953488</v>
      </c>
      <c r="B26" s="3">
        <v>-3.3489607274532318E-2</v>
      </c>
      <c r="C26" s="3">
        <v>2.164372801780701E-2</v>
      </c>
      <c r="D26" s="3">
        <v>-0.19608007371425629</v>
      </c>
    </row>
    <row r="27" spans="1:4" x14ac:dyDescent="0.3">
      <c r="A27" s="3">
        <v>2.0253164556962031</v>
      </c>
      <c r="B27" s="3">
        <v>0.24364091455936429</v>
      </c>
      <c r="C27" s="3">
        <v>6.1842441558837891E-2</v>
      </c>
      <c r="D27" s="3">
        <v>5.4598599672317498E-2</v>
      </c>
    </row>
    <row r="28" spans="1:4" x14ac:dyDescent="0.3">
      <c r="A28" s="3">
        <v>2.0266666666666668</v>
      </c>
      <c r="B28" s="3">
        <v>0.19382841885089869</v>
      </c>
      <c r="C28" s="3">
        <v>1.753640174865723E-2</v>
      </c>
      <c r="D28" s="3">
        <v>-0.16524071991443631</v>
      </c>
    </row>
    <row r="29" spans="1:4" x14ac:dyDescent="0.3">
      <c r="A29" s="3">
        <v>2.2133333333333329</v>
      </c>
      <c r="B29" s="3">
        <v>0.20437861979007721</v>
      </c>
      <c r="C29" s="3">
        <v>-0.13967333734035489</v>
      </c>
      <c r="D29" s="3">
        <v>-5.3339898586273193E-2</v>
      </c>
    </row>
    <row r="30" spans="1:4" x14ac:dyDescent="0.3">
      <c r="A30" s="3">
        <v>2.2564102564102559</v>
      </c>
      <c r="B30" s="3">
        <v>0.1169811338186264</v>
      </c>
      <c r="C30" s="3">
        <v>-5.7250499725341797E-2</v>
      </c>
      <c r="D30" s="3">
        <v>-0.33708333969116211</v>
      </c>
    </row>
    <row r="31" spans="1:4" x14ac:dyDescent="0.3">
      <c r="A31" s="3">
        <v>1.882352941176471</v>
      </c>
      <c r="B31" s="3">
        <v>0.24027587473392489</v>
      </c>
      <c r="C31" s="3">
        <v>-0.24552260339260101</v>
      </c>
      <c r="D31" s="3">
        <v>-3.949439525604248E-2</v>
      </c>
    </row>
    <row r="32" spans="1:4" x14ac:dyDescent="0.3">
      <c r="A32" s="3">
        <v>1.8157894736842111</v>
      </c>
      <c r="B32" s="3">
        <v>0.21593321859836581</v>
      </c>
      <c r="C32" s="3">
        <v>-2.2662892937660221E-2</v>
      </c>
      <c r="D32" s="3">
        <v>0.1175776869058609</v>
      </c>
    </row>
    <row r="33" spans="1:4" x14ac:dyDescent="0.3">
      <c r="A33" s="3">
        <v>1.974683544303798</v>
      </c>
      <c r="B33" s="3">
        <v>-6.5095245838165283E-2</v>
      </c>
      <c r="C33" s="3">
        <v>0.44381475448608398</v>
      </c>
      <c r="D33" s="3">
        <v>6.4307719469070435E-2</v>
      </c>
    </row>
    <row r="34" spans="1:4" x14ac:dyDescent="0.3">
      <c r="A34" s="3">
        <v>2.098765432098765</v>
      </c>
      <c r="B34" s="3">
        <v>-3.863073885440826E-3</v>
      </c>
      <c r="C34" s="3">
        <v>-2.1166950464248661E-2</v>
      </c>
      <c r="D34" s="3">
        <v>-0.26778888702392578</v>
      </c>
    </row>
    <row r="35" spans="1:4" x14ac:dyDescent="0.3">
      <c r="A35" s="3">
        <v>2.074074074074074</v>
      </c>
      <c r="B35" s="3">
        <v>0.17146296799182889</v>
      </c>
      <c r="C35" s="3">
        <v>7.3621705174446106E-2</v>
      </c>
      <c r="D35" s="3">
        <v>-5.7310909032821662E-2</v>
      </c>
    </row>
    <row r="36" spans="1:4" x14ac:dyDescent="0.3">
      <c r="A36" s="3">
        <v>2.024390243902439</v>
      </c>
      <c r="B36" s="3">
        <v>0.15465392172336581</v>
      </c>
      <c r="C36" s="3">
        <v>-0.1174979954957962</v>
      </c>
      <c r="D36" s="3">
        <v>8.2139939069747925E-2</v>
      </c>
    </row>
    <row r="37" spans="1:4" x14ac:dyDescent="0.3">
      <c r="A37" s="3">
        <v>2.1315789473684208</v>
      </c>
      <c r="B37" s="3">
        <v>5.1995500922203057E-2</v>
      </c>
      <c r="C37" s="3">
        <v>2.6144161820411679E-2</v>
      </c>
      <c r="D37" s="3">
        <v>-0.1413702666759491</v>
      </c>
    </row>
    <row r="38" spans="1:4" x14ac:dyDescent="0.3">
      <c r="A38" s="3">
        <v>2.0481927710843379</v>
      </c>
      <c r="B38" s="3">
        <v>-4.6886928379535682E-2</v>
      </c>
      <c r="C38" s="3">
        <v>0.10495495796203611</v>
      </c>
      <c r="D38" s="3">
        <v>-0.2356851398944855</v>
      </c>
    </row>
    <row r="39" spans="1:4" x14ac:dyDescent="0.3">
      <c r="A39" s="3">
        <v>2</v>
      </c>
      <c r="B39" s="3">
        <v>0.19375534355640411</v>
      </c>
      <c r="C39" s="3">
        <v>-9.2090979218482971E-2</v>
      </c>
      <c r="D39" s="3">
        <v>-0.1712798476219177</v>
      </c>
    </row>
    <row r="40" spans="1:4" x14ac:dyDescent="0.3">
      <c r="A40" s="3">
        <v>1.89873417721519</v>
      </c>
      <c r="B40" s="3">
        <v>0.19708223640918729</v>
      </c>
      <c r="C40" s="3">
        <v>7.9555541276931763E-2</v>
      </c>
      <c r="D40" s="3">
        <v>7.2771012783050537E-2</v>
      </c>
    </row>
    <row r="41" spans="1:4" x14ac:dyDescent="0.3">
      <c r="A41" s="3">
        <v>2.2400000000000002</v>
      </c>
      <c r="B41" s="3">
        <v>-5.2793562412261963E-2</v>
      </c>
      <c r="C41" s="3">
        <v>6.7772999405860901E-2</v>
      </c>
      <c r="D41" s="3">
        <v>-0.29895895719528198</v>
      </c>
    </row>
    <row r="42" spans="1:4" x14ac:dyDescent="0.3">
      <c r="A42" s="3">
        <v>2.2608695652173911</v>
      </c>
      <c r="B42" s="3">
        <v>0.1573221534490585</v>
      </c>
      <c r="C42" s="3">
        <v>8.1903785467147827E-3</v>
      </c>
      <c r="D42" s="3">
        <v>-0.35464122891426092</v>
      </c>
    </row>
    <row r="43" spans="1:4" x14ac:dyDescent="0.3">
      <c r="A43" s="3">
        <v>1.8947368421052631</v>
      </c>
      <c r="B43" s="3">
        <v>0.20423729717731481</v>
      </c>
      <c r="C43" s="3">
        <v>-4.0977984666824341E-2</v>
      </c>
      <c r="D43" s="3">
        <v>0.1164709627628326</v>
      </c>
    </row>
    <row r="44" spans="1:4" x14ac:dyDescent="0.3">
      <c r="A44" s="3">
        <v>2.08</v>
      </c>
      <c r="B44" s="3">
        <v>0.19958491623401639</v>
      </c>
      <c r="C44" s="3">
        <v>-0.23909829556941989</v>
      </c>
      <c r="D44" s="3">
        <v>-0.27066910266876221</v>
      </c>
    </row>
    <row r="45" spans="1:4" x14ac:dyDescent="0.3">
      <c r="A45" s="3">
        <v>2.1842105263157889</v>
      </c>
      <c r="B45" s="3">
        <v>9.8040565848350525E-2</v>
      </c>
      <c r="C45" s="3">
        <v>-0.1251542717218399</v>
      </c>
      <c r="D45" s="3">
        <v>-7.5552657246589661E-2</v>
      </c>
    </row>
    <row r="46" spans="1:4" x14ac:dyDescent="0.3">
      <c r="A46" s="3">
        <v>2.1842105263157889</v>
      </c>
      <c r="B46" s="3">
        <v>0.13289450109004969</v>
      </c>
      <c r="C46" s="3">
        <v>-0.22946809232234949</v>
      </c>
      <c r="D46" s="3">
        <v>-0.18810281157493591</v>
      </c>
    </row>
    <row r="47" spans="1:4" x14ac:dyDescent="0.3">
      <c r="A47" s="3">
        <v>2.1111111111111112</v>
      </c>
      <c r="B47" s="3">
        <v>1.0842978954315191E-2</v>
      </c>
      <c r="C47" s="3">
        <v>-7.05842524766922E-2</v>
      </c>
      <c r="D47" s="3">
        <v>-0.1524120569229126</v>
      </c>
    </row>
    <row r="48" spans="1:4" x14ac:dyDescent="0.3">
      <c r="A48" s="3">
        <v>1.9220779220779221</v>
      </c>
      <c r="B48" s="3">
        <v>5.4234907031059272E-2</v>
      </c>
      <c r="C48" s="3">
        <v>0.20800821483135221</v>
      </c>
      <c r="D48" s="3">
        <v>-0.17435227334499359</v>
      </c>
    </row>
    <row r="49" spans="1:4" x14ac:dyDescent="0.3">
      <c r="A49" s="3">
        <v>1.8536585365853659</v>
      </c>
      <c r="B49" s="3">
        <v>0.28203117847442633</v>
      </c>
      <c r="C49" s="3">
        <v>-0.1391606479883194</v>
      </c>
      <c r="D49" s="3">
        <v>-3.4245282411575317E-2</v>
      </c>
    </row>
    <row r="50" spans="1:4" x14ac:dyDescent="0.3">
      <c r="A50" s="3">
        <v>1.901234567901235</v>
      </c>
      <c r="B50" s="3">
        <v>0.2388934642076492</v>
      </c>
      <c r="C50" s="3">
        <v>6.6212937235832214E-2</v>
      </c>
      <c r="D50" s="3">
        <v>-0.32320016622543329</v>
      </c>
    </row>
    <row r="51" spans="1:4" x14ac:dyDescent="0.3">
      <c r="A51" s="3">
        <v>1.780487804878049</v>
      </c>
      <c r="B51" s="3">
        <v>0.26805049180984503</v>
      </c>
      <c r="C51" s="3">
        <v>-0.19992101192474371</v>
      </c>
      <c r="D51" s="3">
        <v>-5.3276181221008301E-2</v>
      </c>
    </row>
    <row r="52" spans="1:4" x14ac:dyDescent="0.3">
      <c r="A52" s="3">
        <v>2.1578947368421049</v>
      </c>
      <c r="B52" s="3">
        <v>5.6119084358215332E-2</v>
      </c>
      <c r="C52" s="3">
        <v>-0.150435596704483</v>
      </c>
      <c r="D52" s="3">
        <v>-0.1199105829000473</v>
      </c>
    </row>
    <row r="53" spans="1:4" x14ac:dyDescent="0.3">
      <c r="A53" s="3">
        <v>2.0493827160493829</v>
      </c>
      <c r="B53" s="3">
        <v>9.0112537145614624E-3</v>
      </c>
      <c r="C53" s="3">
        <v>-1.9374549388885502E-2</v>
      </c>
      <c r="D53" s="3">
        <v>-0.3626234233379364</v>
      </c>
    </row>
    <row r="54" spans="1:4" x14ac:dyDescent="0.3">
      <c r="A54" s="3">
        <v>1.780487804878049</v>
      </c>
      <c r="B54" s="3">
        <v>7.0085719227790833E-2</v>
      </c>
      <c r="C54" s="3">
        <v>9.3811169266700745E-2</v>
      </c>
      <c r="D54" s="3">
        <v>7.7252000570297241E-2</v>
      </c>
    </row>
    <row r="55" spans="1:4" x14ac:dyDescent="0.3">
      <c r="A55" s="3">
        <v>2.074074074074074</v>
      </c>
      <c r="B55" s="3">
        <v>8.6257070302963257E-2</v>
      </c>
      <c r="C55" s="3">
        <v>9.3152537941932678E-2</v>
      </c>
      <c r="D55" s="3">
        <v>-3.0728995800018311E-2</v>
      </c>
    </row>
    <row r="56" spans="1:4" x14ac:dyDescent="0.3">
      <c r="A56" s="3">
        <v>2.1333333333333329</v>
      </c>
      <c r="B56" s="3">
        <v>0.27283376455307012</v>
      </c>
      <c r="C56" s="3">
        <v>-0.25731068849563599</v>
      </c>
      <c r="D56" s="3">
        <v>-0.1285293102264404</v>
      </c>
    </row>
    <row r="57" spans="1:4" x14ac:dyDescent="0.3">
      <c r="A57" s="3">
        <v>2.1481481481481479</v>
      </c>
      <c r="B57" s="3">
        <v>9.3686208128929138E-3</v>
      </c>
      <c r="C57" s="3">
        <v>-7.8803800046443939E-2</v>
      </c>
      <c r="D57" s="3">
        <v>-0.3630431592464447</v>
      </c>
    </row>
    <row r="58" spans="1:4" x14ac:dyDescent="0.3">
      <c r="A58" s="3">
        <v>1.846153846153846</v>
      </c>
      <c r="B58" s="3">
        <v>5.8295205235481262E-2</v>
      </c>
      <c r="C58" s="3">
        <v>4.9052178859710693E-2</v>
      </c>
      <c r="D58" s="3">
        <v>-0.1781848073005676</v>
      </c>
    </row>
    <row r="59" spans="1:4" x14ac:dyDescent="0.3">
      <c r="A59" s="3">
        <v>1.903614457831325</v>
      </c>
      <c r="B59" s="3">
        <v>6.4612254500389099E-2</v>
      </c>
      <c r="C59" s="3">
        <v>-3.5960480570793152E-2</v>
      </c>
      <c r="D59" s="3">
        <v>-0.3060721755027771</v>
      </c>
    </row>
    <row r="60" spans="1:4" x14ac:dyDescent="0.3">
      <c r="A60" s="3">
        <v>2.024691358024691</v>
      </c>
      <c r="B60" s="3">
        <v>-7.9445317387580872E-3</v>
      </c>
      <c r="C60" s="3">
        <v>-0.21096520125865939</v>
      </c>
      <c r="D60" s="3">
        <v>-0.28518086671829218</v>
      </c>
    </row>
    <row r="61" spans="1:4" x14ac:dyDescent="0.3">
      <c r="A61" s="3">
        <v>2.024096385542169</v>
      </c>
      <c r="B61" s="3">
        <v>3.1222924590110779E-2</v>
      </c>
      <c r="C61" s="3">
        <v>0.1310998201370239</v>
      </c>
      <c r="D61" s="3">
        <v>-0.1500180512666702</v>
      </c>
    </row>
    <row r="62" spans="1:4" x14ac:dyDescent="0.3">
      <c r="A62" s="3">
        <v>1.95</v>
      </c>
      <c r="B62" s="3">
        <v>-3.8873448967933648E-2</v>
      </c>
      <c r="C62" s="3">
        <v>0.4930076003074646</v>
      </c>
      <c r="D62" s="3">
        <v>-8.4040775895118713E-2</v>
      </c>
    </row>
    <row r="63" spans="1:4" x14ac:dyDescent="0.3">
      <c r="A63" s="3">
        <v>2.186666666666667</v>
      </c>
      <c r="B63" s="3">
        <v>0.1085117608308792</v>
      </c>
      <c r="C63" s="3">
        <v>3.1867310404777527E-2</v>
      </c>
      <c r="D63" s="3">
        <v>-7.5780481100082397E-2</v>
      </c>
    </row>
    <row r="64" spans="1:4" x14ac:dyDescent="0.3">
      <c r="A64" s="3">
        <v>2.0499999999999998</v>
      </c>
      <c r="B64" s="3">
        <v>0.1122822612524033</v>
      </c>
      <c r="C64" s="3">
        <v>-0.14298498630523679</v>
      </c>
      <c r="D64" s="3">
        <v>9.9946260452270508E-3</v>
      </c>
    </row>
    <row r="65" spans="1:4" x14ac:dyDescent="0.3">
      <c r="A65" s="3">
        <v>2.1219512195121948</v>
      </c>
      <c r="B65" s="3">
        <v>0.14808763563632971</v>
      </c>
      <c r="C65" s="3">
        <v>9.5955148339271545E-2</v>
      </c>
      <c r="D65" s="3">
        <v>-7.4562370777130127E-2</v>
      </c>
    </row>
    <row r="66" spans="1:4" x14ac:dyDescent="0.3">
      <c r="A66" s="3">
        <v>1.8510638297872339</v>
      </c>
      <c r="B66" s="3">
        <v>-3.1090967357158661E-2</v>
      </c>
      <c r="C66" s="3">
        <v>0.18336814641952509</v>
      </c>
      <c r="D66" s="3">
        <v>0.1264640390872955</v>
      </c>
    </row>
    <row r="67" spans="1:4" x14ac:dyDescent="0.3">
      <c r="A67" s="3">
        <v>2.0253164556962031</v>
      </c>
      <c r="B67" s="3">
        <v>9.5369711518287659E-2</v>
      </c>
      <c r="C67" s="3">
        <v>-1.129347085952759E-2</v>
      </c>
      <c r="D67" s="3">
        <v>-0.3112102746963501</v>
      </c>
    </row>
    <row r="68" spans="1:4" x14ac:dyDescent="0.3">
      <c r="A68" s="3">
        <v>2.0259740259740262</v>
      </c>
      <c r="B68" s="3">
        <v>6.1039432883262627E-2</v>
      </c>
      <c r="C68" s="3">
        <v>-6.7981332540512076E-3</v>
      </c>
      <c r="D68" s="3">
        <v>-0.16521066427230829</v>
      </c>
    </row>
    <row r="69" spans="1:4" x14ac:dyDescent="0.3">
      <c r="A69" s="3">
        <v>1.9512195121951219</v>
      </c>
      <c r="B69" s="3">
        <v>-3.7515901029109948E-2</v>
      </c>
      <c r="C69" s="3">
        <v>0.2322772741317749</v>
      </c>
      <c r="D69" s="3">
        <v>-3.161582350730896E-2</v>
      </c>
    </row>
    <row r="70" spans="1:4" x14ac:dyDescent="0.3">
      <c r="A70" s="3">
        <v>2.186666666666667</v>
      </c>
      <c r="B70" s="3">
        <v>0.24587215483188629</v>
      </c>
      <c r="C70" s="3">
        <v>8.3014294505119324E-2</v>
      </c>
      <c r="D70" s="3">
        <v>2.0410507917404171E-2</v>
      </c>
    </row>
    <row r="71" spans="1:4" x14ac:dyDescent="0.3">
      <c r="A71" s="3">
        <v>2.2105263157894739</v>
      </c>
      <c r="B71" s="3">
        <v>-1.0003700852394101E-2</v>
      </c>
      <c r="C71" s="3">
        <v>-0.1196969598531723</v>
      </c>
      <c r="D71" s="3">
        <v>-0.1020682454109192</v>
      </c>
    </row>
    <row r="72" spans="1:4" x14ac:dyDescent="0.3">
      <c r="A72" s="3">
        <v>2.3456790123456792</v>
      </c>
      <c r="B72" s="3">
        <v>0.22346796095371249</v>
      </c>
      <c r="C72" s="3">
        <v>-9.359605610370636E-2</v>
      </c>
      <c r="D72" s="3">
        <v>-7.6586320996284485E-2</v>
      </c>
    </row>
    <row r="73" spans="1:4" x14ac:dyDescent="0.3">
      <c r="A73" s="3">
        <v>1.925925925925926</v>
      </c>
      <c r="B73" s="3">
        <v>0.29356378316879272</v>
      </c>
      <c r="C73" s="3">
        <v>-6.3010260462760925E-2</v>
      </c>
      <c r="D73" s="3">
        <v>-1.974388957023621E-3</v>
      </c>
    </row>
    <row r="74" spans="1:4" x14ac:dyDescent="0.3">
      <c r="A74" s="3">
        <v>1.9487179487179489</v>
      </c>
      <c r="B74" s="3">
        <v>0.21903796494007111</v>
      </c>
      <c r="C74" s="3">
        <v>-7.3991149663925171E-2</v>
      </c>
      <c r="D74" s="3">
        <v>-0.27174657583236689</v>
      </c>
    </row>
    <row r="75" spans="1:4" x14ac:dyDescent="0.3">
      <c r="A75" s="3">
        <v>1.7692307692307689</v>
      </c>
      <c r="B75" s="3">
        <v>3.5763710737228387E-2</v>
      </c>
      <c r="C75" s="3">
        <v>-6.9264471530914307E-3</v>
      </c>
      <c r="D75" s="3">
        <v>-0.2096771448850632</v>
      </c>
    </row>
    <row r="76" spans="1:4" x14ac:dyDescent="0.3">
      <c r="A76" s="3">
        <v>1.952941176470588</v>
      </c>
      <c r="B76" s="3">
        <v>0.22440759837627411</v>
      </c>
      <c r="C76" s="3">
        <v>0.33888357877731318</v>
      </c>
      <c r="D76" s="3">
        <v>-1.2780874967575071E-3</v>
      </c>
    </row>
    <row r="77" spans="1:4" x14ac:dyDescent="0.3">
      <c r="A77" s="3">
        <v>2.1794871794871788</v>
      </c>
      <c r="B77" s="3">
        <v>3.8529619574546807E-2</v>
      </c>
      <c r="C77" s="3">
        <v>-3.095971047878265E-2</v>
      </c>
      <c r="D77" s="3">
        <v>-0.3533606231212616</v>
      </c>
    </row>
    <row r="78" spans="1:4" x14ac:dyDescent="0.3">
      <c r="A78" s="3">
        <v>2.054794520547945</v>
      </c>
      <c r="B78" s="3">
        <v>0.1417037099599838</v>
      </c>
      <c r="C78" s="3">
        <v>1.9843250513076779E-2</v>
      </c>
      <c r="D78" s="3">
        <v>-3.8919180631637573E-2</v>
      </c>
    </row>
    <row r="79" spans="1:4" x14ac:dyDescent="0.3">
      <c r="A79" s="3">
        <v>2.16</v>
      </c>
      <c r="B79" s="3">
        <v>-3.3233880996704102E-2</v>
      </c>
      <c r="C79" s="3">
        <v>5.5516406893730157E-2</v>
      </c>
      <c r="D79" s="3">
        <v>-0.34077972173690801</v>
      </c>
    </row>
    <row r="80" spans="1:4" x14ac:dyDescent="0.3">
      <c r="A80" s="3">
        <v>1.9750000000000001</v>
      </c>
      <c r="B80" s="3">
        <v>4.9497455358505249E-2</v>
      </c>
      <c r="C80" s="3">
        <v>0.1643235981464386</v>
      </c>
      <c r="D80" s="3">
        <v>-0.1713741272687912</v>
      </c>
    </row>
    <row r="81" spans="1:4" x14ac:dyDescent="0.3">
      <c r="A81" s="3">
        <v>2.1298701298701301</v>
      </c>
      <c r="B81" s="3">
        <v>0.1056218594312668</v>
      </c>
      <c r="C81" s="3">
        <v>0.26214402914047241</v>
      </c>
      <c r="D81" s="3">
        <v>-0.3394283652305603</v>
      </c>
    </row>
    <row r="82" spans="1:4" x14ac:dyDescent="0.3">
      <c r="A82" s="3">
        <v>1.948051948051948</v>
      </c>
      <c r="B82" s="3">
        <v>2.0020470023155209E-2</v>
      </c>
      <c r="C82" s="3">
        <v>9.1145291924476624E-2</v>
      </c>
      <c r="D82" s="3">
        <v>-6.2449067831039429E-2</v>
      </c>
    </row>
    <row r="83" spans="1:4" x14ac:dyDescent="0.3">
      <c r="A83" s="3">
        <v>1.89873417721519</v>
      </c>
      <c r="B83" s="3">
        <v>0.14245620369911191</v>
      </c>
      <c r="C83" s="3">
        <v>-3.4003362059593201E-2</v>
      </c>
      <c r="D83" s="3">
        <v>-0.31218099594116211</v>
      </c>
    </row>
    <row r="84" spans="1:4" x14ac:dyDescent="0.3">
      <c r="A84" s="3">
        <v>2</v>
      </c>
      <c r="B84" s="3">
        <v>7.7930986881256104E-2</v>
      </c>
      <c r="C84" s="3">
        <v>7.0429876446723938E-2</v>
      </c>
      <c r="D84" s="3">
        <v>-0.16598121821880341</v>
      </c>
    </row>
    <row r="85" spans="1:4" x14ac:dyDescent="0.3">
      <c r="A85" s="3">
        <v>2.2564102564102559</v>
      </c>
      <c r="B85" s="3">
        <v>9.5563143491744995E-2</v>
      </c>
      <c r="C85" s="3">
        <v>3.422895073890686E-2</v>
      </c>
      <c r="D85" s="3">
        <v>-1.9133985042572019E-3</v>
      </c>
    </row>
    <row r="86" spans="1:4" x14ac:dyDescent="0.3">
      <c r="A86" s="3">
        <v>1.7777777777777779</v>
      </c>
      <c r="B86" s="3">
        <v>0.17379410564899439</v>
      </c>
      <c r="C86" s="3">
        <v>-0.19654884934425351</v>
      </c>
      <c r="D86" s="3">
        <v>-0.26345619559288019</v>
      </c>
    </row>
    <row r="87" spans="1:4" x14ac:dyDescent="0.3">
      <c r="A87" s="3">
        <v>1.7014925373134331</v>
      </c>
      <c r="B87" s="3">
        <v>0.26253575086593628</v>
      </c>
      <c r="C87" s="3">
        <v>7.0997998118400574E-2</v>
      </c>
      <c r="D87" s="3">
        <v>0.1401176601648331</v>
      </c>
    </row>
    <row r="88" spans="1:4" x14ac:dyDescent="0.3">
      <c r="A88" s="3">
        <v>2.1038961038961039</v>
      </c>
      <c r="B88" s="3">
        <v>-2.8835363686084751E-2</v>
      </c>
      <c r="C88" s="3">
        <v>0.1224864423274994</v>
      </c>
      <c r="D88" s="3">
        <v>-0.1002395898103714</v>
      </c>
    </row>
    <row r="89" spans="1:4" x14ac:dyDescent="0.3">
      <c r="A89" s="3">
        <v>1.8390804597701149</v>
      </c>
      <c r="B89" s="3">
        <v>-3.9697401225566857E-2</v>
      </c>
      <c r="C89" s="3">
        <v>0.36253339052200317</v>
      </c>
      <c r="D89" s="3">
        <v>9.8803982138633728E-2</v>
      </c>
    </row>
    <row r="90" spans="1:4" x14ac:dyDescent="0.3">
      <c r="A90" s="3">
        <v>2.0952380952380949</v>
      </c>
      <c r="B90" s="3">
        <v>9.771612286567688E-2</v>
      </c>
      <c r="C90" s="3">
        <v>-0.16332925856113431</v>
      </c>
      <c r="D90" s="3">
        <v>-0.15825934708118439</v>
      </c>
    </row>
    <row r="91" spans="1:4" x14ac:dyDescent="0.3">
      <c r="A91" s="3">
        <v>2.3466666666666671</v>
      </c>
      <c r="B91" s="3">
        <v>2.8797611594200131E-2</v>
      </c>
      <c r="C91" s="3">
        <v>0.12331259250640871</v>
      </c>
      <c r="D91" s="3">
        <v>6.564052402973175E-2</v>
      </c>
    </row>
    <row r="92" spans="1:4" x14ac:dyDescent="0.3">
      <c r="A92" s="3">
        <v>1.925</v>
      </c>
      <c r="B92" s="3">
        <v>3.7315860390663147E-2</v>
      </c>
      <c r="C92" s="3">
        <v>0.25647372007370001</v>
      </c>
      <c r="D92" s="3">
        <v>-8.7326869368553162E-2</v>
      </c>
    </row>
    <row r="93" spans="1:4" x14ac:dyDescent="0.3">
      <c r="A93" s="3">
        <v>1.9294117647058819</v>
      </c>
      <c r="B93" s="3">
        <v>9.622664749622345E-2</v>
      </c>
      <c r="C93" s="3">
        <v>-3.3499717712402337E-2</v>
      </c>
      <c r="D93" s="3">
        <v>-0.1374931484460831</v>
      </c>
    </row>
    <row r="94" spans="1:4" x14ac:dyDescent="0.3">
      <c r="A94" s="3">
        <v>1.868421052631579</v>
      </c>
      <c r="B94" s="3">
        <v>0.18277497589588171</v>
      </c>
      <c r="C94" s="3">
        <v>-7.1832753717899323E-2</v>
      </c>
      <c r="D94" s="3">
        <v>-0.12692031264305109</v>
      </c>
    </row>
    <row r="95" spans="1:4" x14ac:dyDescent="0.3">
      <c r="A95" s="3">
        <v>2.0779220779220782</v>
      </c>
      <c r="B95" s="3">
        <v>-2.4116180837154388E-2</v>
      </c>
      <c r="C95" s="3">
        <v>-7.9578377306461334E-2</v>
      </c>
      <c r="D95" s="3">
        <v>-0.15623655915260309</v>
      </c>
    </row>
    <row r="96" spans="1:4" x14ac:dyDescent="0.3">
      <c r="A96" s="3">
        <v>2.1558441558441559</v>
      </c>
      <c r="B96" s="3">
        <v>0.24918754398822779</v>
      </c>
      <c r="C96" s="3">
        <v>-0.10181063413620001</v>
      </c>
      <c r="D96" s="3">
        <v>2.7545183897018429E-2</v>
      </c>
    </row>
    <row r="97" spans="1:4" x14ac:dyDescent="0.3">
      <c r="A97" s="3">
        <v>2.0779220779220782</v>
      </c>
      <c r="B97" s="3">
        <v>-4.7127977013587952E-3</v>
      </c>
      <c r="C97" s="3">
        <v>-0.1043886244297028</v>
      </c>
      <c r="D97" s="3">
        <v>-0.31081980466842651</v>
      </c>
    </row>
    <row r="98" spans="1:4" x14ac:dyDescent="0.3">
      <c r="A98" s="3">
        <v>1.8961038961038961</v>
      </c>
      <c r="B98" s="3">
        <v>0.22894696891307831</v>
      </c>
      <c r="C98" s="3">
        <v>-0.10855163633823391</v>
      </c>
      <c r="D98" s="3">
        <v>0.1478253751993179</v>
      </c>
    </row>
    <row r="99" spans="1:4" x14ac:dyDescent="0.3">
      <c r="A99" s="3">
        <v>1.8947368421052631</v>
      </c>
      <c r="B99" s="3">
        <v>0.24552829563617709</v>
      </c>
      <c r="C99" s="3">
        <v>-0.1378110200166702</v>
      </c>
      <c r="D99" s="3">
        <v>-3.6431252956390381E-3</v>
      </c>
    </row>
    <row r="100" spans="1:4" x14ac:dyDescent="0.3">
      <c r="A100" s="3">
        <v>1.8536585365853659</v>
      </c>
      <c r="B100" s="3">
        <v>5.8187678456306458E-2</v>
      </c>
      <c r="C100" s="3">
        <v>0.15784192085266111</v>
      </c>
      <c r="D100" s="3">
        <v>-5.4402723908424377E-2</v>
      </c>
    </row>
    <row r="101" spans="1:4" x14ac:dyDescent="0.3">
      <c r="A101" s="3">
        <v>1.9750000000000001</v>
      </c>
      <c r="B101" s="3">
        <v>0.26392620801925659</v>
      </c>
      <c r="C101" s="3">
        <v>-1.771901547908783E-2</v>
      </c>
      <c r="D101" s="3">
        <v>-0.34007760882377619</v>
      </c>
    </row>
    <row r="102" spans="1:4" x14ac:dyDescent="0.3">
      <c r="A102" s="3">
        <v>2.024390243902439</v>
      </c>
      <c r="B102" s="3">
        <v>5.0492063164710999E-3</v>
      </c>
      <c r="C102" s="3">
        <v>-6.2697276473045349E-2</v>
      </c>
      <c r="D102" s="3">
        <v>-6.3818961381912231E-2</v>
      </c>
    </row>
    <row r="103" spans="1:4" x14ac:dyDescent="0.3">
      <c r="A103" s="3">
        <v>2.0253164556962031</v>
      </c>
      <c r="B103" s="3">
        <v>-2.224698662757874E-3</v>
      </c>
      <c r="C103" s="3">
        <v>0.4476851224899292</v>
      </c>
      <c r="D103" s="3">
        <v>5.5975377559661872E-2</v>
      </c>
    </row>
    <row r="104" spans="1:4" x14ac:dyDescent="0.3">
      <c r="A104" s="3">
        <v>1.8765432098765431</v>
      </c>
      <c r="B104" s="3">
        <v>0.1913771778345108</v>
      </c>
      <c r="C104" s="3">
        <v>4.637579619884491E-2</v>
      </c>
      <c r="D104" s="3">
        <v>4.2445927858352661E-2</v>
      </c>
    </row>
    <row r="105" spans="1:4" x14ac:dyDescent="0.3">
      <c r="A105" s="3">
        <v>2.1975308641975309</v>
      </c>
      <c r="B105" s="3">
        <v>-4.5231126248836517E-2</v>
      </c>
      <c r="C105" s="3">
        <v>0.27830830216407781</v>
      </c>
      <c r="D105" s="3">
        <v>-9.3232691287994385E-3</v>
      </c>
    </row>
    <row r="106" spans="1:4" x14ac:dyDescent="0.3">
      <c r="A106" s="3">
        <v>2</v>
      </c>
      <c r="B106" s="3">
        <v>-4.3790757656097412E-2</v>
      </c>
      <c r="C106" s="3">
        <v>0.27098351716995239</v>
      </c>
      <c r="D106" s="3">
        <v>-8.1778377294540405E-2</v>
      </c>
    </row>
    <row r="107" spans="1:4" x14ac:dyDescent="0.3">
      <c r="A107" s="3">
        <v>2.3291139240506329</v>
      </c>
      <c r="B107" s="3">
        <v>-4.7539539635181427E-2</v>
      </c>
      <c r="C107" s="3">
        <v>-0.1193747669458389</v>
      </c>
      <c r="D107" s="3">
        <v>-0.30402517318725591</v>
      </c>
    </row>
    <row r="108" spans="1:4" x14ac:dyDescent="0.3">
      <c r="A108" s="3">
        <v>1.6455696202531651</v>
      </c>
      <c r="B108" s="3">
        <v>0.23234133422374731</v>
      </c>
      <c r="C108" s="3">
        <v>3.8846299052238457E-2</v>
      </c>
      <c r="D108" s="3">
        <v>0.13180303573608401</v>
      </c>
    </row>
    <row r="109" spans="1:4" x14ac:dyDescent="0.3">
      <c r="A109" s="3">
        <v>1.885057471264368</v>
      </c>
      <c r="B109" s="3">
        <v>0.28265839815139771</v>
      </c>
      <c r="C109" s="3">
        <v>-0.20816965401172641</v>
      </c>
      <c r="D109" s="3">
        <v>-2.0761877298355099E-2</v>
      </c>
    </row>
    <row r="110" spans="1:4" x14ac:dyDescent="0.3">
      <c r="A110" s="3">
        <v>2.1333333333333329</v>
      </c>
      <c r="B110" s="3">
        <v>0.1076707988977432</v>
      </c>
      <c r="C110" s="3">
        <v>-0.12435527145862579</v>
      </c>
      <c r="D110" s="3">
        <v>-0.1969559192657471</v>
      </c>
    </row>
    <row r="111" spans="1:4" x14ac:dyDescent="0.3">
      <c r="A111" s="3">
        <v>2.0259740259740262</v>
      </c>
      <c r="B111" s="3">
        <v>0.13172039389610291</v>
      </c>
      <c r="C111" s="3">
        <v>-3.0132472515106201E-2</v>
      </c>
      <c r="D111" s="3">
        <v>-0.27278077602386469</v>
      </c>
    </row>
    <row r="112" spans="1:4" x14ac:dyDescent="0.3">
      <c r="A112" s="3">
        <v>2.0259740259740262</v>
      </c>
      <c r="B112" s="3">
        <v>0.1221316903829575</v>
      </c>
      <c r="C112" s="3">
        <v>-8.7655127048492432E-2</v>
      </c>
      <c r="D112" s="3">
        <v>-0.27120140194892878</v>
      </c>
    </row>
    <row r="113" spans="1:4" x14ac:dyDescent="0.3">
      <c r="A113" s="3">
        <v>2.1038961038961039</v>
      </c>
      <c r="B113" s="3">
        <v>5.0237163901329041E-2</v>
      </c>
      <c r="C113" s="3">
        <v>-3.418117761611938E-3</v>
      </c>
      <c r="D113" s="3">
        <v>-0.2162861377000809</v>
      </c>
    </row>
    <row r="114" spans="1:4" x14ac:dyDescent="0.3">
      <c r="A114" s="3">
        <v>1.9268292682926831</v>
      </c>
      <c r="B114" s="3">
        <v>5.0962403416633613E-2</v>
      </c>
      <c r="C114" s="3">
        <v>3.0994430184364319E-2</v>
      </c>
      <c r="D114" s="3">
        <v>-8.7046593427658081E-2</v>
      </c>
    </row>
    <row r="115" spans="1:4" x14ac:dyDescent="0.3">
      <c r="A115" s="3">
        <v>2.0266666666666668</v>
      </c>
      <c r="B115" s="3">
        <v>4.3348029255866997E-2</v>
      </c>
      <c r="C115" s="3">
        <v>-0.10068276524543759</v>
      </c>
      <c r="D115" s="3">
        <v>-0.27664175629615778</v>
      </c>
    </row>
    <row r="116" spans="1:4" x14ac:dyDescent="0.3">
      <c r="A116" s="3">
        <v>1.871794871794872</v>
      </c>
      <c r="B116" s="3">
        <v>0.1220337748527527</v>
      </c>
      <c r="C116" s="3">
        <v>-6.6074125468730927E-2</v>
      </c>
      <c r="D116" s="3">
        <v>1.3190180063247681E-2</v>
      </c>
    </row>
    <row r="117" spans="1:4" x14ac:dyDescent="0.3">
      <c r="A117" s="3">
        <v>1.8536585365853659</v>
      </c>
      <c r="B117" s="3">
        <v>0.1307239830493927</v>
      </c>
      <c r="C117" s="3">
        <v>-1.335173845291138E-2</v>
      </c>
      <c r="D117" s="3">
        <v>-9.26666259765625E-2</v>
      </c>
    </row>
    <row r="118" spans="1:4" x14ac:dyDescent="0.3">
      <c r="A118" s="3">
        <v>2.024691358024691</v>
      </c>
      <c r="B118" s="3">
        <v>0.196773961186409</v>
      </c>
      <c r="C118" s="3">
        <v>-2.7037873864173889E-2</v>
      </c>
      <c r="D118" s="3">
        <v>-2.2256374359130859E-4</v>
      </c>
    </row>
    <row r="119" spans="1:4" x14ac:dyDescent="0.3">
      <c r="A119" s="3">
        <v>1.7317073170731709</v>
      </c>
      <c r="B119" s="3">
        <v>0.1019122749567032</v>
      </c>
      <c r="C119" s="3">
        <v>9.0032950043678284E-2</v>
      </c>
      <c r="D119" s="3">
        <v>-0.1257425993680954</v>
      </c>
    </row>
    <row r="120" spans="1:4" x14ac:dyDescent="0.3">
      <c r="A120" s="3">
        <v>1.8765432098765431</v>
      </c>
      <c r="B120" s="3">
        <v>-4.0168963372707367E-2</v>
      </c>
      <c r="C120" s="3">
        <v>0.17784771323204041</v>
      </c>
      <c r="D120" s="3">
        <v>-0.26343375444412231</v>
      </c>
    </row>
    <row r="121" spans="1:4" x14ac:dyDescent="0.3">
      <c r="A121" s="3">
        <v>1.8024691358024689</v>
      </c>
      <c r="B121" s="3">
        <v>0.16637285053730011</v>
      </c>
      <c r="C121" s="3">
        <v>4.3837249279022217E-2</v>
      </c>
      <c r="D121" s="3">
        <v>6.909605860710144E-2</v>
      </c>
    </row>
    <row r="122" spans="1:4" x14ac:dyDescent="0.3">
      <c r="A122" s="3">
        <v>2.074074074074074</v>
      </c>
      <c r="B122" s="3">
        <v>0.22899867594242099</v>
      </c>
      <c r="C122" s="3">
        <v>1.335577666759491E-2</v>
      </c>
      <c r="D122" s="3">
        <v>-4.1585847735404968E-2</v>
      </c>
    </row>
    <row r="123" spans="1:4" x14ac:dyDescent="0.3">
      <c r="A123" s="3">
        <v>1.822784810126582</v>
      </c>
      <c r="B123" s="3">
        <v>0.1382092088460922</v>
      </c>
      <c r="C123" s="3">
        <v>-5.1707491278648383E-2</v>
      </c>
      <c r="D123" s="3">
        <v>-2.6163741946220401E-2</v>
      </c>
    </row>
    <row r="124" spans="1:4" x14ac:dyDescent="0.3">
      <c r="A124" s="3">
        <v>1.8809523809523809</v>
      </c>
      <c r="B124" s="3">
        <v>7.2544381022453308E-2</v>
      </c>
      <c r="C124" s="3">
        <v>8.0053582787513733E-2</v>
      </c>
      <c r="D124" s="3">
        <v>-0.1142638325691223</v>
      </c>
    </row>
    <row r="125" spans="1:4" x14ac:dyDescent="0.3">
      <c r="A125" s="3">
        <v>1.975308641975309</v>
      </c>
      <c r="B125" s="3">
        <v>-2.5334782898426059E-2</v>
      </c>
      <c r="C125" s="3">
        <v>-4.6153336763381958E-2</v>
      </c>
      <c r="D125" s="3">
        <v>-0.30592995882034302</v>
      </c>
    </row>
    <row r="126" spans="1:4" x14ac:dyDescent="0.3">
      <c r="A126" s="3">
        <v>2.1</v>
      </c>
      <c r="B126" s="3">
        <v>0.16282166540622711</v>
      </c>
      <c r="C126" s="3">
        <v>-0.13189031183719641</v>
      </c>
      <c r="D126" s="3">
        <v>-0.24412000179290769</v>
      </c>
    </row>
    <row r="127" spans="1:4" x14ac:dyDescent="0.3">
      <c r="A127" s="3">
        <v>1.925</v>
      </c>
      <c r="B127" s="3">
        <v>2.6508986949920651E-2</v>
      </c>
      <c r="C127" s="3">
        <v>-2.0301073789596561E-2</v>
      </c>
      <c r="D127" s="3">
        <v>-2.8650462627410889E-2</v>
      </c>
    </row>
    <row r="128" spans="1:4" x14ac:dyDescent="0.3">
      <c r="A128" s="3">
        <v>2.2162162162162158</v>
      </c>
      <c r="B128" s="3">
        <v>5.0164505839347839E-2</v>
      </c>
      <c r="C128" s="3">
        <v>-0.20897673070430761</v>
      </c>
      <c r="D128" s="3">
        <v>-0.17069220542907709</v>
      </c>
    </row>
    <row r="129" spans="1:4" x14ac:dyDescent="0.3">
      <c r="A129" s="3">
        <v>1.9178082191780821</v>
      </c>
      <c r="B129" s="3">
        <v>0.1496138125658035</v>
      </c>
      <c r="C129" s="3">
        <v>-0.1202289015054703</v>
      </c>
      <c r="D129" s="3">
        <v>-0.29428836703300482</v>
      </c>
    </row>
    <row r="130" spans="1:4" x14ac:dyDescent="0.3">
      <c r="A130" s="3">
        <v>1.6818181818181821</v>
      </c>
      <c r="B130" s="3">
        <v>0.2027122229337692</v>
      </c>
      <c r="C130" s="3">
        <v>-0.1281954497098923</v>
      </c>
      <c r="D130" s="3">
        <v>0.12638399004936221</v>
      </c>
    </row>
    <row r="131" spans="1:4" x14ac:dyDescent="0.3">
      <c r="A131" s="3">
        <v>2.2077922077922079</v>
      </c>
      <c r="B131" s="3">
        <v>8.8680252432823181E-2</v>
      </c>
      <c r="C131" s="3">
        <v>-2.83026397228241E-2</v>
      </c>
      <c r="D131" s="3">
        <v>-0.16583873331546781</v>
      </c>
    </row>
    <row r="132" spans="1:4" x14ac:dyDescent="0.3">
      <c r="A132" s="3">
        <v>2</v>
      </c>
      <c r="B132" s="3">
        <v>0.20654042065143591</v>
      </c>
      <c r="C132" s="3">
        <v>-2.5486469268798832E-2</v>
      </c>
      <c r="D132" s="3">
        <v>-0.22337265312671661</v>
      </c>
    </row>
    <row r="133" spans="1:4" x14ac:dyDescent="0.3">
      <c r="A133" s="3">
        <v>1.9750000000000001</v>
      </c>
      <c r="B133" s="3">
        <v>0.28742796182632452</v>
      </c>
      <c r="C133" s="3">
        <v>-0.1197985857725143</v>
      </c>
      <c r="D133" s="3">
        <v>4.2275667190551758E-2</v>
      </c>
    </row>
    <row r="134" spans="1:4" x14ac:dyDescent="0.3">
      <c r="A134" s="3">
        <v>1.7590361445783129</v>
      </c>
      <c r="B134" s="3">
        <v>7.2667613625526428E-2</v>
      </c>
      <c r="C134" s="3">
        <v>6.3474223017692566E-2</v>
      </c>
      <c r="D134" s="3">
        <v>-4.3624982237815857E-2</v>
      </c>
    </row>
    <row r="135" spans="1:4" x14ac:dyDescent="0.3">
      <c r="A135" s="3">
        <v>2.1643835616438358</v>
      </c>
      <c r="B135" s="3">
        <v>0.27705889940261841</v>
      </c>
      <c r="C135" s="3">
        <v>-0.23737649619579321</v>
      </c>
      <c r="D135" s="3">
        <v>-5.8876276016235352E-2</v>
      </c>
    </row>
    <row r="136" spans="1:4" x14ac:dyDescent="0.3">
      <c r="A136" s="3">
        <v>2.1038961038961039</v>
      </c>
      <c r="B136" s="3">
        <v>0.1160132437944412</v>
      </c>
      <c r="C136" s="3">
        <v>-0.1298478692770004</v>
      </c>
      <c r="D136" s="3">
        <v>-0.1482842415571213</v>
      </c>
    </row>
    <row r="137" spans="1:4" x14ac:dyDescent="0.3">
      <c r="A137" s="3">
        <v>1.975308641975309</v>
      </c>
      <c r="B137" s="3">
        <v>0.20141448080539701</v>
      </c>
      <c r="C137" s="3">
        <v>7.4607089161872864E-2</v>
      </c>
      <c r="D137" s="3">
        <v>-3.0917510390281681E-2</v>
      </c>
    </row>
    <row r="138" spans="1:4" x14ac:dyDescent="0.3">
      <c r="A138" s="3">
        <v>1.9512195121951219</v>
      </c>
      <c r="B138" s="3">
        <v>8.0711692571640015E-3</v>
      </c>
      <c r="C138" s="3">
        <v>0.13277491927146909</v>
      </c>
      <c r="D138" s="3">
        <v>-0.31303113698959351</v>
      </c>
    </row>
    <row r="139" spans="1:4" x14ac:dyDescent="0.3">
      <c r="A139" s="3">
        <v>2.0253164556962031</v>
      </c>
      <c r="B139" s="3">
        <v>0.1966667324304581</v>
      </c>
      <c r="C139" s="3">
        <v>6.6631287336349487E-3</v>
      </c>
      <c r="D139" s="3">
        <v>-7.5479060411453247E-2</v>
      </c>
    </row>
    <row r="140" spans="1:4" x14ac:dyDescent="0.3">
      <c r="A140" s="3">
        <v>2.0810810810810811</v>
      </c>
      <c r="B140" s="3">
        <v>-2.0045459270477291E-2</v>
      </c>
      <c r="C140" s="3">
        <v>0.13076528906822199</v>
      </c>
      <c r="D140" s="3">
        <v>-8.0983147025108337E-2</v>
      </c>
    </row>
    <row r="141" spans="1:4" x14ac:dyDescent="0.3">
      <c r="A141" s="3">
        <v>2</v>
      </c>
      <c r="B141" s="3">
        <v>0.27199596166610718</v>
      </c>
      <c r="C141" s="3">
        <v>-0.1748306602239609</v>
      </c>
      <c r="D141" s="3">
        <v>-0.1391872763633728</v>
      </c>
    </row>
    <row r="142" spans="1:4" x14ac:dyDescent="0.3">
      <c r="A142" s="3">
        <v>2.236842105263158</v>
      </c>
      <c r="B142" s="3">
        <v>0.13420659303665161</v>
      </c>
      <c r="C142" s="3">
        <v>-3.16334068775177E-2</v>
      </c>
      <c r="D142" s="3">
        <v>-0.33392441272735601</v>
      </c>
    </row>
    <row r="143" spans="1:4" x14ac:dyDescent="0.3">
      <c r="A143" s="3">
        <v>2.1578947368421049</v>
      </c>
      <c r="B143" s="3">
        <v>9.0656936168670654E-2</v>
      </c>
      <c r="C143" s="3">
        <v>-0.12678886950016019</v>
      </c>
      <c r="D143" s="3">
        <v>-0.22630177438259119</v>
      </c>
    </row>
    <row r="144" spans="1:4" x14ac:dyDescent="0.3">
      <c r="A144" s="3">
        <v>2.189189189189189</v>
      </c>
      <c r="B144" s="3">
        <v>0.28838425874710077</v>
      </c>
      <c r="C144" s="3">
        <v>-4.3877124786376953E-2</v>
      </c>
      <c r="D144" s="3">
        <v>-8.0774158239364624E-2</v>
      </c>
    </row>
    <row r="145" spans="1:4" x14ac:dyDescent="0.3">
      <c r="A145" s="3">
        <v>1.92</v>
      </c>
      <c r="B145" s="3">
        <v>0.1650144308805466</v>
      </c>
      <c r="C145" s="3">
        <v>-9.1783836483955383E-2</v>
      </c>
      <c r="D145" s="3">
        <v>-0.30000853538513178</v>
      </c>
    </row>
    <row r="146" spans="1:4" x14ac:dyDescent="0.3">
      <c r="A146" s="3">
        <v>2.2972972972972969</v>
      </c>
      <c r="B146" s="3">
        <v>7.0020541548728943E-2</v>
      </c>
      <c r="C146" s="3">
        <v>-4.6727955341339111E-3</v>
      </c>
      <c r="D146" s="3">
        <v>-8.6386919021606445E-2</v>
      </c>
    </row>
    <row r="147" spans="1:4" x14ac:dyDescent="0.3">
      <c r="A147" s="3">
        <v>2.0789473684210531</v>
      </c>
      <c r="B147" s="3">
        <v>7.0969060063362122E-2</v>
      </c>
      <c r="C147" s="3">
        <v>8.0288797616958618E-2</v>
      </c>
      <c r="D147" s="3">
        <v>3.7450492382049561E-2</v>
      </c>
    </row>
    <row r="148" spans="1:4" x14ac:dyDescent="0.3">
      <c r="A148" s="3">
        <v>1.925</v>
      </c>
      <c r="B148" s="3">
        <v>-1.7903722822666172E-2</v>
      </c>
      <c r="C148" s="3">
        <v>-0.13337089121341711</v>
      </c>
      <c r="D148" s="3">
        <v>-0.39896610379219061</v>
      </c>
    </row>
    <row r="149" spans="1:4" x14ac:dyDescent="0.3">
      <c r="A149" s="3">
        <v>2.0499999999999998</v>
      </c>
      <c r="B149" s="3">
        <v>-5.7449109852314002E-2</v>
      </c>
      <c r="C149" s="3">
        <v>6.3216447830200195E-2</v>
      </c>
      <c r="D149" s="3">
        <v>-0.27524146437644958</v>
      </c>
    </row>
    <row r="150" spans="1:4" x14ac:dyDescent="0.3">
      <c r="A150" s="3">
        <v>1.89873417721519</v>
      </c>
      <c r="B150" s="3">
        <v>1.78055614233017E-2</v>
      </c>
      <c r="C150" s="3">
        <v>5.7874724268913269E-2</v>
      </c>
      <c r="D150" s="3">
        <v>-0.14678040146827701</v>
      </c>
    </row>
    <row r="151" spans="1:4" x14ac:dyDescent="0.3">
      <c r="A151" s="3">
        <v>1.89873417721519</v>
      </c>
      <c r="B151" s="3">
        <v>0.21897585690021509</v>
      </c>
      <c r="C151" s="3">
        <v>-5.5949054658412933E-2</v>
      </c>
      <c r="D151" s="3">
        <v>-0.1645267307758331</v>
      </c>
    </row>
    <row r="152" spans="1:4" x14ac:dyDescent="0.3">
      <c r="A152" s="3">
        <v>1.974683544303798</v>
      </c>
      <c r="B152" s="3">
        <v>-3.3962845802307129E-2</v>
      </c>
      <c r="C152" s="3">
        <v>0.41227978467941279</v>
      </c>
      <c r="D152" s="3">
        <v>-0.16304849088191989</v>
      </c>
    </row>
    <row r="153" spans="1:4" x14ac:dyDescent="0.3">
      <c r="A153" s="3">
        <v>2.16</v>
      </c>
      <c r="B153" s="3">
        <v>6.8566843867301941E-2</v>
      </c>
      <c r="C153" s="3">
        <v>3.2609805464744568E-2</v>
      </c>
      <c r="D153" s="3">
        <v>-0.18652574717998499</v>
      </c>
    </row>
    <row r="154" spans="1:4" x14ac:dyDescent="0.3">
      <c r="A154" s="3">
        <v>1.8666666666666669</v>
      </c>
      <c r="B154" s="3">
        <v>2.4347081780433651E-2</v>
      </c>
      <c r="C154" s="3">
        <v>-5.545574426651001E-2</v>
      </c>
      <c r="D154" s="3">
        <v>-0.117337703704834</v>
      </c>
    </row>
    <row r="155" spans="1:4" x14ac:dyDescent="0.3">
      <c r="A155" s="3">
        <v>2.1038961038961039</v>
      </c>
      <c r="B155" s="3">
        <v>0.13835152983665469</v>
      </c>
      <c r="C155" s="3">
        <v>-2.4368435144424438E-2</v>
      </c>
      <c r="D155" s="3">
        <v>-0.11435927450656889</v>
      </c>
    </row>
    <row r="156" spans="1:4" x14ac:dyDescent="0.3">
      <c r="A156" s="3">
        <v>1.7777777777777779</v>
      </c>
      <c r="B156" s="3">
        <v>4.2754188179969788E-2</v>
      </c>
      <c r="C156" s="3">
        <v>0.32787179946899409</v>
      </c>
      <c r="D156" s="3">
        <v>-0.18632993102073669</v>
      </c>
    </row>
    <row r="157" spans="1:4" x14ac:dyDescent="0.3">
      <c r="A157" s="3">
        <v>1.9487179487179489</v>
      </c>
      <c r="B157" s="3">
        <v>0.23694957792758939</v>
      </c>
      <c r="C157" s="3">
        <v>-3.0575111508369449E-2</v>
      </c>
      <c r="D157" s="3">
        <v>-0.25797197222709661</v>
      </c>
    </row>
    <row r="158" spans="1:4" x14ac:dyDescent="0.3">
      <c r="A158" s="3">
        <v>1.924050632911392</v>
      </c>
      <c r="B158" s="3">
        <v>4.7748342156410217E-2</v>
      </c>
      <c r="C158" s="3">
        <v>-0.14479510486125949</v>
      </c>
      <c r="D158" s="3">
        <v>-0.1370193213224411</v>
      </c>
    </row>
    <row r="159" spans="1:4" x14ac:dyDescent="0.3">
      <c r="A159" s="3">
        <v>2.051948051948052</v>
      </c>
      <c r="B159" s="3">
        <v>0.1018101722002029</v>
      </c>
      <c r="C159" s="3">
        <v>-4.1219055652618408E-2</v>
      </c>
      <c r="D159" s="3">
        <v>-0.39676842093467712</v>
      </c>
    </row>
    <row r="160" spans="1:4" x14ac:dyDescent="0.3">
      <c r="A160" s="3">
        <v>1.946666666666667</v>
      </c>
      <c r="B160" s="3">
        <v>0.18988381326198581</v>
      </c>
      <c r="C160" s="3">
        <v>-6.3963770866394043E-2</v>
      </c>
      <c r="D160" s="3">
        <v>-0.13912567496299741</v>
      </c>
    </row>
    <row r="161" spans="1:4" x14ac:dyDescent="0.3">
      <c r="A161" s="3">
        <v>1.8117647058823529</v>
      </c>
      <c r="B161" s="3">
        <v>7.4588894844055176E-2</v>
      </c>
      <c r="C161" s="3">
        <v>-6.2751546502113342E-2</v>
      </c>
      <c r="D161" s="3">
        <v>-9.4182044267654419E-2</v>
      </c>
    </row>
    <row r="162" spans="1:4" x14ac:dyDescent="0.3">
      <c r="A162" s="3">
        <v>1.9518072289156629</v>
      </c>
      <c r="B162" s="3">
        <v>-3.1243205070495609E-2</v>
      </c>
      <c r="C162" s="3">
        <v>0.25864401459693909</v>
      </c>
      <c r="D162" s="3">
        <v>-0.21076118946075439</v>
      </c>
    </row>
    <row r="163" spans="1:4" x14ac:dyDescent="0.3">
      <c r="A163" s="3">
        <v>2.0789473684210531</v>
      </c>
      <c r="B163" s="3">
        <v>3.7678733468055732E-2</v>
      </c>
      <c r="C163" s="3">
        <v>-6.3777215778827667E-2</v>
      </c>
      <c r="D163" s="3">
        <v>-0.2405318021774292</v>
      </c>
    </row>
    <row r="164" spans="1:4" x14ac:dyDescent="0.3">
      <c r="A164" s="3">
        <v>2.3142857142857149</v>
      </c>
      <c r="B164" s="3">
        <v>6.5296530723571777E-2</v>
      </c>
      <c r="C164" s="3">
        <v>-0.10876068472862239</v>
      </c>
      <c r="D164" s="3">
        <v>-0.26510369777679438</v>
      </c>
    </row>
    <row r="165" spans="1:4" x14ac:dyDescent="0.3">
      <c r="A165" s="3">
        <v>2.1351351351351351</v>
      </c>
      <c r="B165" s="3">
        <v>3.2809659838676453E-2</v>
      </c>
      <c r="C165" s="3">
        <v>3.9121314883232117E-2</v>
      </c>
      <c r="D165" s="3">
        <v>-0.35272601246833801</v>
      </c>
    </row>
    <row r="166" spans="1:4" x14ac:dyDescent="0.3">
      <c r="A166" s="3">
        <v>2.5217391304347831</v>
      </c>
      <c r="B166" s="3">
        <v>0.1106350123882294</v>
      </c>
      <c r="C166" s="3">
        <v>-8.265608549118042E-2</v>
      </c>
      <c r="D166" s="3">
        <v>-0.40857836604118353</v>
      </c>
    </row>
    <row r="167" spans="1:4" x14ac:dyDescent="0.3">
      <c r="A167" s="3">
        <v>2.0533333333333328</v>
      </c>
      <c r="B167" s="3">
        <v>2.7025774121284481E-2</v>
      </c>
      <c r="C167" s="3">
        <v>9.8165750503540039E-2</v>
      </c>
      <c r="D167" s="3">
        <v>-4.5828729867935181E-2</v>
      </c>
    </row>
    <row r="168" spans="1:4" x14ac:dyDescent="0.3">
      <c r="A168" s="3">
        <v>2.051948051948052</v>
      </c>
      <c r="B168" s="3">
        <v>0.20397235453128809</v>
      </c>
      <c r="C168" s="3">
        <v>-9.8073109984397888E-2</v>
      </c>
      <c r="D168" s="3">
        <v>-7.6288238167762756E-2</v>
      </c>
    </row>
    <row r="169" spans="1:4" x14ac:dyDescent="0.3">
      <c r="A169" s="3">
        <v>1.7721518987341769</v>
      </c>
      <c r="B169" s="3">
        <v>0.26512360572814941</v>
      </c>
      <c r="C169" s="3">
        <v>2.979935705661774E-2</v>
      </c>
      <c r="D169" s="3">
        <v>0.1159042119979858</v>
      </c>
    </row>
    <row r="170" spans="1:4" x14ac:dyDescent="0.3">
      <c r="A170" s="3">
        <v>2.3235294117647061</v>
      </c>
      <c r="B170" s="3">
        <v>0.22713221609592441</v>
      </c>
      <c r="C170" s="3">
        <v>-0.21712373197078699</v>
      </c>
      <c r="D170" s="3">
        <v>-0.36682608723640442</v>
      </c>
    </row>
    <row r="171" spans="1:4" x14ac:dyDescent="0.3">
      <c r="A171" s="3">
        <v>1.4222222222222221</v>
      </c>
      <c r="B171" s="3">
        <v>-3.1552210450172417E-2</v>
      </c>
      <c r="C171" s="3">
        <v>0.41999548673629761</v>
      </c>
      <c r="D171" s="3">
        <v>0.12788623571395871</v>
      </c>
    </row>
    <row r="172" spans="1:4" x14ac:dyDescent="0.3">
      <c r="A172" s="3">
        <v>2</v>
      </c>
      <c r="B172" s="3">
        <v>0.2016109973192215</v>
      </c>
      <c r="C172" s="3">
        <v>-0.13115200400352481</v>
      </c>
      <c r="D172" s="3">
        <v>-0.1616789102554321</v>
      </c>
    </row>
    <row r="173" spans="1:4" x14ac:dyDescent="0.3">
      <c r="A173" s="3">
        <v>2.236842105263158</v>
      </c>
      <c r="B173" s="3">
        <v>0.14014814794063571</v>
      </c>
      <c r="C173" s="3">
        <v>-5.3410708904266357E-2</v>
      </c>
      <c r="D173" s="3">
        <v>-0.17232891917228699</v>
      </c>
    </row>
    <row r="174" spans="1:4" x14ac:dyDescent="0.3">
      <c r="A174" s="3">
        <v>1.948051948051948</v>
      </c>
      <c r="B174" s="3">
        <v>0.1199980825185776</v>
      </c>
      <c r="C174" s="3">
        <v>-1.180948317050934E-2</v>
      </c>
      <c r="D174" s="3">
        <v>-0.14054068922996521</v>
      </c>
    </row>
    <row r="175" spans="1:4" x14ac:dyDescent="0.3">
      <c r="A175" s="3">
        <v>1.927710843373494</v>
      </c>
      <c r="B175" s="3">
        <v>1.6957998275756839E-2</v>
      </c>
      <c r="C175" s="3">
        <v>0.14960192143917081</v>
      </c>
      <c r="D175" s="3">
        <v>-4.2626380920410163E-2</v>
      </c>
    </row>
    <row r="176" spans="1:4" x14ac:dyDescent="0.3">
      <c r="A176" s="3">
        <v>1.9</v>
      </c>
      <c r="B176" s="3">
        <v>0.15889732539653781</v>
      </c>
      <c r="C176" s="3">
        <v>-6.845623254776001E-3</v>
      </c>
      <c r="D176" s="3">
        <v>-0.21143081784248349</v>
      </c>
    </row>
    <row r="177" spans="1:4" x14ac:dyDescent="0.3">
      <c r="A177" s="3">
        <v>1.8765432098765431</v>
      </c>
      <c r="B177" s="3">
        <v>6.8680480122566223E-2</v>
      </c>
      <c r="C177" s="3">
        <v>-1.3067051768302919E-2</v>
      </c>
      <c r="D177" s="3">
        <v>4.2856842279434197E-2</v>
      </c>
    </row>
    <row r="178" spans="1:4" x14ac:dyDescent="0.3">
      <c r="A178" s="3">
        <v>2.0789473684210531</v>
      </c>
      <c r="B178" s="3">
        <v>0.12594079971313479</v>
      </c>
      <c r="C178" s="3">
        <v>-6.3353247940540314E-2</v>
      </c>
      <c r="D178" s="3">
        <v>-0.1789478808641434</v>
      </c>
    </row>
    <row r="179" spans="1:4" x14ac:dyDescent="0.3">
      <c r="A179" s="3">
        <v>2.1315789473684208</v>
      </c>
      <c r="B179" s="3">
        <v>0.1056880354881287</v>
      </c>
      <c r="C179" s="3">
        <v>-5.9686005115509033E-2</v>
      </c>
      <c r="D179" s="3">
        <v>-0.1605387628078461</v>
      </c>
    </row>
    <row r="180" spans="1:4" x14ac:dyDescent="0.3">
      <c r="A180">
        <v>2.263157895</v>
      </c>
      <c r="B180">
        <v>0.128368959</v>
      </c>
      <c r="C180">
        <v>-5.9538595E-2</v>
      </c>
      <c r="D180">
        <v>-0.202845529</v>
      </c>
    </row>
    <row r="181" spans="1:4" x14ac:dyDescent="0.3">
      <c r="A181" s="3">
        <v>2.081632653061225</v>
      </c>
      <c r="B181" s="3">
        <v>0.2226351052522659</v>
      </c>
      <c r="C181" s="3">
        <v>0.17354430258274081</v>
      </c>
      <c r="D181" s="3">
        <v>-4.6216532588005073E-2</v>
      </c>
    </row>
    <row r="182" spans="1:4" x14ac:dyDescent="0.3">
      <c r="A182" s="3">
        <v>2.4109589041095889</v>
      </c>
      <c r="B182" s="3">
        <v>0.19258858263492579</v>
      </c>
      <c r="C182" s="3">
        <v>-0.12895689904689789</v>
      </c>
      <c r="D182" s="3">
        <v>-0.3624366819858551</v>
      </c>
    </row>
    <row r="183" spans="1:4" x14ac:dyDescent="0.3">
      <c r="A183" s="3">
        <v>1.89873417721519</v>
      </c>
      <c r="B183" s="3">
        <v>-2.296660095453262E-2</v>
      </c>
      <c r="C183" s="3">
        <v>0.36371409893035889</v>
      </c>
      <c r="D183" s="3">
        <v>-3.2136544585227973E-2</v>
      </c>
    </row>
    <row r="184" spans="1:4" x14ac:dyDescent="0.3">
      <c r="A184" s="3">
        <v>1.8072289156626511</v>
      </c>
      <c r="B184" s="3">
        <v>0.18350912630558011</v>
      </c>
      <c r="C184" s="3">
        <v>6.3582092523574829E-2</v>
      </c>
      <c r="D184" s="3">
        <v>-0.1281172186136246</v>
      </c>
    </row>
    <row r="185" spans="1:4" x14ac:dyDescent="0.3">
      <c r="A185" s="3">
        <v>2.120481927710844</v>
      </c>
      <c r="B185" s="3">
        <v>0.20710550248622889</v>
      </c>
      <c r="C185" s="3">
        <v>-4.3342888355255127E-2</v>
      </c>
      <c r="D185" s="3">
        <v>-9.7844198346138E-2</v>
      </c>
    </row>
    <row r="186" spans="1:4" x14ac:dyDescent="0.3">
      <c r="A186" s="3">
        <v>2.098765432098765</v>
      </c>
      <c r="B186" s="3">
        <v>0.23791475594043729</v>
      </c>
      <c r="C186" s="3">
        <v>-0.20678786933422089</v>
      </c>
      <c r="D186" s="3">
        <v>-0.1224756836891174</v>
      </c>
    </row>
    <row r="187" spans="1:4" x14ac:dyDescent="0.3">
      <c r="A187" s="3">
        <v>2.2051282051282048</v>
      </c>
      <c r="B187" s="3">
        <v>-1.6819603741168979E-2</v>
      </c>
      <c r="C187" s="3">
        <v>-2.047941088676453E-2</v>
      </c>
      <c r="D187" s="3">
        <v>-0.41182622313499451</v>
      </c>
    </row>
    <row r="188" spans="1:4" x14ac:dyDescent="0.3">
      <c r="A188" s="3">
        <v>2.126582278481012</v>
      </c>
      <c r="B188" s="3">
        <v>8.3076372742652893E-2</v>
      </c>
      <c r="C188" s="3">
        <v>-9.0611428022384644E-3</v>
      </c>
      <c r="D188" s="3">
        <v>-0.19372989237308499</v>
      </c>
    </row>
    <row r="189" spans="1:4" x14ac:dyDescent="0.3">
      <c r="A189" s="3">
        <v>2.0750000000000002</v>
      </c>
      <c r="B189" s="3">
        <v>-1.36571004986763E-2</v>
      </c>
      <c r="C189" s="3">
        <v>0.33567005395889282</v>
      </c>
      <c r="D189" s="3">
        <v>3.054074943065643E-2</v>
      </c>
    </row>
    <row r="190" spans="1:4" x14ac:dyDescent="0.3">
      <c r="A190" s="3">
        <v>1.8024691358024689</v>
      </c>
      <c r="B190" s="3">
        <v>2.884246408939362E-3</v>
      </c>
      <c r="C190" s="3">
        <v>0.13765855133533481</v>
      </c>
      <c r="D190" s="3">
        <v>-6.248791515827179E-2</v>
      </c>
    </row>
    <row r="191" spans="1:4" x14ac:dyDescent="0.3">
      <c r="A191" s="3">
        <v>2.10958904109589</v>
      </c>
      <c r="B191" s="3">
        <v>0.15929014980792999</v>
      </c>
      <c r="C191" s="3">
        <v>-0.21196968853473661</v>
      </c>
      <c r="D191" s="3">
        <v>-0.38309276103973389</v>
      </c>
    </row>
    <row r="192" spans="1:4" x14ac:dyDescent="0.3">
      <c r="A192">
        <v>2.151898734</v>
      </c>
      <c r="B192">
        <v>-2.2484957999999999E-2</v>
      </c>
      <c r="C192">
        <v>0.37015360600000002</v>
      </c>
      <c r="D192">
        <v>1.391241E-2</v>
      </c>
    </row>
    <row r="193" spans="1:4" x14ac:dyDescent="0.3">
      <c r="A193" s="3">
        <v>2.024691358024691</v>
      </c>
      <c r="B193" s="3">
        <v>2.89144366979599E-2</v>
      </c>
      <c r="C193" s="3">
        <v>5.9851318597793579E-2</v>
      </c>
      <c r="D193" s="3">
        <v>-3.9086923003196723E-2</v>
      </c>
    </row>
    <row r="194" spans="1:4" x14ac:dyDescent="0.3">
      <c r="A194" s="3">
        <v>2.0487804878048781</v>
      </c>
      <c r="B194" s="3">
        <v>2.9485449194908139E-2</v>
      </c>
      <c r="C194" s="3">
        <v>0.15294688940048221</v>
      </c>
      <c r="D194" s="3">
        <v>-0.22406698763370511</v>
      </c>
    </row>
    <row r="195" spans="1:4" x14ac:dyDescent="0.3">
      <c r="A195" s="3">
        <v>2.243243243243243</v>
      </c>
      <c r="B195" s="3">
        <v>-3.8755752146244049E-2</v>
      </c>
      <c r="C195" s="3">
        <v>5.9469506144523621E-2</v>
      </c>
      <c r="D195" s="3">
        <v>-0.25510343909263611</v>
      </c>
    </row>
    <row r="196" spans="1:4" x14ac:dyDescent="0.3">
      <c r="A196" s="3">
        <v>1.8518518518518521</v>
      </c>
      <c r="B196" s="3">
        <v>0.28693729639053339</v>
      </c>
      <c r="C196" s="3">
        <v>-0.14514501392841339</v>
      </c>
      <c r="D196" s="3">
        <v>0.11691597104072569</v>
      </c>
    </row>
    <row r="197" spans="1:4" x14ac:dyDescent="0.3">
      <c r="A197" s="3">
        <v>2.3199999999999998</v>
      </c>
      <c r="B197" s="3">
        <v>0.27381324768066412</v>
      </c>
      <c r="C197" s="3">
        <v>-0.21910785138607031</v>
      </c>
      <c r="D197" s="3">
        <v>9.9151626229286194E-2</v>
      </c>
    </row>
    <row r="198" spans="1:4" x14ac:dyDescent="0.3">
      <c r="A198" s="3">
        <v>1.975308641975309</v>
      </c>
      <c r="B198" s="3">
        <v>0.28378671407699579</v>
      </c>
      <c r="C198" s="3">
        <v>-0.19040463864803309</v>
      </c>
      <c r="D198" s="3">
        <v>5.6622415781021118E-2</v>
      </c>
    </row>
    <row r="199" spans="1:4" x14ac:dyDescent="0.3">
      <c r="A199" s="3">
        <v>2.1333333333333329</v>
      </c>
      <c r="B199" s="3">
        <v>0.1088064461946487</v>
      </c>
      <c r="C199" s="3">
        <v>6.7391440272331238E-2</v>
      </c>
      <c r="D199" s="3">
        <v>-2.5563269853591919E-2</v>
      </c>
    </row>
    <row r="200" spans="1:4" x14ac:dyDescent="0.3">
      <c r="A200" s="3">
        <v>1.870967741935484</v>
      </c>
      <c r="B200" s="3">
        <v>0.27616965770721441</v>
      </c>
      <c r="C200" s="3">
        <v>-0.25214970111846918</v>
      </c>
      <c r="D200" s="3">
        <v>-0.42768129706382751</v>
      </c>
    </row>
    <row r="201" spans="1:4" x14ac:dyDescent="0.3">
      <c r="A201" s="3">
        <v>2.1315789473684208</v>
      </c>
      <c r="B201" s="3">
        <v>6.2329068779945367E-2</v>
      </c>
      <c r="C201" s="3">
        <v>-8.8643968105316162E-2</v>
      </c>
      <c r="D201" s="3">
        <v>-0.24917088449001309</v>
      </c>
    </row>
    <row r="202" spans="1:4" x14ac:dyDescent="0.3">
      <c r="A202" s="3">
        <v>2.0789473684210531</v>
      </c>
      <c r="B202" s="3">
        <v>8.0313816666603088E-2</v>
      </c>
      <c r="C202" s="3">
        <v>9.5946639776229858E-2</v>
      </c>
      <c r="D202" s="3">
        <v>1.393455266952515E-2</v>
      </c>
    </row>
    <row r="203" spans="1:4" x14ac:dyDescent="0.3">
      <c r="A203" s="3">
        <v>1.825</v>
      </c>
      <c r="B203" s="3">
        <v>0.22330684959888461</v>
      </c>
      <c r="C203" s="3">
        <v>2.3430138826370239E-3</v>
      </c>
      <c r="D203" s="3">
        <v>4.3295770883560181E-2</v>
      </c>
    </row>
    <row r="204" spans="1:4" x14ac:dyDescent="0.3">
      <c r="A204" s="3">
        <v>2.0253164556962031</v>
      </c>
      <c r="B204" s="3">
        <v>0.25844210386276251</v>
      </c>
      <c r="C204" s="3">
        <v>0.15788157284259799</v>
      </c>
      <c r="D204" s="3">
        <v>-8.4234863519668579E-2</v>
      </c>
    </row>
    <row r="205" spans="1:4" x14ac:dyDescent="0.3">
      <c r="A205" s="3">
        <v>2.1369863013698631</v>
      </c>
      <c r="B205" s="3">
        <v>0.10837562382221221</v>
      </c>
      <c r="C205" s="3">
        <v>-0.18540842831134799</v>
      </c>
      <c r="D205" s="3">
        <v>-0.41315510869026179</v>
      </c>
    </row>
    <row r="206" spans="1:4" x14ac:dyDescent="0.3">
      <c r="A206" s="3">
        <v>1.831325301204819</v>
      </c>
      <c r="B206" s="3">
        <v>0.1991546303033829</v>
      </c>
      <c r="C206" s="3">
        <v>-8.0216348171234131E-2</v>
      </c>
      <c r="D206" s="3">
        <v>7.2744935750961304E-3</v>
      </c>
    </row>
    <row r="207" spans="1:4" x14ac:dyDescent="0.3">
      <c r="A207" s="3">
        <v>1.901234567901235</v>
      </c>
      <c r="B207" s="3">
        <v>-3.0666448175907138E-2</v>
      </c>
      <c r="C207" s="3">
        <v>0.1698475927114487</v>
      </c>
      <c r="D207" s="3">
        <v>-5.8510035276412957E-2</v>
      </c>
    </row>
    <row r="208" spans="1:4" x14ac:dyDescent="0.3">
      <c r="A208" s="3">
        <v>2.1794871794871788</v>
      </c>
      <c r="B208" s="3">
        <v>0.1097505539655685</v>
      </c>
      <c r="C208" s="3">
        <v>3.9888724684715271E-2</v>
      </c>
      <c r="D208" s="3">
        <v>-0.18918266892433169</v>
      </c>
    </row>
    <row r="209" spans="1:4" x14ac:dyDescent="0.3">
      <c r="A209" s="3">
        <v>1.9189189189189191</v>
      </c>
      <c r="B209" s="3">
        <v>0.24779145419597631</v>
      </c>
      <c r="C209" s="3">
        <v>-7.1044415235519409E-3</v>
      </c>
      <c r="D209" s="3">
        <v>-0.35801437497138983</v>
      </c>
    </row>
    <row r="210" spans="1:4" x14ac:dyDescent="0.3">
      <c r="A210" s="3">
        <v>1.74025974025974</v>
      </c>
      <c r="B210" s="3">
        <v>0.2246733754873276</v>
      </c>
      <c r="C210" s="3">
        <v>-4.3914750218391418E-2</v>
      </c>
      <c r="D210" s="3">
        <v>-6.3836574554443359E-5</v>
      </c>
    </row>
    <row r="211" spans="1:4" x14ac:dyDescent="0.3">
      <c r="A211" s="3">
        <v>2.2133333333333329</v>
      </c>
      <c r="B211" s="3">
        <v>-6.0553401708602914E-3</v>
      </c>
      <c r="C211" s="3">
        <v>0.1237357556819916</v>
      </c>
      <c r="D211" s="3">
        <v>-0.18039725720882421</v>
      </c>
    </row>
    <row r="212" spans="1:4" x14ac:dyDescent="0.3">
      <c r="A212" s="3">
        <v>1.8701298701298701</v>
      </c>
      <c r="B212" s="3">
        <v>0.2383340448141098</v>
      </c>
      <c r="C212" s="3">
        <v>9.3001455068588257E-2</v>
      </c>
      <c r="D212" s="3">
        <v>2.9553890228271481E-2</v>
      </c>
    </row>
    <row r="213" spans="1:4" x14ac:dyDescent="0.3">
      <c r="A213" s="3">
        <v>1.74025974025974</v>
      </c>
      <c r="B213" s="3">
        <v>0.2359969764947891</v>
      </c>
      <c r="C213" s="3">
        <v>5.4365590214729309E-2</v>
      </c>
      <c r="D213" s="3">
        <v>0.12256106734275821</v>
      </c>
    </row>
    <row r="214" spans="1:4" x14ac:dyDescent="0.3">
      <c r="A214" s="3">
        <v>2.1739130434782612</v>
      </c>
      <c r="B214" s="3">
        <v>4.00686115026474E-2</v>
      </c>
      <c r="C214" s="3">
        <v>-4.7032386064529419E-3</v>
      </c>
      <c r="D214" s="3">
        <v>-0.1164543479681015</v>
      </c>
    </row>
    <row r="215" spans="1:4" x14ac:dyDescent="0.3">
      <c r="A215" s="3">
        <v>1.9189189189189191</v>
      </c>
      <c r="B215" s="3">
        <v>0.17844624817371371</v>
      </c>
      <c r="C215" s="3">
        <v>-7.3180593550205231E-2</v>
      </c>
      <c r="D215" s="3">
        <v>0.12298098206520081</v>
      </c>
    </row>
    <row r="216" spans="1:4" x14ac:dyDescent="0.3">
      <c r="A216" s="3">
        <v>1.728395061728395</v>
      </c>
      <c r="B216" s="3">
        <v>2.8976604342460629E-2</v>
      </c>
      <c r="C216" s="3">
        <v>2.117505669593811E-2</v>
      </c>
      <c r="D216" s="3">
        <v>-6.652890145778656E-2</v>
      </c>
    </row>
    <row r="217" spans="1:4" x14ac:dyDescent="0.3">
      <c r="A217" s="3">
        <v>1.924050632911392</v>
      </c>
      <c r="B217" s="3">
        <v>7.8603610396385193E-2</v>
      </c>
      <c r="C217" s="3">
        <v>2.74805873632431E-2</v>
      </c>
      <c r="D217" s="3">
        <v>-9.5508873462677002E-2</v>
      </c>
    </row>
    <row r="218" spans="1:4" x14ac:dyDescent="0.3">
      <c r="A218" s="3">
        <v>1.9506172839506171</v>
      </c>
      <c r="B218" s="3">
        <v>-3.3332929015159611E-3</v>
      </c>
      <c r="C218" s="3">
        <v>-3.992798924446106E-2</v>
      </c>
      <c r="D218" s="3">
        <v>-0.182771772146225</v>
      </c>
    </row>
    <row r="219" spans="1:4" x14ac:dyDescent="0.3">
      <c r="A219" s="3">
        <v>2.0263157894736841</v>
      </c>
      <c r="B219" s="3">
        <v>5.359351634979248E-4</v>
      </c>
      <c r="C219" s="3">
        <v>-5.9932023286819458E-3</v>
      </c>
      <c r="D219" s="3">
        <v>-4.8437252640724182E-2</v>
      </c>
    </row>
    <row r="220" spans="1:4" x14ac:dyDescent="0.3">
      <c r="A220" s="3">
        <v>2.1772151898734182</v>
      </c>
      <c r="B220" s="3">
        <v>-6.0590282082557678E-3</v>
      </c>
      <c r="C220" s="3">
        <v>0.17285776138305661</v>
      </c>
      <c r="D220" s="3">
        <v>4.1104346513748169E-2</v>
      </c>
    </row>
    <row r="221" spans="1:4" x14ac:dyDescent="0.3">
      <c r="A221" s="3">
        <v>2.2058823529411771</v>
      </c>
      <c r="B221" s="3">
        <v>0.2010209709405899</v>
      </c>
      <c r="C221" s="3">
        <v>-6.116059422492981E-2</v>
      </c>
      <c r="D221" s="3">
        <v>-0.38276687264442438</v>
      </c>
    </row>
    <row r="222" spans="1:4" x14ac:dyDescent="0.3">
      <c r="A222" s="3">
        <v>1.9726027397260271</v>
      </c>
      <c r="B222" s="3">
        <v>-2.6008769869804379E-2</v>
      </c>
      <c r="C222" s="3">
        <v>0.27583426237106318</v>
      </c>
      <c r="D222" s="3">
        <v>3.3862501382827759E-2</v>
      </c>
    </row>
    <row r="223" spans="1:4" x14ac:dyDescent="0.3">
      <c r="A223" s="3">
        <v>1.9493670886075951</v>
      </c>
      <c r="B223" s="3">
        <v>0.1013663709163666</v>
      </c>
      <c r="C223" s="3">
        <v>9.1477006673812866E-2</v>
      </c>
      <c r="D223" s="3">
        <v>-2.3222833871841431E-2</v>
      </c>
    </row>
    <row r="224" spans="1:4" x14ac:dyDescent="0.3">
      <c r="A224" s="3">
        <v>2.5588235294117641</v>
      </c>
      <c r="B224" s="3">
        <v>0.26918298006057739</v>
      </c>
      <c r="C224" s="3">
        <v>-0.12791149318218231</v>
      </c>
      <c r="D224" s="3">
        <v>-0.12057472765445711</v>
      </c>
    </row>
    <row r="225" spans="1:4" x14ac:dyDescent="0.3">
      <c r="A225" s="3">
        <v>2.0821917808219181</v>
      </c>
      <c r="B225" s="3">
        <v>6.8911090493202209E-2</v>
      </c>
      <c r="C225" s="3">
        <v>-0.134921595454216</v>
      </c>
      <c r="D225" s="3">
        <v>9.6714183688163757E-2</v>
      </c>
    </row>
    <row r="226" spans="1:4" x14ac:dyDescent="0.3">
      <c r="A226" s="3">
        <v>2.1038961038961039</v>
      </c>
      <c r="B226" s="3">
        <v>8.6330845952033997E-2</v>
      </c>
      <c r="C226" s="3">
        <v>5.9038013219833367E-2</v>
      </c>
      <c r="D226" s="3">
        <v>0.12368035316467289</v>
      </c>
    </row>
    <row r="227" spans="1:4" x14ac:dyDescent="0.3">
      <c r="A227" s="3">
        <v>1.875</v>
      </c>
      <c r="B227" s="3">
        <v>0.13869097828865051</v>
      </c>
      <c r="C227" s="3">
        <v>0.11569288372993471</v>
      </c>
      <c r="D227" s="3">
        <v>-4.1051238775253303E-2</v>
      </c>
    </row>
    <row r="228" spans="1:4" x14ac:dyDescent="0.3">
      <c r="A228" s="3">
        <v>1.878048780487805</v>
      </c>
      <c r="B228" s="3">
        <v>0.1510986536741257</v>
      </c>
      <c r="C228" s="3">
        <v>0.1419216841459274</v>
      </c>
      <c r="D228" s="3">
        <v>-7.4192538857460022E-2</v>
      </c>
    </row>
    <row r="229" spans="1:4" x14ac:dyDescent="0.3">
      <c r="A229" s="3">
        <v>2.3116883116883118</v>
      </c>
      <c r="B229" s="3">
        <v>0.1478412598371506</v>
      </c>
      <c r="C229" s="3">
        <v>-0.17671498656272891</v>
      </c>
      <c r="D229" s="3">
        <v>-0.14241261780261991</v>
      </c>
    </row>
    <row r="230" spans="1:4" x14ac:dyDescent="0.3">
      <c r="A230" s="3">
        <v>1.975308641975309</v>
      </c>
      <c r="B230" s="3">
        <v>0.17768265306949621</v>
      </c>
      <c r="C230" s="3">
        <v>-7.0398673415184021E-2</v>
      </c>
      <c r="D230" s="3">
        <v>-0.180304080247879</v>
      </c>
    </row>
    <row r="231" spans="1:4" x14ac:dyDescent="0.3">
      <c r="A231" s="3">
        <v>2.1</v>
      </c>
      <c r="B231" s="3">
        <v>2.0808279514312741E-2</v>
      </c>
      <c r="C231" s="3">
        <v>1.001371443271637E-2</v>
      </c>
      <c r="D231" s="3">
        <v>-0.1449776887893677</v>
      </c>
    </row>
    <row r="232" spans="1:4" x14ac:dyDescent="0.3">
      <c r="A232" s="3">
        <v>1.974358974358974</v>
      </c>
      <c r="B232" s="3">
        <v>-6.2852345407009125E-2</v>
      </c>
      <c r="C232" s="3">
        <v>0.20291630923748019</v>
      </c>
      <c r="D232" s="3">
        <v>-0.26556974649429321</v>
      </c>
    </row>
    <row r="233" spans="1:4" x14ac:dyDescent="0.3">
      <c r="A233" s="3">
        <v>1.822784810126582</v>
      </c>
      <c r="B233" s="3">
        <v>0.13130941987037659</v>
      </c>
      <c r="C233" s="3">
        <v>0.22647976875305181</v>
      </c>
      <c r="D233" s="3">
        <v>-0.1155073791742325</v>
      </c>
    </row>
    <row r="234" spans="1:4" x14ac:dyDescent="0.3">
      <c r="A234" s="3">
        <v>2.126582278481012</v>
      </c>
      <c r="B234" s="3">
        <v>-3.7740468978881843E-2</v>
      </c>
      <c r="C234" s="3">
        <v>9.3671038746833801E-2</v>
      </c>
      <c r="D234" s="3">
        <v>-3.6954954266548157E-2</v>
      </c>
    </row>
    <row r="235" spans="1:4" x14ac:dyDescent="0.3">
      <c r="A235" s="3">
        <v>1.868421052631579</v>
      </c>
      <c r="B235" s="3">
        <v>0.13770827651023859</v>
      </c>
      <c r="C235" s="3">
        <v>-0.16995967924594879</v>
      </c>
      <c r="D235" s="3">
        <v>3.1966328620910638E-2</v>
      </c>
    </row>
    <row r="236" spans="1:4" x14ac:dyDescent="0.3">
      <c r="A236" s="3">
        <v>1.976744186046512</v>
      </c>
      <c r="B236" s="3">
        <v>0.11774507164955141</v>
      </c>
      <c r="C236" s="3">
        <v>1.3756409287452699E-2</v>
      </c>
      <c r="D236" s="3">
        <v>-0.2165838032960892</v>
      </c>
    </row>
    <row r="237" spans="1:4" x14ac:dyDescent="0.3">
      <c r="A237" s="3">
        <v>1.948051948051948</v>
      </c>
      <c r="B237" s="3">
        <v>-3.6394588649272919E-2</v>
      </c>
      <c r="C237" s="3">
        <v>0.1301846653223038</v>
      </c>
      <c r="D237" s="3">
        <v>-0.17767134308815</v>
      </c>
    </row>
    <row r="238" spans="1:4" x14ac:dyDescent="0.3">
      <c r="A238" s="3">
        <v>1.8271604938271599</v>
      </c>
      <c r="B238" s="3">
        <v>0.15118210017681119</v>
      </c>
      <c r="C238" s="3">
        <v>-1.7574280500411991E-2</v>
      </c>
      <c r="D238" s="3">
        <v>-0.1167514771223068</v>
      </c>
    </row>
    <row r="239" spans="1:4" x14ac:dyDescent="0.3">
      <c r="A239" s="3">
        <v>2.098765432098765</v>
      </c>
      <c r="B239" s="3">
        <v>-4.692850261926651E-2</v>
      </c>
      <c r="C239" s="3">
        <v>0.25217387080192571</v>
      </c>
      <c r="D239" s="3">
        <v>-0.25298124551773071</v>
      </c>
    </row>
    <row r="240" spans="1:4" x14ac:dyDescent="0.3">
      <c r="A240" s="3">
        <v>1.8974358974358969</v>
      </c>
      <c r="B240" s="3">
        <v>0.26064658164978027</v>
      </c>
      <c r="C240" s="3">
        <v>-0.10292287170886991</v>
      </c>
      <c r="D240" s="3">
        <v>-5.5661663413047791E-2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logistic</vt:lpstr>
      <vt:lpstr>google_trend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2022-12-04T13:27:39Z</dcterms:created>
  <dcterms:modified xsi:type="dcterms:W3CDTF">2023-03-15T12:39:55Z</dcterms:modified>
</cp:coreProperties>
</file>